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200" windowWidth="15480" windowHeight="4245" tabRatio="469"/>
  </bookViews>
  <sheets>
    <sheet name="4º básico A" sheetId="3" r:id="rId1"/>
    <sheet name="4º básico B" sheetId="4" r:id="rId2"/>
    <sheet name="4º básico C" sheetId="5" r:id="rId3"/>
    <sheet name="INFORME GLOBAL" sheetId="6" r:id="rId4"/>
  </sheets>
  <definedNames>
    <definedName name="_xlnm._FilterDatabase" localSheetId="0" hidden="1">'4º básico A'!#REF!</definedName>
    <definedName name="_xlnm._FilterDatabase" localSheetId="1" hidden="1">'4º básico B'!#REF!</definedName>
    <definedName name="_xlnm._FilterDatabase" localSheetId="2" hidden="1">'4º básico C'!#REF!</definedName>
    <definedName name="_xlnm.Print_Area" localSheetId="0">'4º básico A'!$A$1:$CZ$116</definedName>
    <definedName name="_xlnm.Print_Area" localSheetId="1">'4º básico B'!$A$1:$CZ$116</definedName>
    <definedName name="_xlnm.Print_Area" localSheetId="2">'4º básico C'!$A$1:$CZ$116</definedName>
    <definedName name="_xlnm.Print_Area" localSheetId="3">'INFORME GLOBAL'!$A$1:$BK$74</definedName>
  </definedNames>
  <calcPr calcId="145621"/>
</workbook>
</file>

<file path=xl/calcChain.xml><?xml version="1.0" encoding="utf-8"?>
<calcChain xmlns="http://schemas.openxmlformats.org/spreadsheetml/2006/main">
  <c r="G59" i="3" l="1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AK59" i="3"/>
  <c r="AM59" i="3"/>
  <c r="AO59" i="3"/>
  <c r="AQ59" i="3"/>
  <c r="AS59" i="3"/>
  <c r="AU59" i="3"/>
  <c r="AW59" i="3"/>
  <c r="AY59" i="3"/>
  <c r="BA59" i="3"/>
  <c r="BC59" i="3"/>
  <c r="BE59" i="3"/>
  <c r="BG59" i="3"/>
  <c r="BI59" i="3"/>
  <c r="BK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AK60" i="3"/>
  <c r="AM60" i="3"/>
  <c r="AO60" i="3"/>
  <c r="AQ60" i="3"/>
  <c r="AS60" i="3"/>
  <c r="AU60" i="3"/>
  <c r="AW60" i="3"/>
  <c r="AY60" i="3"/>
  <c r="BA60" i="3"/>
  <c r="BC60" i="3"/>
  <c r="BE60" i="3"/>
  <c r="BG60" i="3"/>
  <c r="BI60" i="3"/>
  <c r="BK60" i="3"/>
  <c r="G61" i="3"/>
  <c r="I61" i="3"/>
  <c r="K61" i="3"/>
  <c r="M61" i="3"/>
  <c r="O61" i="3"/>
  <c r="Q61" i="3"/>
  <c r="S61" i="3"/>
  <c r="U61" i="3"/>
  <c r="W61" i="3"/>
  <c r="Y61" i="3"/>
  <c r="AA61" i="3"/>
  <c r="AC61" i="3"/>
  <c r="AE61" i="3"/>
  <c r="AG61" i="3"/>
  <c r="AI61" i="3"/>
  <c r="AK61" i="3"/>
  <c r="AM61" i="3"/>
  <c r="AO61" i="3"/>
  <c r="AQ61" i="3"/>
  <c r="AS61" i="3"/>
  <c r="AU61" i="3"/>
  <c r="AW61" i="3"/>
  <c r="AY61" i="3"/>
  <c r="BA61" i="3"/>
  <c r="BC61" i="3"/>
  <c r="BE61" i="3"/>
  <c r="BG61" i="3"/>
  <c r="BI61" i="3"/>
  <c r="BK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AK62" i="3"/>
  <c r="AM62" i="3"/>
  <c r="AO62" i="3"/>
  <c r="AQ62" i="3"/>
  <c r="AS62" i="3"/>
  <c r="AU62" i="3"/>
  <c r="AW62" i="3"/>
  <c r="AY62" i="3"/>
  <c r="BA62" i="3"/>
  <c r="BC62" i="3"/>
  <c r="BE62" i="3"/>
  <c r="BG62" i="3"/>
  <c r="BI62" i="3"/>
  <c r="BK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K63" i="3"/>
  <c r="AM63" i="3"/>
  <c r="AO63" i="3"/>
  <c r="AQ63" i="3"/>
  <c r="AS63" i="3"/>
  <c r="AU63" i="3"/>
  <c r="AW63" i="3"/>
  <c r="AY63" i="3"/>
  <c r="BA63" i="3"/>
  <c r="BC63" i="3"/>
  <c r="BE63" i="3"/>
  <c r="BG63" i="3"/>
  <c r="BI63" i="3"/>
  <c r="BK63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AI64" i="3"/>
  <c r="AK64" i="3"/>
  <c r="AM64" i="3"/>
  <c r="AO64" i="3"/>
  <c r="AQ64" i="3"/>
  <c r="AS64" i="3"/>
  <c r="AU64" i="3"/>
  <c r="AW64" i="3"/>
  <c r="AY64" i="3"/>
  <c r="BA64" i="3"/>
  <c r="BC64" i="3"/>
  <c r="BE64" i="3"/>
  <c r="BG64" i="3"/>
  <c r="BI64" i="3"/>
  <c r="BK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AK65" i="3"/>
  <c r="AM65" i="3"/>
  <c r="AO65" i="3"/>
  <c r="AQ65" i="3"/>
  <c r="AS65" i="3"/>
  <c r="AU65" i="3"/>
  <c r="AW65" i="3"/>
  <c r="AY65" i="3"/>
  <c r="BA65" i="3"/>
  <c r="BC65" i="3"/>
  <c r="BE65" i="3"/>
  <c r="BG65" i="3"/>
  <c r="BI65" i="3"/>
  <c r="BK65" i="3"/>
  <c r="G66" i="3"/>
  <c r="I66" i="3"/>
  <c r="K66" i="3"/>
  <c r="M66" i="3"/>
  <c r="O66" i="3"/>
  <c r="Q66" i="3"/>
  <c r="S66" i="3"/>
  <c r="U66" i="3"/>
  <c r="W66" i="3"/>
  <c r="Y66" i="3"/>
  <c r="AA66" i="3"/>
  <c r="AC66" i="3"/>
  <c r="AE66" i="3"/>
  <c r="AG66" i="3"/>
  <c r="AI66" i="3"/>
  <c r="AK66" i="3"/>
  <c r="AM66" i="3"/>
  <c r="AO66" i="3"/>
  <c r="AQ66" i="3"/>
  <c r="AS66" i="3"/>
  <c r="AU66" i="3"/>
  <c r="AW66" i="3"/>
  <c r="AY66" i="3"/>
  <c r="BA66" i="3"/>
  <c r="BC66" i="3"/>
  <c r="BE66" i="3"/>
  <c r="BG66" i="3"/>
  <c r="BI66" i="3"/>
  <c r="BK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AK67" i="3"/>
  <c r="AM67" i="3"/>
  <c r="AO67" i="3"/>
  <c r="AQ67" i="3"/>
  <c r="AS67" i="3"/>
  <c r="AU67" i="3"/>
  <c r="AW67" i="3"/>
  <c r="AY67" i="3"/>
  <c r="BA67" i="3"/>
  <c r="BC67" i="3"/>
  <c r="BE67" i="3"/>
  <c r="BG67" i="3"/>
  <c r="BI67" i="3"/>
  <c r="BK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AK68" i="3"/>
  <c r="AM68" i="3"/>
  <c r="AO68" i="3"/>
  <c r="AQ68" i="3"/>
  <c r="AS68" i="3"/>
  <c r="AU68" i="3"/>
  <c r="AW68" i="3"/>
  <c r="AY68" i="3"/>
  <c r="BA68" i="3"/>
  <c r="BC68" i="3"/>
  <c r="BE68" i="3"/>
  <c r="BG68" i="3"/>
  <c r="BI68" i="3"/>
  <c r="BK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AK69" i="3"/>
  <c r="AM69" i="3"/>
  <c r="AO69" i="3"/>
  <c r="AQ69" i="3"/>
  <c r="AS69" i="3"/>
  <c r="AU69" i="3"/>
  <c r="AW69" i="3"/>
  <c r="AY69" i="3"/>
  <c r="BA69" i="3"/>
  <c r="BC69" i="3"/>
  <c r="BE69" i="3"/>
  <c r="BG69" i="3"/>
  <c r="BI69" i="3"/>
  <c r="BK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AK70" i="3"/>
  <c r="AM70" i="3"/>
  <c r="AO70" i="3"/>
  <c r="AQ70" i="3"/>
  <c r="AS70" i="3"/>
  <c r="AU70" i="3"/>
  <c r="AW70" i="3"/>
  <c r="AY70" i="3"/>
  <c r="BA70" i="3"/>
  <c r="BC70" i="3"/>
  <c r="BE70" i="3"/>
  <c r="BG70" i="3"/>
  <c r="BI70" i="3"/>
  <c r="BK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AK71" i="3"/>
  <c r="AM71" i="3"/>
  <c r="AO71" i="3"/>
  <c r="AQ71" i="3"/>
  <c r="AS71" i="3"/>
  <c r="AU71" i="3"/>
  <c r="AW71" i="3"/>
  <c r="AY71" i="3"/>
  <c r="BA71" i="3"/>
  <c r="BC71" i="3"/>
  <c r="BE71" i="3"/>
  <c r="BG71" i="3"/>
  <c r="BI71" i="3"/>
  <c r="BK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AK72" i="3"/>
  <c r="AM72" i="3"/>
  <c r="AO72" i="3"/>
  <c r="AQ72" i="3"/>
  <c r="AS72" i="3"/>
  <c r="AU72" i="3"/>
  <c r="AW72" i="3"/>
  <c r="AY72" i="3"/>
  <c r="BA72" i="3"/>
  <c r="BC72" i="3"/>
  <c r="BE72" i="3"/>
  <c r="BG72" i="3"/>
  <c r="BI72" i="3"/>
  <c r="BK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AK73" i="3"/>
  <c r="AM73" i="3"/>
  <c r="AO73" i="3"/>
  <c r="AQ73" i="3"/>
  <c r="AS73" i="3"/>
  <c r="AU73" i="3"/>
  <c r="AW73" i="3"/>
  <c r="AY73" i="3"/>
  <c r="BA73" i="3"/>
  <c r="BC73" i="3"/>
  <c r="BE73" i="3"/>
  <c r="BG73" i="3"/>
  <c r="BI73" i="3"/>
  <c r="BK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AK74" i="3"/>
  <c r="AM74" i="3"/>
  <c r="AO74" i="3"/>
  <c r="AQ74" i="3"/>
  <c r="AS74" i="3"/>
  <c r="AU74" i="3"/>
  <c r="AW74" i="3"/>
  <c r="AY74" i="3"/>
  <c r="BA74" i="3"/>
  <c r="BC74" i="3"/>
  <c r="BE74" i="3"/>
  <c r="BG74" i="3"/>
  <c r="BI74" i="3"/>
  <c r="BK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AK75" i="3"/>
  <c r="AM75" i="3"/>
  <c r="AO75" i="3"/>
  <c r="AQ75" i="3"/>
  <c r="AS75" i="3"/>
  <c r="AU75" i="3"/>
  <c r="AW75" i="3"/>
  <c r="AY75" i="3"/>
  <c r="BA75" i="3"/>
  <c r="BC75" i="3"/>
  <c r="BE75" i="3"/>
  <c r="BG75" i="3"/>
  <c r="BI75" i="3"/>
  <c r="BK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AK76" i="3"/>
  <c r="AM76" i="3"/>
  <c r="AO76" i="3"/>
  <c r="AQ76" i="3"/>
  <c r="AS76" i="3"/>
  <c r="AU76" i="3"/>
  <c r="AW76" i="3"/>
  <c r="AY76" i="3"/>
  <c r="BA76" i="3"/>
  <c r="BC76" i="3"/>
  <c r="BE76" i="3"/>
  <c r="BG76" i="3"/>
  <c r="BI76" i="3"/>
  <c r="BK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AK77" i="3"/>
  <c r="AM77" i="3"/>
  <c r="AO77" i="3"/>
  <c r="AQ77" i="3"/>
  <c r="AS77" i="3"/>
  <c r="AU77" i="3"/>
  <c r="AW77" i="3"/>
  <c r="AY77" i="3"/>
  <c r="BA77" i="3"/>
  <c r="BC77" i="3"/>
  <c r="BE77" i="3"/>
  <c r="BG77" i="3"/>
  <c r="BI77" i="3"/>
  <c r="BK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AK78" i="3"/>
  <c r="AM78" i="3"/>
  <c r="AO78" i="3"/>
  <c r="AQ78" i="3"/>
  <c r="AS78" i="3"/>
  <c r="AU78" i="3"/>
  <c r="AW78" i="3"/>
  <c r="AY78" i="3"/>
  <c r="BA78" i="3"/>
  <c r="BC78" i="3"/>
  <c r="BE78" i="3"/>
  <c r="BG78" i="3"/>
  <c r="BI78" i="3"/>
  <c r="BK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AK79" i="3"/>
  <c r="AM79" i="3"/>
  <c r="AO79" i="3"/>
  <c r="AQ79" i="3"/>
  <c r="AS79" i="3"/>
  <c r="AU79" i="3"/>
  <c r="AW79" i="3"/>
  <c r="AY79" i="3"/>
  <c r="BA79" i="3"/>
  <c r="BC79" i="3"/>
  <c r="BE79" i="3"/>
  <c r="BG79" i="3"/>
  <c r="BI79" i="3"/>
  <c r="BK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AK80" i="3"/>
  <c r="AM80" i="3"/>
  <c r="AO80" i="3"/>
  <c r="AQ80" i="3"/>
  <c r="AS80" i="3"/>
  <c r="AU80" i="3"/>
  <c r="AW80" i="3"/>
  <c r="AY80" i="3"/>
  <c r="BA80" i="3"/>
  <c r="BC80" i="3"/>
  <c r="BE80" i="3"/>
  <c r="BG80" i="3"/>
  <c r="BI80" i="3"/>
  <c r="BK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AK81" i="3"/>
  <c r="AM81" i="3"/>
  <c r="AO81" i="3"/>
  <c r="AQ81" i="3"/>
  <c r="AS81" i="3"/>
  <c r="AU81" i="3"/>
  <c r="AW81" i="3"/>
  <c r="AY81" i="3"/>
  <c r="BA81" i="3"/>
  <c r="BC81" i="3"/>
  <c r="BE81" i="3"/>
  <c r="BG81" i="3"/>
  <c r="BI81" i="3"/>
  <c r="BK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AK82" i="3"/>
  <c r="AM82" i="3"/>
  <c r="AO82" i="3"/>
  <c r="AQ82" i="3"/>
  <c r="AS82" i="3"/>
  <c r="AU82" i="3"/>
  <c r="AW82" i="3"/>
  <c r="AY82" i="3"/>
  <c r="BA82" i="3"/>
  <c r="BC82" i="3"/>
  <c r="BE82" i="3"/>
  <c r="BG82" i="3"/>
  <c r="BI82" i="3"/>
  <c r="BK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AK83" i="3"/>
  <c r="AM83" i="3"/>
  <c r="AO83" i="3"/>
  <c r="AQ83" i="3"/>
  <c r="AS83" i="3"/>
  <c r="AU83" i="3"/>
  <c r="AW83" i="3"/>
  <c r="AY83" i="3"/>
  <c r="BA83" i="3"/>
  <c r="BC83" i="3"/>
  <c r="BE83" i="3"/>
  <c r="BG83" i="3"/>
  <c r="BI83" i="3"/>
  <c r="BK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AK84" i="3"/>
  <c r="AM84" i="3"/>
  <c r="AO84" i="3"/>
  <c r="AQ84" i="3"/>
  <c r="AS84" i="3"/>
  <c r="AU84" i="3"/>
  <c r="AW84" i="3"/>
  <c r="AY84" i="3"/>
  <c r="BA84" i="3"/>
  <c r="BC84" i="3"/>
  <c r="BE84" i="3"/>
  <c r="BG84" i="3"/>
  <c r="BI84" i="3"/>
  <c r="BK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AK85" i="3"/>
  <c r="AM85" i="3"/>
  <c r="AO85" i="3"/>
  <c r="AQ85" i="3"/>
  <c r="AS85" i="3"/>
  <c r="AU85" i="3"/>
  <c r="AW85" i="3"/>
  <c r="AY85" i="3"/>
  <c r="BA85" i="3"/>
  <c r="BC85" i="3"/>
  <c r="BE85" i="3"/>
  <c r="BG85" i="3"/>
  <c r="BI85" i="3"/>
  <c r="BK85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AK86" i="3"/>
  <c r="AM86" i="3"/>
  <c r="AO86" i="3"/>
  <c r="AQ86" i="3"/>
  <c r="AS86" i="3"/>
  <c r="AU86" i="3"/>
  <c r="AW86" i="3"/>
  <c r="AY86" i="3"/>
  <c r="BA86" i="3"/>
  <c r="BC86" i="3"/>
  <c r="BE86" i="3"/>
  <c r="BG86" i="3"/>
  <c r="BI86" i="3"/>
  <c r="BK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AK87" i="3"/>
  <c r="AM87" i="3"/>
  <c r="AO87" i="3"/>
  <c r="AQ87" i="3"/>
  <c r="AS87" i="3"/>
  <c r="AU87" i="3"/>
  <c r="AW87" i="3"/>
  <c r="AY87" i="3"/>
  <c r="BA87" i="3"/>
  <c r="BC87" i="3"/>
  <c r="BE87" i="3"/>
  <c r="BG87" i="3"/>
  <c r="BI87" i="3"/>
  <c r="BK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AK88" i="3"/>
  <c r="AM88" i="3"/>
  <c r="AO88" i="3"/>
  <c r="AQ88" i="3"/>
  <c r="AS88" i="3"/>
  <c r="AU88" i="3"/>
  <c r="AW88" i="3"/>
  <c r="AY88" i="3"/>
  <c r="BA88" i="3"/>
  <c r="BC88" i="3"/>
  <c r="BE88" i="3"/>
  <c r="BG88" i="3"/>
  <c r="BI88" i="3"/>
  <c r="BK88" i="3"/>
  <c r="G89" i="3"/>
  <c r="I89" i="3"/>
  <c r="K89" i="3"/>
  <c r="M89" i="3"/>
  <c r="O89" i="3"/>
  <c r="Q89" i="3"/>
  <c r="S89" i="3"/>
  <c r="U89" i="3"/>
  <c r="W89" i="3"/>
  <c r="Y89" i="3"/>
  <c r="AA89" i="3"/>
  <c r="AC89" i="3"/>
  <c r="AE89" i="3"/>
  <c r="AG89" i="3"/>
  <c r="AI89" i="3"/>
  <c r="AK89" i="3"/>
  <c r="AM89" i="3"/>
  <c r="AO89" i="3"/>
  <c r="AQ89" i="3"/>
  <c r="AS89" i="3"/>
  <c r="AU89" i="3"/>
  <c r="AW89" i="3"/>
  <c r="AY89" i="3"/>
  <c r="BA89" i="3"/>
  <c r="BC89" i="3"/>
  <c r="BE89" i="3"/>
  <c r="BG89" i="3"/>
  <c r="BI89" i="3"/>
  <c r="BK89" i="3"/>
  <c r="G90" i="3"/>
  <c r="I90" i="3"/>
  <c r="K90" i="3"/>
  <c r="M90" i="3"/>
  <c r="O90" i="3"/>
  <c r="Q90" i="3"/>
  <c r="S90" i="3"/>
  <c r="U90" i="3"/>
  <c r="W90" i="3"/>
  <c r="Y90" i="3"/>
  <c r="AA90" i="3"/>
  <c r="AC90" i="3"/>
  <c r="AE90" i="3"/>
  <c r="AG90" i="3"/>
  <c r="AI90" i="3"/>
  <c r="AK90" i="3"/>
  <c r="AM90" i="3"/>
  <c r="AO90" i="3"/>
  <c r="AQ90" i="3"/>
  <c r="AS90" i="3"/>
  <c r="AU90" i="3"/>
  <c r="AW90" i="3"/>
  <c r="AY90" i="3"/>
  <c r="BA90" i="3"/>
  <c r="BC90" i="3"/>
  <c r="BE90" i="3"/>
  <c r="BG90" i="3"/>
  <c r="BI90" i="3"/>
  <c r="BK90" i="3"/>
  <c r="G91" i="3"/>
  <c r="I91" i="3"/>
  <c r="K91" i="3"/>
  <c r="M91" i="3"/>
  <c r="O91" i="3"/>
  <c r="Q91" i="3"/>
  <c r="S91" i="3"/>
  <c r="U91" i="3"/>
  <c r="W91" i="3"/>
  <c r="Y91" i="3"/>
  <c r="AA91" i="3"/>
  <c r="AC91" i="3"/>
  <c r="AE91" i="3"/>
  <c r="AG91" i="3"/>
  <c r="AI91" i="3"/>
  <c r="AK91" i="3"/>
  <c r="AM91" i="3"/>
  <c r="AO91" i="3"/>
  <c r="AQ91" i="3"/>
  <c r="AS91" i="3"/>
  <c r="AU91" i="3"/>
  <c r="AW91" i="3"/>
  <c r="AY91" i="3"/>
  <c r="BA91" i="3"/>
  <c r="BC91" i="3"/>
  <c r="BE91" i="3"/>
  <c r="BG91" i="3"/>
  <c r="BI91" i="3"/>
  <c r="BK91" i="3"/>
  <c r="BT60" i="5" l="1"/>
  <c r="BT60" i="4"/>
  <c r="BT60" i="3"/>
  <c r="F11" i="3"/>
  <c r="F10" i="6"/>
  <c r="BG8" i="6"/>
  <c r="BE8" i="6"/>
  <c r="BC8" i="6"/>
  <c r="BA8" i="6"/>
  <c r="BL107" i="5"/>
  <c r="CB105" i="5"/>
  <c r="CA105" i="5"/>
  <c r="BZ105" i="5"/>
  <c r="BY105" i="5"/>
  <c r="BX105" i="5"/>
  <c r="BW105" i="5"/>
  <c r="BV105" i="5"/>
  <c r="BU105" i="5"/>
  <c r="BS105" i="5"/>
  <c r="BR105" i="5"/>
  <c r="BQ105" i="5"/>
  <c r="BM105" i="5"/>
  <c r="BK105" i="5"/>
  <c r="BI105" i="5"/>
  <c r="BG105" i="5"/>
  <c r="BE105" i="5"/>
  <c r="BC105" i="5"/>
  <c r="BA105" i="5"/>
  <c r="AY105" i="5"/>
  <c r="AW105" i="5"/>
  <c r="AU105" i="5"/>
  <c r="AS105" i="5"/>
  <c r="AQ105" i="5"/>
  <c r="AO105" i="5"/>
  <c r="AM105" i="5"/>
  <c r="AK105" i="5"/>
  <c r="AI105" i="5"/>
  <c r="AG105" i="5"/>
  <c r="AE105" i="5"/>
  <c r="AC105" i="5"/>
  <c r="AA105" i="5"/>
  <c r="Y105" i="5"/>
  <c r="W105" i="5"/>
  <c r="U105" i="5"/>
  <c r="S105" i="5"/>
  <c r="Q105" i="5"/>
  <c r="O105" i="5"/>
  <c r="M105" i="5"/>
  <c r="K105" i="5"/>
  <c r="I105" i="5"/>
  <c r="G105" i="5"/>
  <c r="CB104" i="5"/>
  <c r="CA104" i="5"/>
  <c r="BZ104" i="5"/>
  <c r="BY104" i="5"/>
  <c r="BX104" i="5"/>
  <c r="BW104" i="5"/>
  <c r="BV104" i="5"/>
  <c r="BU104" i="5"/>
  <c r="BS104" i="5"/>
  <c r="BR104" i="5"/>
  <c r="BQ104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CB103" i="5"/>
  <c r="CA103" i="5"/>
  <c r="BZ103" i="5"/>
  <c r="BY103" i="5"/>
  <c r="BX103" i="5"/>
  <c r="BW103" i="5"/>
  <c r="BV103" i="5"/>
  <c r="BU103" i="5"/>
  <c r="BS103" i="5"/>
  <c r="BR103" i="5"/>
  <c r="BQ103" i="5"/>
  <c r="BM103" i="5"/>
  <c r="BK103" i="5"/>
  <c r="BI103" i="5"/>
  <c r="BG103" i="5"/>
  <c r="BE103" i="5"/>
  <c r="BC103" i="5"/>
  <c r="BA103" i="5"/>
  <c r="AY103" i="5"/>
  <c r="AW103" i="5"/>
  <c r="AU103" i="5"/>
  <c r="AS103" i="5"/>
  <c r="AQ103" i="5"/>
  <c r="AO103" i="5"/>
  <c r="AM103" i="5"/>
  <c r="AK103" i="5"/>
  <c r="AI103" i="5"/>
  <c r="AG103" i="5"/>
  <c r="AE103" i="5"/>
  <c r="AC103" i="5"/>
  <c r="AA103" i="5"/>
  <c r="Y103" i="5"/>
  <c r="W103" i="5"/>
  <c r="U103" i="5"/>
  <c r="S103" i="5"/>
  <c r="Q103" i="5"/>
  <c r="O103" i="5"/>
  <c r="M103" i="5"/>
  <c r="K103" i="5"/>
  <c r="I103" i="5"/>
  <c r="G103" i="5"/>
  <c r="CB102" i="5"/>
  <c r="CA102" i="5"/>
  <c r="BZ102" i="5"/>
  <c r="BY102" i="5"/>
  <c r="BX102" i="5"/>
  <c r="BW102" i="5"/>
  <c r="BV102" i="5"/>
  <c r="BU102" i="5"/>
  <c r="BS102" i="5"/>
  <c r="BR102" i="5"/>
  <c r="BQ102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CB101" i="5"/>
  <c r="CA101" i="5"/>
  <c r="BZ101" i="5"/>
  <c r="BY101" i="5"/>
  <c r="BX101" i="5"/>
  <c r="BW101" i="5"/>
  <c r="BV101" i="5"/>
  <c r="BU101" i="5"/>
  <c r="BS101" i="5"/>
  <c r="BR101" i="5"/>
  <c r="BQ101" i="5"/>
  <c r="BM101" i="5"/>
  <c r="BK101" i="5"/>
  <c r="BI101" i="5"/>
  <c r="BG101" i="5"/>
  <c r="BE101" i="5"/>
  <c r="BC101" i="5"/>
  <c r="BA101" i="5"/>
  <c r="AY101" i="5"/>
  <c r="AW101" i="5"/>
  <c r="AU101" i="5"/>
  <c r="AS101" i="5"/>
  <c r="AQ101" i="5"/>
  <c r="AO101" i="5"/>
  <c r="AM101" i="5"/>
  <c r="AK101" i="5"/>
  <c r="AI101" i="5"/>
  <c r="AG101" i="5"/>
  <c r="AE101" i="5"/>
  <c r="AC101" i="5"/>
  <c r="AA101" i="5"/>
  <c r="Y101" i="5"/>
  <c r="W101" i="5"/>
  <c r="U101" i="5"/>
  <c r="S101" i="5"/>
  <c r="Q101" i="5"/>
  <c r="O101" i="5"/>
  <c r="M101" i="5"/>
  <c r="K101" i="5"/>
  <c r="I101" i="5"/>
  <c r="G101" i="5"/>
  <c r="CB100" i="5"/>
  <c r="CA100" i="5"/>
  <c r="BZ100" i="5"/>
  <c r="BY100" i="5"/>
  <c r="BX100" i="5"/>
  <c r="BW100" i="5"/>
  <c r="BV100" i="5"/>
  <c r="BU100" i="5"/>
  <c r="BS100" i="5"/>
  <c r="BR100" i="5"/>
  <c r="BQ100" i="5"/>
  <c r="BM100" i="5"/>
  <c r="BK100" i="5"/>
  <c r="BI100" i="5"/>
  <c r="BG100" i="5"/>
  <c r="BE100" i="5"/>
  <c r="BC100" i="5"/>
  <c r="BA100" i="5"/>
  <c r="AY100" i="5"/>
  <c r="AW100" i="5"/>
  <c r="AU100" i="5"/>
  <c r="AS100" i="5"/>
  <c r="AQ100" i="5"/>
  <c r="AO100" i="5"/>
  <c r="AM100" i="5"/>
  <c r="AK100" i="5"/>
  <c r="AI100" i="5"/>
  <c r="AG100" i="5"/>
  <c r="AE100" i="5"/>
  <c r="AC100" i="5"/>
  <c r="AA100" i="5"/>
  <c r="Y100" i="5"/>
  <c r="W100" i="5"/>
  <c r="U100" i="5"/>
  <c r="S100" i="5"/>
  <c r="Q100" i="5"/>
  <c r="O100" i="5"/>
  <c r="M100" i="5"/>
  <c r="K100" i="5"/>
  <c r="I100" i="5"/>
  <c r="G100" i="5"/>
  <c r="CB99" i="5"/>
  <c r="CA99" i="5"/>
  <c r="BZ99" i="5"/>
  <c r="BY99" i="5"/>
  <c r="BX99" i="5"/>
  <c r="BW99" i="5"/>
  <c r="BV99" i="5"/>
  <c r="BU99" i="5"/>
  <c r="BS99" i="5"/>
  <c r="BR99" i="5"/>
  <c r="BQ99" i="5"/>
  <c r="BM99" i="5"/>
  <c r="BK99" i="5"/>
  <c r="BI99" i="5"/>
  <c r="BG99" i="5"/>
  <c r="BE99" i="5"/>
  <c r="BC99" i="5"/>
  <c r="BA99" i="5"/>
  <c r="AY99" i="5"/>
  <c r="AW99" i="5"/>
  <c r="AU99" i="5"/>
  <c r="AS99" i="5"/>
  <c r="AQ99" i="5"/>
  <c r="AO99" i="5"/>
  <c r="AM99" i="5"/>
  <c r="AK99" i="5"/>
  <c r="AI99" i="5"/>
  <c r="AG99" i="5"/>
  <c r="AE99" i="5"/>
  <c r="AC99" i="5"/>
  <c r="AA99" i="5"/>
  <c r="Y99" i="5"/>
  <c r="W99" i="5"/>
  <c r="U99" i="5"/>
  <c r="S99" i="5"/>
  <c r="Q99" i="5"/>
  <c r="O99" i="5"/>
  <c r="M99" i="5"/>
  <c r="K99" i="5"/>
  <c r="I99" i="5"/>
  <c r="G99" i="5"/>
  <c r="CB98" i="5"/>
  <c r="CA98" i="5"/>
  <c r="BZ98" i="5"/>
  <c r="BY98" i="5"/>
  <c r="BX98" i="5"/>
  <c r="BW98" i="5"/>
  <c r="BV98" i="5"/>
  <c r="BU98" i="5"/>
  <c r="BS98" i="5"/>
  <c r="BR98" i="5"/>
  <c r="BQ98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CB97" i="5"/>
  <c r="CA97" i="5"/>
  <c r="BZ97" i="5"/>
  <c r="BY97" i="5"/>
  <c r="BX97" i="5"/>
  <c r="BW97" i="5"/>
  <c r="BV97" i="5"/>
  <c r="BU97" i="5"/>
  <c r="BS97" i="5"/>
  <c r="BR97" i="5"/>
  <c r="BQ97" i="5"/>
  <c r="BM97" i="5"/>
  <c r="BK97" i="5"/>
  <c r="BI97" i="5"/>
  <c r="BG97" i="5"/>
  <c r="BE97" i="5"/>
  <c r="BC97" i="5"/>
  <c r="BA97" i="5"/>
  <c r="AY97" i="5"/>
  <c r="AW97" i="5"/>
  <c r="AU97" i="5"/>
  <c r="AS97" i="5"/>
  <c r="AQ97" i="5"/>
  <c r="AO97" i="5"/>
  <c r="AM97" i="5"/>
  <c r="AK97" i="5"/>
  <c r="AI97" i="5"/>
  <c r="AG97" i="5"/>
  <c r="AE97" i="5"/>
  <c r="AC97" i="5"/>
  <c r="AA97" i="5"/>
  <c r="Y97" i="5"/>
  <c r="W97" i="5"/>
  <c r="U97" i="5"/>
  <c r="S97" i="5"/>
  <c r="Q97" i="5"/>
  <c r="O97" i="5"/>
  <c r="M97" i="5"/>
  <c r="K97" i="5"/>
  <c r="I97" i="5"/>
  <c r="G97" i="5"/>
  <c r="CB96" i="5"/>
  <c r="CA96" i="5"/>
  <c r="BZ96" i="5"/>
  <c r="BY96" i="5"/>
  <c r="BX96" i="5"/>
  <c r="BW96" i="5"/>
  <c r="BV96" i="5"/>
  <c r="BU96" i="5"/>
  <c r="BS96" i="5"/>
  <c r="BR96" i="5"/>
  <c r="BQ96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CB95" i="5"/>
  <c r="CA95" i="5"/>
  <c r="BZ95" i="5"/>
  <c r="BY95" i="5"/>
  <c r="BX95" i="5"/>
  <c r="BW95" i="5"/>
  <c r="BV95" i="5"/>
  <c r="BU95" i="5"/>
  <c r="BS95" i="5"/>
  <c r="BR95" i="5"/>
  <c r="BQ95" i="5"/>
  <c r="BM95" i="5"/>
  <c r="BK95" i="5"/>
  <c r="BI95" i="5"/>
  <c r="BG95" i="5"/>
  <c r="BE95" i="5"/>
  <c r="BC95" i="5"/>
  <c r="BA95" i="5"/>
  <c r="AY95" i="5"/>
  <c r="AW95" i="5"/>
  <c r="AU95" i="5"/>
  <c r="AS95" i="5"/>
  <c r="AQ95" i="5"/>
  <c r="AO95" i="5"/>
  <c r="AM95" i="5"/>
  <c r="AK95" i="5"/>
  <c r="AI95" i="5"/>
  <c r="AG95" i="5"/>
  <c r="AE95" i="5"/>
  <c r="AC95" i="5"/>
  <c r="AA95" i="5"/>
  <c r="Y95" i="5"/>
  <c r="W95" i="5"/>
  <c r="U95" i="5"/>
  <c r="S95" i="5"/>
  <c r="Q95" i="5"/>
  <c r="O95" i="5"/>
  <c r="M95" i="5"/>
  <c r="K95" i="5"/>
  <c r="I95" i="5"/>
  <c r="G95" i="5"/>
  <c r="CB94" i="5"/>
  <c r="CA94" i="5"/>
  <c r="BZ94" i="5"/>
  <c r="BY94" i="5"/>
  <c r="BX94" i="5"/>
  <c r="BW94" i="5"/>
  <c r="BV94" i="5"/>
  <c r="BU94" i="5"/>
  <c r="BS94" i="5"/>
  <c r="BR94" i="5"/>
  <c r="BQ94" i="5"/>
  <c r="BM94" i="5"/>
  <c r="BK94" i="5"/>
  <c r="BI94" i="5"/>
  <c r="BG94" i="5"/>
  <c r="BE94" i="5"/>
  <c r="BC94" i="5"/>
  <c r="BA94" i="5"/>
  <c r="AY94" i="5"/>
  <c r="AW94" i="5"/>
  <c r="AU94" i="5"/>
  <c r="AS94" i="5"/>
  <c r="AQ94" i="5"/>
  <c r="AO94" i="5"/>
  <c r="AM94" i="5"/>
  <c r="AK94" i="5"/>
  <c r="AI94" i="5"/>
  <c r="AG94" i="5"/>
  <c r="AE94" i="5"/>
  <c r="AC94" i="5"/>
  <c r="AA94" i="5"/>
  <c r="Y94" i="5"/>
  <c r="W94" i="5"/>
  <c r="U94" i="5"/>
  <c r="S94" i="5"/>
  <c r="Q94" i="5"/>
  <c r="O94" i="5"/>
  <c r="M94" i="5"/>
  <c r="K94" i="5"/>
  <c r="I94" i="5"/>
  <c r="G94" i="5"/>
  <c r="CB93" i="5"/>
  <c r="CA93" i="5"/>
  <c r="BZ93" i="5"/>
  <c r="BY93" i="5"/>
  <c r="BX93" i="5"/>
  <c r="BW93" i="5"/>
  <c r="BV93" i="5"/>
  <c r="BU93" i="5"/>
  <c r="BS93" i="5"/>
  <c r="BR93" i="5"/>
  <c r="BQ93" i="5"/>
  <c r="BM93" i="5"/>
  <c r="BK93" i="5"/>
  <c r="BI93" i="5"/>
  <c r="BG93" i="5"/>
  <c r="BE93" i="5"/>
  <c r="BC93" i="5"/>
  <c r="BA93" i="5"/>
  <c r="AY93" i="5"/>
  <c r="AW93" i="5"/>
  <c r="AU93" i="5"/>
  <c r="AS93" i="5"/>
  <c r="AQ93" i="5"/>
  <c r="AO93" i="5"/>
  <c r="AM93" i="5"/>
  <c r="AK93" i="5"/>
  <c r="AI93" i="5"/>
  <c r="AG93" i="5"/>
  <c r="AE93" i="5"/>
  <c r="AC93" i="5"/>
  <c r="AA93" i="5"/>
  <c r="Y93" i="5"/>
  <c r="W93" i="5"/>
  <c r="U93" i="5"/>
  <c r="S93" i="5"/>
  <c r="Q93" i="5"/>
  <c r="O93" i="5"/>
  <c r="M93" i="5"/>
  <c r="K93" i="5"/>
  <c r="I93" i="5"/>
  <c r="G93" i="5"/>
  <c r="CB92" i="5"/>
  <c r="CA92" i="5"/>
  <c r="BZ92" i="5"/>
  <c r="BY92" i="5"/>
  <c r="BX92" i="5"/>
  <c r="BW92" i="5"/>
  <c r="BV92" i="5"/>
  <c r="BU92" i="5"/>
  <c r="BS92" i="5"/>
  <c r="BR92" i="5"/>
  <c r="BQ92" i="5"/>
  <c r="BM92" i="5"/>
  <c r="BK92" i="5"/>
  <c r="BI92" i="5"/>
  <c r="BG92" i="5"/>
  <c r="BE92" i="5"/>
  <c r="BC92" i="5"/>
  <c r="BA92" i="5"/>
  <c r="AY92" i="5"/>
  <c r="AW92" i="5"/>
  <c r="AU92" i="5"/>
  <c r="AS92" i="5"/>
  <c r="AQ92" i="5"/>
  <c r="AO92" i="5"/>
  <c r="AM92" i="5"/>
  <c r="AK92" i="5"/>
  <c r="AI92" i="5"/>
  <c r="AG92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CB91" i="5"/>
  <c r="CA91" i="5"/>
  <c r="BZ91" i="5"/>
  <c r="BY91" i="5"/>
  <c r="BX91" i="5"/>
  <c r="BW91" i="5"/>
  <c r="BV91" i="5"/>
  <c r="BU91" i="5"/>
  <c r="BS91" i="5"/>
  <c r="BR91" i="5"/>
  <c r="BQ91" i="5"/>
  <c r="BM91" i="5"/>
  <c r="BK91" i="5"/>
  <c r="BI91" i="5"/>
  <c r="BG91" i="5"/>
  <c r="BE91" i="5"/>
  <c r="BC91" i="5"/>
  <c r="BA91" i="5"/>
  <c r="AY91" i="5"/>
  <c r="AW91" i="5"/>
  <c r="AU91" i="5"/>
  <c r="AS91" i="5"/>
  <c r="AQ91" i="5"/>
  <c r="AO91" i="5"/>
  <c r="AM91" i="5"/>
  <c r="AK91" i="5"/>
  <c r="AI91" i="5"/>
  <c r="AG91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CB90" i="5"/>
  <c r="CA90" i="5"/>
  <c r="BZ90" i="5"/>
  <c r="BY90" i="5"/>
  <c r="BX90" i="5"/>
  <c r="BW90" i="5"/>
  <c r="BV90" i="5"/>
  <c r="BU90" i="5"/>
  <c r="BS90" i="5"/>
  <c r="BR90" i="5"/>
  <c r="BQ90" i="5"/>
  <c r="BM90" i="5"/>
  <c r="BK90" i="5"/>
  <c r="BI90" i="5"/>
  <c r="BG90" i="5"/>
  <c r="BE90" i="5"/>
  <c r="BC90" i="5"/>
  <c r="BA90" i="5"/>
  <c r="AY90" i="5"/>
  <c r="AW90" i="5"/>
  <c r="AU90" i="5"/>
  <c r="AS90" i="5"/>
  <c r="AQ90" i="5"/>
  <c r="AO90" i="5"/>
  <c r="AM90" i="5"/>
  <c r="AK90" i="5"/>
  <c r="AI90" i="5"/>
  <c r="AG90" i="5"/>
  <c r="AE90" i="5"/>
  <c r="AC90" i="5"/>
  <c r="AA90" i="5"/>
  <c r="Y90" i="5"/>
  <c r="W90" i="5"/>
  <c r="U90" i="5"/>
  <c r="S90" i="5"/>
  <c r="Q90" i="5"/>
  <c r="O90" i="5"/>
  <c r="M90" i="5"/>
  <c r="K90" i="5"/>
  <c r="I90" i="5"/>
  <c r="G90" i="5"/>
  <c r="CB89" i="5"/>
  <c r="CA89" i="5"/>
  <c r="BZ89" i="5"/>
  <c r="BY89" i="5"/>
  <c r="BX89" i="5"/>
  <c r="BW89" i="5"/>
  <c r="BV89" i="5"/>
  <c r="BU89" i="5"/>
  <c r="BS89" i="5"/>
  <c r="BR89" i="5"/>
  <c r="BQ89" i="5"/>
  <c r="BM89" i="5"/>
  <c r="BK89" i="5"/>
  <c r="BI89" i="5"/>
  <c r="BG89" i="5"/>
  <c r="BE89" i="5"/>
  <c r="BC89" i="5"/>
  <c r="BA89" i="5"/>
  <c r="AY89" i="5"/>
  <c r="AW89" i="5"/>
  <c r="AU89" i="5"/>
  <c r="AS89" i="5"/>
  <c r="AQ89" i="5"/>
  <c r="AO89" i="5"/>
  <c r="AM89" i="5"/>
  <c r="AK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CB88" i="5"/>
  <c r="CA88" i="5"/>
  <c r="BZ88" i="5"/>
  <c r="BY88" i="5"/>
  <c r="BX88" i="5"/>
  <c r="BW88" i="5"/>
  <c r="BV88" i="5"/>
  <c r="BU88" i="5"/>
  <c r="BS88" i="5"/>
  <c r="BR88" i="5"/>
  <c r="BQ88" i="5"/>
  <c r="BM88" i="5"/>
  <c r="BK88" i="5"/>
  <c r="BI88" i="5"/>
  <c r="BG88" i="5"/>
  <c r="BE88" i="5"/>
  <c r="BC88" i="5"/>
  <c r="BA88" i="5"/>
  <c r="AY88" i="5"/>
  <c r="AW88" i="5"/>
  <c r="AU88" i="5"/>
  <c r="AS88" i="5"/>
  <c r="AQ88" i="5"/>
  <c r="AO88" i="5"/>
  <c r="AM88" i="5"/>
  <c r="AK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CB87" i="5"/>
  <c r="CA87" i="5"/>
  <c r="BZ87" i="5"/>
  <c r="BY87" i="5"/>
  <c r="BX87" i="5"/>
  <c r="BW87" i="5"/>
  <c r="BV87" i="5"/>
  <c r="BU87" i="5"/>
  <c r="BS87" i="5"/>
  <c r="BR87" i="5"/>
  <c r="BQ87" i="5"/>
  <c r="BM87" i="5"/>
  <c r="BK87" i="5"/>
  <c r="BI87" i="5"/>
  <c r="BG87" i="5"/>
  <c r="BE87" i="5"/>
  <c r="BC87" i="5"/>
  <c r="BA87" i="5"/>
  <c r="AY87" i="5"/>
  <c r="AW87" i="5"/>
  <c r="AU87" i="5"/>
  <c r="AS87" i="5"/>
  <c r="AQ87" i="5"/>
  <c r="AO87" i="5"/>
  <c r="AM87" i="5"/>
  <c r="AK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CB86" i="5"/>
  <c r="CA86" i="5"/>
  <c r="BZ86" i="5"/>
  <c r="BY86" i="5"/>
  <c r="BX86" i="5"/>
  <c r="BW86" i="5"/>
  <c r="BV86" i="5"/>
  <c r="BU86" i="5"/>
  <c r="BS86" i="5"/>
  <c r="BR86" i="5"/>
  <c r="BQ86" i="5"/>
  <c r="BM86" i="5"/>
  <c r="BK86" i="5"/>
  <c r="BI86" i="5"/>
  <c r="BG86" i="5"/>
  <c r="BE86" i="5"/>
  <c r="BC86" i="5"/>
  <c r="BA86" i="5"/>
  <c r="AY86" i="5"/>
  <c r="AW86" i="5"/>
  <c r="AU86" i="5"/>
  <c r="AS86" i="5"/>
  <c r="AQ86" i="5"/>
  <c r="AO86" i="5"/>
  <c r="AM86" i="5"/>
  <c r="AK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CB85" i="5"/>
  <c r="CA85" i="5"/>
  <c r="BZ85" i="5"/>
  <c r="BY85" i="5"/>
  <c r="BX85" i="5"/>
  <c r="BW85" i="5"/>
  <c r="BV85" i="5"/>
  <c r="BU85" i="5"/>
  <c r="BS85" i="5"/>
  <c r="BR85" i="5"/>
  <c r="BQ85" i="5"/>
  <c r="BM85" i="5"/>
  <c r="BK85" i="5"/>
  <c r="BI85" i="5"/>
  <c r="BG85" i="5"/>
  <c r="BE85" i="5"/>
  <c r="BC85" i="5"/>
  <c r="BA85" i="5"/>
  <c r="AY85" i="5"/>
  <c r="AW85" i="5"/>
  <c r="AU85" i="5"/>
  <c r="AS85" i="5"/>
  <c r="AQ85" i="5"/>
  <c r="AO85" i="5"/>
  <c r="AM85" i="5"/>
  <c r="AK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CB84" i="5"/>
  <c r="CA84" i="5"/>
  <c r="BZ84" i="5"/>
  <c r="BY84" i="5"/>
  <c r="BX84" i="5"/>
  <c r="BW84" i="5"/>
  <c r="BV84" i="5"/>
  <c r="BU84" i="5"/>
  <c r="BS84" i="5"/>
  <c r="BR84" i="5"/>
  <c r="BQ84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CB83" i="5"/>
  <c r="CA83" i="5"/>
  <c r="BZ83" i="5"/>
  <c r="BY83" i="5"/>
  <c r="BX83" i="5"/>
  <c r="BW83" i="5"/>
  <c r="BV83" i="5"/>
  <c r="BU83" i="5"/>
  <c r="BS83" i="5"/>
  <c r="BR83" i="5"/>
  <c r="BQ83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CB82" i="5"/>
  <c r="CA82" i="5"/>
  <c r="BZ82" i="5"/>
  <c r="BY82" i="5"/>
  <c r="BX82" i="5"/>
  <c r="BW82" i="5"/>
  <c r="BV82" i="5"/>
  <c r="BU82" i="5"/>
  <c r="BS82" i="5"/>
  <c r="BR82" i="5"/>
  <c r="BQ82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CJ81" i="5"/>
  <c r="CB81" i="5"/>
  <c r="CA81" i="5"/>
  <c r="BZ81" i="5"/>
  <c r="BY81" i="5"/>
  <c r="BX81" i="5"/>
  <c r="BW81" i="5"/>
  <c r="BV81" i="5"/>
  <c r="BU81" i="5"/>
  <c r="BS81" i="5"/>
  <c r="BR81" i="5"/>
  <c r="BQ81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CJ80" i="5"/>
  <c r="CB80" i="5"/>
  <c r="CA80" i="5"/>
  <c r="BZ80" i="5"/>
  <c r="BY80" i="5"/>
  <c r="BX80" i="5"/>
  <c r="BW80" i="5"/>
  <c r="BV80" i="5"/>
  <c r="BU80" i="5"/>
  <c r="BS80" i="5"/>
  <c r="BR80" i="5"/>
  <c r="BQ80" i="5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CJ79" i="5"/>
  <c r="CB79" i="5"/>
  <c r="CA79" i="5"/>
  <c r="BZ79" i="5"/>
  <c r="BY79" i="5"/>
  <c r="BX79" i="5"/>
  <c r="BW79" i="5"/>
  <c r="BV79" i="5"/>
  <c r="BU79" i="5"/>
  <c r="BS79" i="5"/>
  <c r="BR79" i="5"/>
  <c r="BQ79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CJ78" i="5"/>
  <c r="CB78" i="5"/>
  <c r="CA78" i="5"/>
  <c r="BZ78" i="5"/>
  <c r="BY78" i="5"/>
  <c r="BX78" i="5"/>
  <c r="BW78" i="5"/>
  <c r="BV78" i="5"/>
  <c r="BU78" i="5"/>
  <c r="BS78" i="5"/>
  <c r="BR78" i="5"/>
  <c r="BQ78" i="5"/>
  <c r="BM78" i="5"/>
  <c r="BK78" i="5"/>
  <c r="BI78" i="5"/>
  <c r="BG78" i="5"/>
  <c r="BE78" i="5"/>
  <c r="BC78" i="5"/>
  <c r="BA78" i="5"/>
  <c r="AY78" i="5"/>
  <c r="AW78" i="5"/>
  <c r="AU78" i="5"/>
  <c r="AS78" i="5"/>
  <c r="AQ78" i="5"/>
  <c r="AO78" i="5"/>
  <c r="AM78" i="5"/>
  <c r="AK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CB77" i="5"/>
  <c r="CA77" i="5"/>
  <c r="BZ77" i="5"/>
  <c r="BY77" i="5"/>
  <c r="BX77" i="5"/>
  <c r="BW77" i="5"/>
  <c r="BV77" i="5"/>
  <c r="BU77" i="5"/>
  <c r="BS77" i="5"/>
  <c r="BR77" i="5"/>
  <c r="BQ77" i="5"/>
  <c r="BM77" i="5"/>
  <c r="BK77" i="5"/>
  <c r="BI77" i="5"/>
  <c r="BG77" i="5"/>
  <c r="BE77" i="5"/>
  <c r="BC77" i="5"/>
  <c r="BA77" i="5"/>
  <c r="AY77" i="5"/>
  <c r="AW77" i="5"/>
  <c r="AU77" i="5"/>
  <c r="AS77" i="5"/>
  <c r="AQ77" i="5"/>
  <c r="AO77" i="5"/>
  <c r="AM77" i="5"/>
  <c r="AK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CB76" i="5"/>
  <c r="CA76" i="5"/>
  <c r="BZ76" i="5"/>
  <c r="BY76" i="5"/>
  <c r="BX76" i="5"/>
  <c r="BW76" i="5"/>
  <c r="BV76" i="5"/>
  <c r="BU76" i="5"/>
  <c r="BS76" i="5"/>
  <c r="BR76" i="5"/>
  <c r="BQ76" i="5"/>
  <c r="BM76" i="5"/>
  <c r="BK76" i="5"/>
  <c r="BI76" i="5"/>
  <c r="BG76" i="5"/>
  <c r="BE76" i="5"/>
  <c r="BC76" i="5"/>
  <c r="BA76" i="5"/>
  <c r="AY76" i="5"/>
  <c r="AW76" i="5"/>
  <c r="AU76" i="5"/>
  <c r="AS76" i="5"/>
  <c r="AQ76" i="5"/>
  <c r="AO76" i="5"/>
  <c r="AM76" i="5"/>
  <c r="AK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CB75" i="5"/>
  <c r="CA75" i="5"/>
  <c r="BZ75" i="5"/>
  <c r="BY75" i="5"/>
  <c r="BX75" i="5"/>
  <c r="BW75" i="5"/>
  <c r="BV75" i="5"/>
  <c r="BU75" i="5"/>
  <c r="BS75" i="5"/>
  <c r="BR75" i="5"/>
  <c r="BQ75" i="5"/>
  <c r="BM75" i="5"/>
  <c r="BK75" i="5"/>
  <c r="BI75" i="5"/>
  <c r="BG75" i="5"/>
  <c r="BE75" i="5"/>
  <c r="BC75" i="5"/>
  <c r="BA75" i="5"/>
  <c r="AY75" i="5"/>
  <c r="AW75" i="5"/>
  <c r="AU75" i="5"/>
  <c r="AS75" i="5"/>
  <c r="AQ75" i="5"/>
  <c r="AO75" i="5"/>
  <c r="AM75" i="5"/>
  <c r="AK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CB74" i="5"/>
  <c r="CA74" i="5"/>
  <c r="BZ74" i="5"/>
  <c r="BY74" i="5"/>
  <c r="BX74" i="5"/>
  <c r="BW74" i="5"/>
  <c r="BV74" i="5"/>
  <c r="BU74" i="5"/>
  <c r="BS74" i="5"/>
  <c r="BR74" i="5"/>
  <c r="BQ74" i="5"/>
  <c r="BM74" i="5"/>
  <c r="BK74" i="5"/>
  <c r="BI74" i="5"/>
  <c r="BG74" i="5"/>
  <c r="BE74" i="5"/>
  <c r="BC74" i="5"/>
  <c r="BA74" i="5"/>
  <c r="AY74" i="5"/>
  <c r="AW74" i="5"/>
  <c r="AU74" i="5"/>
  <c r="AS74" i="5"/>
  <c r="AQ74" i="5"/>
  <c r="AO74" i="5"/>
  <c r="AM74" i="5"/>
  <c r="AK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CB73" i="5"/>
  <c r="CA73" i="5"/>
  <c r="BZ73" i="5"/>
  <c r="BY73" i="5"/>
  <c r="BX73" i="5"/>
  <c r="BW73" i="5"/>
  <c r="BV73" i="5"/>
  <c r="BU73" i="5"/>
  <c r="BS73" i="5"/>
  <c r="BR73" i="5"/>
  <c r="BQ73" i="5"/>
  <c r="BM73" i="5"/>
  <c r="BK73" i="5"/>
  <c r="BI73" i="5"/>
  <c r="BG73" i="5"/>
  <c r="BE73" i="5"/>
  <c r="BC73" i="5"/>
  <c r="BA73" i="5"/>
  <c r="AY73" i="5"/>
  <c r="AW73" i="5"/>
  <c r="AU73" i="5"/>
  <c r="AS73" i="5"/>
  <c r="AQ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CB72" i="5"/>
  <c r="CA72" i="5"/>
  <c r="BZ72" i="5"/>
  <c r="BY72" i="5"/>
  <c r="BX72" i="5"/>
  <c r="BW72" i="5"/>
  <c r="BV72" i="5"/>
  <c r="BU72" i="5"/>
  <c r="BS72" i="5"/>
  <c r="BR72" i="5"/>
  <c r="BQ72" i="5"/>
  <c r="BM72" i="5"/>
  <c r="BK72" i="5"/>
  <c r="BI72" i="5"/>
  <c r="BG72" i="5"/>
  <c r="BE72" i="5"/>
  <c r="BC72" i="5"/>
  <c r="BA72" i="5"/>
  <c r="AY72" i="5"/>
  <c r="AW72" i="5"/>
  <c r="AU72" i="5"/>
  <c r="AS72" i="5"/>
  <c r="AQ72" i="5"/>
  <c r="AO72" i="5"/>
  <c r="AM72" i="5"/>
  <c r="AK72" i="5"/>
  <c r="AI72" i="5"/>
  <c r="AG72" i="5"/>
  <c r="AE72" i="5"/>
  <c r="AC72" i="5"/>
  <c r="AA72" i="5"/>
  <c r="Y72" i="5"/>
  <c r="W72" i="5"/>
  <c r="U72" i="5"/>
  <c r="S72" i="5"/>
  <c r="Q72" i="5"/>
  <c r="O72" i="5"/>
  <c r="M72" i="5"/>
  <c r="K72" i="5"/>
  <c r="I72" i="5"/>
  <c r="G72" i="5"/>
  <c r="CB71" i="5"/>
  <c r="CA71" i="5"/>
  <c r="BZ71" i="5"/>
  <c r="BY71" i="5"/>
  <c r="BX71" i="5"/>
  <c r="BW71" i="5"/>
  <c r="BV71" i="5"/>
  <c r="BU71" i="5"/>
  <c r="BS71" i="5"/>
  <c r="BR71" i="5"/>
  <c r="BQ71" i="5"/>
  <c r="BM71" i="5"/>
  <c r="BK71" i="5"/>
  <c r="BI71" i="5"/>
  <c r="BG71" i="5"/>
  <c r="BE71" i="5"/>
  <c r="BC71" i="5"/>
  <c r="BA71" i="5"/>
  <c r="AY71" i="5"/>
  <c r="AW71" i="5"/>
  <c r="AU71" i="5"/>
  <c r="AS71" i="5"/>
  <c r="AQ71" i="5"/>
  <c r="AO71" i="5"/>
  <c r="AM71" i="5"/>
  <c r="AK71" i="5"/>
  <c r="AI71" i="5"/>
  <c r="AG71" i="5"/>
  <c r="AE71" i="5"/>
  <c r="AC71" i="5"/>
  <c r="AA71" i="5"/>
  <c r="Y71" i="5"/>
  <c r="W71" i="5"/>
  <c r="U71" i="5"/>
  <c r="S71" i="5"/>
  <c r="Q71" i="5"/>
  <c r="O71" i="5"/>
  <c r="M71" i="5"/>
  <c r="K71" i="5"/>
  <c r="I71" i="5"/>
  <c r="G71" i="5"/>
  <c r="CB70" i="5"/>
  <c r="CA70" i="5"/>
  <c r="BZ70" i="5"/>
  <c r="BY70" i="5"/>
  <c r="BX70" i="5"/>
  <c r="BW70" i="5"/>
  <c r="BV70" i="5"/>
  <c r="BU70" i="5"/>
  <c r="BS70" i="5"/>
  <c r="BR70" i="5"/>
  <c r="BQ70" i="5"/>
  <c r="BM70" i="5"/>
  <c r="BK70" i="5"/>
  <c r="BI70" i="5"/>
  <c r="BG70" i="5"/>
  <c r="BE70" i="5"/>
  <c r="BC70" i="5"/>
  <c r="BA70" i="5"/>
  <c r="AY70" i="5"/>
  <c r="AW70" i="5"/>
  <c r="AU70" i="5"/>
  <c r="AS70" i="5"/>
  <c r="AQ70" i="5"/>
  <c r="AO70" i="5"/>
  <c r="AM70" i="5"/>
  <c r="AK70" i="5"/>
  <c r="AI70" i="5"/>
  <c r="AG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CB69" i="5"/>
  <c r="CA69" i="5"/>
  <c r="BZ69" i="5"/>
  <c r="BY69" i="5"/>
  <c r="BX69" i="5"/>
  <c r="BW69" i="5"/>
  <c r="BV69" i="5"/>
  <c r="BU69" i="5"/>
  <c r="BS69" i="5"/>
  <c r="BR69" i="5"/>
  <c r="BQ69" i="5"/>
  <c r="BM69" i="5"/>
  <c r="BK69" i="5"/>
  <c r="BI69" i="5"/>
  <c r="BG69" i="5"/>
  <c r="BE69" i="5"/>
  <c r="BC69" i="5"/>
  <c r="BA69" i="5"/>
  <c r="AY69" i="5"/>
  <c r="AW69" i="5"/>
  <c r="AU69" i="5"/>
  <c r="AS69" i="5"/>
  <c r="AQ69" i="5"/>
  <c r="AO69" i="5"/>
  <c r="AM69" i="5"/>
  <c r="AK69" i="5"/>
  <c r="AI69" i="5"/>
  <c r="AG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CB68" i="5"/>
  <c r="CA68" i="5"/>
  <c r="BZ68" i="5"/>
  <c r="BY68" i="5"/>
  <c r="BX68" i="5"/>
  <c r="BW68" i="5"/>
  <c r="BV68" i="5"/>
  <c r="BU68" i="5"/>
  <c r="BS68" i="5"/>
  <c r="BR68" i="5"/>
  <c r="BQ68" i="5"/>
  <c r="BM68" i="5"/>
  <c r="BK68" i="5"/>
  <c r="BI68" i="5"/>
  <c r="BG68" i="5"/>
  <c r="BE68" i="5"/>
  <c r="BC68" i="5"/>
  <c r="BA68" i="5"/>
  <c r="AY68" i="5"/>
  <c r="AW68" i="5"/>
  <c r="AU68" i="5"/>
  <c r="AS68" i="5"/>
  <c r="AQ68" i="5"/>
  <c r="AO68" i="5"/>
  <c r="AM68" i="5"/>
  <c r="AK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CB67" i="5"/>
  <c r="CA67" i="5"/>
  <c r="BZ67" i="5"/>
  <c r="BY67" i="5"/>
  <c r="BX67" i="5"/>
  <c r="BW67" i="5"/>
  <c r="BV67" i="5"/>
  <c r="BU67" i="5"/>
  <c r="BS67" i="5"/>
  <c r="BR67" i="5"/>
  <c r="BQ67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CB66" i="5"/>
  <c r="CA66" i="5"/>
  <c r="BZ66" i="5"/>
  <c r="BY66" i="5"/>
  <c r="BX66" i="5"/>
  <c r="BW66" i="5"/>
  <c r="BV66" i="5"/>
  <c r="BU66" i="5"/>
  <c r="BS66" i="5"/>
  <c r="BR66" i="5"/>
  <c r="BQ66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CB65" i="5"/>
  <c r="CA65" i="5"/>
  <c r="BZ65" i="5"/>
  <c r="BY65" i="5"/>
  <c r="BX65" i="5"/>
  <c r="BW65" i="5"/>
  <c r="BV65" i="5"/>
  <c r="BU65" i="5"/>
  <c r="BS65" i="5"/>
  <c r="BR65" i="5"/>
  <c r="BQ65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CB64" i="5"/>
  <c r="CA64" i="5"/>
  <c r="BZ64" i="5"/>
  <c r="BY64" i="5"/>
  <c r="BX64" i="5"/>
  <c r="BW64" i="5"/>
  <c r="BV64" i="5"/>
  <c r="BU64" i="5"/>
  <c r="BS64" i="5"/>
  <c r="BR64" i="5"/>
  <c r="BQ64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CB63" i="5"/>
  <c r="CA63" i="5"/>
  <c r="BZ63" i="5"/>
  <c r="BY63" i="5"/>
  <c r="BX63" i="5"/>
  <c r="BW63" i="5"/>
  <c r="BV63" i="5"/>
  <c r="BU63" i="5"/>
  <c r="BS63" i="5"/>
  <c r="BR63" i="5"/>
  <c r="BQ63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CB62" i="5"/>
  <c r="CA62" i="5"/>
  <c r="BZ62" i="5"/>
  <c r="BY62" i="5"/>
  <c r="BX62" i="5"/>
  <c r="BW62" i="5"/>
  <c r="BV62" i="5"/>
  <c r="BU62" i="5"/>
  <c r="BS62" i="5"/>
  <c r="BR62" i="5"/>
  <c r="BQ62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CA61" i="5"/>
  <c r="CB61" i="5"/>
  <c r="BK61" i="5"/>
  <c r="BI61" i="5"/>
  <c r="BG61" i="5"/>
  <c r="BE61" i="5"/>
  <c r="BC61" i="5"/>
  <c r="BA61" i="5"/>
  <c r="AY61" i="5"/>
  <c r="AW61" i="5"/>
  <c r="AU61" i="5"/>
  <c r="AS61" i="5"/>
  <c r="AQ61" i="5"/>
  <c r="AO61" i="5"/>
  <c r="AM61" i="5"/>
  <c r="AK61" i="5"/>
  <c r="AI61" i="5"/>
  <c r="AG61" i="5"/>
  <c r="AE61" i="5"/>
  <c r="AC61" i="5"/>
  <c r="AA61" i="5"/>
  <c r="Y61" i="5"/>
  <c r="W61" i="5"/>
  <c r="U61" i="5"/>
  <c r="S61" i="5"/>
  <c r="Q61" i="5"/>
  <c r="O61" i="5"/>
  <c r="M61" i="5"/>
  <c r="BW61" i="5"/>
  <c r="BX61" i="5"/>
  <c r="K61" i="5"/>
  <c r="I61" i="5"/>
  <c r="BY61" i="5"/>
  <c r="BZ61" i="5"/>
  <c r="G61" i="5"/>
  <c r="BU61" i="5"/>
  <c r="BV61" i="5"/>
  <c r="CA60" i="5"/>
  <c r="CB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BW60" i="5"/>
  <c r="BX60" i="5"/>
  <c r="K60" i="5"/>
  <c r="I60" i="5"/>
  <c r="BY60" i="5"/>
  <c r="BZ60" i="5"/>
  <c r="G60" i="5"/>
  <c r="BU60" i="5"/>
  <c r="BV60" i="5"/>
  <c r="CA59" i="5"/>
  <c r="CB59" i="5"/>
  <c r="BK59" i="5"/>
  <c r="BJ107" i="5"/>
  <c r="BI59" i="5"/>
  <c r="BH107" i="5"/>
  <c r="BG59" i="5"/>
  <c r="BF107" i="5"/>
  <c r="BE59" i="5"/>
  <c r="BD107" i="5"/>
  <c r="BC59" i="5"/>
  <c r="BB107" i="5"/>
  <c r="BA59" i="5"/>
  <c r="AZ107" i="5"/>
  <c r="AY59" i="5"/>
  <c r="AX107" i="5"/>
  <c r="AW59" i="5"/>
  <c r="AV107" i="5"/>
  <c r="AU59" i="5"/>
  <c r="AT107" i="5"/>
  <c r="AS59" i="5"/>
  <c r="AR107" i="5"/>
  <c r="AQ59" i="5"/>
  <c r="AP107" i="5"/>
  <c r="AO59" i="5"/>
  <c r="AN107" i="5"/>
  <c r="AM59" i="5"/>
  <c r="AL107" i="5"/>
  <c r="AK59" i="5"/>
  <c r="AJ107" i="5"/>
  <c r="AI59" i="5"/>
  <c r="AH107" i="5"/>
  <c r="AG59" i="5"/>
  <c r="AF107" i="5"/>
  <c r="AE59" i="5"/>
  <c r="AD107" i="5"/>
  <c r="AC59" i="5"/>
  <c r="AB107" i="5"/>
  <c r="AA59" i="5"/>
  <c r="Z107" i="5"/>
  <c r="Y59" i="5"/>
  <c r="X107" i="5"/>
  <c r="W59" i="5"/>
  <c r="V107" i="5"/>
  <c r="U59" i="5"/>
  <c r="T107" i="5"/>
  <c r="S59" i="5"/>
  <c r="R107" i="5"/>
  <c r="Q59" i="5"/>
  <c r="P107" i="5"/>
  <c r="O59" i="5"/>
  <c r="N107" i="5"/>
  <c r="M59" i="5"/>
  <c r="L107" i="5"/>
  <c r="K59" i="5"/>
  <c r="J107" i="5"/>
  <c r="I59" i="5"/>
  <c r="H107" i="5"/>
  <c r="G59" i="5"/>
  <c r="F107" i="5"/>
  <c r="CA55" i="5"/>
  <c r="BY55" i="5"/>
  <c r="BW55" i="5"/>
  <c r="BU55" i="5"/>
  <c r="C48" i="5"/>
  <c r="F51" i="5"/>
  <c r="F52" i="5"/>
  <c r="F50" i="5"/>
  <c r="CA44" i="5"/>
  <c r="BY44" i="5"/>
  <c r="BW44" i="5"/>
  <c r="BU44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F12" i="5"/>
  <c r="F11" i="5"/>
  <c r="BL107" i="4"/>
  <c r="CB105" i="4"/>
  <c r="CA105" i="4"/>
  <c r="BZ105" i="4"/>
  <c r="BY105" i="4"/>
  <c r="BX105" i="4"/>
  <c r="BW105" i="4"/>
  <c r="BV105" i="4"/>
  <c r="BU105" i="4"/>
  <c r="BS105" i="4"/>
  <c r="BR105" i="4"/>
  <c r="BQ105" i="4"/>
  <c r="BM105" i="4"/>
  <c r="BK105" i="4"/>
  <c r="BI105" i="4"/>
  <c r="BG105" i="4"/>
  <c r="BE105" i="4"/>
  <c r="BC105" i="4"/>
  <c r="BA105" i="4"/>
  <c r="AY105" i="4"/>
  <c r="AW105" i="4"/>
  <c r="AU105" i="4"/>
  <c r="AS105" i="4"/>
  <c r="AQ105" i="4"/>
  <c r="AO105" i="4"/>
  <c r="AM105" i="4"/>
  <c r="AK105" i="4"/>
  <c r="AI105" i="4"/>
  <c r="AG105" i="4"/>
  <c r="AE105" i="4"/>
  <c r="AC105" i="4"/>
  <c r="AA105" i="4"/>
  <c r="Y105" i="4"/>
  <c r="W105" i="4"/>
  <c r="U105" i="4"/>
  <c r="S105" i="4"/>
  <c r="Q105" i="4"/>
  <c r="O105" i="4"/>
  <c r="M105" i="4"/>
  <c r="K105" i="4"/>
  <c r="I105" i="4"/>
  <c r="G105" i="4"/>
  <c r="CB104" i="4"/>
  <c r="CA104" i="4"/>
  <c r="BZ104" i="4"/>
  <c r="BY104" i="4"/>
  <c r="BX104" i="4"/>
  <c r="BW104" i="4"/>
  <c r="BV104" i="4"/>
  <c r="BU104" i="4"/>
  <c r="BS104" i="4"/>
  <c r="BR104" i="4"/>
  <c r="BQ104" i="4"/>
  <c r="BM104" i="4"/>
  <c r="BK104" i="4"/>
  <c r="BI104" i="4"/>
  <c r="BG104" i="4"/>
  <c r="BE104" i="4"/>
  <c r="BC104" i="4"/>
  <c r="BA104" i="4"/>
  <c r="AY104" i="4"/>
  <c r="AW104" i="4"/>
  <c r="AU104" i="4"/>
  <c r="AS104" i="4"/>
  <c r="AQ104" i="4"/>
  <c r="AO104" i="4"/>
  <c r="AM104" i="4"/>
  <c r="AK104" i="4"/>
  <c r="AI104" i="4"/>
  <c r="AG104" i="4"/>
  <c r="AE104" i="4"/>
  <c r="AC104" i="4"/>
  <c r="AA104" i="4"/>
  <c r="Y104" i="4"/>
  <c r="W104" i="4"/>
  <c r="U104" i="4"/>
  <c r="S104" i="4"/>
  <c r="Q104" i="4"/>
  <c r="O104" i="4"/>
  <c r="M104" i="4"/>
  <c r="K104" i="4"/>
  <c r="I104" i="4"/>
  <c r="G104" i="4"/>
  <c r="CB103" i="4"/>
  <c r="CA103" i="4"/>
  <c r="BZ103" i="4"/>
  <c r="BY103" i="4"/>
  <c r="BX103" i="4"/>
  <c r="BW103" i="4"/>
  <c r="BV103" i="4"/>
  <c r="BU103" i="4"/>
  <c r="BS103" i="4"/>
  <c r="BR103" i="4"/>
  <c r="BQ103" i="4"/>
  <c r="BM103" i="4"/>
  <c r="BK103" i="4"/>
  <c r="BI103" i="4"/>
  <c r="BG103" i="4"/>
  <c r="BE103" i="4"/>
  <c r="BC103" i="4"/>
  <c r="BA103" i="4"/>
  <c r="AY103" i="4"/>
  <c r="AW103" i="4"/>
  <c r="AU103" i="4"/>
  <c r="AS103" i="4"/>
  <c r="AQ103" i="4"/>
  <c r="AO103" i="4"/>
  <c r="AM103" i="4"/>
  <c r="AK103" i="4"/>
  <c r="AI103" i="4"/>
  <c r="AG103" i="4"/>
  <c r="AE103" i="4"/>
  <c r="AC103" i="4"/>
  <c r="AA103" i="4"/>
  <c r="Y103" i="4"/>
  <c r="W103" i="4"/>
  <c r="U103" i="4"/>
  <c r="S103" i="4"/>
  <c r="Q103" i="4"/>
  <c r="O103" i="4"/>
  <c r="M103" i="4"/>
  <c r="K103" i="4"/>
  <c r="I103" i="4"/>
  <c r="G103" i="4"/>
  <c r="CB102" i="4"/>
  <c r="CA102" i="4"/>
  <c r="BZ102" i="4"/>
  <c r="BY102" i="4"/>
  <c r="BX102" i="4"/>
  <c r="BW102" i="4"/>
  <c r="BV102" i="4"/>
  <c r="BU102" i="4"/>
  <c r="BS102" i="4"/>
  <c r="BR102" i="4"/>
  <c r="BQ102" i="4"/>
  <c r="BM102" i="4"/>
  <c r="BK102" i="4"/>
  <c r="BI102" i="4"/>
  <c r="BG102" i="4"/>
  <c r="BE102" i="4"/>
  <c r="BC102" i="4"/>
  <c r="BA102" i="4"/>
  <c r="AY102" i="4"/>
  <c r="AW102" i="4"/>
  <c r="AU102" i="4"/>
  <c r="AS102" i="4"/>
  <c r="AQ102" i="4"/>
  <c r="AO102" i="4"/>
  <c r="AM102" i="4"/>
  <c r="AK102" i="4"/>
  <c r="AI102" i="4"/>
  <c r="AG102" i="4"/>
  <c r="AE102" i="4"/>
  <c r="AC102" i="4"/>
  <c r="AA102" i="4"/>
  <c r="Y102" i="4"/>
  <c r="W102" i="4"/>
  <c r="U102" i="4"/>
  <c r="S102" i="4"/>
  <c r="Q102" i="4"/>
  <c r="O102" i="4"/>
  <c r="M102" i="4"/>
  <c r="K102" i="4"/>
  <c r="I102" i="4"/>
  <c r="G102" i="4"/>
  <c r="CB101" i="4"/>
  <c r="CA101" i="4"/>
  <c r="BZ101" i="4"/>
  <c r="BY101" i="4"/>
  <c r="BX101" i="4"/>
  <c r="BW101" i="4"/>
  <c r="BV101" i="4"/>
  <c r="BU101" i="4"/>
  <c r="BS101" i="4"/>
  <c r="BR101" i="4"/>
  <c r="BQ101" i="4"/>
  <c r="BM101" i="4"/>
  <c r="BK101" i="4"/>
  <c r="BI101" i="4"/>
  <c r="BG101" i="4"/>
  <c r="BE101" i="4"/>
  <c r="BC101" i="4"/>
  <c r="BA101" i="4"/>
  <c r="AY101" i="4"/>
  <c r="AW101" i="4"/>
  <c r="AU101" i="4"/>
  <c r="AS101" i="4"/>
  <c r="AQ101" i="4"/>
  <c r="AO101" i="4"/>
  <c r="AM101" i="4"/>
  <c r="AK101" i="4"/>
  <c r="AI101" i="4"/>
  <c r="AG101" i="4"/>
  <c r="AE101" i="4"/>
  <c r="AC101" i="4"/>
  <c r="AA101" i="4"/>
  <c r="Y101" i="4"/>
  <c r="W101" i="4"/>
  <c r="U101" i="4"/>
  <c r="S101" i="4"/>
  <c r="Q101" i="4"/>
  <c r="O101" i="4"/>
  <c r="M101" i="4"/>
  <c r="K101" i="4"/>
  <c r="I101" i="4"/>
  <c r="G101" i="4"/>
  <c r="CB100" i="4"/>
  <c r="CA100" i="4"/>
  <c r="BZ100" i="4"/>
  <c r="BY100" i="4"/>
  <c r="BX100" i="4"/>
  <c r="BW100" i="4"/>
  <c r="BV100" i="4"/>
  <c r="BU100" i="4"/>
  <c r="BS100" i="4"/>
  <c r="BR100" i="4"/>
  <c r="BQ100" i="4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I100" i="4"/>
  <c r="G100" i="4"/>
  <c r="CB99" i="4"/>
  <c r="CA99" i="4"/>
  <c r="BZ99" i="4"/>
  <c r="BY99" i="4"/>
  <c r="BX99" i="4"/>
  <c r="BW99" i="4"/>
  <c r="BV99" i="4"/>
  <c r="BU99" i="4"/>
  <c r="BS99" i="4"/>
  <c r="BR99" i="4"/>
  <c r="BQ99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AC99" i="4"/>
  <c r="AA99" i="4"/>
  <c r="Y99" i="4"/>
  <c r="W99" i="4"/>
  <c r="U99" i="4"/>
  <c r="S99" i="4"/>
  <c r="Q99" i="4"/>
  <c r="O99" i="4"/>
  <c r="M99" i="4"/>
  <c r="K99" i="4"/>
  <c r="I99" i="4"/>
  <c r="G99" i="4"/>
  <c r="CB98" i="4"/>
  <c r="CA98" i="4"/>
  <c r="BZ98" i="4"/>
  <c r="BY98" i="4"/>
  <c r="BX98" i="4"/>
  <c r="BW98" i="4"/>
  <c r="BV98" i="4"/>
  <c r="BU98" i="4"/>
  <c r="BS98" i="4"/>
  <c r="BR98" i="4"/>
  <c r="BQ98" i="4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CB97" i="4"/>
  <c r="CA97" i="4"/>
  <c r="BZ97" i="4"/>
  <c r="BY97" i="4"/>
  <c r="BX97" i="4"/>
  <c r="BW97" i="4"/>
  <c r="BV97" i="4"/>
  <c r="BU97" i="4"/>
  <c r="BS97" i="4"/>
  <c r="BR97" i="4"/>
  <c r="BQ97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CB96" i="4"/>
  <c r="CA96" i="4"/>
  <c r="BZ96" i="4"/>
  <c r="BY96" i="4"/>
  <c r="BX96" i="4"/>
  <c r="BW96" i="4"/>
  <c r="BV96" i="4"/>
  <c r="BU96" i="4"/>
  <c r="BS96" i="4"/>
  <c r="BR96" i="4"/>
  <c r="BQ96" i="4"/>
  <c r="BM96" i="4"/>
  <c r="BK96" i="4"/>
  <c r="BI96" i="4"/>
  <c r="BG96" i="4"/>
  <c r="BE96" i="4"/>
  <c r="BC96" i="4"/>
  <c r="BA96" i="4"/>
  <c r="AY96" i="4"/>
  <c r="AW96" i="4"/>
  <c r="AU96" i="4"/>
  <c r="AS96" i="4"/>
  <c r="AQ96" i="4"/>
  <c r="AO96" i="4"/>
  <c r="AM96" i="4"/>
  <c r="AK96" i="4"/>
  <c r="AI96" i="4"/>
  <c r="AG96" i="4"/>
  <c r="AE96" i="4"/>
  <c r="AC96" i="4"/>
  <c r="AA96" i="4"/>
  <c r="Y96" i="4"/>
  <c r="W96" i="4"/>
  <c r="U96" i="4"/>
  <c r="S96" i="4"/>
  <c r="Q96" i="4"/>
  <c r="O96" i="4"/>
  <c r="M96" i="4"/>
  <c r="K96" i="4"/>
  <c r="I96" i="4"/>
  <c r="G96" i="4"/>
  <c r="CB95" i="4"/>
  <c r="CA95" i="4"/>
  <c r="BZ95" i="4"/>
  <c r="BY95" i="4"/>
  <c r="BX95" i="4"/>
  <c r="BW95" i="4"/>
  <c r="BV95" i="4"/>
  <c r="BU95" i="4"/>
  <c r="BS95" i="4"/>
  <c r="BR95" i="4"/>
  <c r="BQ95" i="4"/>
  <c r="BM95" i="4"/>
  <c r="BK95" i="4"/>
  <c r="BI95" i="4"/>
  <c r="BG95" i="4"/>
  <c r="BE95" i="4"/>
  <c r="BC95" i="4"/>
  <c r="BA95" i="4"/>
  <c r="AY95" i="4"/>
  <c r="AW95" i="4"/>
  <c r="AU95" i="4"/>
  <c r="AS95" i="4"/>
  <c r="AQ95" i="4"/>
  <c r="AO95" i="4"/>
  <c r="AM95" i="4"/>
  <c r="AK95" i="4"/>
  <c r="AI95" i="4"/>
  <c r="AG95" i="4"/>
  <c r="AE95" i="4"/>
  <c r="AC95" i="4"/>
  <c r="AA95" i="4"/>
  <c r="Y95" i="4"/>
  <c r="W95" i="4"/>
  <c r="U95" i="4"/>
  <c r="S95" i="4"/>
  <c r="Q95" i="4"/>
  <c r="O95" i="4"/>
  <c r="M95" i="4"/>
  <c r="K95" i="4"/>
  <c r="I95" i="4"/>
  <c r="G95" i="4"/>
  <c r="CB94" i="4"/>
  <c r="CA94" i="4"/>
  <c r="BZ94" i="4"/>
  <c r="BY94" i="4"/>
  <c r="BX94" i="4"/>
  <c r="BW94" i="4"/>
  <c r="BV94" i="4"/>
  <c r="BU94" i="4"/>
  <c r="BS94" i="4"/>
  <c r="BR94" i="4"/>
  <c r="BQ94" i="4"/>
  <c r="BM94" i="4"/>
  <c r="BK94" i="4"/>
  <c r="BI94" i="4"/>
  <c r="BG94" i="4"/>
  <c r="BE94" i="4"/>
  <c r="BC94" i="4"/>
  <c r="BA94" i="4"/>
  <c r="AY94" i="4"/>
  <c r="AW94" i="4"/>
  <c r="AU94" i="4"/>
  <c r="AS94" i="4"/>
  <c r="AQ94" i="4"/>
  <c r="AO94" i="4"/>
  <c r="AM94" i="4"/>
  <c r="AK94" i="4"/>
  <c r="AI94" i="4"/>
  <c r="AG94" i="4"/>
  <c r="AE94" i="4"/>
  <c r="AC94" i="4"/>
  <c r="AA94" i="4"/>
  <c r="Y94" i="4"/>
  <c r="W94" i="4"/>
  <c r="U94" i="4"/>
  <c r="S94" i="4"/>
  <c r="Q94" i="4"/>
  <c r="O94" i="4"/>
  <c r="M94" i="4"/>
  <c r="K94" i="4"/>
  <c r="I94" i="4"/>
  <c r="G94" i="4"/>
  <c r="CB93" i="4"/>
  <c r="CA93" i="4"/>
  <c r="BZ93" i="4"/>
  <c r="BY93" i="4"/>
  <c r="BX93" i="4"/>
  <c r="BW93" i="4"/>
  <c r="BV93" i="4"/>
  <c r="BU93" i="4"/>
  <c r="BS93" i="4"/>
  <c r="BR93" i="4"/>
  <c r="BQ93" i="4"/>
  <c r="BM93" i="4"/>
  <c r="BK93" i="4"/>
  <c r="BI93" i="4"/>
  <c r="BG93" i="4"/>
  <c r="BE93" i="4"/>
  <c r="BC93" i="4"/>
  <c r="BA93" i="4"/>
  <c r="AY93" i="4"/>
  <c r="AW93" i="4"/>
  <c r="AU93" i="4"/>
  <c r="AS93" i="4"/>
  <c r="AQ93" i="4"/>
  <c r="AO93" i="4"/>
  <c r="AM93" i="4"/>
  <c r="AK93" i="4"/>
  <c r="AI93" i="4"/>
  <c r="AG93" i="4"/>
  <c r="AE93" i="4"/>
  <c r="AC93" i="4"/>
  <c r="AA93" i="4"/>
  <c r="Y93" i="4"/>
  <c r="W93" i="4"/>
  <c r="U93" i="4"/>
  <c r="S93" i="4"/>
  <c r="Q93" i="4"/>
  <c r="O93" i="4"/>
  <c r="M93" i="4"/>
  <c r="K93" i="4"/>
  <c r="I93" i="4"/>
  <c r="G93" i="4"/>
  <c r="CB92" i="4"/>
  <c r="CA92" i="4"/>
  <c r="BZ92" i="4"/>
  <c r="BY92" i="4"/>
  <c r="BX92" i="4"/>
  <c r="BW92" i="4"/>
  <c r="BV92" i="4"/>
  <c r="BU92" i="4"/>
  <c r="BS92" i="4"/>
  <c r="BR92" i="4"/>
  <c r="BQ92" i="4"/>
  <c r="BM92" i="4"/>
  <c r="BK92" i="4"/>
  <c r="BI92" i="4"/>
  <c r="BG92" i="4"/>
  <c r="BE92" i="4"/>
  <c r="BC92" i="4"/>
  <c r="BA92" i="4"/>
  <c r="AY92" i="4"/>
  <c r="AW92" i="4"/>
  <c r="AU92" i="4"/>
  <c r="AS92" i="4"/>
  <c r="AQ92" i="4"/>
  <c r="AO92" i="4"/>
  <c r="AM92" i="4"/>
  <c r="AK92" i="4"/>
  <c r="AI92" i="4"/>
  <c r="AG92" i="4"/>
  <c r="AE92" i="4"/>
  <c r="AC92" i="4"/>
  <c r="AA92" i="4"/>
  <c r="Y92" i="4"/>
  <c r="W92" i="4"/>
  <c r="U92" i="4"/>
  <c r="S92" i="4"/>
  <c r="Q92" i="4"/>
  <c r="O92" i="4"/>
  <c r="M92" i="4"/>
  <c r="K92" i="4"/>
  <c r="I92" i="4"/>
  <c r="G92" i="4"/>
  <c r="CB91" i="4"/>
  <c r="CA91" i="4"/>
  <c r="BZ91" i="4"/>
  <c r="BY91" i="4"/>
  <c r="BX91" i="4"/>
  <c r="BW91" i="4"/>
  <c r="BV91" i="4"/>
  <c r="BU91" i="4"/>
  <c r="BS91" i="4"/>
  <c r="BR91" i="4"/>
  <c r="BQ91" i="4"/>
  <c r="BM91" i="4"/>
  <c r="BK91" i="4"/>
  <c r="BI91" i="4"/>
  <c r="BG91" i="4"/>
  <c r="BE91" i="4"/>
  <c r="BC91" i="4"/>
  <c r="BA91" i="4"/>
  <c r="AY91" i="4"/>
  <c r="AW91" i="4"/>
  <c r="AU91" i="4"/>
  <c r="AS91" i="4"/>
  <c r="AQ91" i="4"/>
  <c r="AO91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K91" i="4"/>
  <c r="I91" i="4"/>
  <c r="G91" i="4"/>
  <c r="CB90" i="4"/>
  <c r="CA90" i="4"/>
  <c r="BZ90" i="4"/>
  <c r="BY90" i="4"/>
  <c r="BX90" i="4"/>
  <c r="BW90" i="4"/>
  <c r="BV90" i="4"/>
  <c r="BU90" i="4"/>
  <c r="BS90" i="4"/>
  <c r="BR90" i="4"/>
  <c r="BQ90" i="4"/>
  <c r="BM90" i="4"/>
  <c r="BK90" i="4"/>
  <c r="BI90" i="4"/>
  <c r="BG90" i="4"/>
  <c r="BE90" i="4"/>
  <c r="BC90" i="4"/>
  <c r="BA90" i="4"/>
  <c r="AY90" i="4"/>
  <c r="AW90" i="4"/>
  <c r="AU90" i="4"/>
  <c r="AS90" i="4"/>
  <c r="AQ90" i="4"/>
  <c r="AO90" i="4"/>
  <c r="AM90" i="4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K90" i="4"/>
  <c r="I90" i="4"/>
  <c r="G90" i="4"/>
  <c r="CB89" i="4"/>
  <c r="CA89" i="4"/>
  <c r="BZ89" i="4"/>
  <c r="BY89" i="4"/>
  <c r="BX89" i="4"/>
  <c r="BW89" i="4"/>
  <c r="BV89" i="4"/>
  <c r="BU89" i="4"/>
  <c r="BS89" i="4"/>
  <c r="BR89" i="4"/>
  <c r="BQ89" i="4"/>
  <c r="BM89" i="4"/>
  <c r="BK89" i="4"/>
  <c r="BI89" i="4"/>
  <c r="BG89" i="4"/>
  <c r="BE89" i="4"/>
  <c r="BC89" i="4"/>
  <c r="BA89" i="4"/>
  <c r="AY89" i="4"/>
  <c r="AW89" i="4"/>
  <c r="AU89" i="4"/>
  <c r="AS89" i="4"/>
  <c r="AQ89" i="4"/>
  <c r="AO89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CB88" i="4"/>
  <c r="CA88" i="4"/>
  <c r="BZ88" i="4"/>
  <c r="BY88" i="4"/>
  <c r="BX88" i="4"/>
  <c r="BW88" i="4"/>
  <c r="BV88" i="4"/>
  <c r="BU88" i="4"/>
  <c r="BS88" i="4"/>
  <c r="BR88" i="4"/>
  <c r="BQ88" i="4"/>
  <c r="BM88" i="4"/>
  <c r="BK88" i="4"/>
  <c r="BI88" i="4"/>
  <c r="BG88" i="4"/>
  <c r="BE88" i="4"/>
  <c r="BC88" i="4"/>
  <c r="BA88" i="4"/>
  <c r="AY88" i="4"/>
  <c r="AW88" i="4"/>
  <c r="AU88" i="4"/>
  <c r="AS88" i="4"/>
  <c r="AQ88" i="4"/>
  <c r="AO88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CB87" i="4"/>
  <c r="CA87" i="4"/>
  <c r="BZ87" i="4"/>
  <c r="BY87" i="4"/>
  <c r="BX87" i="4"/>
  <c r="BW87" i="4"/>
  <c r="BV87" i="4"/>
  <c r="BU87" i="4"/>
  <c r="BS87" i="4"/>
  <c r="BR87" i="4"/>
  <c r="BQ87" i="4"/>
  <c r="BM87" i="4"/>
  <c r="BK87" i="4"/>
  <c r="BI87" i="4"/>
  <c r="BG87" i="4"/>
  <c r="BE87" i="4"/>
  <c r="BC87" i="4"/>
  <c r="BA87" i="4"/>
  <c r="AY87" i="4"/>
  <c r="AW87" i="4"/>
  <c r="AU87" i="4"/>
  <c r="AS87" i="4"/>
  <c r="AQ87" i="4"/>
  <c r="AO87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CB86" i="4"/>
  <c r="CA86" i="4"/>
  <c r="BZ86" i="4"/>
  <c r="BY86" i="4"/>
  <c r="BX86" i="4"/>
  <c r="BW86" i="4"/>
  <c r="BV86" i="4"/>
  <c r="BU86" i="4"/>
  <c r="BS86" i="4"/>
  <c r="BR86" i="4"/>
  <c r="BQ86" i="4"/>
  <c r="BM86" i="4"/>
  <c r="BK86" i="4"/>
  <c r="BI86" i="4"/>
  <c r="BG86" i="4"/>
  <c r="BE86" i="4"/>
  <c r="BC86" i="4"/>
  <c r="BA86" i="4"/>
  <c r="AY86" i="4"/>
  <c r="AW86" i="4"/>
  <c r="AU86" i="4"/>
  <c r="AS86" i="4"/>
  <c r="AQ86" i="4"/>
  <c r="AO86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CB85" i="4"/>
  <c r="CA85" i="4"/>
  <c r="BZ85" i="4"/>
  <c r="BY85" i="4"/>
  <c r="BX85" i="4"/>
  <c r="BW85" i="4"/>
  <c r="BV85" i="4"/>
  <c r="BU85" i="4"/>
  <c r="BS85" i="4"/>
  <c r="BR85" i="4"/>
  <c r="BQ85" i="4"/>
  <c r="BM85" i="4"/>
  <c r="BK85" i="4"/>
  <c r="BI85" i="4"/>
  <c r="BG85" i="4"/>
  <c r="BE85" i="4"/>
  <c r="BC85" i="4"/>
  <c r="BA85" i="4"/>
  <c r="AY85" i="4"/>
  <c r="AW85" i="4"/>
  <c r="AU85" i="4"/>
  <c r="AS85" i="4"/>
  <c r="AQ85" i="4"/>
  <c r="AO85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CB84" i="4"/>
  <c r="CA84" i="4"/>
  <c r="BZ84" i="4"/>
  <c r="BY84" i="4"/>
  <c r="BX84" i="4"/>
  <c r="BW84" i="4"/>
  <c r="BV84" i="4"/>
  <c r="BU84" i="4"/>
  <c r="BS84" i="4"/>
  <c r="BR84" i="4"/>
  <c r="BQ84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CB83" i="4"/>
  <c r="CA83" i="4"/>
  <c r="BZ83" i="4"/>
  <c r="BY83" i="4"/>
  <c r="BX83" i="4"/>
  <c r="BW83" i="4"/>
  <c r="BV83" i="4"/>
  <c r="BU83" i="4"/>
  <c r="BS83" i="4"/>
  <c r="BR83" i="4"/>
  <c r="BQ83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CB82" i="4"/>
  <c r="CA82" i="4"/>
  <c r="BZ82" i="4"/>
  <c r="BY82" i="4"/>
  <c r="BX82" i="4"/>
  <c r="BW82" i="4"/>
  <c r="BV82" i="4"/>
  <c r="BU82" i="4"/>
  <c r="BS82" i="4"/>
  <c r="BR82" i="4"/>
  <c r="BQ82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CJ81" i="4"/>
  <c r="CB81" i="4"/>
  <c r="CA81" i="4"/>
  <c r="BZ81" i="4"/>
  <c r="BY81" i="4"/>
  <c r="BX81" i="4"/>
  <c r="BW81" i="4"/>
  <c r="BV81" i="4"/>
  <c r="BU81" i="4"/>
  <c r="BS81" i="4"/>
  <c r="BR81" i="4"/>
  <c r="BQ81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CJ80" i="4"/>
  <c r="CB80" i="4"/>
  <c r="CA80" i="4"/>
  <c r="BZ80" i="4"/>
  <c r="BY80" i="4"/>
  <c r="BX80" i="4"/>
  <c r="BW80" i="4"/>
  <c r="BV80" i="4"/>
  <c r="BU80" i="4"/>
  <c r="BS80" i="4"/>
  <c r="BR80" i="4"/>
  <c r="BQ80" i="4"/>
  <c r="BM80" i="4"/>
  <c r="BK80" i="4"/>
  <c r="BI80" i="4"/>
  <c r="BG80" i="4"/>
  <c r="BE80" i="4"/>
  <c r="BC80" i="4"/>
  <c r="BA80" i="4"/>
  <c r="AY80" i="4"/>
  <c r="AW80" i="4"/>
  <c r="AU80" i="4"/>
  <c r="AS80" i="4"/>
  <c r="AQ80" i="4"/>
  <c r="AO80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CJ79" i="4"/>
  <c r="CB79" i="4"/>
  <c r="CA79" i="4"/>
  <c r="BZ79" i="4"/>
  <c r="BY79" i="4"/>
  <c r="BX79" i="4"/>
  <c r="BW79" i="4"/>
  <c r="BV79" i="4"/>
  <c r="BU79" i="4"/>
  <c r="BS79" i="4"/>
  <c r="BR79" i="4"/>
  <c r="BQ79" i="4"/>
  <c r="BM79" i="4"/>
  <c r="BK79" i="4"/>
  <c r="BI79" i="4"/>
  <c r="BG79" i="4"/>
  <c r="BE79" i="4"/>
  <c r="BC79" i="4"/>
  <c r="BA79" i="4"/>
  <c r="AY79" i="4"/>
  <c r="AW79" i="4"/>
  <c r="AU79" i="4"/>
  <c r="AS79" i="4"/>
  <c r="AQ79" i="4"/>
  <c r="AO79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CJ78" i="4"/>
  <c r="CB78" i="4"/>
  <c r="CA78" i="4"/>
  <c r="BZ78" i="4"/>
  <c r="BY78" i="4"/>
  <c r="BX78" i="4"/>
  <c r="BW78" i="4"/>
  <c r="BV78" i="4"/>
  <c r="BU78" i="4"/>
  <c r="BS78" i="4"/>
  <c r="BR78" i="4"/>
  <c r="BQ78" i="4"/>
  <c r="BM78" i="4"/>
  <c r="BK78" i="4"/>
  <c r="BI78" i="4"/>
  <c r="BG78" i="4"/>
  <c r="BE78" i="4"/>
  <c r="BC78" i="4"/>
  <c r="BA78" i="4"/>
  <c r="AY78" i="4"/>
  <c r="AW78" i="4"/>
  <c r="AU78" i="4"/>
  <c r="AS78" i="4"/>
  <c r="AQ78" i="4"/>
  <c r="AO78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CB77" i="4"/>
  <c r="CA77" i="4"/>
  <c r="BZ77" i="4"/>
  <c r="BY77" i="4"/>
  <c r="BX77" i="4"/>
  <c r="BW77" i="4"/>
  <c r="BV77" i="4"/>
  <c r="BU77" i="4"/>
  <c r="BS77" i="4"/>
  <c r="BR77" i="4"/>
  <c r="BQ77" i="4"/>
  <c r="BM77" i="4"/>
  <c r="BK77" i="4"/>
  <c r="BI77" i="4"/>
  <c r="BG77" i="4"/>
  <c r="BE77" i="4"/>
  <c r="BC77" i="4"/>
  <c r="BA77" i="4"/>
  <c r="AY77" i="4"/>
  <c r="AW77" i="4"/>
  <c r="AU77" i="4"/>
  <c r="AS77" i="4"/>
  <c r="AQ77" i="4"/>
  <c r="AO77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CB76" i="4"/>
  <c r="CA76" i="4"/>
  <c r="BZ76" i="4"/>
  <c r="BY76" i="4"/>
  <c r="BX76" i="4"/>
  <c r="BW76" i="4"/>
  <c r="BV76" i="4"/>
  <c r="BU76" i="4"/>
  <c r="BS76" i="4"/>
  <c r="BR76" i="4"/>
  <c r="BQ76" i="4"/>
  <c r="BM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CB75" i="4"/>
  <c r="CA75" i="4"/>
  <c r="BZ75" i="4"/>
  <c r="BY75" i="4"/>
  <c r="BX75" i="4"/>
  <c r="BW75" i="4"/>
  <c r="BV75" i="4"/>
  <c r="BU75" i="4"/>
  <c r="BS75" i="4"/>
  <c r="BR75" i="4"/>
  <c r="BQ75" i="4"/>
  <c r="BM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CB74" i="4"/>
  <c r="CA74" i="4"/>
  <c r="BZ74" i="4"/>
  <c r="BY74" i="4"/>
  <c r="BX74" i="4"/>
  <c r="BW74" i="4"/>
  <c r="BV74" i="4"/>
  <c r="BU74" i="4"/>
  <c r="BS74" i="4"/>
  <c r="BR74" i="4"/>
  <c r="BQ74" i="4"/>
  <c r="BM74" i="4"/>
  <c r="BK74" i="4"/>
  <c r="BI74" i="4"/>
  <c r="BG74" i="4"/>
  <c r="BE74" i="4"/>
  <c r="BC74" i="4"/>
  <c r="BA74" i="4"/>
  <c r="AY74" i="4"/>
  <c r="AW74" i="4"/>
  <c r="AU74" i="4"/>
  <c r="AS74" i="4"/>
  <c r="AQ74" i="4"/>
  <c r="AO74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CB73" i="4"/>
  <c r="CA73" i="4"/>
  <c r="BZ73" i="4"/>
  <c r="BY73" i="4"/>
  <c r="BX73" i="4"/>
  <c r="BW73" i="4"/>
  <c r="BV73" i="4"/>
  <c r="BU73" i="4"/>
  <c r="BS73" i="4"/>
  <c r="BR73" i="4"/>
  <c r="BQ73" i="4"/>
  <c r="BM73" i="4"/>
  <c r="BK73" i="4"/>
  <c r="BI73" i="4"/>
  <c r="BG73" i="4"/>
  <c r="BE73" i="4"/>
  <c r="BC73" i="4"/>
  <c r="BA73" i="4"/>
  <c r="AY73" i="4"/>
  <c r="AW73" i="4"/>
  <c r="AU73" i="4"/>
  <c r="AS73" i="4"/>
  <c r="AQ73" i="4"/>
  <c r="AO73" i="4"/>
  <c r="AM73" i="4"/>
  <c r="AK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CB72" i="4"/>
  <c r="CA72" i="4"/>
  <c r="BZ72" i="4"/>
  <c r="BY72" i="4"/>
  <c r="BX72" i="4"/>
  <c r="BW72" i="4"/>
  <c r="BV72" i="4"/>
  <c r="BU72" i="4"/>
  <c r="BS72" i="4"/>
  <c r="BR72" i="4"/>
  <c r="BQ72" i="4"/>
  <c r="BM72" i="4"/>
  <c r="BK72" i="4"/>
  <c r="BI72" i="4"/>
  <c r="BG72" i="4"/>
  <c r="BE72" i="4"/>
  <c r="BC72" i="4"/>
  <c r="BA72" i="4"/>
  <c r="AY72" i="4"/>
  <c r="AW72" i="4"/>
  <c r="AU72" i="4"/>
  <c r="AS72" i="4"/>
  <c r="AQ72" i="4"/>
  <c r="AO72" i="4"/>
  <c r="AM72" i="4"/>
  <c r="AK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CB71" i="4"/>
  <c r="CA71" i="4"/>
  <c r="BZ71" i="4"/>
  <c r="BY71" i="4"/>
  <c r="BX71" i="4"/>
  <c r="BW71" i="4"/>
  <c r="BV71" i="4"/>
  <c r="BU71" i="4"/>
  <c r="BS71" i="4"/>
  <c r="BR71" i="4"/>
  <c r="BQ71" i="4"/>
  <c r="BM71" i="4"/>
  <c r="BK71" i="4"/>
  <c r="BI71" i="4"/>
  <c r="BG71" i="4"/>
  <c r="BE71" i="4"/>
  <c r="BC71" i="4"/>
  <c r="BA71" i="4"/>
  <c r="AY71" i="4"/>
  <c r="AW71" i="4"/>
  <c r="AU71" i="4"/>
  <c r="AS71" i="4"/>
  <c r="AQ71" i="4"/>
  <c r="AO71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CB70" i="4"/>
  <c r="CA70" i="4"/>
  <c r="BZ70" i="4"/>
  <c r="BY70" i="4"/>
  <c r="BX70" i="4"/>
  <c r="BW70" i="4"/>
  <c r="BV70" i="4"/>
  <c r="BU70" i="4"/>
  <c r="BS70" i="4"/>
  <c r="BR70" i="4"/>
  <c r="BQ70" i="4"/>
  <c r="BM70" i="4"/>
  <c r="BK70" i="4"/>
  <c r="BI70" i="4"/>
  <c r="BG70" i="4"/>
  <c r="BE70" i="4"/>
  <c r="BC70" i="4"/>
  <c r="BA70" i="4"/>
  <c r="AY70" i="4"/>
  <c r="AW70" i="4"/>
  <c r="AU70" i="4"/>
  <c r="AS70" i="4"/>
  <c r="AQ70" i="4"/>
  <c r="AO70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CB69" i="4"/>
  <c r="CA69" i="4"/>
  <c r="BZ69" i="4"/>
  <c r="BY69" i="4"/>
  <c r="BX69" i="4"/>
  <c r="BW69" i="4"/>
  <c r="BV69" i="4"/>
  <c r="BU69" i="4"/>
  <c r="BS69" i="4"/>
  <c r="BR69" i="4"/>
  <c r="BQ69" i="4"/>
  <c r="BM69" i="4"/>
  <c r="BK69" i="4"/>
  <c r="BI69" i="4"/>
  <c r="BG69" i="4"/>
  <c r="BE69" i="4"/>
  <c r="BC69" i="4"/>
  <c r="BA69" i="4"/>
  <c r="AY69" i="4"/>
  <c r="AW69" i="4"/>
  <c r="AU69" i="4"/>
  <c r="AS69" i="4"/>
  <c r="AQ69" i="4"/>
  <c r="AO69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CB68" i="4"/>
  <c r="CA68" i="4"/>
  <c r="BZ68" i="4"/>
  <c r="BY68" i="4"/>
  <c r="BX68" i="4"/>
  <c r="BW68" i="4"/>
  <c r="BV68" i="4"/>
  <c r="BU68" i="4"/>
  <c r="BS68" i="4"/>
  <c r="BR68" i="4"/>
  <c r="BQ68" i="4"/>
  <c r="BM68" i="4"/>
  <c r="BK68" i="4"/>
  <c r="BI68" i="4"/>
  <c r="BG68" i="4"/>
  <c r="BE68" i="4"/>
  <c r="BC68" i="4"/>
  <c r="BA68" i="4"/>
  <c r="AY68" i="4"/>
  <c r="AW68" i="4"/>
  <c r="AU68" i="4"/>
  <c r="AS68" i="4"/>
  <c r="AQ68" i="4"/>
  <c r="AO68" i="4"/>
  <c r="AM68" i="4"/>
  <c r="AK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CB67" i="4"/>
  <c r="CA67" i="4"/>
  <c r="BZ67" i="4"/>
  <c r="BY67" i="4"/>
  <c r="BX67" i="4"/>
  <c r="BW67" i="4"/>
  <c r="BV67" i="4"/>
  <c r="BU67" i="4"/>
  <c r="BS67" i="4"/>
  <c r="BR67" i="4"/>
  <c r="BQ67" i="4"/>
  <c r="BM67" i="4"/>
  <c r="BK67" i="4"/>
  <c r="BI67" i="4"/>
  <c r="BG67" i="4"/>
  <c r="BE67" i="4"/>
  <c r="BC67" i="4"/>
  <c r="BA67" i="4"/>
  <c r="AY67" i="4"/>
  <c r="AW67" i="4"/>
  <c r="AU67" i="4"/>
  <c r="AS67" i="4"/>
  <c r="AQ67" i="4"/>
  <c r="AO67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CB66" i="4"/>
  <c r="CA66" i="4"/>
  <c r="BZ66" i="4"/>
  <c r="BY66" i="4"/>
  <c r="BX66" i="4"/>
  <c r="BW66" i="4"/>
  <c r="BV66" i="4"/>
  <c r="BU66" i="4"/>
  <c r="BS66" i="4"/>
  <c r="BR66" i="4"/>
  <c r="BQ66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CB65" i="4"/>
  <c r="CA65" i="4"/>
  <c r="BZ65" i="4"/>
  <c r="BY65" i="4"/>
  <c r="BX65" i="4"/>
  <c r="BW65" i="4"/>
  <c r="BV65" i="4"/>
  <c r="BU65" i="4"/>
  <c r="BS65" i="4"/>
  <c r="BR65" i="4"/>
  <c r="BQ65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CB64" i="4"/>
  <c r="CA64" i="4"/>
  <c r="BZ64" i="4"/>
  <c r="BY64" i="4"/>
  <c r="BX64" i="4"/>
  <c r="BW64" i="4"/>
  <c r="BV64" i="4"/>
  <c r="BU64" i="4"/>
  <c r="BS64" i="4"/>
  <c r="BR64" i="4"/>
  <c r="BQ64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CA63" i="4"/>
  <c r="CB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BW63" i="4"/>
  <c r="BX63" i="4"/>
  <c r="K63" i="4"/>
  <c r="I63" i="4"/>
  <c r="BY63" i="4"/>
  <c r="BZ63" i="4"/>
  <c r="G63" i="4"/>
  <c r="BU63" i="4"/>
  <c r="BV63" i="4"/>
  <c r="CA62" i="4"/>
  <c r="CB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BW62" i="4"/>
  <c r="BX62" i="4"/>
  <c r="K62" i="4"/>
  <c r="I62" i="4"/>
  <c r="BY62" i="4"/>
  <c r="BZ62" i="4"/>
  <c r="G62" i="4"/>
  <c r="BU62" i="4"/>
  <c r="BV62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CA61" i="4"/>
  <c r="CB61" i="4"/>
  <c r="BK61" i="4"/>
  <c r="BI61" i="4"/>
  <c r="BG61" i="4"/>
  <c r="BE61" i="4"/>
  <c r="BC61" i="4"/>
  <c r="BA61" i="4"/>
  <c r="AY61" i="4"/>
  <c r="AW61" i="4"/>
  <c r="AU61" i="4"/>
  <c r="AS61" i="4"/>
  <c r="AQ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BW61" i="4"/>
  <c r="BX61" i="4"/>
  <c r="K61" i="4"/>
  <c r="I61" i="4"/>
  <c r="BY61" i="4"/>
  <c r="BZ61" i="4"/>
  <c r="G61" i="4"/>
  <c r="BU61" i="4"/>
  <c r="BV61" i="4"/>
  <c r="CA60" i="4"/>
  <c r="CB60" i="4"/>
  <c r="BK60" i="4"/>
  <c r="BI60" i="4"/>
  <c r="BG60" i="4"/>
  <c r="BE60" i="4"/>
  <c r="BC60" i="4"/>
  <c r="BA60" i="4"/>
  <c r="AY60" i="4"/>
  <c r="AW60" i="4"/>
  <c r="AU60" i="4"/>
  <c r="AS60" i="4"/>
  <c r="AQ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BW60" i="4"/>
  <c r="BX60" i="4"/>
  <c r="K60" i="4"/>
  <c r="I60" i="4"/>
  <c r="BY60" i="4"/>
  <c r="BZ60" i="4"/>
  <c r="G60" i="4"/>
  <c r="BU60" i="4"/>
  <c r="BV60" i="4"/>
  <c r="CA59" i="4"/>
  <c r="CB59" i="4"/>
  <c r="BK59" i="4"/>
  <c r="BJ107" i="4"/>
  <c r="BI59" i="4"/>
  <c r="BH107" i="4"/>
  <c r="BG59" i="4"/>
  <c r="BF107" i="4"/>
  <c r="BE59" i="4"/>
  <c r="BD107" i="4"/>
  <c r="BC59" i="4"/>
  <c r="BB107" i="4"/>
  <c r="BA59" i="4"/>
  <c r="AZ107" i="4"/>
  <c r="AY59" i="4"/>
  <c r="AX107" i="4"/>
  <c r="AW59" i="4"/>
  <c r="AV107" i="4"/>
  <c r="AU59" i="4"/>
  <c r="AT107" i="4"/>
  <c r="AS59" i="4"/>
  <c r="AR107" i="4"/>
  <c r="AQ59" i="4"/>
  <c r="AP107" i="4"/>
  <c r="AO59" i="4"/>
  <c r="AN107" i="4"/>
  <c r="AM59" i="4"/>
  <c r="AL107" i="4"/>
  <c r="AK59" i="4"/>
  <c r="AJ107" i="4"/>
  <c r="AI59" i="4"/>
  <c r="AH107" i="4"/>
  <c r="AG59" i="4"/>
  <c r="AF107" i="4"/>
  <c r="AE59" i="4"/>
  <c r="AD107" i="4"/>
  <c r="AC59" i="4"/>
  <c r="AB107" i="4"/>
  <c r="AA59" i="4"/>
  <c r="Z107" i="4"/>
  <c r="Y59" i="4"/>
  <c r="X107" i="4"/>
  <c r="W59" i="4"/>
  <c r="V107" i="4"/>
  <c r="U59" i="4"/>
  <c r="T107" i="4"/>
  <c r="S59" i="4"/>
  <c r="R107" i="4"/>
  <c r="Q59" i="4"/>
  <c r="P107" i="4"/>
  <c r="O59" i="4"/>
  <c r="N107" i="4"/>
  <c r="M59" i="4"/>
  <c r="L107" i="4"/>
  <c r="K59" i="4"/>
  <c r="J107" i="4"/>
  <c r="I59" i="4"/>
  <c r="H107" i="4"/>
  <c r="G59" i="4"/>
  <c r="F107" i="4"/>
  <c r="CA55" i="4"/>
  <c r="BY55" i="4"/>
  <c r="BW55" i="4"/>
  <c r="BU55" i="4"/>
  <c r="C48" i="4"/>
  <c r="F51" i="4"/>
  <c r="F52" i="4"/>
  <c r="F50" i="4"/>
  <c r="CA44" i="4"/>
  <c r="BY44" i="4"/>
  <c r="BW44" i="4"/>
  <c r="BU44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F12" i="4"/>
  <c r="F11" i="4"/>
  <c r="BY59" i="3"/>
  <c r="BZ59" i="3" s="1"/>
  <c r="CJ80" i="3"/>
  <c r="CJ79" i="3"/>
  <c r="CA59" i="3"/>
  <c r="BW59" i="3"/>
  <c r="BX59" i="3" s="1"/>
  <c r="BU59" i="3"/>
  <c r="BS90" i="3"/>
  <c r="BS91" i="3"/>
  <c r="BS92" i="3"/>
  <c r="BS93" i="3"/>
  <c r="BS94" i="3"/>
  <c r="BS95" i="3"/>
  <c r="BS96" i="3"/>
  <c r="BS97" i="3"/>
  <c r="BS98" i="3"/>
  <c r="BS99" i="3"/>
  <c r="BS100" i="3"/>
  <c r="BS101" i="3"/>
  <c r="BS102" i="3"/>
  <c r="BS103" i="3"/>
  <c r="BS104" i="3"/>
  <c r="BS105" i="3"/>
  <c r="BR90" i="3"/>
  <c r="BR91" i="3"/>
  <c r="BR92" i="3"/>
  <c r="BR93" i="3"/>
  <c r="BR94" i="3"/>
  <c r="BR95" i="3"/>
  <c r="BR96" i="3"/>
  <c r="BR97" i="3"/>
  <c r="BR98" i="3"/>
  <c r="BR99" i="3"/>
  <c r="BR100" i="3"/>
  <c r="BR101" i="3"/>
  <c r="BR102" i="3"/>
  <c r="BR103" i="3"/>
  <c r="BR104" i="3"/>
  <c r="BR105" i="3"/>
  <c r="BY62" i="3"/>
  <c r="BY63" i="3"/>
  <c r="BY64" i="3"/>
  <c r="BZ64" i="3" s="1"/>
  <c r="BY65" i="3"/>
  <c r="BY66" i="3"/>
  <c r="BY67" i="3"/>
  <c r="BY68" i="3"/>
  <c r="BY69" i="3"/>
  <c r="BY70" i="3"/>
  <c r="BY71" i="3"/>
  <c r="BY72" i="3"/>
  <c r="BZ72" i="3" s="1"/>
  <c r="BY73" i="3"/>
  <c r="BY74" i="3"/>
  <c r="BZ74" i="3" s="1"/>
  <c r="BY75" i="3"/>
  <c r="BY76" i="3"/>
  <c r="BY77" i="3"/>
  <c r="BY78" i="3"/>
  <c r="BY79" i="3"/>
  <c r="BY80" i="3"/>
  <c r="BY81" i="3"/>
  <c r="BY82" i="3"/>
  <c r="BY83" i="3"/>
  <c r="BY84" i="3"/>
  <c r="BZ84" i="3" s="1"/>
  <c r="BY85" i="3"/>
  <c r="BY86" i="3"/>
  <c r="BY87" i="3"/>
  <c r="BY88" i="3"/>
  <c r="BZ88" i="3" s="1"/>
  <c r="BY89" i="3"/>
  <c r="BY90" i="3"/>
  <c r="BY91" i="3"/>
  <c r="BY92" i="3"/>
  <c r="BY93" i="3"/>
  <c r="BY94" i="3"/>
  <c r="BY95" i="3"/>
  <c r="BY96" i="3"/>
  <c r="BY97" i="3"/>
  <c r="BY98" i="3"/>
  <c r="BY99" i="3"/>
  <c r="BY100" i="3"/>
  <c r="BY101" i="3"/>
  <c r="BY102" i="3"/>
  <c r="BY103" i="3"/>
  <c r="BY104" i="3"/>
  <c r="BY105" i="3"/>
  <c r="BW62" i="3"/>
  <c r="BW63" i="3"/>
  <c r="BW64" i="3"/>
  <c r="BX64" i="3" s="1"/>
  <c r="BW65" i="3"/>
  <c r="BW66" i="3"/>
  <c r="BW67" i="3"/>
  <c r="BW68" i="3"/>
  <c r="BX68" i="3" s="1"/>
  <c r="BW69" i="3"/>
  <c r="BX69" i="3" s="1"/>
  <c r="BW70" i="3"/>
  <c r="BW71" i="3"/>
  <c r="BW72" i="3"/>
  <c r="BW73" i="3"/>
  <c r="BW74" i="3"/>
  <c r="BW75" i="3"/>
  <c r="BW76" i="3"/>
  <c r="BX76" i="3" s="1"/>
  <c r="BW77" i="3"/>
  <c r="BW78" i="3"/>
  <c r="BW79" i="3"/>
  <c r="BW80" i="3"/>
  <c r="BX80" i="3" s="1"/>
  <c r="BW81" i="3"/>
  <c r="BW82" i="3"/>
  <c r="BW83" i="3"/>
  <c r="BW84" i="3"/>
  <c r="BW85" i="3"/>
  <c r="BW86" i="3"/>
  <c r="BW87" i="3"/>
  <c r="BW88" i="3"/>
  <c r="BX88" i="3" s="1"/>
  <c r="BW89" i="3"/>
  <c r="BW90" i="3"/>
  <c r="BW91" i="3"/>
  <c r="BW92" i="3"/>
  <c r="BW93" i="3"/>
  <c r="BW94" i="3"/>
  <c r="BW95" i="3"/>
  <c r="BW96" i="3"/>
  <c r="BW97" i="3"/>
  <c r="BW98" i="3"/>
  <c r="BW99" i="3"/>
  <c r="BW100" i="3"/>
  <c r="BW101" i="3"/>
  <c r="BW102" i="3"/>
  <c r="BW103" i="3"/>
  <c r="BW104" i="3"/>
  <c r="BW105" i="3"/>
  <c r="BY55" i="3"/>
  <c r="BW55" i="3"/>
  <c r="BW44" i="3"/>
  <c r="CJ81" i="3"/>
  <c r="CJ78" i="3"/>
  <c r="BL107" i="3"/>
  <c r="CA60" i="3"/>
  <c r="CB60" i="3" s="1"/>
  <c r="CA61" i="3"/>
  <c r="CA62" i="3"/>
  <c r="CA63" i="3"/>
  <c r="CA64" i="3"/>
  <c r="CB64" i="3" s="1"/>
  <c r="CA65" i="3"/>
  <c r="CA66" i="3"/>
  <c r="CA67" i="3"/>
  <c r="CB67" i="3" s="1"/>
  <c r="CA68" i="3"/>
  <c r="CB68" i="3" s="1"/>
  <c r="CA69" i="3"/>
  <c r="CA70" i="3"/>
  <c r="CA71" i="3"/>
  <c r="CA72" i="3"/>
  <c r="CB72" i="3" s="1"/>
  <c r="CA73" i="3"/>
  <c r="CA74" i="3"/>
  <c r="CA75" i="3"/>
  <c r="CB75" i="3" s="1"/>
  <c r="CA76" i="3"/>
  <c r="CB76" i="3" s="1"/>
  <c r="CA77" i="3"/>
  <c r="CA78" i="3"/>
  <c r="CA79" i="3"/>
  <c r="CA80" i="3"/>
  <c r="CA81" i="3"/>
  <c r="CB81" i="3" s="1"/>
  <c r="CA82" i="3"/>
  <c r="CA83" i="3"/>
  <c r="CB83" i="3" s="1"/>
  <c r="CA84" i="3"/>
  <c r="CB84" i="3" s="1"/>
  <c r="CA85" i="3"/>
  <c r="CA86" i="3"/>
  <c r="CA87" i="3"/>
  <c r="CA88" i="3"/>
  <c r="CB88" i="3" s="1"/>
  <c r="CA89" i="3"/>
  <c r="CA90" i="3"/>
  <c r="CA91" i="3"/>
  <c r="CA92" i="3"/>
  <c r="CA93" i="3"/>
  <c r="CA94" i="3"/>
  <c r="CA95" i="3"/>
  <c r="CA96" i="3"/>
  <c r="CA97" i="3"/>
  <c r="CA98" i="3"/>
  <c r="CA99" i="3"/>
  <c r="CA100" i="3"/>
  <c r="CA101" i="3"/>
  <c r="CA102" i="3"/>
  <c r="CA103" i="3"/>
  <c r="CA104" i="3"/>
  <c r="CA105" i="3"/>
  <c r="BU62" i="3"/>
  <c r="BU63" i="3"/>
  <c r="BU64" i="3"/>
  <c r="BU65" i="3"/>
  <c r="BU66" i="3"/>
  <c r="BU67" i="3"/>
  <c r="BU68" i="3"/>
  <c r="BV68" i="3" s="1"/>
  <c r="BU69" i="3"/>
  <c r="BV69" i="3" s="1"/>
  <c r="BU70" i="3"/>
  <c r="BU71" i="3"/>
  <c r="BU72" i="3"/>
  <c r="BV72" i="3" s="1"/>
  <c r="BU73" i="3"/>
  <c r="BU74" i="3"/>
  <c r="BU75" i="3"/>
  <c r="BU76" i="3"/>
  <c r="BU77" i="3"/>
  <c r="BU78" i="3"/>
  <c r="BU79" i="3"/>
  <c r="BU80" i="3"/>
  <c r="BU81" i="3"/>
  <c r="BV81" i="3" s="1"/>
  <c r="BU82" i="3"/>
  <c r="BU83" i="3"/>
  <c r="BU84" i="3"/>
  <c r="BV84" i="3" s="1"/>
  <c r="BU85" i="3"/>
  <c r="BU86" i="3"/>
  <c r="BU87" i="3"/>
  <c r="BU88" i="3"/>
  <c r="BV88" i="3" s="1"/>
  <c r="BU89" i="3"/>
  <c r="BV89" i="3" s="1"/>
  <c r="BU90" i="3"/>
  <c r="BU91" i="3"/>
  <c r="BU92" i="3"/>
  <c r="BU93" i="3"/>
  <c r="BU94" i="3"/>
  <c r="BU95" i="3"/>
  <c r="BU96" i="3"/>
  <c r="BU97" i="3"/>
  <c r="BU98" i="3"/>
  <c r="BU99" i="3"/>
  <c r="BU100" i="3"/>
  <c r="BU101" i="3"/>
  <c r="BU102" i="3"/>
  <c r="BU103" i="3"/>
  <c r="BU104" i="3"/>
  <c r="BU105" i="3"/>
  <c r="BJ107" i="3"/>
  <c r="BH107" i="3"/>
  <c r="BF107" i="3"/>
  <c r="BD107" i="3"/>
  <c r="BB107" i="3"/>
  <c r="AZ107" i="3"/>
  <c r="AX107" i="3"/>
  <c r="AV107" i="3"/>
  <c r="AT107" i="3"/>
  <c r="AR107" i="3"/>
  <c r="AP107" i="3"/>
  <c r="AN107" i="3"/>
  <c r="AL107" i="3"/>
  <c r="AJ107" i="3"/>
  <c r="AH107" i="3"/>
  <c r="AF107" i="3"/>
  <c r="AD107" i="3"/>
  <c r="AB107" i="3"/>
  <c r="X107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G92" i="3"/>
  <c r="BG93" i="3"/>
  <c r="BG94" i="3"/>
  <c r="BG95" i="3"/>
  <c r="BG96" i="3"/>
  <c r="BG97" i="3"/>
  <c r="BG98" i="3"/>
  <c r="BG99" i="3"/>
  <c r="BG100" i="3"/>
  <c r="BG101" i="3"/>
  <c r="BG102" i="3"/>
  <c r="BG103" i="3"/>
  <c r="BG104" i="3"/>
  <c r="BG105" i="3"/>
  <c r="BE92" i="3"/>
  <c r="BE93" i="3"/>
  <c r="BE94" i="3"/>
  <c r="BE95" i="3"/>
  <c r="BE96" i="3"/>
  <c r="BE97" i="3"/>
  <c r="BE98" i="3"/>
  <c r="BE99" i="3"/>
  <c r="BE100" i="3"/>
  <c r="BE101" i="3"/>
  <c r="BE102" i="3"/>
  <c r="BE103" i="3"/>
  <c r="BE104" i="3"/>
  <c r="BE105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S104" i="3"/>
  <c r="AS105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G104" i="3"/>
  <c r="AG105" i="3"/>
  <c r="AQ105" i="3"/>
  <c r="AO105" i="3"/>
  <c r="AQ101" i="3"/>
  <c r="AQ100" i="3"/>
  <c r="AQ102" i="3"/>
  <c r="AQ103" i="3"/>
  <c r="AQ104" i="3"/>
  <c r="AQ92" i="3"/>
  <c r="AQ93" i="3"/>
  <c r="AQ94" i="3"/>
  <c r="AQ95" i="3"/>
  <c r="AQ96" i="3"/>
  <c r="AQ97" i="3"/>
  <c r="AQ98" i="3"/>
  <c r="AQ99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C99" i="3"/>
  <c r="AC92" i="3"/>
  <c r="AC93" i="3"/>
  <c r="AC94" i="3"/>
  <c r="AC95" i="3"/>
  <c r="AC96" i="3"/>
  <c r="AC97" i="3"/>
  <c r="AC98" i="3"/>
  <c r="AC100" i="3"/>
  <c r="AC101" i="3"/>
  <c r="AC102" i="3"/>
  <c r="AC103" i="3"/>
  <c r="AC104" i="3"/>
  <c r="AC105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Z107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V107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T107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R107" i="3"/>
  <c r="BU55" i="3"/>
  <c r="BV105" i="3"/>
  <c r="CA55" i="3"/>
  <c r="CA44" i="3"/>
  <c r="BM72" i="3"/>
  <c r="BN72" i="3" s="1"/>
  <c r="BQ72" i="3" s="1"/>
  <c r="BM73" i="3"/>
  <c r="BO73" i="3" s="1"/>
  <c r="BM74" i="3"/>
  <c r="BO74" i="3" s="1"/>
  <c r="BM75" i="3"/>
  <c r="BP75" i="3" s="1"/>
  <c r="BM76" i="3"/>
  <c r="BP76" i="3" s="1"/>
  <c r="BM77" i="3"/>
  <c r="BN77" i="3" s="1"/>
  <c r="BM78" i="3"/>
  <c r="BO78" i="3" s="1"/>
  <c r="BM79" i="3"/>
  <c r="BN79" i="3" s="1"/>
  <c r="BQ79" i="3" s="1"/>
  <c r="BM80" i="3"/>
  <c r="BP80" i="3" s="1"/>
  <c r="BM81" i="3"/>
  <c r="BN81" i="3" s="1"/>
  <c r="BQ81" i="3" s="1"/>
  <c r="BM82" i="3"/>
  <c r="BP82" i="3" s="1"/>
  <c r="BM83" i="3"/>
  <c r="BO83" i="3" s="1"/>
  <c r="BM84" i="3"/>
  <c r="BP84" i="3" s="1"/>
  <c r="BM85" i="3"/>
  <c r="BO85" i="3" s="1"/>
  <c r="BM86" i="3"/>
  <c r="BO86" i="3" s="1"/>
  <c r="BM87" i="3"/>
  <c r="BO87" i="3" s="1"/>
  <c r="BM88" i="3"/>
  <c r="BP88" i="3" s="1"/>
  <c r="BM89" i="3"/>
  <c r="BN89" i="3" s="1"/>
  <c r="BM90" i="3"/>
  <c r="BM91" i="3"/>
  <c r="BN91" i="3" s="1"/>
  <c r="BM92" i="3"/>
  <c r="BO92" i="3" s="1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P107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CB73" i="3"/>
  <c r="CB74" i="3"/>
  <c r="CB77" i="3"/>
  <c r="CB78" i="3"/>
  <c r="CB79" i="3"/>
  <c r="CB80" i="3"/>
  <c r="CB82" i="3"/>
  <c r="CB85" i="3"/>
  <c r="CB86" i="3"/>
  <c r="CB87" i="3"/>
  <c r="CB89" i="3"/>
  <c r="CB90" i="3"/>
  <c r="CB91" i="3"/>
  <c r="CB92" i="3"/>
  <c r="CB93" i="3"/>
  <c r="CB94" i="3"/>
  <c r="CB95" i="3"/>
  <c r="CB96" i="3"/>
  <c r="CB97" i="3"/>
  <c r="CB98" i="3"/>
  <c r="CB99" i="3"/>
  <c r="CB100" i="3"/>
  <c r="CB101" i="3"/>
  <c r="CB102" i="3"/>
  <c r="CB103" i="3"/>
  <c r="CB104" i="3"/>
  <c r="CB105" i="3"/>
  <c r="BY44" i="3"/>
  <c r="BU44" i="3"/>
  <c r="BX72" i="3"/>
  <c r="BV79" i="3"/>
  <c r="BX79" i="3"/>
  <c r="BZ79" i="3"/>
  <c r="BV80" i="3"/>
  <c r="BZ80" i="3"/>
  <c r="BX81" i="3"/>
  <c r="BZ81" i="3"/>
  <c r="BV82" i="3"/>
  <c r="BX82" i="3"/>
  <c r="BZ82" i="3"/>
  <c r="BV83" i="3"/>
  <c r="BX83" i="3"/>
  <c r="BZ83" i="3"/>
  <c r="BX84" i="3"/>
  <c r="F12" i="3"/>
  <c r="F12" i="6" s="1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C48" i="3"/>
  <c r="F51" i="3"/>
  <c r="F52" i="3"/>
  <c r="CB59" i="3"/>
  <c r="BU60" i="3"/>
  <c r="BV60" i="3" s="1"/>
  <c r="BW60" i="3"/>
  <c r="BX60" i="3" s="1"/>
  <c r="BU61" i="3"/>
  <c r="BV61" i="3" s="1"/>
  <c r="J107" i="3"/>
  <c r="BW61" i="3"/>
  <c r="BX61" i="3" s="1"/>
  <c r="CB61" i="3"/>
  <c r="N107" i="3"/>
  <c r="B62" i="3"/>
  <c r="C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CB63" i="3"/>
  <c r="CB65" i="3"/>
  <c r="CB66" i="3"/>
  <c r="CB69" i="3"/>
  <c r="CB70" i="3"/>
  <c r="CB71" i="3"/>
  <c r="BZ73" i="3"/>
  <c r="BZ75" i="3"/>
  <c r="BZ76" i="3"/>
  <c r="BZ77" i="3"/>
  <c r="BZ78" i="3"/>
  <c r="BZ85" i="3"/>
  <c r="BZ86" i="3"/>
  <c r="BZ87" i="3"/>
  <c r="BZ89" i="3"/>
  <c r="BZ90" i="3"/>
  <c r="BZ91" i="3"/>
  <c r="G92" i="3"/>
  <c r="I92" i="3"/>
  <c r="K92" i="3"/>
  <c r="M92" i="3"/>
  <c r="O92" i="3"/>
  <c r="BZ92" i="3"/>
  <c r="G93" i="3"/>
  <c r="I93" i="3"/>
  <c r="K93" i="3"/>
  <c r="M93" i="3"/>
  <c r="O93" i="3"/>
  <c r="BZ93" i="3"/>
  <c r="G94" i="3"/>
  <c r="I94" i="3"/>
  <c r="K94" i="3"/>
  <c r="M94" i="3"/>
  <c r="O94" i="3"/>
  <c r="BZ94" i="3"/>
  <c r="G95" i="3"/>
  <c r="I95" i="3"/>
  <c r="K95" i="3"/>
  <c r="M95" i="3"/>
  <c r="O95" i="3"/>
  <c r="BZ95" i="3"/>
  <c r="G96" i="3"/>
  <c r="I96" i="3"/>
  <c r="K96" i="3"/>
  <c r="M96" i="3"/>
  <c r="O96" i="3"/>
  <c r="BZ96" i="3"/>
  <c r="G97" i="3"/>
  <c r="I97" i="3"/>
  <c r="K97" i="3"/>
  <c r="M97" i="3"/>
  <c r="O97" i="3"/>
  <c r="BZ97" i="3"/>
  <c r="G98" i="3"/>
  <c r="I98" i="3"/>
  <c r="K98" i="3"/>
  <c r="M98" i="3"/>
  <c r="O98" i="3"/>
  <c r="BZ98" i="3"/>
  <c r="G99" i="3"/>
  <c r="I99" i="3"/>
  <c r="K99" i="3"/>
  <c r="M99" i="3"/>
  <c r="O99" i="3"/>
  <c r="BZ99" i="3"/>
  <c r="G100" i="3"/>
  <c r="I100" i="3"/>
  <c r="K100" i="3"/>
  <c r="M100" i="3"/>
  <c r="O100" i="3"/>
  <c r="BZ100" i="3"/>
  <c r="G101" i="3"/>
  <c r="I101" i="3"/>
  <c r="K101" i="3"/>
  <c r="M101" i="3"/>
  <c r="O101" i="3"/>
  <c r="BZ101" i="3"/>
  <c r="G102" i="3"/>
  <c r="I102" i="3"/>
  <c r="K102" i="3"/>
  <c r="M102" i="3"/>
  <c r="O102" i="3"/>
  <c r="BZ102" i="3"/>
  <c r="G103" i="3"/>
  <c r="I103" i="3"/>
  <c r="K103" i="3"/>
  <c r="M103" i="3"/>
  <c r="O103" i="3"/>
  <c r="BZ103" i="3"/>
  <c r="G104" i="3"/>
  <c r="I104" i="3"/>
  <c r="K104" i="3"/>
  <c r="M104" i="3"/>
  <c r="O104" i="3"/>
  <c r="BZ104" i="3"/>
  <c r="G105" i="3"/>
  <c r="I105" i="3"/>
  <c r="K105" i="3"/>
  <c r="M105" i="3"/>
  <c r="O105" i="3"/>
  <c r="BZ105" i="3"/>
  <c r="BV78" i="3"/>
  <c r="BV77" i="3"/>
  <c r="BV76" i="3"/>
  <c r="BV75" i="3"/>
  <c r="BV73" i="3"/>
  <c r="BV74" i="3"/>
  <c r="BX105" i="3"/>
  <c r="BX103" i="3"/>
  <c r="BX102" i="3"/>
  <c r="BX100" i="3"/>
  <c r="BX98" i="3"/>
  <c r="BX97" i="3"/>
  <c r="BX96" i="3"/>
  <c r="BX95" i="3"/>
  <c r="BX94" i="3"/>
  <c r="BX93" i="3"/>
  <c r="BX92" i="3"/>
  <c r="BX91" i="3"/>
  <c r="BX90" i="3"/>
  <c r="BX89" i="3"/>
  <c r="BX87" i="3"/>
  <c r="BX86" i="3"/>
  <c r="BX85" i="3"/>
  <c r="BX104" i="3"/>
  <c r="BX101" i="3"/>
  <c r="BX99" i="3"/>
  <c r="BX78" i="3"/>
  <c r="BX77" i="3"/>
  <c r="BX75" i="3"/>
  <c r="BX74" i="3"/>
  <c r="BX73" i="3"/>
  <c r="BV104" i="3"/>
  <c r="BV103" i="3"/>
  <c r="BV102" i="3"/>
  <c r="BV101" i="3"/>
  <c r="BV100" i="3"/>
  <c r="BV98" i="3"/>
  <c r="BV97" i="3"/>
  <c r="BV96" i="3"/>
  <c r="BV95" i="3"/>
  <c r="BV94" i="3"/>
  <c r="BV93" i="3"/>
  <c r="BV92" i="3"/>
  <c r="BV91" i="3"/>
  <c r="BV90" i="3"/>
  <c r="BV87" i="3"/>
  <c r="BV86" i="3"/>
  <c r="BV85" i="3"/>
  <c r="BV71" i="3"/>
  <c r="BV70" i="3"/>
  <c r="BV99" i="3"/>
  <c r="BN95" i="3"/>
  <c r="BQ95" i="3"/>
  <c r="BN83" i="3"/>
  <c r="BQ83" i="3" s="1"/>
  <c r="BN99" i="3"/>
  <c r="BQ99" i="3"/>
  <c r="BN94" i="3"/>
  <c r="BQ94" i="3"/>
  <c r="BQ89" i="3"/>
  <c r="BN98" i="3"/>
  <c r="BQ98" i="3"/>
  <c r="BQ77" i="3"/>
  <c r="BN100" i="3"/>
  <c r="BQ100" i="3"/>
  <c r="BN102" i="3"/>
  <c r="BQ102" i="3"/>
  <c r="BN103" i="3"/>
  <c r="BQ103" i="3"/>
  <c r="BN104" i="3"/>
  <c r="BQ104" i="3"/>
  <c r="BN105" i="3"/>
  <c r="BQ105" i="3"/>
  <c r="BN90" i="3"/>
  <c r="BQ90" i="3"/>
  <c r="BN97" i="3"/>
  <c r="BQ97" i="3"/>
  <c r="BQ92" i="3"/>
  <c r="BN96" i="3"/>
  <c r="BQ96" i="3"/>
  <c r="BN101" i="3"/>
  <c r="BQ101" i="3"/>
  <c r="BN93" i="3"/>
  <c r="BQ93" i="3"/>
  <c r="BQ91" i="3"/>
  <c r="BV67" i="3"/>
  <c r="BM63" i="3"/>
  <c r="BP63" i="3" s="1"/>
  <c r="BM65" i="3"/>
  <c r="BN65" i="3" s="1"/>
  <c r="BQ65" i="3"/>
  <c r="BM64" i="3"/>
  <c r="BN64" i="3" s="1"/>
  <c r="BQ64" i="3" s="1"/>
  <c r="BZ71" i="3"/>
  <c r="BX71" i="3"/>
  <c r="BZ70" i="3"/>
  <c r="BX70" i="3"/>
  <c r="BZ69" i="3"/>
  <c r="BM62" i="3"/>
  <c r="BN62" i="3" s="1"/>
  <c r="BQ62" i="3" s="1"/>
  <c r="BM61" i="3"/>
  <c r="BP61" i="3" s="1"/>
  <c r="BM60" i="3"/>
  <c r="BN60" i="3" s="1"/>
  <c r="BQ60" i="3" s="1"/>
  <c r="BZ68" i="3"/>
  <c r="BZ67" i="3"/>
  <c r="BX67" i="3"/>
  <c r="BZ66" i="3"/>
  <c r="BX66" i="3"/>
  <c r="BZ65" i="3"/>
  <c r="BX65" i="3"/>
  <c r="BZ63" i="3"/>
  <c r="BX63" i="3"/>
  <c r="BZ62" i="3"/>
  <c r="BV66" i="3"/>
  <c r="BV65" i="3"/>
  <c r="BV64" i="3"/>
  <c r="BV63" i="3"/>
  <c r="BV62" i="3"/>
  <c r="BM71" i="3"/>
  <c r="BN71" i="3" s="1"/>
  <c r="BQ71" i="3" s="1"/>
  <c r="BM70" i="3"/>
  <c r="BP70" i="3" s="1"/>
  <c r="BM69" i="3"/>
  <c r="BN69" i="3" s="1"/>
  <c r="BM68" i="3"/>
  <c r="BP68" i="3" s="1"/>
  <c r="BM67" i="3"/>
  <c r="BN67" i="3" s="1"/>
  <c r="BM66" i="3"/>
  <c r="BP66" i="3" s="1"/>
  <c r="BQ69" i="3"/>
  <c r="BQ67" i="3"/>
  <c r="BX62" i="3"/>
  <c r="H107" i="3"/>
  <c r="F50" i="3"/>
  <c r="BO90" i="3"/>
  <c r="BO93" i="3"/>
  <c r="BO94" i="3"/>
  <c r="BO95" i="3"/>
  <c r="BO96" i="3"/>
  <c r="BO97" i="3"/>
  <c r="BO98" i="3"/>
  <c r="BO99" i="3"/>
  <c r="BO100" i="3"/>
  <c r="BO101" i="3"/>
  <c r="BO102" i="3"/>
  <c r="BO103" i="3"/>
  <c r="F107" i="3"/>
  <c r="BO105" i="3"/>
  <c r="BO104" i="3"/>
  <c r="BP90" i="3"/>
  <c r="BP91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L107" i="3"/>
  <c r="CB51" i="5"/>
  <c r="CA51" i="5"/>
  <c r="CB50" i="5"/>
  <c r="CA50" i="5"/>
  <c r="CB49" i="5"/>
  <c r="CA49" i="5"/>
  <c r="CB48" i="5"/>
  <c r="CA48" i="5"/>
  <c r="BP62" i="5"/>
  <c r="BP63" i="5"/>
  <c r="BP64" i="5"/>
  <c r="F108" i="5"/>
  <c r="H108" i="5"/>
  <c r="J108" i="5"/>
  <c r="L108" i="5"/>
  <c r="N108" i="5"/>
  <c r="P108" i="5"/>
  <c r="R108" i="5"/>
  <c r="T108" i="5"/>
  <c r="N110" i="5"/>
  <c r="V108" i="5"/>
  <c r="X108" i="5"/>
  <c r="R110" i="5"/>
  <c r="Z108" i="5"/>
  <c r="T110" i="5"/>
  <c r="AB108" i="5"/>
  <c r="V110" i="5"/>
  <c r="AD108" i="5"/>
  <c r="AF108" i="5"/>
  <c r="X110" i="5"/>
  <c r="AH108" i="5"/>
  <c r="AJ108" i="5"/>
  <c r="AB110" i="5"/>
  <c r="AL108" i="5"/>
  <c r="AD110" i="5"/>
  <c r="AN108" i="5"/>
  <c r="AF110" i="5"/>
  <c r="AP108" i="5"/>
  <c r="AH110" i="5"/>
  <c r="AR108" i="5"/>
  <c r="AJ110" i="5"/>
  <c r="AT108" i="5"/>
  <c r="AL110" i="5"/>
  <c r="AV108" i="5"/>
  <c r="AN110" i="5"/>
  <c r="AX108" i="5"/>
  <c r="AP110" i="5"/>
  <c r="AZ108" i="5"/>
  <c r="BB108" i="5"/>
  <c r="AR110" i="5"/>
  <c r="BD108" i="5"/>
  <c r="BF108" i="5"/>
  <c r="AT110" i="5"/>
  <c r="BH108" i="5"/>
  <c r="AV110" i="5"/>
  <c r="BJ108" i="5"/>
  <c r="BM59" i="5"/>
  <c r="BU59" i="5"/>
  <c r="BV59" i="5"/>
  <c r="BW59" i="5"/>
  <c r="BX59" i="5"/>
  <c r="BY59" i="5"/>
  <c r="BZ59" i="5"/>
  <c r="BM60" i="5"/>
  <c r="BM61" i="5"/>
  <c r="BN62" i="5"/>
  <c r="BO62" i="5"/>
  <c r="BN63" i="5"/>
  <c r="BO63" i="5"/>
  <c r="BN64" i="5"/>
  <c r="BO64" i="5"/>
  <c r="BP65" i="5"/>
  <c r="BN65" i="5"/>
  <c r="BO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N66" i="5"/>
  <c r="BO66" i="5"/>
  <c r="BN67" i="5"/>
  <c r="BO67" i="5"/>
  <c r="BN68" i="5"/>
  <c r="BO68" i="5"/>
  <c r="BN69" i="5"/>
  <c r="BO69" i="5"/>
  <c r="BN70" i="5"/>
  <c r="BO70" i="5"/>
  <c r="BN71" i="5"/>
  <c r="BO71" i="5"/>
  <c r="BN72" i="5"/>
  <c r="BO72" i="5"/>
  <c r="BN73" i="5"/>
  <c r="BO73" i="5"/>
  <c r="BN74" i="5"/>
  <c r="BO74" i="5"/>
  <c r="BN75" i="5"/>
  <c r="BO75" i="5"/>
  <c r="BN76" i="5"/>
  <c r="BO76" i="5"/>
  <c r="BN77" i="5"/>
  <c r="BO77" i="5"/>
  <c r="BN78" i="5"/>
  <c r="BO78" i="5"/>
  <c r="BN79" i="5"/>
  <c r="BO79" i="5"/>
  <c r="BN80" i="5"/>
  <c r="BO80" i="5"/>
  <c r="BN81" i="5"/>
  <c r="BO81" i="5"/>
  <c r="BN82" i="5"/>
  <c r="BO82" i="5"/>
  <c r="BN83" i="5"/>
  <c r="BO83" i="5"/>
  <c r="BN84" i="5"/>
  <c r="BO84" i="5"/>
  <c r="BN85" i="5"/>
  <c r="BO85" i="5"/>
  <c r="BN86" i="5"/>
  <c r="BO86" i="5"/>
  <c r="BN87" i="5"/>
  <c r="BO87" i="5"/>
  <c r="BN88" i="5"/>
  <c r="BO88" i="5"/>
  <c r="BN89" i="5"/>
  <c r="BO89" i="5"/>
  <c r="BN90" i="5"/>
  <c r="BO90" i="5"/>
  <c r="BN91" i="5"/>
  <c r="BO91" i="5"/>
  <c r="BN92" i="5"/>
  <c r="BO92" i="5"/>
  <c r="BN93" i="5"/>
  <c r="BO93" i="5"/>
  <c r="BN94" i="5"/>
  <c r="BO94" i="5"/>
  <c r="BN95" i="5"/>
  <c r="BO95" i="5"/>
  <c r="BN96" i="5"/>
  <c r="BO96" i="5"/>
  <c r="BN97" i="5"/>
  <c r="BO97" i="5"/>
  <c r="BN98" i="5"/>
  <c r="BO98" i="5"/>
  <c r="BN99" i="5"/>
  <c r="BO99" i="5"/>
  <c r="BN100" i="5"/>
  <c r="BO100" i="5"/>
  <c r="BN101" i="5"/>
  <c r="BO101" i="5"/>
  <c r="BN102" i="5"/>
  <c r="BO102" i="5"/>
  <c r="BN103" i="5"/>
  <c r="BO103" i="5"/>
  <c r="BN104" i="5"/>
  <c r="BO104" i="5"/>
  <c r="BN105" i="5"/>
  <c r="BO105" i="5"/>
  <c r="BL108" i="5"/>
  <c r="BP64" i="4"/>
  <c r="F108" i="4"/>
  <c r="H108" i="4"/>
  <c r="J108" i="4"/>
  <c r="L108" i="4"/>
  <c r="N108" i="4"/>
  <c r="P108" i="4"/>
  <c r="R108" i="4"/>
  <c r="T108" i="4"/>
  <c r="N110" i="4"/>
  <c r="V108" i="4"/>
  <c r="X108" i="4"/>
  <c r="R110" i="4"/>
  <c r="Z108" i="4"/>
  <c r="T110" i="4"/>
  <c r="AB108" i="4"/>
  <c r="V110" i="4"/>
  <c r="AD108" i="4"/>
  <c r="AF108" i="4"/>
  <c r="X110" i="4"/>
  <c r="AH108" i="4"/>
  <c r="AJ108" i="4"/>
  <c r="AB110" i="4"/>
  <c r="AL108" i="4"/>
  <c r="AD110" i="4"/>
  <c r="AN108" i="4"/>
  <c r="AF110" i="4"/>
  <c r="AP108" i="4"/>
  <c r="AH110" i="4"/>
  <c r="AR108" i="4"/>
  <c r="AJ110" i="4"/>
  <c r="AT108" i="4"/>
  <c r="AL110" i="4"/>
  <c r="AV108" i="4"/>
  <c r="AN110" i="4"/>
  <c r="AX108" i="4"/>
  <c r="AP110" i="4"/>
  <c r="AZ108" i="4"/>
  <c r="BB108" i="4"/>
  <c r="AR110" i="4"/>
  <c r="BD108" i="4"/>
  <c r="BF108" i="4"/>
  <c r="AT110" i="4"/>
  <c r="BH108" i="4"/>
  <c r="AV110" i="4"/>
  <c r="BJ108" i="4"/>
  <c r="BM59" i="4"/>
  <c r="BU59" i="4"/>
  <c r="BV59" i="4"/>
  <c r="BW59" i="4"/>
  <c r="BX59" i="4"/>
  <c r="BY59" i="4"/>
  <c r="BZ59" i="4"/>
  <c r="BM60" i="4"/>
  <c r="BM61" i="4"/>
  <c r="BN64" i="4"/>
  <c r="BO64" i="4"/>
  <c r="BP65" i="4"/>
  <c r="BN65" i="4"/>
  <c r="BO65" i="4"/>
  <c r="BP66" i="4"/>
  <c r="BP67" i="4"/>
  <c r="BP68" i="4"/>
  <c r="BP69" i="4"/>
  <c r="BP70" i="4"/>
  <c r="BP71" i="4"/>
  <c r="BP72" i="4"/>
  <c r="BP73" i="4"/>
  <c r="BP74" i="4"/>
  <c r="BP75" i="4"/>
  <c r="BP76" i="4"/>
  <c r="BP77" i="4"/>
  <c r="BP78" i="4"/>
  <c r="BP79" i="4"/>
  <c r="BP80" i="4"/>
  <c r="BP81" i="4"/>
  <c r="BP82" i="4"/>
  <c r="BP83" i="4"/>
  <c r="BP84" i="4"/>
  <c r="BP85" i="4"/>
  <c r="BP86" i="4"/>
  <c r="BP87" i="4"/>
  <c r="BP88" i="4"/>
  <c r="BP89" i="4"/>
  <c r="BP90" i="4"/>
  <c r="BP91" i="4"/>
  <c r="BP92" i="4"/>
  <c r="BP93" i="4"/>
  <c r="BP94" i="4"/>
  <c r="BP95" i="4"/>
  <c r="BP96" i="4"/>
  <c r="BP97" i="4"/>
  <c r="BP98" i="4"/>
  <c r="BP99" i="4"/>
  <c r="BP100" i="4"/>
  <c r="BP101" i="4"/>
  <c r="BP102" i="4"/>
  <c r="BP103" i="4"/>
  <c r="BP104" i="4"/>
  <c r="BP105" i="4"/>
  <c r="BN66" i="4"/>
  <c r="BO66" i="4"/>
  <c r="BN67" i="4"/>
  <c r="BO67" i="4"/>
  <c r="BN68" i="4"/>
  <c r="BO68" i="4"/>
  <c r="BN69" i="4"/>
  <c r="BO69" i="4"/>
  <c r="BN70" i="4"/>
  <c r="BO70" i="4"/>
  <c r="BN71" i="4"/>
  <c r="BO71" i="4"/>
  <c r="BN72" i="4"/>
  <c r="BO72" i="4"/>
  <c r="BN73" i="4"/>
  <c r="BO73" i="4"/>
  <c r="BN74" i="4"/>
  <c r="BO74" i="4"/>
  <c r="BN75" i="4"/>
  <c r="BO75" i="4"/>
  <c r="BN76" i="4"/>
  <c r="BO76" i="4"/>
  <c r="BN77" i="4"/>
  <c r="BO77" i="4"/>
  <c r="BN78" i="4"/>
  <c r="BO78" i="4"/>
  <c r="BN79" i="4"/>
  <c r="BO79" i="4"/>
  <c r="BN80" i="4"/>
  <c r="BO80" i="4"/>
  <c r="BN81" i="4"/>
  <c r="BO81" i="4"/>
  <c r="BN82" i="4"/>
  <c r="BO82" i="4"/>
  <c r="BN83" i="4"/>
  <c r="BO83" i="4"/>
  <c r="BN84" i="4"/>
  <c r="BO84" i="4"/>
  <c r="BN85" i="4"/>
  <c r="BO85" i="4"/>
  <c r="BN86" i="4"/>
  <c r="BO86" i="4"/>
  <c r="BN87" i="4"/>
  <c r="BO87" i="4"/>
  <c r="BN88" i="4"/>
  <c r="BO88" i="4"/>
  <c r="BN89" i="4"/>
  <c r="BO89" i="4"/>
  <c r="BN90" i="4"/>
  <c r="BO90" i="4"/>
  <c r="BN91" i="4"/>
  <c r="BO91" i="4"/>
  <c r="BN92" i="4"/>
  <c r="BO92" i="4"/>
  <c r="BN93" i="4"/>
  <c r="BO93" i="4"/>
  <c r="BN94" i="4"/>
  <c r="BO94" i="4"/>
  <c r="BN95" i="4"/>
  <c r="BO95" i="4"/>
  <c r="BN96" i="4"/>
  <c r="BO96" i="4"/>
  <c r="BN97" i="4"/>
  <c r="BO97" i="4"/>
  <c r="BN98" i="4"/>
  <c r="BO98" i="4"/>
  <c r="BN99" i="4"/>
  <c r="BO99" i="4"/>
  <c r="BN100" i="4"/>
  <c r="BO100" i="4"/>
  <c r="BN101" i="4"/>
  <c r="BO101" i="4"/>
  <c r="BN102" i="4"/>
  <c r="BO102" i="4"/>
  <c r="BN103" i="4"/>
  <c r="BO103" i="4"/>
  <c r="BN104" i="4"/>
  <c r="BO104" i="4"/>
  <c r="BN105" i="4"/>
  <c r="BO105" i="4"/>
  <c r="BL108" i="4"/>
  <c r="BY61" i="3"/>
  <c r="BZ61" i="3"/>
  <c r="BM59" i="3"/>
  <c r="BN59" i="3" s="1"/>
  <c r="BQ59" i="3" s="1"/>
  <c r="BV59" i="3"/>
  <c r="BY60" i="3"/>
  <c r="BZ60" i="3"/>
  <c r="L112" i="5"/>
  <c r="AX110" i="5"/>
  <c r="BP61" i="5"/>
  <c r="BO61" i="5"/>
  <c r="BN61" i="5"/>
  <c r="BQ61" i="5"/>
  <c r="BP60" i="5"/>
  <c r="BO60" i="5"/>
  <c r="BN60" i="5"/>
  <c r="BQ60" i="5"/>
  <c r="BZ51" i="5"/>
  <c r="BY51" i="5"/>
  <c r="BZ50" i="5"/>
  <c r="BY50" i="5"/>
  <c r="BZ49" i="5"/>
  <c r="BY49" i="5"/>
  <c r="BZ48" i="5"/>
  <c r="BY48" i="5"/>
  <c r="BX51" i="5"/>
  <c r="BW51" i="5"/>
  <c r="BX50" i="5"/>
  <c r="BW50" i="5"/>
  <c r="BX49" i="5"/>
  <c r="BW49" i="5"/>
  <c r="BX48" i="5"/>
  <c r="BW48" i="5"/>
  <c r="BV51" i="5"/>
  <c r="BU51" i="5"/>
  <c r="BV50" i="5"/>
  <c r="BU50" i="5"/>
  <c r="BV49" i="5"/>
  <c r="BU49" i="5"/>
  <c r="BV48" i="5"/>
  <c r="BU48" i="5"/>
  <c r="BP59" i="5"/>
  <c r="BO59" i="5"/>
  <c r="BN59" i="5"/>
  <c r="Z110" i="5"/>
  <c r="P110" i="5"/>
  <c r="H112" i="5"/>
  <c r="L110" i="5"/>
  <c r="J110" i="5"/>
  <c r="J112" i="5"/>
  <c r="H110" i="5"/>
  <c r="F112" i="5"/>
  <c r="F110" i="5"/>
  <c r="L112" i="4"/>
  <c r="AX110" i="4"/>
  <c r="BP61" i="4"/>
  <c r="BO61" i="4"/>
  <c r="BN61" i="4"/>
  <c r="BQ61" i="4"/>
  <c r="BP60" i="4"/>
  <c r="BO60" i="4"/>
  <c r="BN60" i="4"/>
  <c r="BQ60" i="4"/>
  <c r="BP59" i="4"/>
  <c r="BO59" i="4"/>
  <c r="BN59" i="4"/>
  <c r="Z110" i="4"/>
  <c r="P110" i="4"/>
  <c r="H112" i="4"/>
  <c r="L110" i="4"/>
  <c r="J110" i="4"/>
  <c r="J112" i="4"/>
  <c r="H110" i="4"/>
  <c r="F112" i="4"/>
  <c r="F110" i="4"/>
  <c r="BN108" i="5"/>
  <c r="C49" i="6"/>
  <c r="BQ59" i="5"/>
  <c r="BO108" i="5"/>
  <c r="D49" i="6"/>
  <c r="BR59" i="5"/>
  <c r="BS59" i="5"/>
  <c r="BR60" i="5"/>
  <c r="BS60" i="5"/>
  <c r="BR61" i="5"/>
  <c r="BS61" i="5"/>
  <c r="BQ59" i="4"/>
  <c r="BT59" i="5"/>
  <c r="E49" i="6"/>
  <c r="CF78" i="5"/>
  <c r="CF79" i="5"/>
  <c r="CE78" i="5"/>
  <c r="CE79" i="5"/>
  <c r="CD78" i="5"/>
  <c r="CD79" i="5"/>
  <c r="BM63" i="4"/>
  <c r="BM62" i="4"/>
  <c r="BV51" i="4"/>
  <c r="BU51" i="4"/>
  <c r="BV50" i="4"/>
  <c r="BU50" i="4"/>
  <c r="BV49" i="4"/>
  <c r="BU49" i="4"/>
  <c r="BV48" i="4"/>
  <c r="BU48" i="4"/>
  <c r="BX51" i="4"/>
  <c r="BW51" i="4"/>
  <c r="BX50" i="4"/>
  <c r="BW50" i="4"/>
  <c r="BX49" i="4"/>
  <c r="BW49" i="4"/>
  <c r="BX48" i="4"/>
  <c r="BW48" i="4"/>
  <c r="BZ51" i="4"/>
  <c r="BY51" i="4"/>
  <c r="BZ50" i="4"/>
  <c r="BY50" i="4"/>
  <c r="BZ49" i="4"/>
  <c r="BY49" i="4"/>
  <c r="BZ48" i="4"/>
  <c r="BY48" i="4"/>
  <c r="CB51" i="4"/>
  <c r="CA51" i="4"/>
  <c r="CB50" i="4"/>
  <c r="CA50" i="4"/>
  <c r="CB49" i="4"/>
  <c r="CA49" i="4"/>
  <c r="CB48" i="4"/>
  <c r="CA48" i="4"/>
  <c r="BP63" i="4"/>
  <c r="BN63" i="4"/>
  <c r="BQ63" i="4"/>
  <c r="BO63" i="4"/>
  <c r="BP62" i="4"/>
  <c r="BN62" i="4"/>
  <c r="BO62" i="4"/>
  <c r="BO108" i="4"/>
  <c r="D48" i="6"/>
  <c r="BR62" i="4"/>
  <c r="BS62" i="4"/>
  <c r="BQ62" i="4"/>
  <c r="BN108" i="4"/>
  <c r="C48" i="6"/>
  <c r="CF78" i="4"/>
  <c r="CF79" i="4"/>
  <c r="CE78" i="4"/>
  <c r="CE79" i="4"/>
  <c r="CD78" i="4"/>
  <c r="CD79" i="4"/>
  <c r="BR59" i="4"/>
  <c r="BS59" i="4"/>
  <c r="BR60" i="4"/>
  <c r="BS60" i="4"/>
  <c r="BR61" i="4"/>
  <c r="BS61" i="4"/>
  <c r="BR63" i="4"/>
  <c r="BS63" i="4"/>
  <c r="BT59" i="4"/>
  <c r="E48" i="6"/>
  <c r="BP92" i="3" l="1"/>
  <c r="BN92" i="3"/>
  <c r="BO91" i="3"/>
  <c r="CA49" i="3"/>
  <c r="BG13" i="6" s="1"/>
  <c r="CB50" i="3"/>
  <c r="CB48" i="3"/>
  <c r="CA51" i="3"/>
  <c r="BG15" i="6" s="1"/>
  <c r="CB49" i="3"/>
  <c r="BJ108" i="3"/>
  <c r="AF36" i="6" s="1"/>
  <c r="R108" i="3"/>
  <c r="AF14" i="6" s="1"/>
  <c r="AH108" i="3"/>
  <c r="L108" i="3"/>
  <c r="AF11" i="6" s="1"/>
  <c r="V108" i="3"/>
  <c r="AF16" i="6" s="1"/>
  <c r="BF108" i="3"/>
  <c r="AF34" i="6" s="1"/>
  <c r="CA50" i="3"/>
  <c r="BG14" i="6" s="1"/>
  <c r="CB51" i="3"/>
  <c r="BV51" i="3"/>
  <c r="CA48" i="3"/>
  <c r="BG12" i="6" s="1"/>
  <c r="AX108" i="3"/>
  <c r="AF30" i="6" s="1"/>
  <c r="T108" i="3"/>
  <c r="AF15" i="6" s="1"/>
  <c r="AD108" i="3"/>
  <c r="AF20" i="6" s="1"/>
  <c r="AL108" i="3"/>
  <c r="AD110" i="3" s="1"/>
  <c r="AT108" i="3"/>
  <c r="K34" i="6" s="1"/>
  <c r="BB108" i="3"/>
  <c r="AR110" i="3" s="1"/>
  <c r="BD108" i="3"/>
  <c r="AF33" i="6" s="1"/>
  <c r="AJ108" i="3"/>
  <c r="K29" i="6" s="1"/>
  <c r="F108" i="3"/>
  <c r="F110" i="3" s="1"/>
  <c r="Z108" i="3"/>
  <c r="AF18" i="6" s="1"/>
  <c r="AF108" i="3"/>
  <c r="X110" i="3" s="1"/>
  <c r="AR108" i="3"/>
  <c r="H108" i="3"/>
  <c r="K19" i="6" s="1"/>
  <c r="J108" i="3"/>
  <c r="AF10" i="6" s="1"/>
  <c r="BL108" i="3"/>
  <c r="P108" i="3"/>
  <c r="AF13" i="6" s="1"/>
  <c r="N108" i="3"/>
  <c r="AF12" i="6" s="1"/>
  <c r="X108" i="3"/>
  <c r="AF17" i="6" s="1"/>
  <c r="AN108" i="3"/>
  <c r="AF110" i="3" s="1"/>
  <c r="AV108" i="3"/>
  <c r="AF29" i="6" s="1"/>
  <c r="F11" i="6"/>
  <c r="BH108" i="3"/>
  <c r="AZ108" i="3"/>
  <c r="AF31" i="6" s="1"/>
  <c r="AP108" i="3"/>
  <c r="AF26" i="6" s="1"/>
  <c r="AB108" i="3"/>
  <c r="AF19" i="6" s="1"/>
  <c r="BU48" i="3"/>
  <c r="BA12" i="6" s="1"/>
  <c r="BP79" i="3"/>
  <c r="BO64" i="3"/>
  <c r="BP87" i="3"/>
  <c r="BP83" i="3"/>
  <c r="BN87" i="3"/>
  <c r="BQ87" i="3" s="1"/>
  <c r="BP65" i="3"/>
  <c r="BO75" i="3"/>
  <c r="BN75" i="3"/>
  <c r="BQ75" i="3" s="1"/>
  <c r="BN78" i="3"/>
  <c r="BQ78" i="3" s="1"/>
  <c r="BY48" i="3"/>
  <c r="BE12" i="6" s="1"/>
  <c r="BO59" i="3"/>
  <c r="BN85" i="3"/>
  <c r="BQ85" i="3" s="1"/>
  <c r="BX51" i="3"/>
  <c r="BZ48" i="3"/>
  <c r="BP77" i="3"/>
  <c r="BX48" i="3"/>
  <c r="BO71" i="3"/>
  <c r="BW50" i="3"/>
  <c r="BC14" i="6" s="1"/>
  <c r="BO89" i="3"/>
  <c r="BN66" i="3"/>
  <c r="BQ66" i="3" s="1"/>
  <c r="BP59" i="3"/>
  <c r="BO66" i="3"/>
  <c r="BN70" i="3"/>
  <c r="BQ70" i="3" s="1"/>
  <c r="BP74" i="3"/>
  <c r="BP81" i="3"/>
  <c r="BN74" i="3"/>
  <c r="BQ74" i="3" s="1"/>
  <c r="BZ49" i="3"/>
  <c r="BP69" i="3"/>
  <c r="BP85" i="3"/>
  <c r="BO82" i="3"/>
  <c r="BO62" i="3"/>
  <c r="BP86" i="3"/>
  <c r="BO68" i="3"/>
  <c r="BN68" i="3"/>
  <c r="BQ68" i="3" s="1"/>
  <c r="BP64" i="3"/>
  <c r="BO81" i="3"/>
  <c r="BO60" i="3"/>
  <c r="BZ51" i="3"/>
  <c r="BU51" i="3"/>
  <c r="BA15" i="6" s="1"/>
  <c r="BN86" i="3"/>
  <c r="BQ86" i="3" s="1"/>
  <c r="BU50" i="3"/>
  <c r="BA14" i="6" s="1"/>
  <c r="BP62" i="3"/>
  <c r="BP67" i="3"/>
  <c r="BP78" i="3"/>
  <c r="BP89" i="3"/>
  <c r="BO63" i="3"/>
  <c r="BO77" i="3"/>
  <c r="BN63" i="3"/>
  <c r="BQ63" i="3" s="1"/>
  <c r="BN73" i="3"/>
  <c r="BQ73" i="3" s="1"/>
  <c r="BN82" i="3"/>
  <c r="BQ82" i="3" s="1"/>
  <c r="BO67" i="3"/>
  <c r="BP73" i="3"/>
  <c r="BP71" i="3"/>
  <c r="BO65" i="3"/>
  <c r="BV48" i="3"/>
  <c r="BY49" i="3"/>
  <c r="BE13" i="6" s="1"/>
  <c r="BW49" i="3"/>
  <c r="BC13" i="6" s="1"/>
  <c r="BP60" i="3"/>
  <c r="BN61" i="3"/>
  <c r="BQ61" i="3" s="1"/>
  <c r="BV49" i="3"/>
  <c r="BU49" i="3"/>
  <c r="BA13" i="6" s="1"/>
  <c r="BY51" i="3"/>
  <c r="BE15" i="6" s="1"/>
  <c r="BZ50" i="3"/>
  <c r="BX50" i="3"/>
  <c r="BW51" i="3"/>
  <c r="BC15" i="6" s="1"/>
  <c r="BO88" i="3"/>
  <c r="BO84" i="3"/>
  <c r="BO80" i="3"/>
  <c r="BO61" i="3"/>
  <c r="BO72" i="3"/>
  <c r="BO76" i="3"/>
  <c r="BO70" i="3"/>
  <c r="BN88" i="3"/>
  <c r="BQ88" i="3" s="1"/>
  <c r="BN76" i="3"/>
  <c r="BQ76" i="3" s="1"/>
  <c r="BN80" i="3"/>
  <c r="BQ80" i="3" s="1"/>
  <c r="R110" i="3"/>
  <c r="BN84" i="3"/>
  <c r="BQ84" i="3" s="1"/>
  <c r="BV50" i="3"/>
  <c r="BW48" i="3"/>
  <c r="BC12" i="6" s="1"/>
  <c r="BY50" i="3"/>
  <c r="BE14" i="6" s="1"/>
  <c r="BX49" i="3"/>
  <c r="BP72" i="3"/>
  <c r="BO79" i="3"/>
  <c r="BO69" i="3"/>
  <c r="BH13" i="6" l="1"/>
  <c r="AF21" i="6"/>
  <c r="K28" i="6"/>
  <c r="BD15" i="6"/>
  <c r="BB13" i="6"/>
  <c r="K27" i="6"/>
  <c r="AL110" i="3"/>
  <c r="AF28" i="6"/>
  <c r="AP110" i="3"/>
  <c r="K38" i="6"/>
  <c r="CE78" i="3"/>
  <c r="CE79" i="3" s="1"/>
  <c r="K36" i="6"/>
  <c r="AF25" i="6"/>
  <c r="AF32" i="6"/>
  <c r="AF22" i="6"/>
  <c r="K22" i="6"/>
  <c r="K31" i="6"/>
  <c r="CD78" i="3"/>
  <c r="AG49" i="6" s="1"/>
  <c r="BD13" i="6"/>
  <c r="BF14" i="6"/>
  <c r="K32" i="6"/>
  <c r="BF13" i="6"/>
  <c r="AF9" i="6"/>
  <c r="BB12" i="6"/>
  <c r="K55" i="6"/>
  <c r="K18" i="6"/>
  <c r="BB14" i="6"/>
  <c r="H110" i="3"/>
  <c r="BD12" i="6"/>
  <c r="AH110" i="3"/>
  <c r="BF15" i="6"/>
  <c r="BB15" i="6"/>
  <c r="BD14" i="6"/>
  <c r="BH12" i="6"/>
  <c r="N110" i="3"/>
  <c r="K37" i="6"/>
  <c r="CF78" i="3"/>
  <c r="AI49" i="6" s="1"/>
  <c r="BF12" i="6"/>
  <c r="AT110" i="3"/>
  <c r="BH14" i="6"/>
  <c r="K21" i="6"/>
  <c r="K56" i="6"/>
  <c r="K30" i="6"/>
  <c r="K35" i="6"/>
  <c r="AF24" i="6"/>
  <c r="AN110" i="3"/>
  <c r="K20" i="6"/>
  <c r="J110" i="3"/>
  <c r="K57" i="6"/>
  <c r="K25" i="6"/>
  <c r="AJ110" i="3"/>
  <c r="AF27" i="6"/>
  <c r="AB110" i="3"/>
  <c r="AF23" i="6"/>
  <c r="K33" i="6"/>
  <c r="P110" i="3"/>
  <c r="J112" i="3"/>
  <c r="BO108" i="3"/>
  <c r="BR88" i="3" s="1"/>
  <c r="BS88" i="3" s="1"/>
  <c r="T110" i="3"/>
  <c r="AF35" i="6"/>
  <c r="K39" i="6"/>
  <c r="AV110" i="3"/>
  <c r="K58" i="6"/>
  <c r="AX110" i="3"/>
  <c r="L112" i="3"/>
  <c r="K40" i="6"/>
  <c r="AF37" i="6"/>
  <c r="Z110" i="3"/>
  <c r="K26" i="6"/>
  <c r="V110" i="3"/>
  <c r="K24" i="6"/>
  <c r="H112" i="3"/>
  <c r="L110" i="3"/>
  <c r="K23" i="6"/>
  <c r="F112" i="3"/>
  <c r="AF8" i="6"/>
  <c r="BH15" i="6"/>
  <c r="BN108" i="3"/>
  <c r="C47" i="6" s="1"/>
  <c r="C50" i="6" s="1"/>
  <c r="BR89" i="3" l="1"/>
  <c r="BS89" i="3" s="1"/>
  <c r="BR86" i="3"/>
  <c r="BS86" i="3" s="1"/>
  <c r="BR87" i="3"/>
  <c r="BS87" i="3" s="1"/>
  <c r="BR84" i="3"/>
  <c r="BS84" i="3" s="1"/>
  <c r="BR85" i="3"/>
  <c r="BS85" i="3" s="1"/>
  <c r="BR80" i="3"/>
  <c r="BS80" i="3" s="1"/>
  <c r="BR83" i="3"/>
  <c r="BS83" i="3" s="1"/>
  <c r="BR82" i="3"/>
  <c r="BS82" i="3" s="1"/>
  <c r="BR81" i="3"/>
  <c r="BS81" i="3" s="1"/>
  <c r="BR79" i="3"/>
  <c r="BS79" i="3" s="1"/>
  <c r="BR74" i="3"/>
  <c r="BS74" i="3" s="1"/>
  <c r="BR78" i="3"/>
  <c r="BS78" i="3" s="1"/>
  <c r="BR77" i="3"/>
  <c r="BS77" i="3" s="1"/>
  <c r="BR76" i="3"/>
  <c r="BS76" i="3" s="1"/>
  <c r="BR75" i="3"/>
  <c r="BS75" i="3" s="1"/>
  <c r="AH49" i="6"/>
  <c r="AJ49" i="6" s="1"/>
  <c r="AH50" i="6" s="1"/>
  <c r="CD79" i="3"/>
  <c r="D47" i="6"/>
  <c r="D50" i="6" s="1"/>
  <c r="BR73" i="3"/>
  <c r="BS73" i="3" s="1"/>
  <c r="BR72" i="3"/>
  <c r="BS72" i="3" s="1"/>
  <c r="BR71" i="3"/>
  <c r="BS71" i="3" s="1"/>
  <c r="BR70" i="3"/>
  <c r="BS70" i="3" s="1"/>
  <c r="BR69" i="3"/>
  <c r="BS69" i="3" s="1"/>
  <c r="BR68" i="3"/>
  <c r="BS68" i="3" s="1"/>
  <c r="BR67" i="3"/>
  <c r="BS67" i="3" s="1"/>
  <c r="BR66" i="3"/>
  <c r="BS66" i="3" s="1"/>
  <c r="BR65" i="3"/>
  <c r="BS65" i="3" s="1"/>
  <c r="BR64" i="3"/>
  <c r="BS64" i="3" s="1"/>
  <c r="BR63" i="3"/>
  <c r="BS63" i="3" s="1"/>
  <c r="BR62" i="3"/>
  <c r="BS62" i="3" s="1"/>
  <c r="CF79" i="3"/>
  <c r="BR61" i="3"/>
  <c r="BS61" i="3" s="1"/>
  <c r="BR60" i="3"/>
  <c r="BS60" i="3" s="1"/>
  <c r="BR59" i="3"/>
  <c r="BS59" i="3" s="1"/>
  <c r="BT59" i="3" l="1"/>
  <c r="E47" i="6" s="1"/>
  <c r="AG50" i="6"/>
  <c r="AI50" i="6"/>
</calcChain>
</file>

<file path=xl/comments1.xml><?xml version="1.0" encoding="utf-8"?>
<comments xmlns="http://schemas.openxmlformats.org/spreadsheetml/2006/main">
  <authors>
    <author>HP</author>
  </authors>
  <commentList>
    <comment ref="BM5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5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O5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Q5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M5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5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O5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Q5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M55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N55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O55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Q55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<sst xmlns="http://schemas.openxmlformats.org/spreadsheetml/2006/main" count="670" uniqueCount="187">
  <si>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</si>
  <si>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</si>
  <si>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</si>
  <si>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</si>
  <si>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</si>
  <si>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</si>
  <si>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</si>
  <si>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</si>
  <si>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</si>
  <si>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</si>
  <si>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</si>
  <si>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</si>
  <si>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</si>
  <si>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</si>
  <si>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</si>
  <si>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</si>
  <si>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</si>
  <si>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</si>
  <si>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</si>
  <si>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</si>
  <si>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</si>
  <si>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</si>
  <si>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</si>
  <si>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</si>
  <si>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</si>
  <si>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</si>
  <si>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</si>
  <si>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</si>
  <si>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 %</t>
  </si>
  <si>
    <t>Puntaje Obtenido por Item</t>
  </si>
  <si>
    <t>Nº total de Als.</t>
  </si>
  <si>
    <t>% total de Als.</t>
  </si>
  <si>
    <t>Porcentaje de logro del grupo de curso por PREGUNTA</t>
  </si>
  <si>
    <t>Estado:     Presente (p o P) Ausente (a o A)</t>
  </si>
  <si>
    <t>Porcentaje de logro grupo curso por INDICADORES</t>
  </si>
  <si>
    <t>Nº y % Als. Nvl. INTERMEDIO  (50 - 79%)</t>
  </si>
  <si>
    <t>Nº y Als. Nvl. AVANZADO  (80 - 100%)</t>
  </si>
  <si>
    <t>Nº y % Als. Nvl. INICIAL (0 - 49%)</t>
  </si>
  <si>
    <r>
      <rPr>
        <sz val="10"/>
        <rFont val="Arial"/>
        <family val="2"/>
      </rPr>
      <t>Medio Bajo</t>
    </r>
    <r>
      <rPr>
        <b/>
        <sz val="11"/>
        <color indexed="9"/>
        <rFont val="Calibri"/>
        <family val="2"/>
      </rPr>
      <t xml:space="preserve"> (MB)  </t>
    </r>
    <r>
      <rPr>
        <b/>
        <sz val="11"/>
        <color indexed="30"/>
        <rFont val="Calibri"/>
        <family val="2"/>
      </rPr>
      <t>[26 - 50%]</t>
    </r>
  </si>
  <si>
    <t xml:space="preserve"> </t>
  </si>
  <si>
    <t>HABILIDADES</t>
  </si>
  <si>
    <r>
      <rPr>
        <sz val="10"/>
        <rFont val="Arial"/>
        <family val="2"/>
      </rPr>
      <t>Bajo</t>
    </r>
    <r>
      <rPr>
        <b/>
        <sz val="11"/>
        <color indexed="9"/>
        <rFont val="Calibri"/>
        <family val="2"/>
      </rPr>
      <t xml:space="preserve"> (B)                 </t>
    </r>
    <r>
      <rPr>
        <b/>
        <sz val="11"/>
        <color indexed="30"/>
        <rFont val="Calibri"/>
        <family val="2"/>
      </rPr>
      <t>[0 - 25%]</t>
    </r>
  </si>
  <si>
    <r>
      <rPr>
        <sz val="10"/>
        <rFont val="Arial"/>
        <family val="2"/>
      </rPr>
      <t xml:space="preserve">Medio Alto </t>
    </r>
    <r>
      <rPr>
        <b/>
        <sz val="11"/>
        <color indexed="9"/>
        <rFont val="Calibri"/>
        <family val="2"/>
      </rPr>
      <t xml:space="preserve">(MA)   </t>
    </r>
    <r>
      <rPr>
        <b/>
        <sz val="11"/>
        <color indexed="30"/>
        <rFont val="Calibri"/>
        <family val="2"/>
      </rPr>
      <t>[51- 75%]</t>
    </r>
  </si>
  <si>
    <t>Porcentaje de logro grupo curso por HABILIDADES</t>
  </si>
  <si>
    <t>% logro</t>
  </si>
  <si>
    <t>4to. Básico A</t>
  </si>
  <si>
    <t>CUARTO BASICO</t>
  </si>
  <si>
    <t>3 Pts.</t>
  </si>
  <si>
    <t>2 Pts.</t>
  </si>
  <si>
    <t>1 Pto.</t>
  </si>
  <si>
    <t>0 Pto.</t>
  </si>
  <si>
    <t>1.- Reflexión sobre el texto.</t>
  </si>
  <si>
    <t>Pje. homologable Simce</t>
  </si>
  <si>
    <t>Pje. Base Simce</t>
  </si>
  <si>
    <r>
      <rPr>
        <sz val="10"/>
        <rFont val="Arial"/>
        <family val="2"/>
      </rPr>
      <t>Alto</t>
    </r>
    <r>
      <rPr>
        <b/>
        <sz val="11"/>
        <color indexed="9"/>
        <rFont val="Calibri"/>
        <family val="2"/>
      </rPr>
      <t xml:space="preserve"> (A)              </t>
    </r>
    <r>
      <rPr>
        <b/>
        <sz val="11"/>
        <color indexed="30"/>
        <rFont val="Calibri"/>
        <family val="2"/>
      </rPr>
      <t>[76- 100%]</t>
    </r>
  </si>
  <si>
    <t>1.- Identifican texto leído (inferencial global).</t>
  </si>
  <si>
    <t>2.- Reconocen  características implícitas de  personas  o personajes (inferencial local).</t>
  </si>
  <si>
    <t>3.- Reconocen significado de palabra en contexto (inferencial local).</t>
  </si>
  <si>
    <t>4.- Reconocen  información explícita distinguiéndola de otras próximas y semejantes (literal compleja).</t>
  </si>
  <si>
    <t>5.- Reconocen  información explícita de  acción  (literal simple).</t>
  </si>
  <si>
    <t>6.- Reconocen información implícita de causalidad (inferencial local).</t>
  </si>
  <si>
    <t>7.- Reconocen significado explícito en tabla (literal simple).</t>
  </si>
  <si>
    <t>8.- Reconocen  función de elementos  específicos (literal simple).</t>
  </si>
  <si>
    <t>9.- Reconocen  características implícitas de  personas  o personajes (inferencial global).</t>
  </si>
  <si>
    <t>10.- Reconocen relación de sinonimia de palabras del texto.</t>
  </si>
  <si>
    <t>11.- Reconocen propósito del texto (inferencial global).</t>
  </si>
  <si>
    <t>12.- Reconocen   información  explícita  de  lugar  (literal simple).</t>
  </si>
  <si>
    <t>13.- Reconocen correferencia (inferencial local).</t>
  </si>
  <si>
    <t>14.- Comparan y reconocen acciones semejantes realizadas por los personajes (inferencial global).</t>
  </si>
  <si>
    <t>15.- Reconocen intervención de personaje (literal simple).</t>
  </si>
  <si>
    <t>16.- Reconocen correferencia (inferencial local).</t>
  </si>
  <si>
    <t>17.- Reconocen acciones de personaje (literal simple).</t>
  </si>
  <si>
    <t>18.- Reconocen acción de personaje (inferencial local).</t>
  </si>
  <si>
    <t>19.- Reconocen relación entre personajes (literal simple).</t>
  </si>
  <si>
    <t>20.- Reconocen característica explícita de personaje (literal simple).</t>
  </si>
  <si>
    <t>21.- Reconocen tema del texto (inferencial global).</t>
  </si>
  <si>
    <t>22.- Reconocen significado de palabra en contexto (inferencial local).</t>
  </si>
  <si>
    <t>23.- Escriben un desenlace para el cuento leído, adecuado al tema y al propósito comunicativo.</t>
  </si>
  <si>
    <t>Prom. Nota</t>
  </si>
  <si>
    <t>4.- Reconocimiento de funciones gramaticales y usos ortográficos.</t>
  </si>
  <si>
    <t>CANTIDAD Y PORCENTAJE DE ESTUDIANTES DISTRIBUIDOS SEGÚN HABILIDADES Y NIVELES DE DESEMPEÑO</t>
  </si>
  <si>
    <t xml:space="preserve">Dif. </t>
  </si>
  <si>
    <t>Cuadr.</t>
  </si>
  <si>
    <t>Suma</t>
  </si>
  <si>
    <t>2.- Extracción de información explícita.</t>
  </si>
  <si>
    <t>3.- Extracción de información implícita.</t>
  </si>
  <si>
    <t>3.-Extracción de información implícita.</t>
  </si>
  <si>
    <t>4to. Básico B</t>
  </si>
  <si>
    <t>Vaciado de resultados PRUEBA DE DIAGNÓSTICO, LENGUAJE 4º básico C, año 2015</t>
  </si>
  <si>
    <t>4to. Básico C</t>
  </si>
  <si>
    <t>Establecimiento</t>
  </si>
  <si>
    <t>Nº pregunta</t>
  </si>
  <si>
    <t>Promedio</t>
  </si>
  <si>
    <t>Total Alumnos de los cursos (matrícula real)</t>
  </si>
  <si>
    <t>Total Alumnos presentes</t>
  </si>
  <si>
    <r>
      <rPr>
        <sz val="16"/>
        <rFont val="Arial"/>
        <family val="2"/>
      </rPr>
      <t>Bajo</t>
    </r>
    <r>
      <rPr>
        <b/>
        <sz val="16"/>
        <color indexed="9"/>
        <rFont val="Calibri"/>
        <family val="2"/>
      </rPr>
      <t xml:space="preserve"> (B)                 </t>
    </r>
    <r>
      <rPr>
        <b/>
        <sz val="16"/>
        <color indexed="30"/>
        <rFont val="Calibri"/>
        <family val="2"/>
      </rPr>
      <t xml:space="preserve"> [0 - 25%]</t>
    </r>
  </si>
  <si>
    <r>
      <rPr>
        <sz val="16"/>
        <rFont val="Arial"/>
        <family val="2"/>
      </rPr>
      <t>Medio Bajo</t>
    </r>
    <r>
      <rPr>
        <b/>
        <sz val="16"/>
        <color indexed="9"/>
        <rFont val="Calibri"/>
        <family val="2"/>
      </rPr>
      <t xml:space="preserve"> (MB) </t>
    </r>
    <r>
      <rPr>
        <b/>
        <sz val="16"/>
        <color indexed="30"/>
        <rFont val="Calibri"/>
        <family val="2"/>
      </rPr>
      <t>[26 - 50%]</t>
    </r>
  </si>
  <si>
    <r>
      <rPr>
        <sz val="16"/>
        <rFont val="Arial"/>
        <family val="2"/>
      </rPr>
      <t xml:space="preserve">Medio Alto </t>
    </r>
    <r>
      <rPr>
        <b/>
        <sz val="16"/>
        <color indexed="9"/>
        <rFont val="Calibri"/>
        <family val="2"/>
      </rPr>
      <t xml:space="preserve">(MA)   </t>
    </r>
    <r>
      <rPr>
        <b/>
        <sz val="16"/>
        <color indexed="30"/>
        <rFont val="Calibri"/>
        <family val="2"/>
      </rPr>
      <t>[51- 75%]</t>
    </r>
  </si>
  <si>
    <r>
      <rPr>
        <sz val="16"/>
        <rFont val="Arial"/>
        <family val="2"/>
      </rPr>
      <t>Alto</t>
    </r>
    <r>
      <rPr>
        <b/>
        <sz val="16"/>
        <color indexed="9"/>
        <rFont val="Calibri"/>
        <family val="2"/>
      </rPr>
      <t xml:space="preserve"> (A)              </t>
    </r>
    <r>
      <rPr>
        <b/>
        <sz val="16"/>
        <color indexed="30"/>
        <rFont val="Calibri"/>
        <family val="2"/>
      </rPr>
      <t xml:space="preserve"> [76- 100%]</t>
    </r>
  </si>
  <si>
    <t>Nº Als. Nvl. INICIAL (0 - 49%)</t>
  </si>
  <si>
    <t>Nº Als. Nvl. INTERMEDIO (50 - 79%)</t>
  </si>
  <si>
    <t>Nº Als. Nvl. AVANZADO  (80 - 100%)</t>
  </si>
  <si>
    <t>RENDIMIENTO POR CURSO</t>
  </si>
  <si>
    <t>CURSO</t>
  </si>
  <si>
    <t>PROMEDIO % LOGRO</t>
  </si>
  <si>
    <t>PROMEDIO NOTA</t>
  </si>
  <si>
    <t>DESVIACION ESTANDAR DE NOTAS</t>
  </si>
  <si>
    <t>1) Reflexión sobre el texto.</t>
  </si>
  <si>
    <t>2) Extracción de información explícita.</t>
  </si>
  <si>
    <t>3) Extracción de información implícita.</t>
  </si>
  <si>
    <t>4) Reconocimiento de funciones gramaticales y usos ortográficos.</t>
  </si>
  <si>
    <t>1, 15 y 29</t>
  </si>
  <si>
    <t>2, 3, 5, 7, 9, 12, 13, 14, 17, 18, 20, 22, 24, 26, 27 y 28</t>
  </si>
  <si>
    <t>INFORME GLOBAL, DIAGNÓSTICO LENGUAJE,  CUARTO BÁSICO 2015</t>
  </si>
  <si>
    <t>PROMEDIO POR INDICADORES, DIAGNÓSTICO CUARTO BASICO AÑO 2015</t>
  </si>
  <si>
    <t>3, 5, 7 y 13</t>
  </si>
  <si>
    <t>4 y 6</t>
  </si>
  <si>
    <t>9, 24 y 26</t>
  </si>
  <si>
    <t>15 y 29</t>
  </si>
  <si>
    <t>PROMEDIO POR HABILIDADES, DIAGNÓSTICO CUARTO BASICO AÑO 2015</t>
  </si>
  <si>
    <t>% logro por preguntas, 4tos. Básicos</t>
  </si>
  <si>
    <t>4º A</t>
  </si>
  <si>
    <t>4º B</t>
  </si>
  <si>
    <t>4ºC</t>
  </si>
  <si>
    <t>4, 6, 8, 10, 11, 16, 19, 21, 23 y 25</t>
  </si>
  <si>
    <t>22686-6</t>
  </si>
  <si>
    <t>ESCUELA LAS CAMELIAS</t>
  </si>
  <si>
    <t>MARZO</t>
  </si>
  <si>
    <t>EQUIPO DE MEDICION, LAS CAMELIAS</t>
  </si>
  <si>
    <t>AGÜERO HUEICHÁN JAVIERA IGNACIA</t>
  </si>
  <si>
    <t>BAÑARES GONZÁLEZ CAMILO ANTONIO</t>
  </si>
  <si>
    <t>BUGUEÑO SOTO JAVIER NICOLÁS</t>
  </si>
  <si>
    <t>CARRASCO MENESES JHON MAICOL</t>
  </si>
  <si>
    <t>DE LOS SANTOS POLINE LIZ ABIGAIL</t>
  </si>
  <si>
    <t>DIAZ VELÁSQUEZ JOHANS BASTIÁN</t>
  </si>
  <si>
    <t>DÍAZ ARAUZ DEMIS ANTONIO</t>
  </si>
  <si>
    <t>HIDALGO GALINDO IGNACIO ANDRÉS</t>
  </si>
  <si>
    <t>LEAL BARRA MARÍA JOSÉ</t>
  </si>
  <si>
    <t>MANSILLA VIDAL KRISHNA NATACHA</t>
  </si>
  <si>
    <t>MILLANERI JOBIS KEVIN AGUSTIN</t>
  </si>
  <si>
    <t>NAVARRO MARDONES RICHARD GONZALO</t>
  </si>
  <si>
    <t>OJEDA SERÓN CRISTOFER DAMIAN</t>
  </si>
  <si>
    <t>OYARZÚN GADALETA THIARE VALENTINA</t>
  </si>
  <si>
    <t>PORTILLA BARRÍA TAMARA DANITZA</t>
  </si>
  <si>
    <t>REYES BUSTAMANTE CRISTOPHER PATRICIO</t>
  </si>
  <si>
    <t>SÁNCHEZ CÁRDENAS ALEX JOSÉ SEBASTIÁN</t>
  </si>
  <si>
    <t>SANTANA QUINTUL JAVIER ALEXANDRE</t>
  </si>
  <si>
    <t>SERON SERÓN LISA ALONDRA</t>
  </si>
  <si>
    <t>SOTO SOTO ROMINA ANDREA</t>
  </si>
  <si>
    <t>TÉLLEZ OYARZÚN NATACHA ALMENDRA</t>
  </si>
  <si>
    <t>TROPA VELÁSQUEZ MIGUEL ANGEL</t>
  </si>
  <si>
    <t>URIBE SOTO RODIMIR FRANCISCO JAVIER</t>
  </si>
  <si>
    <t>VALDERRAMA SOTO JULIA MURIEL</t>
  </si>
  <si>
    <t>VARGAS ALVARADO CATERIN MONSERRAT</t>
  </si>
  <si>
    <t>VERA MONTIEL BIANCA NATALY</t>
  </si>
  <si>
    <t>YAÑEZ YÁÑEZ SEBASTIÁN IGNACIO</t>
  </si>
  <si>
    <t>ZÚÑIGA ADIO MAICKEL IGNACIO PERCY</t>
  </si>
  <si>
    <t>ZÚÑIGA TORREALBA KEVIN MAURICIO</t>
  </si>
  <si>
    <t>ANCAPÁN VIVES TOMÁS SAÚL</t>
  </si>
  <si>
    <t>ARRIAGADA BUSTOS BÁRBARA DAYANA</t>
  </si>
  <si>
    <t>CARRILLO ORTEGA JHON AXEL</t>
  </si>
  <si>
    <t>CATRIPIL VELÁSQUEZ FRANCISCA SOLEDAD</t>
  </si>
  <si>
    <t>CHACANO GONZÁLEZ VALENTINA JERALDINE</t>
  </si>
  <si>
    <t>GÓMEZ SOTO ALEXIS ALEJANDRO</t>
  </si>
  <si>
    <t>LEYTON ALMONACID FRANCHESCA NICOLE</t>
  </si>
  <si>
    <t>MILLAR MANCILLA ELIER POLUAN</t>
  </si>
  <si>
    <t>MOLINA LÓPEZ LEONARDO DAVID RODRIGO</t>
  </si>
  <si>
    <t>MONTES CISTERNA NEHEMIAS MOISÉS</t>
  </si>
  <si>
    <t>OJEDA ARANEDA DIEGO CARLOS BENJAMÍN</t>
  </si>
  <si>
    <t>OJEDA VALLEJOS JHON ELIAS</t>
  </si>
  <si>
    <t>OJEDA VARGAS ANNETTE ALEXANDRA</t>
  </si>
  <si>
    <t>OJEDA VARGAS SHERLE YAMILE</t>
  </si>
  <si>
    <t>PAREDES QUINTUL JOSSELIN KARINA</t>
  </si>
  <si>
    <t>PONCE CARRASCO MIGUEL ANGEL</t>
  </si>
  <si>
    <t>REYES VALENZUELA PIA BELEN</t>
  </si>
  <si>
    <t>SANHUEZA SANTANA GALIEL LISBEHTS</t>
  </si>
  <si>
    <t>SILVA PACHECO YOSMERI ANAÍS</t>
  </si>
  <si>
    <t>TOLEDO CONTRERAS JAVIER ESTEBAN</t>
  </si>
  <si>
    <t>TRIVIÑO NAHUELQUÍN CARLA VERENA</t>
  </si>
  <si>
    <t>URIBE FLORES DIEGO ALFONSO</t>
  </si>
  <si>
    <t>VALENZUELA DÍAZ MARTIN ALEXANDER</t>
  </si>
  <si>
    <t>VARGAS CARIMÁN KATHERINE BEATRIZ</t>
  </si>
  <si>
    <t>VERA ALMONACID BELÉN ALEJANDRA</t>
  </si>
  <si>
    <t>VIDAL VIDAL KATTIE FRANSYELLE YAMILETT</t>
  </si>
  <si>
    <t>Vaciado de resultados PRUEBA DE DIAGNÓSTICO, LENGUAJE 4º básico A, año 2016</t>
  </si>
  <si>
    <t>Vaciado de resultados PRUEBA DE DIAGNÓSTICO, LENGUAJE 4º básico B, año 2016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</si>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</sst>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73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30"/>
      <name val="Calibri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b/>
      <sz val="16"/>
      <color indexed="30"/>
      <name val="Calibri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.5"/>
      <color theme="1"/>
      <name val="Arial"/>
      <family val="2"/>
    </font>
    <font>
      <b/>
      <sz val="9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.5"/>
      <color rgb="FFFF0000"/>
      <name val="Arial"/>
      <family val="2"/>
    </font>
    <font>
      <sz val="10.5"/>
      <color rgb="FF0000FF"/>
      <name val="Arial"/>
      <family val="2"/>
    </font>
    <font>
      <sz val="10.5"/>
      <color rgb="FF7030A0"/>
      <name val="Arial"/>
      <family val="2"/>
    </font>
    <font>
      <sz val="10.5"/>
      <color rgb="FF00B0F0"/>
      <name val="Arial"/>
      <family val="2"/>
    </font>
    <font>
      <sz val="8"/>
      <color rgb="FF7030A0"/>
      <name val="Arial"/>
      <family val="2"/>
    </font>
    <font>
      <sz val="16"/>
      <color theme="1"/>
      <name val="Calibri"/>
      <family val="2"/>
      <scheme val="minor"/>
    </font>
    <font>
      <sz val="14"/>
      <color theme="0"/>
      <name val="Arial"/>
      <family val="2"/>
    </font>
    <font>
      <b/>
      <sz val="16"/>
      <color theme="1"/>
      <name val="Calibri"/>
      <family val="2"/>
    </font>
    <font>
      <b/>
      <sz val="13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51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16" fillId="0" borderId="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0" fillId="0" borderId="0" xfId="0" applyNumberFormat="1" applyFont="1" applyFill="1" applyBorder="1" applyAlignment="1">
      <alignment vertical="center" wrapText="1"/>
    </xf>
    <xf numFmtId="0" fontId="41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39" fillId="0" borderId="3" xfId="0" applyFont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/>
    </xf>
    <xf numFmtId="0" fontId="3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9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5" fillId="3" borderId="8" xfId="0" applyNumberFormat="1" applyFont="1" applyFill="1" applyBorder="1" applyAlignment="1">
      <alignment horizontal="center" vertical="distributed" wrapText="1"/>
    </xf>
    <xf numFmtId="0" fontId="1" fillId="0" borderId="9" xfId="0" applyNumberFormat="1" applyFont="1" applyFill="1" applyBorder="1" applyAlignment="1">
      <alignment horizontal="center"/>
    </xf>
    <xf numFmtId="9" fontId="45" fillId="0" borderId="3" xfId="2" applyFont="1" applyBorder="1" applyAlignment="1">
      <alignment horizontal="center" vertical="distributed"/>
    </xf>
    <xf numFmtId="9" fontId="45" fillId="0" borderId="10" xfId="2" applyFont="1" applyBorder="1" applyAlignment="1">
      <alignment horizontal="center" vertical="distributed"/>
    </xf>
    <xf numFmtId="9" fontId="45" fillId="0" borderId="7" xfId="2" applyFont="1" applyBorder="1" applyAlignment="1">
      <alignment horizontal="center" vertical="distributed"/>
    </xf>
    <xf numFmtId="9" fontId="45" fillId="0" borderId="11" xfId="2" applyFont="1" applyBorder="1" applyAlignment="1">
      <alignment horizontal="center" vertical="distributed"/>
    </xf>
    <xf numFmtId="0" fontId="39" fillId="0" borderId="0" xfId="0" applyFont="1" applyFill="1" applyBorder="1" applyAlignment="1" applyProtection="1">
      <alignment horizontal="center" vertical="distributed" wrapText="1"/>
    </xf>
    <xf numFmtId="0" fontId="39" fillId="0" borderId="12" xfId="0" applyFont="1" applyBorder="1" applyAlignment="1" applyProtection="1">
      <alignment horizontal="center"/>
    </xf>
    <xf numFmtId="0" fontId="39" fillId="0" borderId="13" xfId="0" applyFont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NumberFormat="1" applyFont="1" applyFill="1" applyBorder="1" applyAlignment="1" applyProtection="1">
      <alignment horizontal="center"/>
    </xf>
    <xf numFmtId="0" fontId="46" fillId="0" borderId="3" xfId="0" applyNumberFormat="1" applyFont="1" applyFill="1" applyBorder="1" applyAlignment="1" applyProtection="1">
      <alignment horizontal="center"/>
      <protection locked="0"/>
    </xf>
    <xf numFmtId="0" fontId="22" fillId="0" borderId="3" xfId="0" applyNumberFormat="1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 applyProtection="1">
      <alignment horizontal="center"/>
      <protection locked="0"/>
    </xf>
    <xf numFmtId="0" fontId="46" fillId="0" borderId="14" xfId="0" applyNumberFormat="1" applyFont="1" applyFill="1" applyBorder="1" applyAlignment="1" applyProtection="1">
      <alignment horizontal="center"/>
    </xf>
    <xf numFmtId="0" fontId="46" fillId="0" borderId="14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 wrapText="1"/>
    </xf>
    <xf numFmtId="0" fontId="48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47" fillId="7" borderId="3" xfId="0" applyNumberFormat="1" applyFont="1" applyFill="1" applyBorder="1" applyAlignment="1">
      <alignment horizontal="center"/>
    </xf>
    <xf numFmtId="0" fontId="47" fillId="7" borderId="3" xfId="0" applyNumberFormat="1" applyFont="1" applyFill="1" applyBorder="1" applyAlignment="1">
      <alignment horizontal="center" vertical="distributed" wrapText="1"/>
    </xf>
    <xf numFmtId="0" fontId="47" fillId="7" borderId="3" xfId="0" applyNumberFormat="1" applyFont="1" applyFill="1" applyBorder="1" applyAlignment="1">
      <alignment horizontal="center" vertical="center" wrapText="1"/>
    </xf>
    <xf numFmtId="1" fontId="47" fillId="0" borderId="3" xfId="0" applyNumberFormat="1" applyFont="1" applyFill="1" applyBorder="1" applyAlignment="1">
      <alignment horizontal="center"/>
    </xf>
    <xf numFmtId="1" fontId="49" fillId="0" borderId="3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 horizontal="center" wrapText="1"/>
    </xf>
    <xf numFmtId="1" fontId="47" fillId="0" borderId="3" xfId="0" applyNumberFormat="1" applyFont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>
      <alignment vertical="center"/>
    </xf>
    <xf numFmtId="1" fontId="49" fillId="0" borderId="3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50" fillId="0" borderId="3" xfId="2" applyNumberFormat="1" applyFont="1" applyBorder="1" applyAlignment="1">
      <alignment horizontal="center" vertical="distributed"/>
    </xf>
    <xf numFmtId="0" fontId="50" fillId="0" borderId="7" xfId="2" applyNumberFormat="1" applyFont="1" applyBorder="1" applyAlignment="1">
      <alignment horizontal="center" vertical="distributed"/>
    </xf>
    <xf numFmtId="0" fontId="2" fillId="0" borderId="6" xfId="0" applyNumberFormat="1" applyFont="1" applyFill="1" applyBorder="1" applyAlignment="1">
      <alignment vertical="distributed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/>
    <xf numFmtId="0" fontId="2" fillId="0" borderId="6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0" fontId="1" fillId="4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distributed"/>
    </xf>
    <xf numFmtId="0" fontId="1" fillId="4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distributed"/>
    </xf>
    <xf numFmtId="0" fontId="13" fillId="0" borderId="22" xfId="0" applyNumberFormat="1" applyFont="1" applyFill="1" applyBorder="1" applyAlignment="1">
      <alignment horizontal="center" vertical="distributed" wrapText="1"/>
    </xf>
    <xf numFmtId="0" fontId="13" fillId="0" borderId="23" xfId="0" applyNumberFormat="1" applyFont="1" applyFill="1" applyBorder="1" applyAlignment="1">
      <alignment horizontal="center" vertical="distributed"/>
    </xf>
    <xf numFmtId="0" fontId="44" fillId="0" borderId="2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vertical="center" wrapText="1"/>
    </xf>
    <xf numFmtId="0" fontId="47" fillId="8" borderId="3" xfId="0" applyNumberFormat="1" applyFont="1" applyFill="1" applyBorder="1" applyAlignment="1">
      <alignment horizontal="center" vertical="center" wrapText="1"/>
    </xf>
    <xf numFmtId="0" fontId="47" fillId="9" borderId="3" xfId="0" applyNumberFormat="1" applyFont="1" applyFill="1" applyBorder="1" applyAlignment="1">
      <alignment horizontal="center" vertical="center" wrapText="1"/>
    </xf>
    <xf numFmtId="9" fontId="2" fillId="0" borderId="24" xfId="2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9" fontId="2" fillId="0" borderId="25" xfId="2" applyFont="1" applyFill="1" applyBorder="1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wrapText="1"/>
    </xf>
    <xf numFmtId="166" fontId="48" fillId="0" borderId="1" xfId="0" applyNumberFormat="1" applyFont="1" applyFill="1" applyBorder="1" applyAlignment="1">
      <alignment horizontal="center" wrapText="1"/>
    </xf>
    <xf numFmtId="0" fontId="44" fillId="0" borderId="5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9" fontId="2" fillId="0" borderId="3" xfId="2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9" fontId="2" fillId="0" borderId="12" xfId="2" applyFont="1" applyFill="1" applyBorder="1" applyAlignment="1">
      <alignment horizontal="center"/>
    </xf>
    <xf numFmtId="9" fontId="2" fillId="0" borderId="13" xfId="2" applyFont="1" applyFill="1" applyBorder="1" applyAlignment="1">
      <alignment horizontal="center"/>
    </xf>
    <xf numFmtId="9" fontId="2" fillId="0" borderId="7" xfId="2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48" fillId="0" borderId="5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51" fillId="0" borderId="19" xfId="0" applyFont="1" applyBorder="1" applyAlignment="1" applyProtection="1"/>
    <xf numFmtId="0" fontId="51" fillId="0" borderId="20" xfId="0" applyFont="1" applyBorder="1" applyAlignment="1" applyProtection="1"/>
    <xf numFmtId="0" fontId="51" fillId="0" borderId="27" xfId="0" applyFont="1" applyBorder="1" applyAlignment="1" applyProtection="1"/>
    <xf numFmtId="0" fontId="2" fillId="10" borderId="0" xfId="0" applyNumberFormat="1" applyFont="1" applyFill="1" applyBorder="1" applyAlignment="1">
      <alignment horizontal="center"/>
    </xf>
    <xf numFmtId="0" fontId="48" fillId="0" borderId="0" xfId="0" applyFont="1">
      <alignment vertical="center"/>
    </xf>
    <xf numFmtId="0" fontId="52" fillId="0" borderId="0" xfId="0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vertical="center" wrapText="1"/>
    </xf>
    <xf numFmtId="0" fontId="1" fillId="10" borderId="0" xfId="0" applyNumberFormat="1" applyFont="1" applyFill="1" applyBorder="1" applyAlignment="1"/>
    <xf numFmtId="0" fontId="52" fillId="10" borderId="0" xfId="0" applyNumberFormat="1" applyFont="1" applyFill="1" applyBorder="1" applyAlignment="1">
      <alignment vertical="center" wrapText="1"/>
    </xf>
    <xf numFmtId="0" fontId="55" fillId="10" borderId="0" xfId="0" applyNumberFormat="1" applyFont="1" applyFill="1" applyBorder="1" applyAlignment="1">
      <alignment vertical="center" wrapText="1"/>
    </xf>
    <xf numFmtId="0" fontId="53" fillId="10" borderId="0" xfId="0" applyNumberFormat="1" applyFont="1" applyFill="1" applyBorder="1" applyAlignment="1">
      <alignment vertical="center" wrapText="1"/>
    </xf>
    <xf numFmtId="0" fontId="44" fillId="10" borderId="0" xfId="0" applyNumberFormat="1" applyFont="1" applyFill="1" applyBorder="1" applyAlignment="1">
      <alignment vertical="center" wrapText="1"/>
    </xf>
    <xf numFmtId="0" fontId="54" fillId="10" borderId="0" xfId="0" applyNumberFormat="1" applyFont="1" applyFill="1" applyBorder="1" applyAlignment="1">
      <alignment vertical="center" wrapText="1"/>
    </xf>
    <xf numFmtId="1" fontId="47" fillId="0" borderId="8" xfId="0" applyNumberFormat="1" applyFont="1" applyFill="1" applyBorder="1" applyAlignment="1">
      <alignment horizontal="center"/>
    </xf>
    <xf numFmtId="0" fontId="2" fillId="2" borderId="28" xfId="0" applyNumberFormat="1" applyFont="1" applyFill="1" applyBorder="1" applyAlignment="1">
      <alignment horizontal="center"/>
    </xf>
    <xf numFmtId="1" fontId="2" fillId="10" borderId="0" xfId="0" applyNumberFormat="1" applyFont="1" applyFill="1" applyBorder="1" applyAlignment="1">
      <alignment horizontal="center"/>
    </xf>
    <xf numFmtId="0" fontId="47" fillId="7" borderId="8" xfId="0" applyNumberFormat="1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44" fillId="0" borderId="0" xfId="0" applyFont="1">
      <alignment vertical="center"/>
    </xf>
    <xf numFmtId="0" fontId="1" fillId="10" borderId="0" xfId="0" applyNumberFormat="1" applyFont="1" applyFill="1" applyBorder="1" applyAlignment="1">
      <alignment horizontal="center" vertical="center" wrapText="1"/>
    </xf>
    <xf numFmtId="0" fontId="56" fillId="11" borderId="9" xfId="0" applyNumberFormat="1" applyFont="1" applyFill="1" applyBorder="1" applyAlignment="1">
      <alignment horizontal="center" vertical="center" wrapText="1"/>
    </xf>
    <xf numFmtId="0" fontId="15" fillId="12" borderId="12" xfId="0" applyNumberFormat="1" applyFont="1" applyFill="1" applyBorder="1" applyAlignment="1">
      <alignment horizontal="center" vertical="center" wrapText="1"/>
    </xf>
    <xf numFmtId="0" fontId="15" fillId="12" borderId="3" xfId="0" applyNumberFormat="1" applyFont="1" applyFill="1" applyBorder="1" applyAlignment="1">
      <alignment horizontal="center" vertical="center" wrapText="1"/>
    </xf>
    <xf numFmtId="0" fontId="15" fillId="12" borderId="29" xfId="0" applyNumberFormat="1" applyFont="1" applyFill="1" applyBorder="1" applyAlignment="1">
      <alignment horizontal="center" vertical="center" wrapText="1"/>
    </xf>
    <xf numFmtId="0" fontId="15" fillId="12" borderId="9" xfId="0" applyNumberFormat="1" applyFont="1" applyFill="1" applyBorder="1" applyAlignment="1">
      <alignment horizontal="center" vertical="center" wrapText="1"/>
    </xf>
    <xf numFmtId="0" fontId="15" fillId="13" borderId="3" xfId="0" applyNumberFormat="1" applyFont="1" applyFill="1" applyBorder="1" applyAlignment="1">
      <alignment horizontal="center" vertical="distributed" wrapText="1"/>
    </xf>
    <xf numFmtId="0" fontId="15" fillId="14" borderId="9" xfId="0" applyNumberFormat="1" applyFont="1" applyFill="1" applyBorder="1" applyAlignment="1">
      <alignment horizontal="center" vertical="center" wrapText="1"/>
    </xf>
    <xf numFmtId="0" fontId="15" fillId="14" borderId="30" xfId="0" applyNumberFormat="1" applyFont="1" applyFill="1" applyBorder="1" applyAlignment="1">
      <alignment horizontal="center" vertical="center" wrapText="1"/>
    </xf>
    <xf numFmtId="0" fontId="15" fillId="14" borderId="3" xfId="0" applyNumberFormat="1" applyFont="1" applyFill="1" applyBorder="1" applyAlignment="1">
      <alignment horizontal="center" vertical="center" wrapText="1"/>
    </xf>
    <xf numFmtId="0" fontId="15" fillId="14" borderId="10" xfId="0" applyNumberFormat="1" applyFont="1" applyFill="1" applyBorder="1" applyAlignment="1">
      <alignment horizontal="center" vertical="center" wrapText="1"/>
    </xf>
    <xf numFmtId="0" fontId="47" fillId="11" borderId="3" xfId="0" applyNumberFormat="1" applyFont="1" applyFill="1" applyBorder="1" applyAlignment="1">
      <alignment horizontal="center" vertical="center" wrapText="1"/>
    </xf>
    <xf numFmtId="0" fontId="47" fillId="15" borderId="3" xfId="0" applyNumberFormat="1" applyFont="1" applyFill="1" applyBorder="1" applyAlignment="1">
      <alignment horizontal="center" vertical="center" wrapText="1"/>
    </xf>
    <xf numFmtId="0" fontId="15" fillId="13" borderId="9" xfId="0" applyNumberFormat="1" applyFont="1" applyFill="1" applyBorder="1" applyAlignment="1">
      <alignment horizontal="center" vertical="distributed" wrapText="1"/>
    </xf>
    <xf numFmtId="0" fontId="0" fillId="0" borderId="0" xfId="0" applyFill="1" applyAlignment="1">
      <alignment horizontal="center" vertical="center"/>
    </xf>
    <xf numFmtId="0" fontId="27" fillId="0" borderId="0" xfId="0" applyFont="1">
      <alignment vertical="center"/>
    </xf>
    <xf numFmtId="0" fontId="27" fillId="10" borderId="0" xfId="0" applyFont="1" applyFill="1" applyBorder="1" applyAlignment="1">
      <alignment vertical="distributed"/>
    </xf>
    <xf numFmtId="0" fontId="29" fillId="0" borderId="0" xfId="0" applyFont="1">
      <alignment vertical="center"/>
    </xf>
    <xf numFmtId="0" fontId="30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1" fontId="57" fillId="0" borderId="3" xfId="2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wrapText="1"/>
    </xf>
    <xf numFmtId="0" fontId="58" fillId="0" borderId="24" xfId="0" applyFont="1" applyBorder="1" applyAlignment="1" applyProtection="1">
      <alignment horizontal="center" vertical="distributed"/>
    </xf>
    <xf numFmtId="9" fontId="59" fillId="0" borderId="31" xfId="2" applyFont="1" applyBorder="1" applyAlignment="1">
      <alignment horizontal="center" vertical="distributed"/>
    </xf>
    <xf numFmtId="9" fontId="59" fillId="0" borderId="26" xfId="2" applyFont="1" applyBorder="1" applyAlignment="1">
      <alignment horizontal="center" vertical="distributed"/>
    </xf>
    <xf numFmtId="0" fontId="58" fillId="0" borderId="32" xfId="0" applyFont="1" applyBorder="1" applyAlignment="1" applyProtection="1">
      <alignment horizontal="center" vertical="distributed"/>
    </xf>
    <xf numFmtId="0" fontId="60" fillId="0" borderId="24" xfId="2" applyNumberFormat="1" applyFont="1" applyBorder="1" applyAlignment="1">
      <alignment horizontal="center" vertical="distributed"/>
    </xf>
    <xf numFmtId="0" fontId="58" fillId="0" borderId="12" xfId="0" applyFont="1" applyBorder="1" applyAlignment="1" applyProtection="1">
      <alignment horizontal="center" vertical="distributed"/>
    </xf>
    <xf numFmtId="9" fontId="59" fillId="0" borderId="8" xfId="2" applyFont="1" applyBorder="1" applyAlignment="1">
      <alignment horizontal="center" vertical="distributed"/>
    </xf>
    <xf numFmtId="9" fontId="59" fillId="0" borderId="10" xfId="2" applyFont="1" applyBorder="1" applyAlignment="1">
      <alignment horizontal="center" vertical="distributed"/>
    </xf>
    <xf numFmtId="0" fontId="58" fillId="0" borderId="28" xfId="0" applyFont="1" applyBorder="1" applyAlignment="1" applyProtection="1">
      <alignment horizontal="center" vertical="distributed"/>
    </xf>
    <xf numFmtId="0" fontId="60" fillId="0" borderId="12" xfId="2" applyNumberFormat="1" applyFont="1" applyBorder="1" applyAlignment="1">
      <alignment horizontal="center" vertical="distributed"/>
    </xf>
    <xf numFmtId="0" fontId="58" fillId="0" borderId="13" xfId="0" applyFont="1" applyBorder="1" applyAlignment="1" applyProtection="1">
      <alignment horizontal="center" vertical="distributed"/>
    </xf>
    <xf numFmtId="9" fontId="59" fillId="0" borderId="33" xfId="2" applyFont="1" applyBorder="1" applyAlignment="1">
      <alignment horizontal="center" vertical="distributed"/>
    </xf>
    <xf numFmtId="9" fontId="59" fillId="0" borderId="11" xfId="2" applyFont="1" applyBorder="1" applyAlignment="1">
      <alignment horizontal="center" vertical="distributed"/>
    </xf>
    <xf numFmtId="0" fontId="58" fillId="0" borderId="34" xfId="0" applyFont="1" applyBorder="1" applyAlignment="1" applyProtection="1">
      <alignment horizontal="center" vertical="distributed"/>
    </xf>
    <xf numFmtId="0" fontId="60" fillId="0" borderId="13" xfId="2" applyNumberFormat="1" applyFont="1" applyBorder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/>
    </xf>
    <xf numFmtId="0" fontId="26" fillId="4" borderId="35" xfId="0" applyNumberFormat="1" applyFont="1" applyFill="1" applyBorder="1" applyAlignment="1">
      <alignment horizontal="center"/>
    </xf>
    <xf numFmtId="0" fontId="35" fillId="0" borderId="21" xfId="0" applyNumberFormat="1" applyFont="1" applyFill="1" applyBorder="1" applyAlignment="1">
      <alignment horizontal="center" vertical="distributed"/>
    </xf>
    <xf numFmtId="1" fontId="28" fillId="0" borderId="21" xfId="0" applyNumberFormat="1" applyFont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distributed"/>
    </xf>
    <xf numFmtId="1" fontId="28" fillId="0" borderId="22" xfId="0" applyNumberFormat="1" applyFont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1" fontId="35" fillId="10" borderId="22" xfId="0" applyNumberFormat="1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vertical="center" wrapText="1"/>
    </xf>
    <xf numFmtId="0" fontId="35" fillId="0" borderId="23" xfId="0" applyNumberFormat="1" applyFont="1" applyFill="1" applyBorder="1" applyAlignment="1">
      <alignment horizontal="center" vertical="distributed"/>
    </xf>
    <xf numFmtId="0" fontId="35" fillId="0" borderId="0" xfId="0" applyNumberFormat="1" applyFont="1" applyFill="1" applyBorder="1" applyAlignment="1">
      <alignment horizontal="center" vertical="distributed"/>
    </xf>
    <xf numFmtId="1" fontId="28" fillId="0" borderId="0" xfId="0" applyNumberFormat="1" applyFont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>
      <alignment vertical="center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wrapText="1"/>
    </xf>
    <xf numFmtId="0" fontId="31" fillId="0" borderId="36" xfId="0" applyNumberFormat="1" applyFont="1" applyFill="1" applyBorder="1" applyAlignment="1">
      <alignment horizontal="center" vertical="distributed"/>
    </xf>
    <xf numFmtId="0" fontId="31" fillId="0" borderId="37" xfId="0" applyNumberFormat="1" applyFont="1" applyFill="1" applyBorder="1" applyAlignment="1">
      <alignment horizontal="center" vertical="distributed"/>
    </xf>
    <xf numFmtId="0" fontId="31" fillId="0" borderId="38" xfId="0" applyNumberFormat="1" applyFont="1" applyFill="1" applyBorder="1" applyAlignment="1">
      <alignment horizontal="center" vertical="distributed"/>
    </xf>
    <xf numFmtId="9" fontId="35" fillId="0" borderId="39" xfId="2" applyNumberFormat="1" applyFont="1" applyFill="1" applyBorder="1" applyAlignment="1">
      <alignment horizontal="center" vertical="distributed"/>
    </xf>
    <xf numFmtId="164" fontId="35" fillId="0" borderId="40" xfId="0" applyNumberFormat="1" applyFont="1" applyFill="1" applyBorder="1" applyAlignment="1">
      <alignment horizontal="center" vertical="distributed"/>
    </xf>
    <xf numFmtId="2" fontId="28" fillId="0" borderId="38" xfId="0" applyNumberFormat="1" applyFont="1" applyBorder="1" applyAlignment="1">
      <alignment horizontal="center" vertical="center"/>
    </xf>
    <xf numFmtId="0" fontId="48" fillId="10" borderId="0" xfId="0" applyFont="1" applyFill="1" applyAlignment="1">
      <alignment horizontal="center" vertical="center"/>
    </xf>
    <xf numFmtId="0" fontId="35" fillId="10" borderId="37" xfId="0" applyNumberFormat="1" applyFont="1" applyFill="1" applyBorder="1" applyAlignment="1">
      <alignment horizontal="center" vertical="center" wrapText="1"/>
    </xf>
    <xf numFmtId="9" fontId="35" fillId="10" borderId="37" xfId="0" applyNumberFormat="1" applyFont="1" applyFill="1" applyBorder="1" applyAlignment="1">
      <alignment horizontal="center" vertical="center" wrapText="1"/>
    </xf>
    <xf numFmtId="164" fontId="35" fillId="0" borderId="38" xfId="0" applyNumberFormat="1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35" fillId="16" borderId="38" xfId="0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1" fontId="35" fillId="0" borderId="22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" fontId="35" fillId="0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9" fontId="2" fillId="10" borderId="0" xfId="0" applyNumberFormat="1" applyFont="1" applyFill="1" applyBorder="1" applyAlignment="1">
      <alignment horizontal="center"/>
    </xf>
    <xf numFmtId="9" fontId="2" fillId="10" borderId="0" xfId="2" applyFont="1" applyFill="1" applyBorder="1" applyAlignment="1">
      <alignment horizont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37" fillId="10" borderId="0" xfId="0" applyNumberFormat="1" applyFont="1" applyFill="1" applyBorder="1" applyAlignment="1">
      <alignment horizontal="center" vertical="center" wrapText="1"/>
    </xf>
    <xf numFmtId="0" fontId="37" fillId="10" borderId="0" xfId="0" applyNumberFormat="1" applyFont="1" applyFill="1" applyBorder="1" applyAlignment="1">
      <alignment horizontal="center" vertical="distributed" wrapText="1"/>
    </xf>
    <xf numFmtId="0" fontId="2" fillId="10" borderId="0" xfId="0" applyNumberFormat="1" applyFont="1" applyFill="1" applyBorder="1" applyAlignment="1">
      <alignment horizontal="center" vertical="center" wrapText="1"/>
    </xf>
    <xf numFmtId="0" fontId="2" fillId="10" borderId="0" xfId="0" applyNumberFormat="1" applyFont="1" applyFill="1" applyBorder="1" applyAlignment="1">
      <alignment horizontal="center" vertical="distributed" wrapText="1"/>
    </xf>
    <xf numFmtId="0" fontId="39" fillId="10" borderId="0" xfId="0" applyFont="1" applyFill="1" applyBorder="1" applyAlignment="1" applyProtection="1">
      <alignment horizontal="center"/>
    </xf>
    <xf numFmtId="9" fontId="45" fillId="10" borderId="0" xfId="2" applyFont="1" applyFill="1" applyBorder="1" applyAlignment="1">
      <alignment horizontal="center" vertical="distributed"/>
    </xf>
    <xf numFmtId="0" fontId="45" fillId="10" borderId="0" xfId="2" applyNumberFormat="1" applyFont="1" applyFill="1" applyBorder="1" applyAlignment="1">
      <alignment horizontal="center" vertical="distributed"/>
    </xf>
    <xf numFmtId="0" fontId="39" fillId="0" borderId="0" xfId="0" applyFont="1" applyBorder="1" applyAlignment="1" applyProtection="1">
      <alignment horizontal="center"/>
    </xf>
    <xf numFmtId="9" fontId="45" fillId="0" borderId="0" xfId="2" applyFont="1" applyBorder="1" applyAlignment="1">
      <alignment horizontal="center" vertical="distributed"/>
    </xf>
    <xf numFmtId="0" fontId="45" fillId="0" borderId="0" xfId="2" applyNumberFormat="1" applyFont="1" applyBorder="1" applyAlignment="1">
      <alignment horizontal="center" vertical="distributed"/>
    </xf>
    <xf numFmtId="0" fontId="32" fillId="0" borderId="22" xfId="0" applyNumberFormat="1" applyFont="1" applyFill="1" applyBorder="1" applyAlignment="1">
      <alignment horizontal="center" vertical="distributed"/>
    </xf>
    <xf numFmtId="0" fontId="57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34" fillId="16" borderId="35" xfId="0" applyFont="1" applyFill="1" applyBorder="1" applyAlignment="1">
      <alignment horizontal="center" vertical="center"/>
    </xf>
    <xf numFmtId="0" fontId="32" fillId="0" borderId="39" xfId="0" applyNumberFormat="1" applyFont="1" applyFill="1" applyBorder="1" applyAlignment="1">
      <alignment horizontal="center" vertical="distributed"/>
    </xf>
    <xf numFmtId="9" fontId="32" fillId="0" borderId="20" xfId="2" applyFont="1" applyFill="1" applyBorder="1" applyAlignment="1">
      <alignment horizontal="center" vertical="distributed"/>
    </xf>
    <xf numFmtId="0" fontId="32" fillId="0" borderId="41" xfId="0" applyNumberFormat="1" applyFont="1" applyFill="1" applyBorder="1" applyAlignment="1">
      <alignment horizontal="center" vertical="distributed"/>
    </xf>
    <xf numFmtId="0" fontId="22" fillId="12" borderId="12" xfId="0" applyNumberFormat="1" applyFont="1" applyFill="1" applyBorder="1" applyAlignment="1">
      <alignment horizontal="center" vertical="center" wrapText="1"/>
    </xf>
    <xf numFmtId="0" fontId="22" fillId="12" borderId="3" xfId="0" applyNumberFormat="1" applyFont="1" applyFill="1" applyBorder="1" applyAlignment="1">
      <alignment horizontal="center" vertical="center" wrapText="1"/>
    </xf>
    <xf numFmtId="0" fontId="61" fillId="17" borderId="3" xfId="0" applyNumberFormat="1" applyFont="1" applyFill="1" applyBorder="1" applyAlignment="1">
      <alignment horizontal="center" vertical="center" wrapText="1"/>
    </xf>
    <xf numFmtId="0" fontId="22" fillId="13" borderId="3" xfId="0" applyNumberFormat="1" applyFont="1" applyFill="1" applyBorder="1" applyAlignment="1">
      <alignment horizontal="center" vertical="distributed" wrapText="1"/>
    </xf>
    <xf numFmtId="0" fontId="22" fillId="14" borderId="3" xfId="0" applyNumberFormat="1" applyFont="1" applyFill="1" applyBorder="1" applyAlignment="1">
      <alignment horizontal="center" vertical="center" wrapText="1"/>
    </xf>
    <xf numFmtId="0" fontId="22" fillId="14" borderId="10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distributed"/>
    </xf>
    <xf numFmtId="0" fontId="31" fillId="0" borderId="14" xfId="0" applyNumberFormat="1" applyFont="1" applyFill="1" applyBorder="1" applyAlignment="1">
      <alignment horizontal="center" vertical="distributed"/>
    </xf>
    <xf numFmtId="0" fontId="31" fillId="0" borderId="43" xfId="0" applyNumberFormat="1" applyFont="1" applyFill="1" applyBorder="1" applyAlignment="1">
      <alignment horizontal="center" vertical="distributed"/>
    </xf>
    <xf numFmtId="9" fontId="31" fillId="0" borderId="13" xfId="2" applyFont="1" applyFill="1" applyBorder="1" applyAlignment="1">
      <alignment horizontal="center" vertical="distributed"/>
    </xf>
    <xf numFmtId="9" fontId="31" fillId="0" borderId="7" xfId="2" applyFont="1" applyFill="1" applyBorder="1" applyAlignment="1">
      <alignment horizontal="center" vertical="distributed"/>
    </xf>
    <xf numFmtId="9" fontId="31" fillId="0" borderId="11" xfId="2" applyFont="1" applyFill="1" applyBorder="1" applyAlignment="1">
      <alignment horizontal="center" vertical="distributed"/>
    </xf>
    <xf numFmtId="0" fontId="62" fillId="1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distributed" wrapText="1"/>
    </xf>
    <xf numFmtId="2" fontId="48" fillId="10" borderId="0" xfId="0" applyNumberFormat="1" applyFont="1" applyFill="1" applyBorder="1" applyAlignment="1">
      <alignment horizontal="center"/>
    </xf>
    <xf numFmtId="165" fontId="48" fillId="10" borderId="0" xfId="0" applyNumberFormat="1" applyFont="1" applyFill="1" applyBorder="1" applyAlignment="1">
      <alignment horizontal="center"/>
    </xf>
    <xf numFmtId="165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62" fillId="0" borderId="5" xfId="0" applyNumberFormat="1" applyFont="1" applyFill="1" applyBorder="1" applyAlignment="1">
      <alignment horizontal="center" wrapText="1"/>
    </xf>
    <xf numFmtId="0" fontId="63" fillId="0" borderId="5" xfId="0" applyNumberFormat="1" applyFont="1" applyFill="1" applyBorder="1" applyAlignment="1">
      <alignment horizontal="center" wrapText="1"/>
    </xf>
    <xf numFmtId="0" fontId="62" fillId="0" borderId="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55" fillId="8" borderId="12" xfId="0" applyNumberFormat="1" applyFont="1" applyFill="1" applyBorder="1" applyAlignment="1">
      <alignment horizontal="center" vertical="center" wrapText="1"/>
    </xf>
    <xf numFmtId="0" fontId="55" fillId="8" borderId="3" xfId="0" applyNumberFormat="1" applyFont="1" applyFill="1" applyBorder="1" applyAlignment="1">
      <alignment horizontal="center" vertical="center" wrapText="1"/>
    </xf>
    <xf numFmtId="0" fontId="55" fillId="8" borderId="10" xfId="0" applyNumberFormat="1" applyFont="1" applyFill="1" applyBorder="1" applyAlignment="1">
      <alignment horizontal="center" vertical="center" wrapText="1"/>
    </xf>
    <xf numFmtId="0" fontId="55" fillId="11" borderId="12" xfId="0" applyNumberFormat="1" applyFont="1" applyFill="1" applyBorder="1" applyAlignment="1">
      <alignment horizontal="center" vertical="center" wrapText="1"/>
    </xf>
    <xf numFmtId="0" fontId="55" fillId="11" borderId="3" xfId="0" applyNumberFormat="1" applyFont="1" applyFill="1" applyBorder="1" applyAlignment="1">
      <alignment horizontal="center" vertical="center" wrapText="1"/>
    </xf>
    <xf numFmtId="0" fontId="55" fillId="11" borderId="10" xfId="0" applyNumberFormat="1" applyFont="1" applyFill="1" applyBorder="1" applyAlignment="1">
      <alignment horizontal="center" vertical="center" wrapText="1"/>
    </xf>
    <xf numFmtId="0" fontId="1" fillId="5" borderId="24" xfId="0" applyNumberFormat="1" applyFont="1" applyFill="1" applyBorder="1" applyAlignment="1">
      <alignment horizontal="center"/>
    </xf>
    <xf numFmtId="0" fontId="1" fillId="5" borderId="25" xfId="0" applyNumberFormat="1" applyFont="1" applyFill="1" applyBorder="1" applyAlignment="1">
      <alignment horizontal="center"/>
    </xf>
    <xf numFmtId="0" fontId="1" fillId="5" borderId="26" xfId="0" applyNumberFormat="1" applyFont="1" applyFill="1" applyBorder="1" applyAlignment="1">
      <alignment horizontal="center"/>
    </xf>
    <xf numFmtId="0" fontId="55" fillId="18" borderId="12" xfId="0" applyNumberFormat="1" applyFont="1" applyFill="1" applyBorder="1" applyAlignment="1">
      <alignment horizontal="center" vertical="center" wrapText="1"/>
    </xf>
    <xf numFmtId="0" fontId="55" fillId="18" borderId="3" xfId="0" applyNumberFormat="1" applyFont="1" applyFill="1" applyBorder="1" applyAlignment="1">
      <alignment horizontal="center" vertical="center" wrapText="1"/>
    </xf>
    <xf numFmtId="0" fontId="55" fillId="18" borderId="10" xfId="0" applyNumberFormat="1" applyFont="1" applyFill="1" applyBorder="1" applyAlignment="1">
      <alignment horizontal="center" vertical="center" wrapText="1"/>
    </xf>
    <xf numFmtId="0" fontId="55" fillId="10" borderId="12" xfId="0" applyNumberFormat="1" applyFont="1" applyFill="1" applyBorder="1" applyAlignment="1">
      <alignment horizontal="left" vertical="center" wrapText="1"/>
    </xf>
    <xf numFmtId="0" fontId="55" fillId="10" borderId="3" xfId="0" applyNumberFormat="1" applyFont="1" applyFill="1" applyBorder="1" applyAlignment="1">
      <alignment horizontal="left" vertical="center" wrapText="1"/>
    </xf>
    <xf numFmtId="0" fontId="55" fillId="10" borderId="10" xfId="0" applyNumberFormat="1" applyFont="1" applyFill="1" applyBorder="1" applyAlignment="1">
      <alignment horizontal="left" vertical="center" wrapText="1"/>
    </xf>
    <xf numFmtId="0" fontId="64" fillId="10" borderId="12" xfId="0" applyNumberFormat="1" applyFont="1" applyFill="1" applyBorder="1" applyAlignment="1">
      <alignment horizontal="left" vertical="center" wrapText="1"/>
    </xf>
    <xf numFmtId="0" fontId="64" fillId="10" borderId="3" xfId="0" applyNumberFormat="1" applyFont="1" applyFill="1" applyBorder="1" applyAlignment="1">
      <alignment horizontal="left" vertical="center" wrapText="1"/>
    </xf>
    <xf numFmtId="0" fontId="64" fillId="10" borderId="10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5" fillId="10" borderId="12" xfId="0" applyNumberFormat="1" applyFont="1" applyFill="1" applyBorder="1" applyAlignment="1">
      <alignment horizontal="left" vertical="center" wrapText="1"/>
    </xf>
    <xf numFmtId="0" fontId="65" fillId="10" borderId="3" xfId="0" applyNumberFormat="1" applyFont="1" applyFill="1" applyBorder="1" applyAlignment="1">
      <alignment horizontal="left" vertical="center" wrapText="1"/>
    </xf>
    <xf numFmtId="0" fontId="65" fillId="10" borderId="10" xfId="0" applyNumberFormat="1" applyFont="1" applyFill="1" applyBorder="1" applyAlignment="1">
      <alignment horizontal="left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46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66" fillId="10" borderId="12" xfId="0" applyNumberFormat="1" applyFont="1" applyFill="1" applyBorder="1" applyAlignment="1">
      <alignment horizontal="left" vertical="center" wrapText="1"/>
    </xf>
    <xf numFmtId="0" fontId="66" fillId="10" borderId="3" xfId="0" applyNumberFormat="1" applyFont="1" applyFill="1" applyBorder="1" applyAlignment="1">
      <alignment horizontal="left" vertical="center" wrapText="1"/>
    </xf>
    <xf numFmtId="0" fontId="66" fillId="10" borderId="10" xfId="0" applyNumberFormat="1" applyFont="1" applyFill="1" applyBorder="1" applyAlignment="1">
      <alignment horizontal="left" vertical="center" wrapText="1"/>
    </xf>
    <xf numFmtId="0" fontId="67" fillId="10" borderId="12" xfId="0" applyNumberFormat="1" applyFont="1" applyFill="1" applyBorder="1" applyAlignment="1">
      <alignment horizontal="left" vertical="center" wrapText="1"/>
    </xf>
    <xf numFmtId="0" fontId="67" fillId="10" borderId="3" xfId="0" applyNumberFormat="1" applyFont="1" applyFill="1" applyBorder="1" applyAlignment="1">
      <alignment horizontal="left" vertical="center" wrapText="1"/>
    </xf>
    <xf numFmtId="0" fontId="67" fillId="10" borderId="10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28" xfId="0" applyNumberFormat="1" applyFont="1" applyFill="1" applyBorder="1" applyAlignment="1" applyProtection="1">
      <alignment horizontal="left"/>
      <protection locked="0"/>
    </xf>
    <xf numFmtId="0" fontId="1" fillId="3" borderId="8" xfId="0" applyNumberFormat="1" applyFont="1" applyFill="1" applyBorder="1" applyAlignment="1">
      <alignment horizontal="center" vertical="distributed"/>
    </xf>
    <xf numFmtId="0" fontId="1" fillId="3" borderId="6" xfId="0" applyNumberFormat="1" applyFont="1" applyFill="1" applyBorder="1" applyAlignment="1">
      <alignment horizontal="center" vertical="distributed"/>
    </xf>
    <xf numFmtId="0" fontId="2" fillId="0" borderId="8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left"/>
    </xf>
    <xf numFmtId="0" fontId="55" fillId="10" borderId="13" xfId="0" applyNumberFormat="1" applyFont="1" applyFill="1" applyBorder="1" applyAlignment="1">
      <alignment horizontal="left" vertical="center" wrapText="1"/>
    </xf>
    <xf numFmtId="0" fontId="55" fillId="10" borderId="7" xfId="0" applyNumberFormat="1" applyFont="1" applyFill="1" applyBorder="1" applyAlignment="1">
      <alignment horizontal="left" vertical="center" wrapText="1"/>
    </xf>
    <xf numFmtId="0" fontId="55" fillId="10" borderId="1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/>
    </xf>
    <xf numFmtId="0" fontId="55" fillId="9" borderId="13" xfId="0" applyNumberFormat="1" applyFont="1" applyFill="1" applyBorder="1" applyAlignment="1">
      <alignment horizontal="center" vertical="center" wrapText="1"/>
    </xf>
    <xf numFmtId="0" fontId="55" fillId="9" borderId="7" xfId="0" applyNumberFormat="1" applyFont="1" applyFill="1" applyBorder="1" applyAlignment="1">
      <alignment horizontal="center" vertical="center" wrapText="1"/>
    </xf>
    <xf numFmtId="0" fontId="55" fillId="9" borderId="11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46" xfId="0" applyNumberFormat="1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distributed" wrapText="1"/>
    </xf>
    <xf numFmtId="0" fontId="68" fillId="0" borderId="8" xfId="0" applyNumberFormat="1" applyFont="1" applyFill="1" applyBorder="1" applyAlignment="1" applyProtection="1">
      <alignment horizontal="left"/>
      <protection locked="0"/>
    </xf>
    <xf numFmtId="0" fontId="68" fillId="0" borderId="28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1" fillId="4" borderId="25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47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20" fillId="20" borderId="37" xfId="0" applyFont="1" applyFill="1" applyBorder="1" applyAlignment="1">
      <alignment horizontal="center" vertical="distributed"/>
    </xf>
    <xf numFmtId="0" fontId="20" fillId="20" borderId="44" xfId="0" applyFont="1" applyFill="1" applyBorder="1" applyAlignment="1">
      <alignment horizontal="center" vertical="distributed"/>
    </xf>
    <xf numFmtId="0" fontId="20" fillId="20" borderId="45" xfId="0" applyFont="1" applyFill="1" applyBorder="1" applyAlignment="1">
      <alignment horizontal="center" vertical="distributed"/>
    </xf>
    <xf numFmtId="0" fontId="56" fillId="11" borderId="25" xfId="0" applyNumberFormat="1" applyFont="1" applyFill="1" applyBorder="1" applyAlignment="1">
      <alignment horizontal="center" vertical="center" wrapText="1"/>
    </xf>
    <xf numFmtId="0" fontId="56" fillId="11" borderId="3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1" fillId="6" borderId="46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15" fillId="13" borderId="25" xfId="0" applyNumberFormat="1" applyFont="1" applyFill="1" applyBorder="1" applyAlignment="1">
      <alignment horizontal="center" vertical="center" wrapText="1"/>
    </xf>
    <xf numFmtId="0" fontId="15" fillId="13" borderId="3" xfId="0" applyNumberFormat="1" applyFont="1" applyFill="1" applyBorder="1" applyAlignment="1">
      <alignment horizontal="center" vertical="center" wrapText="1"/>
    </xf>
    <xf numFmtId="0" fontId="15" fillId="14" borderId="25" xfId="0" applyNumberFormat="1" applyFont="1" applyFill="1" applyBorder="1" applyAlignment="1">
      <alignment horizontal="center" vertical="center" wrapText="1"/>
    </xf>
    <xf numFmtId="0" fontId="15" fillId="14" borderId="26" xfId="0" applyNumberFormat="1" applyFont="1" applyFill="1" applyBorder="1" applyAlignment="1">
      <alignment horizontal="center" vertical="center" wrapText="1"/>
    </xf>
    <xf numFmtId="0" fontId="15" fillId="14" borderId="3" xfId="0" applyNumberFormat="1" applyFont="1" applyFill="1" applyBorder="1" applyAlignment="1">
      <alignment horizontal="center" vertical="center" wrapText="1"/>
    </xf>
    <xf numFmtId="0" fontId="15" fillId="14" borderId="10" xfId="0" applyNumberFormat="1" applyFont="1" applyFill="1" applyBorder="1" applyAlignment="1">
      <alignment horizontal="center" vertical="center" wrapText="1"/>
    </xf>
    <xf numFmtId="0" fontId="15" fillId="12" borderId="24" xfId="0" applyNumberFormat="1" applyFont="1" applyFill="1" applyBorder="1" applyAlignment="1">
      <alignment horizontal="center" vertical="center" wrapText="1"/>
    </xf>
    <xf numFmtId="0" fontId="15" fillId="12" borderId="25" xfId="0" applyNumberFormat="1" applyFont="1" applyFill="1" applyBorder="1" applyAlignment="1">
      <alignment horizontal="center" vertical="center" wrapText="1"/>
    </xf>
    <xf numFmtId="0" fontId="15" fillId="12" borderId="12" xfId="0" applyNumberFormat="1" applyFont="1" applyFill="1" applyBorder="1" applyAlignment="1">
      <alignment horizontal="center" vertical="center" wrapText="1"/>
    </xf>
    <xf numFmtId="0" fontId="15" fillId="1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20" borderId="47" xfId="0" applyNumberFormat="1" applyFont="1" applyFill="1" applyBorder="1" applyAlignment="1">
      <alignment horizontal="center" wrapText="1"/>
    </xf>
    <xf numFmtId="0" fontId="0" fillId="20" borderId="48" xfId="0" applyNumberFormat="1" applyFont="1" applyFill="1" applyBorder="1" applyAlignment="1">
      <alignment horizontal="center" wrapText="1"/>
    </xf>
    <xf numFmtId="0" fontId="0" fillId="20" borderId="49" xfId="0" applyNumberFormat="1" applyFont="1" applyFill="1" applyBorder="1" applyAlignment="1">
      <alignment horizontal="center" wrapText="1"/>
    </xf>
    <xf numFmtId="0" fontId="58" fillId="0" borderId="0" xfId="0" applyFont="1" applyFill="1" applyBorder="1" applyAlignment="1" applyProtection="1">
      <alignment horizontal="center" vertical="distributed"/>
    </xf>
    <xf numFmtId="0" fontId="69" fillId="0" borderId="0" xfId="0" applyFont="1" applyFill="1" applyBorder="1" applyAlignment="1" applyProtection="1">
      <alignment horizontal="center" vertical="distributed"/>
    </xf>
    <xf numFmtId="0" fontId="1" fillId="0" borderId="0" xfId="0" applyNumberFormat="1" applyFont="1" applyFill="1" applyAlignment="1">
      <alignment horizontal="center"/>
    </xf>
    <xf numFmtId="0" fontId="35" fillId="10" borderId="20" xfId="0" applyFont="1" applyFill="1" applyBorder="1" applyAlignment="1">
      <alignment horizontal="center" vertical="center" wrapText="1"/>
    </xf>
    <xf numFmtId="0" fontId="35" fillId="10" borderId="6" xfId="0" applyFont="1" applyFill="1" applyBorder="1" applyAlignment="1">
      <alignment horizontal="center" vertical="center" wrapText="1"/>
    </xf>
    <xf numFmtId="0" fontId="35" fillId="10" borderId="50" xfId="0" applyFont="1" applyFill="1" applyBorder="1" applyAlignment="1">
      <alignment horizontal="center" vertical="center" wrapText="1"/>
    </xf>
    <xf numFmtId="0" fontId="26" fillId="4" borderId="52" xfId="0" applyNumberFormat="1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10" borderId="56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distributed"/>
    </xf>
    <xf numFmtId="0" fontId="28" fillId="0" borderId="8" xfId="0" applyFont="1" applyFill="1" applyBorder="1" applyAlignment="1">
      <alignment horizontal="center" vertical="justify"/>
    </xf>
    <xf numFmtId="0" fontId="28" fillId="0" borderId="28" xfId="0" applyFont="1" applyFill="1" applyBorder="1" applyAlignment="1">
      <alignment horizontal="center" vertical="justify"/>
    </xf>
    <xf numFmtId="0" fontId="30" fillId="0" borderId="8" xfId="0" applyNumberFormat="1" applyFont="1" applyFill="1" applyBorder="1" applyAlignment="1">
      <alignment horizontal="left" vertical="distributed"/>
    </xf>
    <xf numFmtId="0" fontId="30" fillId="0" borderId="6" xfId="0" applyNumberFormat="1" applyFont="1" applyFill="1" applyBorder="1" applyAlignment="1">
      <alignment horizontal="left" vertical="distributed"/>
    </xf>
    <xf numFmtId="0" fontId="30" fillId="0" borderId="28" xfId="0" applyNumberFormat="1" applyFont="1" applyFill="1" applyBorder="1" applyAlignment="1">
      <alignment horizontal="left" vertical="distributed"/>
    </xf>
    <xf numFmtId="0" fontId="30" fillId="0" borderId="8" xfId="0" applyNumberFormat="1" applyFont="1" applyFill="1" applyBorder="1" applyAlignment="1">
      <alignment horizontal="center" vertical="distributed"/>
    </xf>
    <xf numFmtId="0" fontId="30" fillId="0" borderId="28" xfId="0" applyNumberFormat="1" applyFont="1" applyFill="1" applyBorder="1" applyAlignment="1">
      <alignment horizontal="center" vertical="distributed"/>
    </xf>
    <xf numFmtId="0" fontId="29" fillId="20" borderId="51" xfId="0" applyFont="1" applyFill="1" applyBorder="1" applyAlignment="1">
      <alignment horizontal="center" vertical="distributed"/>
    </xf>
    <xf numFmtId="0" fontId="29" fillId="20" borderId="52" xfId="0" applyFont="1" applyFill="1" applyBorder="1" applyAlignment="1">
      <alignment horizontal="center" vertical="distributed"/>
    </xf>
    <xf numFmtId="0" fontId="29" fillId="20" borderId="53" xfId="0" applyFont="1" applyFill="1" applyBorder="1" applyAlignment="1">
      <alignment horizontal="center" vertical="distributed"/>
    </xf>
    <xf numFmtId="0" fontId="29" fillId="20" borderId="15" xfId="0" applyFont="1" applyFill="1" applyBorder="1" applyAlignment="1">
      <alignment horizontal="center" vertical="distributed"/>
    </xf>
    <xf numFmtId="0" fontId="29" fillId="20" borderId="54" xfId="0" applyFont="1" applyFill="1" applyBorder="1" applyAlignment="1">
      <alignment horizontal="center" vertical="distributed"/>
    </xf>
    <xf numFmtId="0" fontId="29" fillId="20" borderId="55" xfId="0" applyFont="1" applyFill="1" applyBorder="1" applyAlignment="1">
      <alignment horizontal="center" vertical="distributed"/>
    </xf>
    <xf numFmtId="0" fontId="31" fillId="0" borderId="3" xfId="0" applyNumberFormat="1" applyFont="1" applyFill="1" applyBorder="1" applyAlignment="1" applyProtection="1">
      <alignment horizontal="center" vertical="distributed"/>
      <protection locked="0"/>
    </xf>
    <xf numFmtId="0" fontId="30" fillId="0" borderId="8" xfId="0" applyNumberFormat="1" applyFont="1" applyFill="1" applyBorder="1" applyAlignment="1" applyProtection="1">
      <alignment horizontal="center" vertical="distributed"/>
      <protection locked="0"/>
    </xf>
    <xf numFmtId="0" fontId="30" fillId="0" borderId="6" xfId="0" applyNumberFormat="1" applyFont="1" applyFill="1" applyBorder="1" applyAlignment="1" applyProtection="1">
      <alignment horizontal="center" vertical="distributed"/>
      <protection locked="0"/>
    </xf>
    <xf numFmtId="0" fontId="30" fillId="0" borderId="28" xfId="0" applyNumberFormat="1" applyFont="1" applyFill="1" applyBorder="1" applyAlignment="1" applyProtection="1">
      <alignment horizontal="center" vertical="distributed"/>
      <protection locked="0"/>
    </xf>
    <xf numFmtId="0" fontId="32" fillId="12" borderId="24" xfId="0" applyNumberFormat="1" applyFont="1" applyFill="1" applyBorder="1" applyAlignment="1">
      <alignment horizontal="center" vertical="center" wrapText="1"/>
    </xf>
    <xf numFmtId="0" fontId="32" fillId="12" borderId="25" xfId="0" applyNumberFormat="1" applyFont="1" applyFill="1" applyBorder="1" applyAlignment="1">
      <alignment horizontal="center" vertical="center" wrapText="1"/>
    </xf>
    <xf numFmtId="0" fontId="32" fillId="12" borderId="12" xfId="0" applyNumberFormat="1" applyFont="1" applyFill="1" applyBorder="1" applyAlignment="1">
      <alignment horizontal="center" vertical="center" wrapText="1"/>
    </xf>
    <xf numFmtId="0" fontId="32" fillId="12" borderId="3" xfId="0" applyNumberFormat="1" applyFont="1" applyFill="1" applyBorder="1" applyAlignment="1">
      <alignment horizontal="center" vertical="center" wrapText="1"/>
    </xf>
    <xf numFmtId="0" fontId="70" fillId="17" borderId="25" xfId="0" applyNumberFormat="1" applyFont="1" applyFill="1" applyBorder="1" applyAlignment="1">
      <alignment horizontal="center" vertical="center" wrapText="1"/>
    </xf>
    <xf numFmtId="0" fontId="70" fillId="17" borderId="3" xfId="0" applyNumberFormat="1" applyFont="1" applyFill="1" applyBorder="1" applyAlignment="1">
      <alignment horizontal="center" vertical="center" wrapText="1"/>
    </xf>
    <xf numFmtId="0" fontId="32" fillId="21" borderId="25" xfId="0" applyNumberFormat="1" applyFont="1" applyFill="1" applyBorder="1" applyAlignment="1">
      <alignment horizontal="center" vertical="center" wrapText="1"/>
    </xf>
    <xf numFmtId="0" fontId="32" fillId="21" borderId="3" xfId="0" applyNumberFormat="1" applyFont="1" applyFill="1" applyBorder="1" applyAlignment="1">
      <alignment horizontal="center" vertical="center" wrapText="1"/>
    </xf>
    <xf numFmtId="0" fontId="32" fillId="14" borderId="25" xfId="0" applyNumberFormat="1" applyFont="1" applyFill="1" applyBorder="1" applyAlignment="1">
      <alignment horizontal="center" vertical="center" wrapText="1"/>
    </xf>
    <xf numFmtId="0" fontId="32" fillId="14" borderId="26" xfId="0" applyNumberFormat="1" applyFont="1" applyFill="1" applyBorder="1" applyAlignment="1">
      <alignment horizontal="center" vertical="center" wrapText="1"/>
    </xf>
    <xf numFmtId="0" fontId="32" fillId="14" borderId="3" xfId="0" applyNumberFormat="1" applyFont="1" applyFill="1" applyBorder="1" applyAlignment="1">
      <alignment horizontal="center" vertical="center" wrapText="1"/>
    </xf>
    <xf numFmtId="0" fontId="32" fillId="14" borderId="10" xfId="0" applyNumberFormat="1" applyFont="1" applyFill="1" applyBorder="1" applyAlignment="1">
      <alignment horizontal="center" vertical="center" wrapText="1"/>
    </xf>
    <xf numFmtId="16" fontId="31" fillId="0" borderId="8" xfId="0" applyNumberFormat="1" applyFont="1" applyFill="1" applyBorder="1" applyAlignment="1" applyProtection="1">
      <alignment horizontal="center" vertical="distributed"/>
      <protection locked="0"/>
    </xf>
    <xf numFmtId="0" fontId="31" fillId="0" borderId="6" xfId="0" applyNumberFormat="1" applyFont="1" applyFill="1" applyBorder="1" applyAlignment="1" applyProtection="1">
      <alignment horizontal="center" vertical="distributed"/>
      <protection locked="0"/>
    </xf>
    <xf numFmtId="0" fontId="31" fillId="0" borderId="28" xfId="0" applyNumberFormat="1" applyFont="1" applyFill="1" applyBorder="1" applyAlignment="1" applyProtection="1">
      <alignment horizontal="center" vertical="distributed"/>
      <protection locked="0"/>
    </xf>
    <xf numFmtId="0" fontId="71" fillId="0" borderId="24" xfId="0" applyFont="1" applyBorder="1" applyAlignment="1" applyProtection="1">
      <alignment horizontal="left" vertical="distributed"/>
    </xf>
    <xf numFmtId="0" fontId="58" fillId="0" borderId="31" xfId="0" applyFont="1" applyBorder="1" applyAlignment="1" applyProtection="1">
      <alignment horizontal="left" vertical="distributed"/>
    </xf>
    <xf numFmtId="0" fontId="71" fillId="0" borderId="12" xfId="0" applyFont="1" applyBorder="1" applyAlignment="1" applyProtection="1">
      <alignment horizontal="left" vertical="distributed"/>
    </xf>
    <xf numFmtId="0" fontId="58" fillId="0" borderId="8" xfId="0" applyFont="1" applyBorder="1" applyAlignment="1" applyProtection="1">
      <alignment horizontal="left" vertical="distributed"/>
    </xf>
    <xf numFmtId="0" fontId="71" fillId="0" borderId="13" xfId="0" applyFont="1" applyBorder="1" applyAlignment="1" applyProtection="1">
      <alignment horizontal="left" vertical="distributed"/>
    </xf>
    <xf numFmtId="0" fontId="58" fillId="0" borderId="33" xfId="0" applyFont="1" applyBorder="1" applyAlignment="1" applyProtection="1">
      <alignment horizontal="left" vertical="distributed"/>
    </xf>
    <xf numFmtId="0" fontId="26" fillId="0" borderId="37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45" xfId="0" applyNumberFormat="1" applyFont="1" applyFill="1" applyBorder="1" applyAlignment="1">
      <alignment horizontal="center" vertical="distributed"/>
    </xf>
    <xf numFmtId="0" fontId="35" fillId="10" borderId="12" xfId="0" applyNumberFormat="1" applyFont="1" applyFill="1" applyBorder="1" applyAlignment="1">
      <alignment horizontal="center" vertical="distributed" wrapText="1"/>
    </xf>
    <xf numFmtId="0" fontId="35" fillId="10" borderId="3" xfId="0" applyNumberFormat="1" applyFont="1" applyFill="1" applyBorder="1" applyAlignment="1">
      <alignment horizontal="center" vertical="distributed" wrapText="1"/>
    </xf>
    <xf numFmtId="0" fontId="35" fillId="10" borderId="8" xfId="0" applyNumberFormat="1" applyFont="1" applyFill="1" applyBorder="1" applyAlignment="1">
      <alignment horizontal="center" vertical="distributed" wrapText="1"/>
    </xf>
    <xf numFmtId="0" fontId="35" fillId="10" borderId="0" xfId="0" applyFont="1" applyFill="1" applyBorder="1" applyAlignment="1">
      <alignment horizontal="center" vertical="center" wrapText="1"/>
    </xf>
    <xf numFmtId="0" fontId="72" fillId="0" borderId="37" xfId="0" applyNumberFormat="1" applyFont="1" applyFill="1" applyBorder="1" applyAlignment="1">
      <alignment horizontal="center" vertical="distributed"/>
    </xf>
    <xf numFmtId="0" fontId="72" fillId="0" borderId="44" xfId="0" applyNumberFormat="1" applyFont="1" applyFill="1" applyBorder="1" applyAlignment="1">
      <alignment horizontal="center" vertical="distributed"/>
    </xf>
    <xf numFmtId="0" fontId="72" fillId="0" borderId="45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25" fillId="0" borderId="62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63" xfId="0" applyNumberFormat="1" applyFont="1" applyFill="1" applyBorder="1" applyAlignment="1">
      <alignment horizontal="center" vertical="center" wrapText="1"/>
    </xf>
    <xf numFmtId="0" fontId="25" fillId="0" borderId="64" xfId="0" applyNumberFormat="1" applyFont="1" applyFill="1" applyBorder="1" applyAlignment="1">
      <alignment horizontal="center" vertical="center" wrapText="1"/>
    </xf>
    <xf numFmtId="0" fontId="36" fillId="5" borderId="36" xfId="0" applyNumberFormat="1" applyFont="1" applyFill="1" applyBorder="1" applyAlignment="1">
      <alignment horizontal="center"/>
    </xf>
    <xf numFmtId="0" fontId="36" fillId="5" borderId="59" xfId="0" applyNumberFormat="1" applyFont="1" applyFill="1" applyBorder="1" applyAlignment="1">
      <alignment horizontal="center"/>
    </xf>
    <xf numFmtId="0" fontId="36" fillId="5" borderId="60" xfId="0" applyNumberFormat="1" applyFont="1" applyFill="1" applyBorder="1" applyAlignment="1">
      <alignment horizontal="center"/>
    </xf>
    <xf numFmtId="0" fontId="35" fillId="10" borderId="42" xfId="0" applyNumberFormat="1" applyFont="1" applyFill="1" applyBorder="1" applyAlignment="1">
      <alignment horizontal="center" vertical="center" wrapText="1"/>
    </xf>
    <xf numFmtId="0" fontId="35" fillId="10" borderId="14" xfId="0" applyNumberFormat="1" applyFont="1" applyFill="1" applyBorder="1" applyAlignment="1">
      <alignment horizontal="center" vertical="center" wrapText="1"/>
    </xf>
    <xf numFmtId="0" fontId="35" fillId="10" borderId="61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>
      <alignment horizontal="center" vertical="center" wrapText="1"/>
    </xf>
    <xf numFmtId="0" fontId="25" fillId="0" borderId="58" xfId="0" applyNumberFormat="1" applyFont="1" applyFill="1" applyBorder="1" applyAlignment="1">
      <alignment horizontal="center" vertical="center" wrapText="1"/>
    </xf>
    <xf numFmtId="0" fontId="35" fillId="10" borderId="12" xfId="0" applyNumberFormat="1" applyFont="1" applyFill="1" applyBorder="1" applyAlignment="1">
      <alignment horizontal="center" vertical="center" wrapText="1"/>
    </xf>
    <xf numFmtId="0" fontId="35" fillId="10" borderId="3" xfId="0" applyNumberFormat="1" applyFont="1" applyFill="1" applyBorder="1" applyAlignment="1">
      <alignment horizontal="center" vertical="center" wrapText="1"/>
    </xf>
    <xf numFmtId="0" fontId="35" fillId="10" borderId="8" xfId="0" applyNumberFormat="1" applyFont="1" applyFill="1" applyBorder="1" applyAlignment="1">
      <alignment horizontal="center" vertical="center" wrapText="1"/>
    </xf>
    <xf numFmtId="0" fontId="35" fillId="10" borderId="27" xfId="0" applyNumberFormat="1" applyFont="1" applyFill="1" applyBorder="1" applyAlignment="1">
      <alignment horizontal="center" vertical="distributed" wrapText="1"/>
    </xf>
    <xf numFmtId="0" fontId="35" fillId="10" borderId="18" xfId="0" applyNumberFormat="1" applyFont="1" applyFill="1" applyBorder="1" applyAlignment="1">
      <alignment horizontal="center" vertical="distributed" wrapText="1"/>
    </xf>
    <xf numFmtId="0" fontId="35" fillId="10" borderId="65" xfId="0" applyNumberFormat="1" applyFont="1" applyFill="1" applyBorder="1" applyAlignment="1">
      <alignment horizontal="center" vertical="distributed" wrapText="1"/>
    </xf>
    <xf numFmtId="0" fontId="20" fillId="10" borderId="0" xfId="0" applyFont="1" applyFill="1" applyBorder="1" applyAlignment="1">
      <alignment horizontal="center" vertical="center"/>
    </xf>
    <xf numFmtId="0" fontId="37" fillId="10" borderId="0" xfId="0" applyNumberFormat="1" applyFont="1" applyFill="1" applyBorder="1" applyAlignment="1">
      <alignment horizontal="center" vertical="center" wrapText="1"/>
    </xf>
    <xf numFmtId="0" fontId="2" fillId="10" borderId="0" xfId="0" applyNumberFormat="1" applyFont="1" applyFill="1" applyBorder="1" applyAlignment="1">
      <alignment horizontal="center" vertical="center" wrapText="1"/>
    </xf>
    <xf numFmtId="0" fontId="2" fillId="10" borderId="0" xfId="0" applyNumberFormat="1" applyFont="1" applyFill="1" applyBorder="1" applyAlignment="1">
      <alignment horizontal="center" vertical="distributed" wrapText="1"/>
    </xf>
    <xf numFmtId="0" fontId="51" fillId="10" borderId="0" xfId="0" applyFont="1" applyFill="1" applyBorder="1" applyAlignment="1" applyProtection="1">
      <alignment horizontal="left"/>
    </xf>
    <xf numFmtId="0" fontId="39" fillId="10" borderId="0" xfId="0" applyFont="1" applyFill="1" applyBorder="1" applyAlignment="1" applyProtection="1">
      <alignment horizontal="left"/>
    </xf>
    <xf numFmtId="0" fontId="51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69" fillId="0" borderId="0" xfId="0" applyFont="1" applyFill="1" applyBorder="1" applyAlignment="1" applyProtection="1">
      <alignment vertical="distributed"/>
    </xf>
  </cellXfs>
  <cellStyles count="3">
    <cellStyle name="Hipervínculo" xfId="1" builtinId="8"/>
    <cellStyle name="Normal" xfId="0" builtinId="0"/>
    <cellStyle name="Porcentaje" xfId="2" builtinId="5"/>
  </cellStyles>
  <dxfs count="206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 val="0"/>
        <color rgb="FF00FF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theme="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 val="0"/>
        <color rgb="FF00FF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theme="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 val="0"/>
        <color rgb="FF00FF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theme="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4° básico A, año 2015</a:t>
            </a:r>
            <a:endParaRPr lang="es-ES"/>
          </a:p>
        </c:rich>
      </c:tx>
      <c:layout>
        <c:manualLayout>
          <c:xMode val="edge"/>
          <c:yMode val="edge"/>
          <c:x val="0.31217987132139452"/>
          <c:y val="3.659334328049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168643206707635"/>
          <c:w val="0.74823087191643622"/>
          <c:h val="0.6112676830970604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A'!$F$110:$AX$110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01440"/>
        <c:axId val="129320640"/>
      </c:barChart>
      <c:catAx>
        <c:axId val="1687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868822813077569"/>
              <c:y val="0.89549551146631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3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206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4320024156272501E-2"/>
              <c:y val="0.45692928158839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7014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705310066330197"/>
          <c:y val="0.52413920117396207"/>
          <c:w val="0.98798796168178082"/>
          <c:h val="0.5747139206098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4º básico B, año 2015</a:t>
            </a:r>
          </a:p>
        </c:rich>
      </c:tx>
      <c:layout>
        <c:manualLayout>
          <c:xMode val="edge"/>
          <c:yMode val="edge"/>
          <c:x val="0.32067491563554557"/>
          <c:y val="1.823020582386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012193459667722"/>
          <c:w val="0.79538602208707632"/>
          <c:h val="0.6159668411054345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B'!$F$108:$BL$108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31520"/>
        <c:axId val="195576384"/>
      </c:barChart>
      <c:catAx>
        <c:axId val="1691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85911053157"/>
              <c:y val="0.908874624758147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763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7631557117307239E-2"/>
              <c:y val="0.438508625846820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3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168393773787136"/>
          <c:y val="0.49322575951106729"/>
          <c:w val="0.99168413682802936"/>
          <c:h val="0.5511966240359585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4º básico B, año 2015</a:t>
            </a:r>
            <a:endParaRPr lang="es-ES"/>
          </a:p>
        </c:rich>
      </c:tx>
      <c:layout>
        <c:manualLayout>
          <c:xMode val="edge"/>
          <c:yMode val="edge"/>
          <c:x val="0.11917711778564992"/>
          <c:y val="1.07817921176739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B'!$CD$74:$CF$77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'4º básico B'!$CD$79:$CF$79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6038656"/>
        <c:axId val="195578688"/>
      </c:barChart>
      <c:catAx>
        <c:axId val="1960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578688"/>
        <c:crosses val="autoZero"/>
        <c:auto val="1"/>
        <c:lblAlgn val="ctr"/>
        <c:lblOffset val="100"/>
        <c:noMultiLvlLbl val="0"/>
      </c:catAx>
      <c:valAx>
        <c:axId val="1955786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038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4º básico B, año 2015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76174488316982E-2"/>
          <c:y val="0.184406050429714"/>
          <c:w val="0.77632666693941221"/>
          <c:h val="0.67622444524119718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B'!$CJ$78:$CJ$81</c:f>
              <c:strCache>
                <c:ptCount val="4"/>
                <c:pt idx="0">
                  <c:v>1.- Reflexión sobre el texto.</c:v>
                </c:pt>
                <c:pt idx="1">
                  <c:v>2.- Extracción de información explícita.</c:v>
                </c:pt>
                <c:pt idx="2">
                  <c:v>3.- Extracción de información implícita.</c:v>
                </c:pt>
                <c:pt idx="3">
                  <c:v>4.- Reconocimiento de funciones gramaticales y usos ortográficos.</c:v>
                </c:pt>
              </c:strCache>
            </c:strRef>
          </c:cat>
          <c:val>
            <c:numRef>
              <c:f>'4º básico B'!$F$112:$M$112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39168"/>
        <c:axId val="195580416"/>
      </c:barChart>
      <c:catAx>
        <c:axId val="196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580416"/>
        <c:crosses val="autoZero"/>
        <c:auto val="1"/>
        <c:lblAlgn val="ctr"/>
        <c:lblOffset val="100"/>
        <c:noMultiLvlLbl val="0"/>
      </c:catAx>
      <c:valAx>
        <c:axId val="1955804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1924803815766685E-2"/>
              <c:y val="0.4509269293521261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03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"Reflexion sobre el texto"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B'!$BU$48:$BU$51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035213238"/>
          <c:y val="0.32619290012990798"/>
          <c:w val="0.95642671569607107"/>
          <c:h val="0.988773827513985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implícita"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B'!$BY$48:$BY$51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29622543985"/>
          <c:y val="0.32619285513592783"/>
          <c:w val="0.95642695558195889"/>
          <c:h val="0.988774079480273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explícita"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B'!$BW$48:$BW$51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92228542126"/>
          <c:y val="0.32619263901835949"/>
          <c:w val="0.95642720752450938"/>
          <c:h val="0.988773808815459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 en 4ºB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"Reconocimiento de funciones gramaticales y usos ortográficos"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B'!$CA$48:$CA$51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11261799216"/>
          <c:y val="0.32619258956266828"/>
          <c:w val="0.95642693763536624"/>
          <c:h val="0.988774039608685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4° básico C, año 2015</a:t>
            </a:r>
            <a:endParaRPr lang="es-ES"/>
          </a:p>
        </c:rich>
      </c:tx>
      <c:layout>
        <c:manualLayout>
          <c:xMode val="edge"/>
          <c:yMode val="edge"/>
          <c:x val="0.31217987132139452"/>
          <c:y val="3.65931557405898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168643206707635"/>
          <c:w val="0.74823087191643622"/>
          <c:h val="0.6112676830970604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C'!$F$110:$AX$110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26720"/>
        <c:axId val="196143360"/>
      </c:barChart>
      <c:catAx>
        <c:axId val="19772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868822813077569"/>
              <c:y val="0.895495419394414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14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1433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4320024156272501E-2"/>
              <c:y val="0.4569292344204100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2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4705310066330197"/>
          <c:y val="0.52413933890447595"/>
          <c:w val="0.98798796168178082"/>
          <c:h val="0.574714051548154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4º básico C, año 2015</a:t>
            </a:r>
          </a:p>
        </c:rich>
      </c:tx>
      <c:layout>
        <c:manualLayout>
          <c:xMode val="edge"/>
          <c:yMode val="edge"/>
          <c:x val="0.32067491563554557"/>
          <c:y val="1.823020582386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012193459667722"/>
          <c:w val="0.79538602208707632"/>
          <c:h val="0.6159668411054345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C'!$F$108:$BL$108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28256"/>
        <c:axId val="196146240"/>
      </c:barChart>
      <c:catAx>
        <c:axId val="19772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85911053157"/>
              <c:y val="0.908874624758147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14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1462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7631557117307239E-2"/>
              <c:y val="0.438508625846820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2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168393773787136"/>
          <c:y val="0.49322575951106729"/>
          <c:w val="0.99168413682802936"/>
          <c:h val="0.5511966240359585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4º básico C, año 2015</a:t>
            </a:r>
            <a:endParaRPr lang="es-ES"/>
          </a:p>
        </c:rich>
      </c:tx>
      <c:layout>
        <c:manualLayout>
          <c:xMode val="edge"/>
          <c:yMode val="edge"/>
          <c:x val="0.11917711778564992"/>
          <c:y val="1.07817921176739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C'!$CD$74:$CF$77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'4º básico C'!$CD$79:$CF$79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6710400"/>
        <c:axId val="196148544"/>
      </c:barChart>
      <c:catAx>
        <c:axId val="196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148544"/>
        <c:crosses val="autoZero"/>
        <c:auto val="1"/>
        <c:lblAlgn val="ctr"/>
        <c:lblOffset val="100"/>
        <c:noMultiLvlLbl val="0"/>
      </c:catAx>
      <c:valAx>
        <c:axId val="1961485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710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4º básico A, año 2015</a:t>
            </a:r>
          </a:p>
        </c:rich>
      </c:tx>
      <c:layout>
        <c:manualLayout>
          <c:xMode val="edge"/>
          <c:yMode val="edge"/>
          <c:x val="0.32067491563554557"/>
          <c:y val="1.823020582386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012193459667722"/>
          <c:w val="0.79538602208707632"/>
          <c:h val="0.6159668411054345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A'!$F$108:$BL$108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36544"/>
        <c:axId val="129322944"/>
      </c:barChart>
      <c:catAx>
        <c:axId val="1682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38625985911053157"/>
              <c:y val="0.90887462475814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3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22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7631557117307239E-2"/>
              <c:y val="0.43850862584682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23654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168393773787136"/>
          <c:y val="0.49322575951106729"/>
          <c:w val="0.99168413682802936"/>
          <c:h val="0.55119662403595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4º básico C, año 2015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76174488316982E-2"/>
          <c:y val="0.184406050429714"/>
          <c:w val="0.77632666693941221"/>
          <c:h val="0.67622444524119718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C'!$CJ$78:$CJ$81</c:f>
              <c:strCache>
                <c:ptCount val="4"/>
                <c:pt idx="0">
                  <c:v>1.- Reflexión sobre el texto.</c:v>
                </c:pt>
                <c:pt idx="1">
                  <c:v>2.- Extracción de información explícita.</c:v>
                </c:pt>
                <c:pt idx="2">
                  <c:v>3.- Extracción de información implícita.</c:v>
                </c:pt>
                <c:pt idx="3">
                  <c:v>4.- Reconocimiento de funciones gramaticales y usos ortográficos.</c:v>
                </c:pt>
              </c:strCache>
            </c:strRef>
          </c:cat>
          <c:val>
            <c:numRef>
              <c:f>'4º básico C'!$F$112:$M$112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10912"/>
        <c:axId val="196805760"/>
      </c:barChart>
      <c:catAx>
        <c:axId val="1967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805760"/>
        <c:crosses val="autoZero"/>
        <c:auto val="1"/>
        <c:lblAlgn val="ctr"/>
        <c:lblOffset val="100"/>
        <c:noMultiLvlLbl val="0"/>
      </c:catAx>
      <c:valAx>
        <c:axId val="1968057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1924803815766685E-2"/>
              <c:y val="0.4509269293521261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71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"Reflexion sobre el texto"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C'!$BU$48:$BU$51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035213238"/>
          <c:y val="0.32619290012990798"/>
          <c:w val="0.95642671569607107"/>
          <c:h val="0.9887738275139850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implícita"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C'!$BY$48:$BY$51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29622543985"/>
          <c:y val="0.32619285513592783"/>
          <c:w val="0.95642695558195889"/>
          <c:h val="0.988774079480273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explícita"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C'!$BW$48:$BW$51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92228542126"/>
          <c:y val="0.32619263901835949"/>
          <c:w val="0.95642720752450938"/>
          <c:h val="0.988773808815459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 en 4ºC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"Reconocimiento de funciones gramaticales y usos ortográficos"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C'!$CA$48:$CA$51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11261799216"/>
          <c:y val="0.32619258956266828"/>
          <c:w val="0.95642693763536624"/>
          <c:h val="0.988774039608685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Porcentaje de logro por curso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Diagnóstico Lenguaje, 4tos. básicos, año 2015</a:t>
            </a:r>
            <a:endParaRPr lang="es-ES"/>
          </a:p>
        </c:rich>
      </c:tx>
      <c:layout>
        <c:manualLayout>
          <c:xMode val="edge"/>
          <c:yMode val="edge"/>
          <c:x val="0.28439956116596532"/>
          <c:y val="3.78699777912376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33248994541971"/>
          <c:y val="0.19618003075059404"/>
          <c:w val="0.81234680526618075"/>
          <c:h val="0.7079974453497628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GLOBAL'!$B$47:$B$49</c:f>
              <c:strCache>
                <c:ptCount val="3"/>
                <c:pt idx="0">
                  <c:v>4º A</c:v>
                </c:pt>
                <c:pt idx="1">
                  <c:v>4º B</c:v>
                </c:pt>
                <c:pt idx="2">
                  <c:v>4ºC</c:v>
                </c:pt>
              </c:strCache>
            </c:strRef>
          </c:cat>
          <c:val>
            <c:numRef>
              <c:f>'INFORME GLOBAL'!$C$47:$C$49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13984"/>
        <c:axId val="198231168"/>
      </c:barChart>
      <c:catAx>
        <c:axId val="1967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231168"/>
        <c:crosses val="autoZero"/>
        <c:auto val="1"/>
        <c:lblAlgn val="ctr"/>
        <c:lblOffset val="100"/>
        <c:noMultiLvlLbl val="0"/>
      </c:catAx>
      <c:valAx>
        <c:axId val="19823116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</a:t>
                </a:r>
              </a:p>
            </c:rich>
          </c:tx>
          <c:layout>
            <c:manualLayout>
              <c:xMode val="edge"/>
              <c:yMode val="edge"/>
              <c:x val="1.773878265216848E-2"/>
              <c:y val="0.4372477286493034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713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4tos. básicos distribuidos según niveles de desempeño en Habilidad "Reflexión sobre el texto"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GLOBAL'!$BA$12:$BA$15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4tos. básicos distribuidos según niveles de desempeño en Habilidad "Extracción de información explícita"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GLOBAL'!$BC$12:$BC$15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4tos. básicos distribuidos según niveles de desempeño en Habilidad "Extracción de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GLOBAL'!$BE$12:$BE$15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4tos. básicos distribuidos según niveles de desempeño en Habilidad "Reconocimiento de funciones gramaticales y usos ortográficos"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GLOBAL'!$AY$12:$AZ$15</c:f>
              <c:strCache>
                <c:ptCount val="4"/>
                <c:pt idx="0">
                  <c:v>Bajo (B)                  [0 - 25%]</c:v>
                </c:pt>
                <c:pt idx="1">
                  <c:v>Medio Bajo (MB) [26 - 50%]</c:v>
                </c:pt>
                <c:pt idx="2">
                  <c:v>Medio Alto (MA)   [51- 75%]</c:v>
                </c:pt>
                <c:pt idx="3">
                  <c:v>Alto (A)               [76- 100%]</c:v>
                </c:pt>
              </c:strCache>
            </c:strRef>
          </c:cat>
          <c:val>
            <c:numRef>
              <c:f>'INFORME GLOBAL'!$BG$12:$BG$15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4º básico A, año 2015</a:t>
            </a:r>
            <a:endParaRPr lang="es-ES"/>
          </a:p>
        </c:rich>
      </c:tx>
      <c:layout>
        <c:manualLayout>
          <c:xMode val="edge"/>
          <c:yMode val="edge"/>
          <c:x val="0.11917711778564992"/>
          <c:y val="1.07817921176739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A'!$CD$74:$CF$77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'4º básico A'!$CD$79:$CF$79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8237056"/>
        <c:axId val="129325248"/>
      </c:barChart>
      <c:catAx>
        <c:axId val="16823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9325248"/>
        <c:crosses val="autoZero"/>
        <c:auto val="1"/>
        <c:lblAlgn val="ctr"/>
        <c:lblOffset val="100"/>
        <c:noMultiLvlLbl val="0"/>
      </c:catAx>
      <c:valAx>
        <c:axId val="1293252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2370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000000"/>
                </a:solidFill>
                <a:latin typeface="Calibri"/>
              </a:rPr>
              <a:t>Número de estudiates según nivel de logro</a:t>
            </a:r>
            <a:endParaRPr lang="es-ES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000000"/>
                </a:solidFill>
                <a:latin typeface="Calibri"/>
              </a:rPr>
              <a:t>Diagnóstico Lenguaje 4tos. básicos, año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GLOBAL'!$AG$45:$AI$48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'INFORME GLOBAL'!$AG$49:$AI$49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29792"/>
        <c:axId val="198237504"/>
      </c:barChart>
      <c:catAx>
        <c:axId val="1977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237504"/>
        <c:crosses val="autoZero"/>
        <c:auto val="1"/>
        <c:lblAlgn val="ctr"/>
        <c:lblOffset val="100"/>
        <c:noMultiLvlLbl val="0"/>
      </c:catAx>
      <c:valAx>
        <c:axId val="198237504"/>
        <c:scaling>
          <c:orientation val="minMax"/>
          <c:max val="4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729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Porcentaje de logro por  preguntas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Diagnóstico Lenguaje, 4tos. básico 2015</a:t>
            </a:r>
            <a:endParaRPr lang="es-ES"/>
          </a:p>
        </c:rich>
      </c:tx>
      <c:layout>
        <c:manualLayout>
          <c:xMode val="edge"/>
          <c:yMode val="edge"/>
          <c:x val="0.3060017803718591"/>
          <c:y val="6.42180301480441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285596357682968E-2"/>
          <c:y val="0.16174931360528297"/>
          <c:w val="0.81800386489997823"/>
          <c:h val="0.7341921738585709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GLOBAL'!$AF$8:$AF$37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84256"/>
        <c:axId val="198837376"/>
      </c:barChart>
      <c:catAx>
        <c:axId val="1979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589706881045465"/>
              <c:y val="0.958564597854271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8837376"/>
        <c:crosses val="autoZero"/>
        <c:auto val="1"/>
        <c:lblAlgn val="ctr"/>
        <c:lblOffset val="100"/>
        <c:noMultiLvlLbl val="0"/>
      </c:catAx>
      <c:valAx>
        <c:axId val="1988373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98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4º básico A, año 2015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76174488316982E-2"/>
          <c:y val="0.184406050429714"/>
          <c:w val="0.77632666693941221"/>
          <c:h val="0.67622444524119718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A'!$CJ$78:$CJ$81</c:f>
              <c:strCache>
                <c:ptCount val="4"/>
                <c:pt idx="0">
                  <c:v>1.- Reflexión sobre el texto.</c:v>
                </c:pt>
                <c:pt idx="1">
                  <c:v>2.- Extracción de información explícita.</c:v>
                </c:pt>
                <c:pt idx="2">
                  <c:v>3.- Extracción de información implícita.</c:v>
                </c:pt>
                <c:pt idx="3">
                  <c:v>4.- Reconocimiento de funciones gramaticales y usos ortográficos.</c:v>
                </c:pt>
              </c:strCache>
            </c:strRef>
          </c:cat>
          <c:val>
            <c:numRef>
              <c:f>'4º básico A'!$F$112:$M$112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59936"/>
        <c:axId val="129324672"/>
      </c:barChart>
      <c:catAx>
        <c:axId val="1235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9324672"/>
        <c:crosses val="autoZero"/>
        <c:auto val="1"/>
        <c:lblAlgn val="ctr"/>
        <c:lblOffset val="100"/>
        <c:noMultiLvlLbl val="0"/>
      </c:catAx>
      <c:valAx>
        <c:axId val="12932467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1.1924803815766685E-2"/>
              <c:y val="0.4509269293521261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55993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"Reflexion sobre el texto"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A'!$BU$48:$BU$51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35213238"/>
          <c:y val="0.32619290012990798"/>
          <c:w val="0.37252568048283308"/>
          <c:h val="0.662580927384077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implícita"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A'!$BY$48:$BY$51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29622543985"/>
          <c:y val="0.32619285513592783"/>
          <c:w val="0.37252565935651905"/>
          <c:h val="0.662581224344346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en 4ºA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"Extracción de información explícita"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A'!$BW$48:$BW$51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92228542126"/>
          <c:y val="0.32619263901835949"/>
          <c:w val="0.95642720752450938"/>
          <c:h val="0.988773808815459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% Als. distribuidos  en 4ºA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según niveles de desempeño en Hab. "Reconocimiento de funciones gramaticales y usos ortográficos"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A'!$BT$48:$BT$51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'4º básico A'!$CA$48:$CA$51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11261799216"/>
          <c:y val="0.32619258956266828"/>
          <c:w val="0.37252582501737408"/>
          <c:h val="0.662581450046016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4° básico B, año 2015</a:t>
            </a:r>
            <a:endParaRPr lang="es-ES"/>
          </a:p>
        </c:rich>
      </c:tx>
      <c:layout>
        <c:manualLayout>
          <c:xMode val="edge"/>
          <c:yMode val="edge"/>
          <c:x val="0.31217987132139452"/>
          <c:y val="3.659334328049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1168643206707635"/>
          <c:w val="0.74823087191643622"/>
          <c:h val="0.61126768309706048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B'!$F$110:$AX$110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60960"/>
        <c:axId val="195575808"/>
      </c:barChart>
      <c:catAx>
        <c:axId val="12356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868822813077569"/>
              <c:y val="0.895495511466319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75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4320024156272501E-2"/>
              <c:y val="0.45692928158839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56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4705310066330197"/>
          <c:y val="0.52413920117396207"/>
          <c:w val="0.98798796168178082"/>
          <c:h val="0.574713920609829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9.xml"/><Relationship Id="rId7" Type="http://schemas.openxmlformats.org/officeDocument/2006/relationships/chart" Target="../charts/chart22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10" Type="http://schemas.openxmlformats.org/officeDocument/2006/relationships/image" Target="../media/image3.jpeg"/><Relationship Id="rId4" Type="http://schemas.openxmlformats.org/officeDocument/2006/relationships/image" Target="../media/image4.jpeg"/><Relationship Id="rId9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152400</xdr:colOff>
      <xdr:row>28</xdr:row>
      <xdr:rowOff>0</xdr:rowOff>
    </xdr:from>
    <xdr:to>
      <xdr:col>101</xdr:col>
      <xdr:colOff>561975</xdr:colOff>
      <xdr:row>51</xdr:row>
      <xdr:rowOff>104775</xdr:rowOff>
    </xdr:to>
    <xdr:graphicFrame macro="">
      <xdr:nvGraphicFramePr>
        <xdr:cNvPr id="949017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88</xdr:col>
      <xdr:colOff>152400</xdr:colOff>
      <xdr:row>1</xdr:row>
      <xdr:rowOff>95250</xdr:rowOff>
    </xdr:from>
    <xdr:to>
      <xdr:col>101</xdr:col>
      <xdr:colOff>561975</xdr:colOff>
      <xdr:row>25</xdr:row>
      <xdr:rowOff>142875</xdr:rowOff>
    </xdr:to>
    <xdr:graphicFrame macro="">
      <xdr:nvGraphicFramePr>
        <xdr:cNvPr id="949017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80</xdr:col>
      <xdr:colOff>219075</xdr:colOff>
      <xdr:row>54</xdr:row>
      <xdr:rowOff>123825</xdr:rowOff>
    </xdr:from>
    <xdr:to>
      <xdr:col>86</xdr:col>
      <xdr:colOff>495300</xdr:colOff>
      <xdr:row>72</xdr:row>
      <xdr:rowOff>76200</xdr:rowOff>
    </xdr:to>
    <xdr:graphicFrame macro="">
      <xdr:nvGraphicFramePr>
        <xdr:cNvPr id="949017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88</xdr:col>
      <xdr:colOff>161925</xdr:colOff>
      <xdr:row>54</xdr:row>
      <xdr:rowOff>495300</xdr:rowOff>
    </xdr:from>
    <xdr:to>
      <xdr:col>101</xdr:col>
      <xdr:colOff>542925</xdr:colOff>
      <xdr:row>80</xdr:row>
      <xdr:rowOff>123825</xdr:rowOff>
    </xdr:to>
    <xdr:graphicFrame macro="">
      <xdr:nvGraphicFramePr>
        <xdr:cNvPr id="949017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1714500</xdr:colOff>
      <xdr:row>1</xdr:row>
      <xdr:rowOff>57150</xdr:rowOff>
    </xdr:from>
    <xdr:to>
      <xdr:col>78</xdr:col>
      <xdr:colOff>466725</xdr:colOff>
      <xdr:row>21</xdr:row>
      <xdr:rowOff>171450</xdr:rowOff>
    </xdr:to>
    <xdr:graphicFrame macro="">
      <xdr:nvGraphicFramePr>
        <xdr:cNvPr id="949017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1724025</xdr:colOff>
      <xdr:row>22</xdr:row>
      <xdr:rowOff>238125</xdr:rowOff>
    </xdr:from>
    <xdr:to>
      <xdr:col>78</xdr:col>
      <xdr:colOff>447675</xdr:colOff>
      <xdr:row>39</xdr:row>
      <xdr:rowOff>85725</xdr:rowOff>
    </xdr:to>
    <xdr:graphicFrame macro="">
      <xdr:nvGraphicFramePr>
        <xdr:cNvPr id="949017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80</xdr:col>
      <xdr:colOff>552450</xdr:colOff>
      <xdr:row>1</xdr:row>
      <xdr:rowOff>47625</xdr:rowOff>
    </xdr:from>
    <xdr:to>
      <xdr:col>86</xdr:col>
      <xdr:colOff>66675</xdr:colOff>
      <xdr:row>21</xdr:row>
      <xdr:rowOff>171450</xdr:rowOff>
    </xdr:to>
    <xdr:graphicFrame macro="">
      <xdr:nvGraphicFramePr>
        <xdr:cNvPr id="949018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81</xdr:col>
      <xdr:colOff>9525</xdr:colOff>
      <xdr:row>22</xdr:row>
      <xdr:rowOff>247650</xdr:rowOff>
    </xdr:from>
    <xdr:to>
      <xdr:col>86</xdr:col>
      <xdr:colOff>76200</xdr:colOff>
      <xdr:row>39</xdr:row>
      <xdr:rowOff>114300</xdr:rowOff>
    </xdr:to>
    <xdr:graphicFrame macro="">
      <xdr:nvGraphicFramePr>
        <xdr:cNvPr id="949018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266700</xdr:colOff>
      <xdr:row>0</xdr:row>
      <xdr:rowOff>66675</xdr:rowOff>
    </xdr:from>
    <xdr:to>
      <xdr:col>21</xdr:col>
      <xdr:colOff>55596</xdr:colOff>
      <xdr:row>3</xdr:row>
      <xdr:rowOff>123825</xdr:rowOff>
    </xdr:to>
    <xdr:pic>
      <xdr:nvPicPr>
        <xdr:cNvPr id="9490182" name="1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5"/>
          <a:ext cx="781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149679</xdr:colOff>
      <xdr:row>0</xdr:row>
      <xdr:rowOff>81643</xdr:rowOff>
    </xdr:from>
    <xdr:to>
      <xdr:col>2</xdr:col>
      <xdr:colOff>113935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81643"/>
          <a:ext cx="49493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152400</xdr:colOff>
      <xdr:row>28</xdr:row>
      <xdr:rowOff>0</xdr:rowOff>
    </xdr:from>
    <xdr:to>
      <xdr:col>101</xdr:col>
      <xdr:colOff>561975</xdr:colOff>
      <xdr:row>51</xdr:row>
      <xdr:rowOff>104775</xdr:rowOff>
    </xdr:to>
    <xdr:graphicFrame macro="">
      <xdr:nvGraphicFramePr>
        <xdr:cNvPr id="977449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88</xdr:col>
      <xdr:colOff>152400</xdr:colOff>
      <xdr:row>1</xdr:row>
      <xdr:rowOff>95250</xdr:rowOff>
    </xdr:from>
    <xdr:to>
      <xdr:col>101</xdr:col>
      <xdr:colOff>561975</xdr:colOff>
      <xdr:row>25</xdr:row>
      <xdr:rowOff>142875</xdr:rowOff>
    </xdr:to>
    <xdr:graphicFrame macro="">
      <xdr:nvGraphicFramePr>
        <xdr:cNvPr id="977449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80</xdr:col>
      <xdr:colOff>219075</xdr:colOff>
      <xdr:row>54</xdr:row>
      <xdr:rowOff>123825</xdr:rowOff>
    </xdr:from>
    <xdr:to>
      <xdr:col>86</xdr:col>
      <xdr:colOff>495300</xdr:colOff>
      <xdr:row>72</xdr:row>
      <xdr:rowOff>76200</xdr:rowOff>
    </xdr:to>
    <xdr:graphicFrame macro="">
      <xdr:nvGraphicFramePr>
        <xdr:cNvPr id="977449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88</xdr:col>
      <xdr:colOff>161925</xdr:colOff>
      <xdr:row>54</xdr:row>
      <xdr:rowOff>495300</xdr:rowOff>
    </xdr:from>
    <xdr:to>
      <xdr:col>101</xdr:col>
      <xdr:colOff>542925</xdr:colOff>
      <xdr:row>80</xdr:row>
      <xdr:rowOff>123825</xdr:rowOff>
    </xdr:to>
    <xdr:graphicFrame macro="">
      <xdr:nvGraphicFramePr>
        <xdr:cNvPr id="977450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1714500</xdr:colOff>
      <xdr:row>1</xdr:row>
      <xdr:rowOff>57150</xdr:rowOff>
    </xdr:from>
    <xdr:to>
      <xdr:col>78</xdr:col>
      <xdr:colOff>466725</xdr:colOff>
      <xdr:row>21</xdr:row>
      <xdr:rowOff>171450</xdr:rowOff>
    </xdr:to>
    <xdr:graphicFrame macro="">
      <xdr:nvGraphicFramePr>
        <xdr:cNvPr id="9774502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1724025</xdr:colOff>
      <xdr:row>22</xdr:row>
      <xdr:rowOff>238125</xdr:rowOff>
    </xdr:from>
    <xdr:to>
      <xdr:col>78</xdr:col>
      <xdr:colOff>447675</xdr:colOff>
      <xdr:row>39</xdr:row>
      <xdr:rowOff>85725</xdr:rowOff>
    </xdr:to>
    <xdr:graphicFrame macro="">
      <xdr:nvGraphicFramePr>
        <xdr:cNvPr id="977450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80</xdr:col>
      <xdr:colOff>552450</xdr:colOff>
      <xdr:row>1</xdr:row>
      <xdr:rowOff>47625</xdr:rowOff>
    </xdr:from>
    <xdr:to>
      <xdr:col>86</xdr:col>
      <xdr:colOff>66675</xdr:colOff>
      <xdr:row>21</xdr:row>
      <xdr:rowOff>171450</xdr:rowOff>
    </xdr:to>
    <xdr:graphicFrame macro="">
      <xdr:nvGraphicFramePr>
        <xdr:cNvPr id="977450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81</xdr:col>
      <xdr:colOff>9525</xdr:colOff>
      <xdr:row>22</xdr:row>
      <xdr:rowOff>247650</xdr:rowOff>
    </xdr:from>
    <xdr:to>
      <xdr:col>86</xdr:col>
      <xdr:colOff>76200</xdr:colOff>
      <xdr:row>39</xdr:row>
      <xdr:rowOff>114300</xdr:rowOff>
    </xdr:to>
    <xdr:graphicFrame macro="">
      <xdr:nvGraphicFramePr>
        <xdr:cNvPr id="977450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266700</xdr:colOff>
      <xdr:row>0</xdr:row>
      <xdr:rowOff>66675</xdr:rowOff>
    </xdr:from>
    <xdr:to>
      <xdr:col>21</xdr:col>
      <xdr:colOff>47625</xdr:colOff>
      <xdr:row>3</xdr:row>
      <xdr:rowOff>123825</xdr:rowOff>
    </xdr:to>
    <xdr:pic>
      <xdr:nvPicPr>
        <xdr:cNvPr id="9774506" name="1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5"/>
          <a:ext cx="781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174238</xdr:colOff>
      <xdr:row>0</xdr:row>
      <xdr:rowOff>127776</xdr:rowOff>
    </xdr:from>
    <xdr:to>
      <xdr:col>2</xdr:col>
      <xdr:colOff>74031</xdr:colOff>
      <xdr:row>3</xdr:row>
      <xdr:rowOff>127776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65" y="127776"/>
          <a:ext cx="422506" cy="487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152400</xdr:colOff>
      <xdr:row>28</xdr:row>
      <xdr:rowOff>104775</xdr:rowOff>
    </xdr:from>
    <xdr:to>
      <xdr:col>101</xdr:col>
      <xdr:colOff>561975</xdr:colOff>
      <xdr:row>51</xdr:row>
      <xdr:rowOff>104775</xdr:rowOff>
    </xdr:to>
    <xdr:graphicFrame macro="">
      <xdr:nvGraphicFramePr>
        <xdr:cNvPr id="977552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88</xdr:col>
      <xdr:colOff>152400</xdr:colOff>
      <xdr:row>1</xdr:row>
      <xdr:rowOff>95250</xdr:rowOff>
    </xdr:from>
    <xdr:to>
      <xdr:col>101</xdr:col>
      <xdr:colOff>561975</xdr:colOff>
      <xdr:row>25</xdr:row>
      <xdr:rowOff>142875</xdr:rowOff>
    </xdr:to>
    <xdr:graphicFrame macro="">
      <xdr:nvGraphicFramePr>
        <xdr:cNvPr id="977552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80</xdr:col>
      <xdr:colOff>219075</xdr:colOff>
      <xdr:row>54</xdr:row>
      <xdr:rowOff>123825</xdr:rowOff>
    </xdr:from>
    <xdr:to>
      <xdr:col>86</xdr:col>
      <xdr:colOff>495300</xdr:colOff>
      <xdr:row>72</xdr:row>
      <xdr:rowOff>76200</xdr:rowOff>
    </xdr:to>
    <xdr:graphicFrame macro="">
      <xdr:nvGraphicFramePr>
        <xdr:cNvPr id="977552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123825</xdr:rowOff>
    </xdr:from>
    <xdr:to>
      <xdr:col>1</xdr:col>
      <xdr:colOff>295275</xdr:colOff>
      <xdr:row>3</xdr:row>
      <xdr:rowOff>47625</xdr:rowOff>
    </xdr:to>
    <xdr:pic>
      <xdr:nvPicPr>
        <xdr:cNvPr id="9775524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952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88</xdr:col>
      <xdr:colOff>161925</xdr:colOff>
      <xdr:row>54</xdr:row>
      <xdr:rowOff>495300</xdr:rowOff>
    </xdr:from>
    <xdr:to>
      <xdr:col>101</xdr:col>
      <xdr:colOff>542925</xdr:colOff>
      <xdr:row>80</xdr:row>
      <xdr:rowOff>123825</xdr:rowOff>
    </xdr:to>
    <xdr:graphicFrame macro="">
      <xdr:nvGraphicFramePr>
        <xdr:cNvPr id="97755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1714500</xdr:colOff>
      <xdr:row>1</xdr:row>
      <xdr:rowOff>57150</xdr:rowOff>
    </xdr:from>
    <xdr:to>
      <xdr:col>78</xdr:col>
      <xdr:colOff>466725</xdr:colOff>
      <xdr:row>21</xdr:row>
      <xdr:rowOff>171450</xdr:rowOff>
    </xdr:to>
    <xdr:graphicFrame macro="">
      <xdr:nvGraphicFramePr>
        <xdr:cNvPr id="977552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1724025</xdr:colOff>
      <xdr:row>22</xdr:row>
      <xdr:rowOff>238125</xdr:rowOff>
    </xdr:from>
    <xdr:to>
      <xdr:col>78</xdr:col>
      <xdr:colOff>447675</xdr:colOff>
      <xdr:row>39</xdr:row>
      <xdr:rowOff>85725</xdr:rowOff>
    </xdr:to>
    <xdr:graphicFrame macro="">
      <xdr:nvGraphicFramePr>
        <xdr:cNvPr id="977552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80</xdr:col>
      <xdr:colOff>552450</xdr:colOff>
      <xdr:row>1</xdr:row>
      <xdr:rowOff>47625</xdr:rowOff>
    </xdr:from>
    <xdr:to>
      <xdr:col>86</xdr:col>
      <xdr:colOff>66675</xdr:colOff>
      <xdr:row>21</xdr:row>
      <xdr:rowOff>171450</xdr:rowOff>
    </xdr:to>
    <xdr:graphicFrame macro="">
      <xdr:nvGraphicFramePr>
        <xdr:cNvPr id="977552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9525</xdr:colOff>
      <xdr:row>22</xdr:row>
      <xdr:rowOff>247650</xdr:rowOff>
    </xdr:from>
    <xdr:to>
      <xdr:col>86</xdr:col>
      <xdr:colOff>76200</xdr:colOff>
      <xdr:row>39</xdr:row>
      <xdr:rowOff>114300</xdr:rowOff>
    </xdr:to>
    <xdr:graphicFrame macro="">
      <xdr:nvGraphicFramePr>
        <xdr:cNvPr id="977552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15</xdr:col>
      <xdr:colOff>266700</xdr:colOff>
      <xdr:row>0</xdr:row>
      <xdr:rowOff>66675</xdr:rowOff>
    </xdr:from>
    <xdr:to>
      <xdr:col>21</xdr:col>
      <xdr:colOff>47625</xdr:colOff>
      <xdr:row>3</xdr:row>
      <xdr:rowOff>123825</xdr:rowOff>
    </xdr:to>
    <xdr:pic>
      <xdr:nvPicPr>
        <xdr:cNvPr id="9775530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5"/>
          <a:ext cx="781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41</xdr:row>
      <xdr:rowOff>57150</xdr:rowOff>
    </xdr:from>
    <xdr:to>
      <xdr:col>27</xdr:col>
      <xdr:colOff>1933575</xdr:colOff>
      <xdr:row>49</xdr:row>
      <xdr:rowOff>419100</xdr:rowOff>
    </xdr:to>
    <xdr:graphicFrame macro="">
      <xdr:nvGraphicFramePr>
        <xdr:cNvPr id="985020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9525</xdr:colOff>
      <xdr:row>19</xdr:row>
      <xdr:rowOff>266700</xdr:rowOff>
    </xdr:from>
    <xdr:to>
      <xdr:col>54</xdr:col>
      <xdr:colOff>19050</xdr:colOff>
      <xdr:row>29</xdr:row>
      <xdr:rowOff>152400</xdr:rowOff>
    </xdr:to>
    <xdr:graphicFrame macro="">
      <xdr:nvGraphicFramePr>
        <xdr:cNvPr id="985020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152400</xdr:colOff>
      <xdr:row>19</xdr:row>
      <xdr:rowOff>285750</xdr:rowOff>
    </xdr:from>
    <xdr:to>
      <xdr:col>60</xdr:col>
      <xdr:colOff>514350</xdr:colOff>
      <xdr:row>29</xdr:row>
      <xdr:rowOff>142875</xdr:rowOff>
    </xdr:to>
    <xdr:graphicFrame macro="">
      <xdr:nvGraphicFramePr>
        <xdr:cNvPr id="985020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9525</xdr:colOff>
      <xdr:row>29</xdr:row>
      <xdr:rowOff>285750</xdr:rowOff>
    </xdr:from>
    <xdr:to>
      <xdr:col>54</xdr:col>
      <xdr:colOff>9525</xdr:colOff>
      <xdr:row>40</xdr:row>
      <xdr:rowOff>171450</xdr:rowOff>
    </xdr:to>
    <xdr:graphicFrame macro="">
      <xdr:nvGraphicFramePr>
        <xdr:cNvPr id="985020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152400</xdr:colOff>
      <xdr:row>29</xdr:row>
      <xdr:rowOff>285750</xdr:rowOff>
    </xdr:from>
    <xdr:to>
      <xdr:col>60</xdr:col>
      <xdr:colOff>514350</xdr:colOff>
      <xdr:row>40</xdr:row>
      <xdr:rowOff>171450</xdr:rowOff>
    </xdr:to>
    <xdr:graphicFrame macro="">
      <xdr:nvGraphicFramePr>
        <xdr:cNvPr id="985020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495300</xdr:colOff>
      <xdr:row>41</xdr:row>
      <xdr:rowOff>200025</xdr:rowOff>
    </xdr:from>
    <xdr:to>
      <xdr:col>46</xdr:col>
      <xdr:colOff>0</xdr:colOff>
      <xdr:row>50</xdr:row>
      <xdr:rowOff>0</xdr:rowOff>
    </xdr:to>
    <xdr:graphicFrame macro="">
      <xdr:nvGraphicFramePr>
        <xdr:cNvPr id="985020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619125</xdr:colOff>
      <xdr:row>21</xdr:row>
      <xdr:rowOff>190500</xdr:rowOff>
    </xdr:from>
    <xdr:to>
      <xdr:col>46</xdr:col>
      <xdr:colOff>9525</xdr:colOff>
      <xdr:row>37</xdr:row>
      <xdr:rowOff>0</xdr:rowOff>
    </xdr:to>
    <xdr:graphicFrame macro="">
      <xdr:nvGraphicFramePr>
        <xdr:cNvPr id="985020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CZ118"/>
  <sheetViews>
    <sheetView showGridLines="0" tabSelected="1" topLeftCell="A34" zoomScale="70" zoomScaleNormal="70" zoomScaleSheetLayoutView="80" workbookViewId="0">
      <selection activeCell="C59" sqref="C59:D5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7" bestFit="1" customWidth="1"/>
    <col min="6" max="6" width="5.42578125" customWidth="1"/>
    <col min="7" max="7" width="5.28515625" style="25" hidden="1" customWidth="1"/>
    <col min="8" max="8" width="5" customWidth="1"/>
    <col min="9" max="9" width="5.28515625" hidden="1" customWidth="1"/>
    <col min="10" max="10" width="5" customWidth="1"/>
    <col min="11" max="11" width="5.28515625" hidden="1" customWidth="1"/>
    <col min="12" max="12" width="5.7109375" customWidth="1"/>
    <col min="13" max="13" width="5.28515625" hidden="1" customWidth="1"/>
    <col min="14" max="14" width="5" style="17" customWidth="1"/>
    <col min="15" max="15" width="5.28515625" style="17" hidden="1" customWidth="1"/>
    <col min="16" max="16" width="5" style="17" customWidth="1"/>
    <col min="17" max="17" width="5.28515625" style="17" hidden="1" customWidth="1"/>
    <col min="18" max="18" width="5" style="17" customWidth="1"/>
    <col min="19" max="19" width="5.28515625" style="17" hidden="1" customWidth="1"/>
    <col min="20" max="20" width="5" style="17" customWidth="1"/>
    <col min="21" max="21" width="5.28515625" hidden="1" customWidth="1"/>
    <col min="22" max="22" width="5" customWidth="1"/>
    <col min="23" max="23" width="5.28515625" hidden="1" customWidth="1"/>
    <col min="24" max="24" width="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5.28515625" customWidth="1"/>
    <col min="31" max="31" width="5.28515625" hidden="1" customWidth="1"/>
    <col min="32" max="32" width="5.28515625" customWidth="1"/>
    <col min="33" max="33" width="5.28515625" hidden="1" customWidth="1"/>
    <col min="34" max="34" width="5.28515625" customWidth="1"/>
    <col min="35" max="35" width="5.28515625" hidden="1" customWidth="1"/>
    <col min="36" max="36" width="5.28515625" customWidth="1"/>
    <col min="37" max="37" width="5.28515625" hidden="1" customWidth="1"/>
    <col min="38" max="38" width="5.28515625" customWidth="1"/>
    <col min="39" max="39" width="5.28515625" hidden="1" customWidth="1"/>
    <col min="40" max="40" width="5" customWidth="1"/>
    <col min="41" max="41" width="5.28515625" hidden="1" customWidth="1"/>
    <col min="42" max="42" width="5" customWidth="1"/>
    <col min="43" max="43" width="5.28515625" hidden="1" customWidth="1"/>
    <col min="44" max="44" width="5.28515625" customWidth="1"/>
    <col min="45" max="45" width="5.28515625" hidden="1" customWidth="1"/>
    <col min="46" max="46" width="5.28515625" customWidth="1"/>
    <col min="47" max="47" width="5.28515625" hidden="1" customWidth="1"/>
    <col min="48" max="48" width="5.28515625" customWidth="1"/>
    <col min="49" max="49" width="5.28515625" hidden="1" customWidth="1"/>
    <col min="50" max="50" width="5.28515625" customWidth="1"/>
    <col min="51" max="51" width="5.28515625" hidden="1" customWidth="1"/>
    <col min="52" max="52" width="5.28515625" customWidth="1"/>
    <col min="53" max="53" width="5.28515625" hidden="1" customWidth="1"/>
    <col min="54" max="54" width="5" customWidth="1"/>
    <col min="55" max="55" width="5.28515625" hidden="1" customWidth="1"/>
    <col min="56" max="56" width="5" customWidth="1"/>
    <col min="57" max="57" width="5.28515625" hidden="1" customWidth="1"/>
    <col min="58" max="58" width="5" customWidth="1"/>
    <col min="59" max="59" width="5.28515625" hidden="1" customWidth="1"/>
    <col min="60" max="60" width="5" customWidth="1"/>
    <col min="61" max="61" width="5.28515625" hidden="1" customWidth="1"/>
    <col min="62" max="62" width="5" customWidth="1"/>
    <col min="63" max="63" width="5.28515625" hidden="1" customWidth="1"/>
    <col min="64" max="64" width="5.5703125" customWidth="1"/>
    <col min="65" max="65" width="9.42578125" customWidth="1"/>
    <col min="66" max="66" width="8" customWidth="1"/>
    <col min="67" max="67" width="10.85546875" customWidth="1"/>
    <col min="68" max="68" width="14.140625" hidden="1" customWidth="1"/>
    <col min="69" max="71" width="12" customWidth="1"/>
    <col min="72" max="72" width="26.140625" style="47" customWidth="1"/>
    <col min="73" max="80" width="8.140625" style="47" customWidth="1"/>
    <col min="81" max="81" width="8.28515625" style="47" customWidth="1"/>
    <col min="82" max="82" width="11.7109375" style="47" bestFit="1" customWidth="1"/>
    <col min="83" max="84" width="12.42578125" style="47" bestFit="1" customWidth="1"/>
    <col min="85" max="85" width="0.5703125" style="47" customWidth="1"/>
    <col min="86" max="88" width="17.42578125" customWidth="1"/>
    <col min="89" max="89" width="13.42578125" customWidth="1"/>
    <col min="90" max="90" width="5.5703125" customWidth="1"/>
    <col min="97" max="97" width="5.42578125" customWidth="1"/>
    <col min="98" max="100" width="6.140625" customWidth="1"/>
  </cols>
  <sheetData>
    <row r="2" spans="1:89" ht="12.75" customHeight="1" x14ac:dyDescent="0.2">
      <c r="C2" s="361" t="s">
        <v>128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9"/>
      <c r="P2" s="19"/>
      <c r="Q2" s="19"/>
      <c r="R2" s="19"/>
      <c r="S2" s="19"/>
      <c r="T2" s="19"/>
    </row>
    <row r="3" spans="1:89" ht="12.75" customHeight="1" x14ac:dyDescent="0.2">
      <c r="C3" s="380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20"/>
      <c r="P3" s="20"/>
      <c r="Q3" s="20"/>
      <c r="R3" s="20"/>
      <c r="S3" s="20"/>
      <c r="T3" s="20"/>
    </row>
    <row r="4" spans="1:89" ht="12.75" customHeight="1" x14ac:dyDescent="0.2">
      <c r="C4" s="1"/>
      <c r="D4" s="1"/>
      <c r="E4" s="1"/>
      <c r="F4" s="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9" ht="12.75" customHeight="1" x14ac:dyDescent="0.2">
      <c r="C5" s="306" t="s">
        <v>184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5"/>
      <c r="P5" s="305"/>
      <c r="Q5" s="1"/>
      <c r="R5" s="1"/>
      <c r="S5" s="1"/>
      <c r="T5" s="1"/>
    </row>
    <row r="6" spans="1:89" ht="12.75" customHeight="1" x14ac:dyDescent="0.2">
      <c r="C6" s="2"/>
      <c r="D6" s="2"/>
      <c r="E6" s="15"/>
      <c r="F6" s="2"/>
      <c r="G6" s="23"/>
      <c r="H6" s="2"/>
      <c r="I6" s="13"/>
      <c r="L6" s="2"/>
      <c r="M6" s="2"/>
      <c r="N6" s="15"/>
      <c r="O6" s="15"/>
      <c r="P6" s="15"/>
      <c r="Q6" s="15"/>
      <c r="R6" s="15"/>
      <c r="S6" s="15"/>
      <c r="T6" s="15"/>
      <c r="U6" s="2"/>
      <c r="V6" s="13"/>
    </row>
    <row r="7" spans="1:89" ht="12.75" customHeight="1" x14ac:dyDescent="0.2">
      <c r="B7" s="3"/>
      <c r="C7" s="4" t="s">
        <v>15</v>
      </c>
      <c r="D7" s="362" t="s">
        <v>126</v>
      </c>
      <c r="E7" s="362"/>
      <c r="F7" s="362"/>
      <c r="G7" s="362"/>
      <c r="H7" s="362"/>
      <c r="I7" s="28"/>
      <c r="J7" s="58"/>
      <c r="K7" s="130"/>
      <c r="L7" s="6" t="s">
        <v>18</v>
      </c>
      <c r="M7" s="6"/>
      <c r="N7" s="363" t="s">
        <v>125</v>
      </c>
      <c r="O7" s="363"/>
      <c r="P7" s="363"/>
      <c r="Q7" s="363"/>
      <c r="R7" s="363"/>
      <c r="S7" s="363"/>
      <c r="T7" s="363"/>
      <c r="U7" s="363"/>
      <c r="V7" s="119"/>
      <c r="W7" s="13"/>
      <c r="X7" s="13"/>
    </row>
    <row r="8" spans="1:89" ht="12.75" customHeight="1" x14ac:dyDescent="0.2">
      <c r="B8" s="3"/>
      <c r="C8" s="4" t="s">
        <v>1</v>
      </c>
      <c r="D8" s="364" t="s">
        <v>45</v>
      </c>
      <c r="E8" s="364"/>
      <c r="F8" s="364"/>
      <c r="G8" s="364"/>
      <c r="H8" s="364"/>
      <c r="I8" s="38"/>
      <c r="J8" s="97" t="s">
        <v>0</v>
      </c>
      <c r="K8" s="97">
        <v>0</v>
      </c>
      <c r="L8" s="152" t="s">
        <v>50</v>
      </c>
      <c r="M8" s="144"/>
      <c r="N8" s="144"/>
      <c r="O8" s="29"/>
      <c r="P8" s="29"/>
      <c r="Q8" s="29"/>
      <c r="R8" s="29"/>
      <c r="S8" s="29"/>
      <c r="T8" s="29"/>
      <c r="U8" s="30"/>
      <c r="V8" s="31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89" ht="12.75" customHeight="1" x14ac:dyDescent="0.2">
      <c r="B9" s="3"/>
      <c r="C9" s="4" t="s">
        <v>5</v>
      </c>
      <c r="D9" s="368" t="s">
        <v>127</v>
      </c>
      <c r="E9" s="369"/>
      <c r="F9" s="369"/>
      <c r="G9" s="369"/>
      <c r="H9" s="370"/>
      <c r="I9" s="39"/>
      <c r="J9" s="97" t="s">
        <v>24</v>
      </c>
      <c r="K9" s="97">
        <v>1</v>
      </c>
      <c r="L9" s="153" t="s">
        <v>49</v>
      </c>
      <c r="M9" s="145"/>
      <c r="N9" s="145"/>
      <c r="O9" s="33"/>
      <c r="P9" s="33"/>
      <c r="Q9" s="33"/>
      <c r="R9" s="33"/>
      <c r="S9" s="33"/>
      <c r="T9" s="33"/>
      <c r="U9" s="34"/>
      <c r="V9" s="34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89" ht="12.75" customHeight="1" x14ac:dyDescent="0.2">
      <c r="B10" s="3"/>
      <c r="C10" s="371" t="s">
        <v>10</v>
      </c>
      <c r="D10" s="372"/>
      <c r="E10" s="373"/>
      <c r="F10" s="374">
        <v>29</v>
      </c>
      <c r="G10" s="375"/>
      <c r="H10" s="376"/>
      <c r="I10" s="40"/>
      <c r="J10" s="97" t="s">
        <v>25</v>
      </c>
      <c r="K10" s="97">
        <v>2</v>
      </c>
      <c r="L10" s="153" t="s">
        <v>48</v>
      </c>
      <c r="M10" s="145"/>
      <c r="N10" s="145"/>
      <c r="O10" s="33"/>
      <c r="P10" s="33"/>
      <c r="Q10" s="33"/>
      <c r="R10" s="33"/>
      <c r="S10" s="33"/>
      <c r="T10" s="33"/>
      <c r="U10" s="34"/>
      <c r="V10" s="34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89" ht="12.75" customHeight="1" x14ac:dyDescent="0.2">
      <c r="B11" s="3"/>
      <c r="C11" s="371" t="s">
        <v>8</v>
      </c>
      <c r="D11" s="372"/>
      <c r="E11" s="373"/>
      <c r="F11" s="377">
        <f>COUNTIF(E59:E105,"=P")</f>
        <v>1</v>
      </c>
      <c r="G11" s="378"/>
      <c r="H11" s="379"/>
      <c r="I11" s="41"/>
      <c r="J11" s="97" t="s">
        <v>26</v>
      </c>
      <c r="K11" s="97">
        <v>3</v>
      </c>
      <c r="L11" s="153" t="s">
        <v>47</v>
      </c>
      <c r="M11" s="145"/>
      <c r="N11" s="145"/>
      <c r="O11" s="33"/>
      <c r="P11" s="117"/>
      <c r="Q11" s="117"/>
      <c r="R11" s="117"/>
      <c r="S11" s="11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1:89" ht="12.75" customHeight="1" x14ac:dyDescent="0.2">
      <c r="B12" s="3"/>
      <c r="C12" s="371" t="s">
        <v>13</v>
      </c>
      <c r="D12" s="372"/>
      <c r="E12" s="373"/>
      <c r="F12" s="377">
        <f>COUNTIF(E59:E105,"=A")</f>
        <v>0</v>
      </c>
      <c r="G12" s="378"/>
      <c r="H12" s="379"/>
      <c r="I12" s="41"/>
      <c r="J12" s="142"/>
      <c r="K12" s="142"/>
      <c r="L12" s="153"/>
      <c r="M12" s="59"/>
      <c r="N12" s="59"/>
      <c r="O12" s="59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118"/>
      <c r="BN12" s="118"/>
      <c r="BO12" s="118"/>
      <c r="BP12" s="118"/>
      <c r="BQ12" s="118"/>
      <c r="BR12" s="118"/>
      <c r="BS12" s="11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1:89" ht="12.75" customHeight="1" x14ac:dyDescent="0.2">
      <c r="C13" s="8"/>
      <c r="D13" s="8"/>
      <c r="E13" s="16"/>
      <c r="F13" s="8"/>
      <c r="G13" s="24"/>
      <c r="H13" s="8"/>
      <c r="I13" s="13"/>
      <c r="L13" s="33"/>
      <c r="M13" s="35"/>
      <c r="N13" s="35"/>
      <c r="O13" s="35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118"/>
      <c r="BN13" s="118"/>
      <c r="BO13" s="118"/>
      <c r="BP13" s="118"/>
      <c r="BQ13" s="118"/>
      <c r="BR13" s="118"/>
      <c r="BS13" s="11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K13" s="21"/>
    </row>
    <row r="14" spans="1:89" ht="12.75" customHeight="1" x14ac:dyDescent="0.2">
      <c r="M14" s="35"/>
      <c r="N14" s="35"/>
      <c r="O14" s="35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1"/>
      <c r="BN14" s="51"/>
      <c r="BO14" s="51"/>
      <c r="BP14" s="51"/>
      <c r="BQ14" s="51"/>
      <c r="BR14" s="51"/>
      <c r="BS14" s="51"/>
      <c r="CK14" s="42" t="s">
        <v>0</v>
      </c>
    </row>
    <row r="15" spans="1:89" ht="12.75" customHeight="1" thickBot="1" x14ac:dyDescent="0.25">
      <c r="B15" s="13"/>
      <c r="C15" s="13"/>
      <c r="D15" s="13" t="s">
        <v>39</v>
      </c>
      <c r="BM15" s="37"/>
      <c r="CK15" s="42" t="s">
        <v>4</v>
      </c>
    </row>
    <row r="16" spans="1:89" ht="12.75" customHeight="1" thickBot="1" x14ac:dyDescent="0.25">
      <c r="A16" s="13"/>
      <c r="B16" s="382" t="s">
        <v>46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M16" s="37"/>
      <c r="CK16" s="32"/>
    </row>
    <row r="17" spans="1:84" ht="12.75" customHeight="1" x14ac:dyDescent="0.2">
      <c r="A17" s="13"/>
      <c r="B17" s="124" t="s">
        <v>2</v>
      </c>
      <c r="C17" s="126" t="s">
        <v>27</v>
      </c>
      <c r="D17" s="365" t="s">
        <v>12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7"/>
      <c r="O17" s="120"/>
      <c r="P17" s="313" t="s">
        <v>40</v>
      </c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5"/>
      <c r="AG17" s="139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55"/>
      <c r="BN17" s="55"/>
      <c r="CC17" s="49"/>
      <c r="CD17" s="49"/>
      <c r="CE17" s="49"/>
      <c r="CF17" s="49"/>
    </row>
    <row r="18" spans="1:84" ht="15" customHeight="1" x14ac:dyDescent="0.2">
      <c r="A18" s="13"/>
      <c r="B18" s="125">
        <v>1</v>
      </c>
      <c r="C18" s="127">
        <v>1</v>
      </c>
      <c r="D18" s="319" t="s">
        <v>55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1"/>
      <c r="O18" s="116"/>
      <c r="P18" s="316" t="s">
        <v>51</v>
      </c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8"/>
      <c r="AG18" s="159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54"/>
      <c r="BN18" s="54"/>
      <c r="CC18" s="49"/>
      <c r="CD18" s="49"/>
      <c r="CE18" s="49"/>
      <c r="CF18" s="49"/>
    </row>
    <row r="19" spans="1:84" ht="27" customHeight="1" x14ac:dyDescent="0.2">
      <c r="A19" s="13"/>
      <c r="B19" s="125">
        <f>B18+1</f>
        <v>2</v>
      </c>
      <c r="C19" s="127">
        <v>1</v>
      </c>
      <c r="D19" s="319" t="s">
        <v>56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1"/>
      <c r="O19" s="116"/>
      <c r="P19" s="307" t="s">
        <v>85</v>
      </c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9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55"/>
      <c r="BN19" s="55"/>
      <c r="CC19" s="49"/>
      <c r="CD19" s="49"/>
      <c r="CE19" s="49"/>
      <c r="CF19" s="49"/>
    </row>
    <row r="20" spans="1:84" ht="13.5" x14ac:dyDescent="0.2">
      <c r="A20" s="13"/>
      <c r="B20" s="125">
        <f t="shared" ref="B20:B47" si="0">B19+1</f>
        <v>3</v>
      </c>
      <c r="C20" s="127">
        <v>1</v>
      </c>
      <c r="D20" s="322" t="s">
        <v>57</v>
      </c>
      <c r="E20" s="323"/>
      <c r="F20" s="323"/>
      <c r="G20" s="323"/>
      <c r="H20" s="323"/>
      <c r="I20" s="323"/>
      <c r="J20" s="323"/>
      <c r="K20" s="323"/>
      <c r="L20" s="323"/>
      <c r="M20" s="323"/>
      <c r="N20" s="324"/>
      <c r="O20" s="116"/>
      <c r="P20" s="307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9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56"/>
      <c r="BN20" s="56"/>
      <c r="CC20" s="49"/>
      <c r="CD20" s="49"/>
      <c r="CE20" s="49"/>
      <c r="CF20" s="49"/>
    </row>
    <row r="21" spans="1:84" ht="28.5" customHeight="1" x14ac:dyDescent="0.2">
      <c r="A21" s="13"/>
      <c r="B21" s="125">
        <f t="shared" si="0"/>
        <v>4</v>
      </c>
      <c r="C21" s="127">
        <v>1</v>
      </c>
      <c r="D21" s="329" t="s">
        <v>58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1"/>
      <c r="O21" s="116"/>
      <c r="P21" s="310" t="s">
        <v>84</v>
      </c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2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57"/>
      <c r="BN21" s="57"/>
      <c r="CC21" s="49"/>
      <c r="CD21" s="49"/>
      <c r="CE21" s="49"/>
      <c r="CF21" s="49"/>
    </row>
    <row r="22" spans="1:84" ht="15" customHeight="1" x14ac:dyDescent="0.2">
      <c r="A22" s="13"/>
      <c r="B22" s="125">
        <f t="shared" si="0"/>
        <v>5</v>
      </c>
      <c r="C22" s="127">
        <v>1</v>
      </c>
      <c r="D22" s="322" t="s">
        <v>57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4"/>
      <c r="O22" s="116"/>
      <c r="P22" s="307" t="s">
        <v>85</v>
      </c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9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55"/>
      <c r="BN22" s="55"/>
      <c r="CC22" s="49"/>
      <c r="CD22" s="49"/>
      <c r="CE22" s="49"/>
      <c r="CF22" s="49"/>
    </row>
    <row r="23" spans="1:84" ht="28.5" customHeight="1" x14ac:dyDescent="0.2">
      <c r="A23" s="13"/>
      <c r="B23" s="125">
        <f t="shared" si="0"/>
        <v>6</v>
      </c>
      <c r="C23" s="127">
        <v>1</v>
      </c>
      <c r="D23" s="329" t="s">
        <v>58</v>
      </c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116"/>
      <c r="P23" s="310" t="s">
        <v>84</v>
      </c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2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56"/>
      <c r="BN23" s="56"/>
      <c r="CC23" s="49"/>
      <c r="CD23" s="49"/>
      <c r="CE23" s="49"/>
      <c r="CF23" s="49"/>
    </row>
    <row r="24" spans="1:84" ht="15" customHeight="1" x14ac:dyDescent="0.2">
      <c r="A24" s="13"/>
      <c r="B24" s="125">
        <f t="shared" si="0"/>
        <v>7</v>
      </c>
      <c r="C24" s="127">
        <v>1</v>
      </c>
      <c r="D24" s="322" t="s">
        <v>57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4"/>
      <c r="O24" s="116"/>
      <c r="P24" s="307" t="s">
        <v>86</v>
      </c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9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56"/>
      <c r="BN24" s="56"/>
      <c r="CC24" s="49"/>
      <c r="CD24" s="49"/>
      <c r="CE24" s="49"/>
      <c r="CF24" s="49"/>
    </row>
    <row r="25" spans="1:84" ht="15" customHeight="1" x14ac:dyDescent="0.2">
      <c r="A25" s="13"/>
      <c r="B25" s="125">
        <f t="shared" si="0"/>
        <v>8</v>
      </c>
      <c r="C25" s="127">
        <v>1</v>
      </c>
      <c r="D25" s="319" t="s">
        <v>59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1"/>
      <c r="O25" s="116"/>
      <c r="P25" s="310" t="s">
        <v>84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2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56"/>
      <c r="BN25" s="56"/>
      <c r="CC25" s="49"/>
      <c r="CD25" s="49"/>
      <c r="CE25" s="49"/>
      <c r="CF25" s="49"/>
    </row>
    <row r="26" spans="1:84" ht="15" customHeight="1" x14ac:dyDescent="0.2">
      <c r="A26" s="13"/>
      <c r="B26" s="125">
        <f t="shared" si="0"/>
        <v>9</v>
      </c>
      <c r="C26" s="127">
        <v>1</v>
      </c>
      <c r="D26" s="335" t="s">
        <v>60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116"/>
      <c r="P26" s="307" t="s">
        <v>85</v>
      </c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9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56"/>
      <c r="BN26" s="56"/>
      <c r="CC26" s="49"/>
      <c r="CD26" s="49"/>
      <c r="CE26" s="49"/>
      <c r="CF26" s="49"/>
    </row>
    <row r="27" spans="1:84" ht="15" customHeight="1" x14ac:dyDescent="0.2">
      <c r="A27" s="13"/>
      <c r="B27" s="125">
        <f t="shared" si="0"/>
        <v>10</v>
      </c>
      <c r="C27" s="127">
        <v>1</v>
      </c>
      <c r="D27" s="319" t="s">
        <v>61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1"/>
      <c r="O27" s="116"/>
      <c r="P27" s="310" t="s">
        <v>84</v>
      </c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2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56"/>
      <c r="BN27" s="56"/>
      <c r="CC27" s="49"/>
      <c r="CD27" s="49"/>
      <c r="CE27" s="49"/>
      <c r="CF27" s="49"/>
    </row>
    <row r="28" spans="1:84" ht="15" customHeight="1" x14ac:dyDescent="0.2">
      <c r="A28" s="13"/>
      <c r="B28" s="125">
        <f t="shared" si="0"/>
        <v>11</v>
      </c>
      <c r="C28" s="127">
        <v>1</v>
      </c>
      <c r="D28" s="319" t="s">
        <v>62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1"/>
      <c r="O28" s="116"/>
      <c r="P28" s="310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2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56"/>
      <c r="BN28" s="56"/>
      <c r="CC28" s="49"/>
      <c r="CD28" s="49"/>
      <c r="CE28" s="49"/>
      <c r="CF28" s="49"/>
    </row>
    <row r="29" spans="1:84" ht="30" customHeight="1" x14ac:dyDescent="0.2">
      <c r="A29" s="13"/>
      <c r="B29" s="125">
        <f t="shared" si="0"/>
        <v>12</v>
      </c>
      <c r="C29" s="127">
        <v>1</v>
      </c>
      <c r="D29" s="319" t="s">
        <v>63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1"/>
      <c r="O29" s="116"/>
      <c r="P29" s="307" t="s">
        <v>85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9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56"/>
      <c r="BN29" s="56"/>
      <c r="CC29" s="49"/>
      <c r="CD29" s="49"/>
      <c r="CE29" s="49"/>
      <c r="CF29" s="49"/>
    </row>
    <row r="30" spans="1:84" ht="15" customHeight="1" x14ac:dyDescent="0.2">
      <c r="A30" s="13"/>
      <c r="B30" s="125">
        <f t="shared" si="0"/>
        <v>13</v>
      </c>
      <c r="C30" s="127">
        <v>1</v>
      </c>
      <c r="D30" s="322" t="s">
        <v>57</v>
      </c>
      <c r="E30" s="323"/>
      <c r="F30" s="323"/>
      <c r="G30" s="323"/>
      <c r="H30" s="323"/>
      <c r="I30" s="323"/>
      <c r="J30" s="323"/>
      <c r="K30" s="323"/>
      <c r="L30" s="323"/>
      <c r="M30" s="323"/>
      <c r="N30" s="324"/>
      <c r="O30" s="116"/>
      <c r="P30" s="307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9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56"/>
      <c r="BN30" s="56"/>
      <c r="CC30" s="49"/>
      <c r="CD30" s="49"/>
      <c r="CE30" s="49"/>
      <c r="CF30" s="49"/>
    </row>
    <row r="31" spans="1:84" ht="15" customHeight="1" x14ac:dyDescent="0.2">
      <c r="A31" s="13"/>
      <c r="B31" s="125">
        <f t="shared" si="0"/>
        <v>14</v>
      </c>
      <c r="C31" s="127">
        <v>1</v>
      </c>
      <c r="D31" s="319" t="s">
        <v>64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116"/>
      <c r="P31" s="307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9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56"/>
      <c r="BN31" s="56"/>
      <c r="CC31" s="49"/>
      <c r="CD31" s="49"/>
      <c r="CE31" s="49"/>
      <c r="CF31" s="49"/>
    </row>
    <row r="32" spans="1:84" ht="15" customHeight="1" x14ac:dyDescent="0.2">
      <c r="A32" s="13"/>
      <c r="B32" s="125">
        <f t="shared" si="0"/>
        <v>15</v>
      </c>
      <c r="C32" s="127">
        <v>1</v>
      </c>
      <c r="D32" s="338" t="s">
        <v>65</v>
      </c>
      <c r="E32" s="339"/>
      <c r="F32" s="339"/>
      <c r="G32" s="339"/>
      <c r="H32" s="339"/>
      <c r="I32" s="339"/>
      <c r="J32" s="339"/>
      <c r="K32" s="339"/>
      <c r="L32" s="339"/>
      <c r="M32" s="339"/>
      <c r="N32" s="340"/>
      <c r="O32" s="116"/>
      <c r="P32" s="316" t="s">
        <v>51</v>
      </c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8"/>
      <c r="AG32" s="159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56"/>
      <c r="BN32" s="56"/>
      <c r="CC32" s="49"/>
      <c r="CD32" s="49"/>
      <c r="CE32" s="49"/>
      <c r="CF32" s="49"/>
    </row>
    <row r="33" spans="1:89" ht="15" customHeight="1" x14ac:dyDescent="0.2">
      <c r="A33" s="13"/>
      <c r="B33" s="125">
        <f t="shared" si="0"/>
        <v>16</v>
      </c>
      <c r="C33" s="127">
        <v>1</v>
      </c>
      <c r="D33" s="319" t="s">
        <v>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1"/>
      <c r="O33" s="116"/>
      <c r="P33" s="310" t="s">
        <v>84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2"/>
      <c r="AG33" s="161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56"/>
      <c r="BN33" s="56"/>
      <c r="CC33" s="49"/>
      <c r="CD33" s="49"/>
      <c r="CE33" s="49"/>
      <c r="CF33" s="49"/>
    </row>
    <row r="34" spans="1:89" ht="15" customHeight="1" x14ac:dyDescent="0.2">
      <c r="A34" s="13"/>
      <c r="B34" s="125">
        <f t="shared" si="0"/>
        <v>17</v>
      </c>
      <c r="C34" s="127">
        <v>1</v>
      </c>
      <c r="D34" s="319" t="s">
        <v>67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1"/>
      <c r="O34" s="116"/>
      <c r="P34" s="307" t="s">
        <v>85</v>
      </c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9"/>
      <c r="AG34" s="160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56"/>
      <c r="BN34" s="56"/>
      <c r="CC34" s="49"/>
      <c r="CD34" s="49"/>
      <c r="CE34" s="49"/>
      <c r="CF34" s="49"/>
    </row>
    <row r="35" spans="1:89" ht="30.75" customHeight="1" x14ac:dyDescent="0.2">
      <c r="A35" s="13"/>
      <c r="B35" s="125">
        <f t="shared" si="0"/>
        <v>18</v>
      </c>
      <c r="C35" s="127">
        <v>1</v>
      </c>
      <c r="D35" s="319" t="s">
        <v>68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1"/>
      <c r="O35" s="116"/>
      <c r="P35" s="307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9"/>
      <c r="AG35" s="160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56"/>
      <c r="BN35" s="56"/>
      <c r="CC35" s="49"/>
      <c r="CD35" s="49"/>
      <c r="CE35" s="49"/>
      <c r="CF35" s="49"/>
    </row>
    <row r="36" spans="1:89" ht="15" customHeight="1" x14ac:dyDescent="0.2">
      <c r="A36" s="13"/>
      <c r="B36" s="125">
        <f t="shared" si="0"/>
        <v>19</v>
      </c>
      <c r="C36" s="127">
        <v>1</v>
      </c>
      <c r="D36" s="319" t="s">
        <v>69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1"/>
      <c r="O36" s="121"/>
      <c r="P36" s="310" t="s">
        <v>84</v>
      </c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2"/>
      <c r="AG36" s="161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55"/>
      <c r="BN36" s="55"/>
      <c r="CC36" s="50"/>
      <c r="CD36" s="50"/>
      <c r="CE36" s="50"/>
      <c r="CF36" s="50"/>
    </row>
    <row r="37" spans="1:89" ht="15" customHeight="1" x14ac:dyDescent="0.2">
      <c r="A37" s="13"/>
      <c r="B37" s="125">
        <f t="shared" si="0"/>
        <v>20</v>
      </c>
      <c r="C37" s="127">
        <v>1</v>
      </c>
      <c r="D37" s="319" t="s">
        <v>70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1"/>
      <c r="O37" s="121"/>
      <c r="P37" s="307" t="s">
        <v>85</v>
      </c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9"/>
      <c r="AG37" s="160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55"/>
      <c r="BN37" s="55"/>
      <c r="CC37" s="50"/>
      <c r="CD37" s="50"/>
      <c r="CE37" s="50"/>
      <c r="CF37" s="50"/>
    </row>
    <row r="38" spans="1:89" ht="15" customHeight="1" x14ac:dyDescent="0.2">
      <c r="A38" s="13"/>
      <c r="B38" s="125">
        <f t="shared" si="0"/>
        <v>21</v>
      </c>
      <c r="C38" s="127">
        <v>1</v>
      </c>
      <c r="D38" s="319" t="s">
        <v>71</v>
      </c>
      <c r="E38" s="320"/>
      <c r="F38" s="320"/>
      <c r="G38" s="320"/>
      <c r="H38" s="320"/>
      <c r="I38" s="320"/>
      <c r="J38" s="320"/>
      <c r="K38" s="320"/>
      <c r="L38" s="320"/>
      <c r="M38" s="320"/>
      <c r="N38" s="321"/>
      <c r="O38" s="121"/>
      <c r="P38" s="310" t="s">
        <v>84</v>
      </c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2"/>
      <c r="AG38" s="161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55"/>
      <c r="BN38" s="55"/>
      <c r="CC38" s="50"/>
      <c r="CD38" s="50"/>
      <c r="CE38" s="50"/>
      <c r="CF38" s="50"/>
    </row>
    <row r="39" spans="1:89" ht="15" customHeight="1" x14ac:dyDescent="0.2">
      <c r="A39" s="13"/>
      <c r="B39" s="125">
        <f t="shared" si="0"/>
        <v>22</v>
      </c>
      <c r="C39" s="127">
        <v>1</v>
      </c>
      <c r="D39" s="319" t="s">
        <v>72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1"/>
      <c r="O39" s="121"/>
      <c r="P39" s="307" t="s">
        <v>85</v>
      </c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9"/>
      <c r="AG39" s="160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55"/>
      <c r="BN39" s="55"/>
      <c r="CC39" s="50"/>
      <c r="CD39" s="50"/>
      <c r="CE39" s="50"/>
      <c r="CF39" s="50"/>
    </row>
    <row r="40" spans="1:89" ht="15" customHeight="1" x14ac:dyDescent="0.2">
      <c r="A40" s="13"/>
      <c r="B40" s="125">
        <f t="shared" si="0"/>
        <v>23</v>
      </c>
      <c r="C40" s="127">
        <v>1</v>
      </c>
      <c r="D40" s="319" t="s">
        <v>73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1"/>
      <c r="O40" s="121"/>
      <c r="P40" s="310" t="s">
        <v>84</v>
      </c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2"/>
      <c r="AG40" s="161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55"/>
      <c r="BN40" s="55"/>
      <c r="CC40" s="50"/>
      <c r="CD40" s="50"/>
      <c r="CE40" s="50"/>
      <c r="CF40" s="50"/>
    </row>
    <row r="41" spans="1:89" ht="15" customHeight="1" x14ac:dyDescent="0.2">
      <c r="A41" s="13"/>
      <c r="B41" s="125">
        <f t="shared" si="0"/>
        <v>24</v>
      </c>
      <c r="C41" s="127">
        <v>1</v>
      </c>
      <c r="D41" s="335" t="s">
        <v>60</v>
      </c>
      <c r="E41" s="336"/>
      <c r="F41" s="336"/>
      <c r="G41" s="336"/>
      <c r="H41" s="336"/>
      <c r="I41" s="336"/>
      <c r="J41" s="336"/>
      <c r="K41" s="336"/>
      <c r="L41" s="336"/>
      <c r="M41" s="336"/>
      <c r="N41" s="337"/>
      <c r="O41" s="121"/>
      <c r="P41" s="307" t="s">
        <v>85</v>
      </c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9"/>
      <c r="AG41" s="160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55"/>
      <c r="BN41" s="55"/>
      <c r="CC41" s="50"/>
      <c r="CD41" s="50"/>
      <c r="CE41" s="50"/>
      <c r="CF41" s="50"/>
    </row>
    <row r="42" spans="1:89" ht="15" customHeight="1" thickBot="1" x14ac:dyDescent="0.25">
      <c r="A42" s="13"/>
      <c r="B42" s="125">
        <f t="shared" si="0"/>
        <v>25</v>
      </c>
      <c r="C42" s="128">
        <v>1</v>
      </c>
      <c r="D42" s="319" t="s">
        <v>74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1"/>
      <c r="O42" s="121"/>
      <c r="P42" s="310" t="s">
        <v>84</v>
      </c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2"/>
      <c r="AG42" s="161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55"/>
      <c r="BN42" s="55"/>
      <c r="CC42" s="50"/>
      <c r="CD42" s="50"/>
      <c r="CE42" s="50"/>
      <c r="CF42" s="50"/>
    </row>
    <row r="43" spans="1:89" ht="24" customHeight="1" thickBot="1" x14ac:dyDescent="0.25">
      <c r="A43" s="13"/>
      <c r="B43" s="125">
        <f t="shared" si="0"/>
        <v>26</v>
      </c>
      <c r="C43" s="127">
        <v>1</v>
      </c>
      <c r="D43" s="335" t="s">
        <v>60</v>
      </c>
      <c r="E43" s="336"/>
      <c r="F43" s="336"/>
      <c r="G43" s="336"/>
      <c r="H43" s="336"/>
      <c r="I43" s="336"/>
      <c r="J43" s="336"/>
      <c r="K43" s="336"/>
      <c r="L43" s="336"/>
      <c r="M43" s="336"/>
      <c r="N43" s="337"/>
      <c r="O43" s="116"/>
      <c r="P43" s="307" t="s">
        <v>85</v>
      </c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9"/>
      <c r="AG43" s="160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57"/>
      <c r="BN43" s="57"/>
      <c r="BU43" s="400" t="s">
        <v>80</v>
      </c>
      <c r="BV43" s="401"/>
      <c r="BW43" s="401"/>
      <c r="BX43" s="401"/>
      <c r="BY43" s="401"/>
      <c r="BZ43" s="401"/>
      <c r="CA43" s="401"/>
      <c r="CB43" s="402"/>
      <c r="CC43" s="50"/>
      <c r="CD43" s="50"/>
      <c r="CE43" s="50"/>
      <c r="CF43" s="50"/>
    </row>
    <row r="44" spans="1:89" ht="15.75" customHeight="1" x14ac:dyDescent="0.2">
      <c r="A44" s="13"/>
      <c r="B44" s="125">
        <f t="shared" si="0"/>
        <v>27</v>
      </c>
      <c r="C44" s="127">
        <v>1</v>
      </c>
      <c r="D44" s="319" t="s">
        <v>75</v>
      </c>
      <c r="E44" s="320"/>
      <c r="F44" s="320"/>
      <c r="G44" s="320"/>
      <c r="H44" s="320"/>
      <c r="I44" s="320"/>
      <c r="J44" s="320"/>
      <c r="K44" s="320"/>
      <c r="L44" s="320"/>
      <c r="M44" s="320"/>
      <c r="N44" s="321"/>
      <c r="O44" s="116"/>
      <c r="P44" s="307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9"/>
      <c r="AG44" s="160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56"/>
      <c r="BN44" s="56"/>
      <c r="BU44" s="416" t="str">
        <f>BU55</f>
        <v>1.- Reflexión sobre el texto.</v>
      </c>
      <c r="BV44" s="417"/>
      <c r="BW44" s="403" t="str">
        <f>BW55</f>
        <v>2.- Extracción de información explícita.</v>
      </c>
      <c r="BX44" s="403"/>
      <c r="BY44" s="410" t="str">
        <f>BY55</f>
        <v>3.- Extracción de información implícita.</v>
      </c>
      <c r="BZ44" s="410"/>
      <c r="CA44" s="412" t="str">
        <f>CA55</f>
        <v>4.- Reconocimiento de funciones gramaticales y usos ortográficos.</v>
      </c>
      <c r="CB44" s="413"/>
      <c r="CC44" s="50"/>
      <c r="CD44" s="50"/>
      <c r="CE44" s="50"/>
      <c r="CF44" s="50"/>
    </row>
    <row r="45" spans="1:89" ht="15.75" customHeight="1" x14ac:dyDescent="0.2">
      <c r="A45" s="13"/>
      <c r="B45" s="125">
        <f t="shared" si="0"/>
        <v>28</v>
      </c>
      <c r="C45" s="127">
        <v>1</v>
      </c>
      <c r="D45" s="319" t="s">
        <v>76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1"/>
      <c r="O45" s="116"/>
      <c r="P45" s="307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9"/>
      <c r="AG45" s="160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55"/>
      <c r="BN45" s="55"/>
      <c r="BU45" s="418"/>
      <c r="BV45" s="419"/>
      <c r="BW45" s="404"/>
      <c r="BX45" s="404"/>
      <c r="BY45" s="411"/>
      <c r="BZ45" s="411"/>
      <c r="CA45" s="414"/>
      <c r="CB45" s="415"/>
      <c r="CC45" s="50"/>
      <c r="CD45" s="50"/>
      <c r="CE45" s="50"/>
      <c r="CF45" s="50"/>
    </row>
    <row r="46" spans="1:89" ht="15.75" customHeight="1" x14ac:dyDescent="0.2">
      <c r="A46" s="13"/>
      <c r="B46" s="125">
        <f t="shared" si="0"/>
        <v>29</v>
      </c>
      <c r="C46" s="127">
        <v>1</v>
      </c>
      <c r="D46" s="338" t="s">
        <v>65</v>
      </c>
      <c r="E46" s="339"/>
      <c r="F46" s="339"/>
      <c r="G46" s="339"/>
      <c r="H46" s="339"/>
      <c r="I46" s="339"/>
      <c r="J46" s="339"/>
      <c r="K46" s="339"/>
      <c r="L46" s="339"/>
      <c r="M46" s="339"/>
      <c r="N46" s="340"/>
      <c r="O46" s="121"/>
      <c r="P46" s="316" t="s">
        <v>51</v>
      </c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8"/>
      <c r="AG46" s="159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54"/>
      <c r="BN46" s="54"/>
      <c r="BU46" s="418"/>
      <c r="BV46" s="419"/>
      <c r="BW46" s="404"/>
      <c r="BX46" s="404"/>
      <c r="BY46" s="411"/>
      <c r="BZ46" s="411"/>
      <c r="CA46" s="414"/>
      <c r="CB46" s="415"/>
      <c r="CC46" s="50"/>
      <c r="CD46" s="50"/>
      <c r="CE46" s="50"/>
      <c r="CF46" s="50"/>
    </row>
    <row r="47" spans="1:89" ht="28.5" customHeight="1" thickBot="1" x14ac:dyDescent="0.25">
      <c r="A47" s="13"/>
      <c r="B47" s="125">
        <f t="shared" si="0"/>
        <v>30</v>
      </c>
      <c r="C47" s="129">
        <v>3</v>
      </c>
      <c r="D47" s="347" t="s">
        <v>77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9"/>
      <c r="O47" s="122"/>
      <c r="P47" s="351" t="s">
        <v>79</v>
      </c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3"/>
      <c r="AG47" s="162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56"/>
      <c r="BN47" s="56"/>
      <c r="BU47" s="184" t="s">
        <v>30</v>
      </c>
      <c r="BV47" s="185" t="s">
        <v>31</v>
      </c>
      <c r="BW47" s="183" t="s">
        <v>30</v>
      </c>
      <c r="BX47" s="183" t="s">
        <v>31</v>
      </c>
      <c r="BY47" s="188" t="s">
        <v>30</v>
      </c>
      <c r="BZ47" s="188" t="s">
        <v>31</v>
      </c>
      <c r="CA47" s="191" t="s">
        <v>30</v>
      </c>
      <c r="CB47" s="192" t="s">
        <v>31</v>
      </c>
      <c r="CC47" s="36"/>
      <c r="CD47" s="36"/>
      <c r="CE47" s="36"/>
      <c r="CF47" s="36"/>
    </row>
    <row r="48" spans="1:89" ht="12.75" customHeight="1" thickBot="1" x14ac:dyDescent="0.3">
      <c r="A48" s="13"/>
      <c r="B48" s="94" t="s">
        <v>17</v>
      </c>
      <c r="C48" s="95">
        <f>SUM(C18:C47)</f>
        <v>32</v>
      </c>
      <c r="D48" s="13"/>
      <c r="E48" s="3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123"/>
      <c r="BT48" s="154" t="s">
        <v>41</v>
      </c>
      <c r="BU48" s="80">
        <f>COUNTIF($BV$59:$BV$105, "B")</f>
        <v>1</v>
      </c>
      <c r="BV48" s="75">
        <f>COUNTIF($BV$59:$BV$105,"B")/COUNTIF($E$59:$E$105,"P")</f>
        <v>1</v>
      </c>
      <c r="BW48" s="61">
        <f>COUNTIF($BX$59:$BX$105,"B")</f>
        <v>1</v>
      </c>
      <c r="BX48" s="75">
        <f>COUNTIF($BX$59:$BX$105,"B")/COUNTIF($E$59:$E$105,"P")</f>
        <v>1</v>
      </c>
      <c r="BY48" s="61">
        <f>COUNTIF($BZ$59:$BZ$105,"B")</f>
        <v>1</v>
      </c>
      <c r="BZ48" s="75">
        <f>COUNTIF($BZ$59:$BZ$105,"B")/COUNTIF($E$59:$E$105,"P")</f>
        <v>1</v>
      </c>
      <c r="CA48" s="114">
        <f>COUNTIF($CB$59:$CB$105,"B")</f>
        <v>1</v>
      </c>
      <c r="CB48" s="76">
        <f>COUNTIF($CB$59:$CB$105,"B")/COUNTIF($E$59:$E$105,"P")</f>
        <v>1</v>
      </c>
      <c r="CD48" s="36"/>
      <c r="CE48" s="36"/>
      <c r="CF48" s="36"/>
      <c r="CG48" s="36"/>
      <c r="CJ48" s="47"/>
      <c r="CK48" s="47"/>
    </row>
    <row r="49" spans="1:86" ht="12.75" customHeight="1" x14ac:dyDescent="0.25">
      <c r="B49" s="13"/>
      <c r="C49" s="13"/>
      <c r="I49" s="47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BT49" s="155" t="s">
        <v>38</v>
      </c>
      <c r="BU49" s="80">
        <f>COUNTIF($BV$59:$BV$105, "MB")</f>
        <v>0</v>
      </c>
      <c r="BV49" s="75">
        <f>COUNTIF($BV$59:$BV$105,"MB")/COUNTIF($E$59:$E$105,"P")</f>
        <v>0</v>
      </c>
      <c r="BW49" s="61">
        <f>COUNTIF($BX$59:$BX$105,"MB")</f>
        <v>0</v>
      </c>
      <c r="BX49" s="75">
        <f>COUNTIF($BX$59:$BX$105,"MB")/COUNTIF($E$59:$E$105,"P")</f>
        <v>0</v>
      </c>
      <c r="BY49" s="61">
        <f>COUNTIF($BZ$59:$BZ$105,"MB")</f>
        <v>0</v>
      </c>
      <c r="BZ49" s="75">
        <f>COUNTIF($BZ$59:$BZ$105,"MB")/COUNTIF($E$59:$E$105,"P")</f>
        <v>0</v>
      </c>
      <c r="CA49" s="114">
        <f>COUNTIF($CB$59:$CB$105,"MB")</f>
        <v>0</v>
      </c>
      <c r="CB49" s="76">
        <f>COUNTIF($CB$59:$CB$105,"MB")/COUNTIF($E$59:$E$105,"P")</f>
        <v>0</v>
      </c>
    </row>
    <row r="50" spans="1:86" ht="12.75" customHeight="1" x14ac:dyDescent="0.25">
      <c r="D50" s="142" t="s">
        <v>53</v>
      </c>
      <c r="E50" s="97">
        <v>250</v>
      </c>
      <c r="F50" s="143">
        <f>E50/F52</f>
        <v>13.020833333333334</v>
      </c>
      <c r="G50" s="26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T50" s="155" t="s">
        <v>42</v>
      </c>
      <c r="BU50" s="80">
        <f>COUNTIF($BV$59:$BV$105, "MA")</f>
        <v>0</v>
      </c>
      <c r="BV50" s="75">
        <f>COUNTIF($BV$59:$BV$105,"MA")/COUNTIF($E$59:$E$105,"P")</f>
        <v>0</v>
      </c>
      <c r="BW50" s="61">
        <f>COUNTIF($BX$59:$BX$105,"MA")</f>
        <v>0</v>
      </c>
      <c r="BX50" s="75">
        <f>COUNTIF($BX$59:$BX$105,"MA")/COUNTIF($E$59:$E$105,"P")</f>
        <v>0</v>
      </c>
      <c r="BY50" s="61">
        <f>COUNTIF($BZ$59:$BZ$105,"MA")</f>
        <v>0</v>
      </c>
      <c r="BZ50" s="75">
        <f>COUNTIF($BZ$59:$BZ$105,"MA")/COUNTIF($E$59:$E$105,"P")</f>
        <v>0</v>
      </c>
      <c r="CA50" s="114">
        <f>COUNTIF($CB$59:$CB$105,"MA")</f>
        <v>0</v>
      </c>
      <c r="CB50" s="76">
        <f>COUNTIF($CB$59:$CB$105,"MA")/COUNTIF($E$59:$E$105,"P")</f>
        <v>0</v>
      </c>
    </row>
    <row r="51" spans="1:86" ht="12.75" customHeight="1" thickBot="1" x14ac:dyDescent="0.3">
      <c r="C51" s="3"/>
      <c r="D51" s="350" t="s">
        <v>6</v>
      </c>
      <c r="E51" s="350"/>
      <c r="F51" s="5">
        <f>C48</f>
        <v>32</v>
      </c>
      <c r="G51" s="27"/>
      <c r="H51" s="13"/>
      <c r="I51" s="13"/>
      <c r="AB51" s="51"/>
      <c r="AC51" s="51"/>
      <c r="BT51" s="156" t="s">
        <v>54</v>
      </c>
      <c r="BU51" s="81">
        <f>COUNTIF($BV$59:$BV$105, "A")</f>
        <v>0</v>
      </c>
      <c r="BV51" s="77">
        <f>COUNTIF($BV$59:$BV$105,"A")/COUNTIF($E$59:$E$105,"P")</f>
        <v>0</v>
      </c>
      <c r="BW51" s="62">
        <f>COUNTIF($BX$59:$BX$105,"A")</f>
        <v>0</v>
      </c>
      <c r="BX51" s="77">
        <f>COUNTIF($BX$59:$BX$105,"A")/COUNTIF($E$59:$E$105,"P")</f>
        <v>0</v>
      </c>
      <c r="BY51" s="62">
        <f>COUNTIF($BZ$59:$BZ$105,"A")</f>
        <v>0</v>
      </c>
      <c r="BZ51" s="77">
        <f>COUNTIF($BZ$59:$BZ$105,"A")/COUNTIF($E$59:$E$105,"P")</f>
        <v>0</v>
      </c>
      <c r="CA51" s="115">
        <f>COUNTIF($CB$59:$CB$105,"A")</f>
        <v>0</v>
      </c>
      <c r="CB51" s="78">
        <f>COUNTIF($CB$59:$CB$105,"A")/COUNTIF($E$59:$E$105,"P")</f>
        <v>0</v>
      </c>
    </row>
    <row r="52" spans="1:86" ht="12.75" customHeight="1" x14ac:dyDescent="0.2">
      <c r="C52" s="3"/>
      <c r="D52" s="345" t="s">
        <v>9</v>
      </c>
      <c r="E52" s="346"/>
      <c r="F52" s="5">
        <f>F51*0.6</f>
        <v>19.2</v>
      </c>
      <c r="G52" s="27"/>
      <c r="H52" s="13"/>
      <c r="I52" s="13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1:86" ht="12.75" customHeight="1" thickBot="1" x14ac:dyDescent="0.25">
      <c r="C53" s="13"/>
      <c r="D53" s="68"/>
      <c r="E53" s="68"/>
      <c r="F53" s="70"/>
      <c r="G53" s="69"/>
      <c r="H53" s="13"/>
      <c r="I53" s="13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51"/>
      <c r="V53" s="51"/>
      <c r="W53" s="51"/>
      <c r="X53" s="51"/>
      <c r="Y53" s="51"/>
      <c r="Z53" s="51"/>
      <c r="AA53" s="51"/>
      <c r="AB53" s="51"/>
    </row>
    <row r="54" spans="1:86" ht="12.75" customHeight="1" thickBot="1" x14ac:dyDescent="0.25">
      <c r="D54" s="13"/>
      <c r="E54" s="36"/>
      <c r="F54" s="71"/>
      <c r="G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2"/>
      <c r="BN54" s="2"/>
      <c r="BO54" s="2"/>
      <c r="BP54" s="2"/>
      <c r="BQ54" s="2"/>
      <c r="BR54" s="13"/>
      <c r="BS54" s="13"/>
      <c r="BT54" s="13"/>
      <c r="BU54" s="421" t="s">
        <v>40</v>
      </c>
      <c r="BV54" s="422"/>
      <c r="BW54" s="422"/>
      <c r="BX54" s="422"/>
      <c r="BY54" s="422"/>
      <c r="BZ54" s="422"/>
      <c r="CA54" s="422"/>
      <c r="CB54" s="423"/>
      <c r="CC54" s="13"/>
      <c r="CD54" s="13"/>
      <c r="CE54" s="13"/>
      <c r="CF54" s="13"/>
    </row>
    <row r="55" spans="1:86" ht="59.25" customHeight="1" x14ac:dyDescent="0.2">
      <c r="B55" s="13"/>
      <c r="C55" s="13"/>
      <c r="D55" s="13"/>
      <c r="E55" s="43"/>
      <c r="F55" s="343" t="s">
        <v>29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55" t="s">
        <v>21</v>
      </c>
      <c r="BN55" s="355" t="s">
        <v>22</v>
      </c>
      <c r="BO55" s="407" t="s">
        <v>16</v>
      </c>
      <c r="BP55" s="332" t="s">
        <v>52</v>
      </c>
      <c r="BQ55" s="420" t="s">
        <v>14</v>
      </c>
      <c r="BR55" s="182"/>
      <c r="BS55" s="182"/>
      <c r="BT55" s="60"/>
      <c r="BU55" s="416" t="str">
        <f>P18</f>
        <v>1.- Reflexión sobre el texto.</v>
      </c>
      <c r="BV55" s="417"/>
      <c r="BW55" s="403" t="str">
        <f>P21</f>
        <v>2.- Extracción de información explícita.</v>
      </c>
      <c r="BX55" s="403"/>
      <c r="BY55" s="410" t="str">
        <f>P19</f>
        <v>3.- Extracción de información implícita.</v>
      </c>
      <c r="BZ55" s="410"/>
      <c r="CA55" s="412" t="str">
        <f>P47</f>
        <v>4.- Reconocimiento de funciones gramaticales y usos ortográficos.</v>
      </c>
      <c r="CB55" s="413"/>
      <c r="CC55" s="60"/>
      <c r="CF55" s="51"/>
      <c r="CG55" s="13"/>
      <c r="CH55" s="37"/>
    </row>
    <row r="56" spans="1:86" ht="12.75" hidden="1" customHeight="1" x14ac:dyDescent="0.2">
      <c r="B56" s="13"/>
      <c r="C56" s="13"/>
      <c r="D56" s="13"/>
      <c r="E56" s="44" t="s">
        <v>23</v>
      </c>
      <c r="F56" s="6" t="s">
        <v>24</v>
      </c>
      <c r="G56" s="6"/>
      <c r="H56" s="6" t="s">
        <v>25</v>
      </c>
      <c r="I56" s="6"/>
      <c r="J56" s="6" t="s">
        <v>25</v>
      </c>
      <c r="K56" s="6"/>
      <c r="L56" s="6" t="s">
        <v>26</v>
      </c>
      <c r="M56" s="6"/>
      <c r="N56" s="6" t="s">
        <v>25</v>
      </c>
      <c r="O56" s="6"/>
      <c r="P56" s="6" t="s">
        <v>25</v>
      </c>
      <c r="Q56" s="6"/>
      <c r="R56" s="6" t="s">
        <v>0</v>
      </c>
      <c r="S56" s="6"/>
      <c r="T56" s="6" t="s">
        <v>26</v>
      </c>
      <c r="U56" s="6"/>
      <c r="V56" s="6" t="s">
        <v>26</v>
      </c>
      <c r="W56" s="6"/>
      <c r="X56" s="6" t="s">
        <v>24</v>
      </c>
      <c r="Y56" s="6"/>
      <c r="Z56" s="6" t="s">
        <v>0</v>
      </c>
      <c r="AA56" s="6"/>
      <c r="AB56" s="6" t="s">
        <v>0</v>
      </c>
      <c r="AC56" s="6"/>
      <c r="AD56" s="6" t="s">
        <v>26</v>
      </c>
      <c r="AE56" s="6"/>
      <c r="AF56" s="6" t="s">
        <v>25</v>
      </c>
      <c r="AG56" s="6"/>
      <c r="AH56" s="6" t="s">
        <v>26</v>
      </c>
      <c r="AI56" s="6"/>
      <c r="AJ56" s="6" t="s">
        <v>25</v>
      </c>
      <c r="AK56" s="6"/>
      <c r="AL56" s="6" t="s">
        <v>26</v>
      </c>
      <c r="AM56" s="6"/>
      <c r="AN56" s="6" t="s">
        <v>26</v>
      </c>
      <c r="AO56" s="6"/>
      <c r="AP56" s="6" t="s">
        <v>0</v>
      </c>
      <c r="AQ56" s="6"/>
      <c r="AR56" s="6" t="s">
        <v>26</v>
      </c>
      <c r="AS56" s="6"/>
      <c r="AT56" s="6" t="s">
        <v>0</v>
      </c>
      <c r="AU56" s="6"/>
      <c r="AV56" s="6" t="s">
        <v>24</v>
      </c>
      <c r="AW56" s="6"/>
      <c r="AX56" s="6" t="s">
        <v>24</v>
      </c>
      <c r="AY56" s="6"/>
      <c r="AZ56" s="6" t="s">
        <v>0</v>
      </c>
      <c r="BA56" s="6"/>
      <c r="BB56" s="6" t="s">
        <v>26</v>
      </c>
      <c r="BC56" s="6"/>
      <c r="BD56" s="6" t="s">
        <v>0</v>
      </c>
      <c r="BE56" s="6"/>
      <c r="BF56" s="6" t="s">
        <v>26</v>
      </c>
      <c r="BG56" s="6"/>
      <c r="BH56" s="6" t="s">
        <v>25</v>
      </c>
      <c r="BI56" s="6"/>
      <c r="BJ56" s="6" t="s">
        <v>25</v>
      </c>
      <c r="BK56" s="6"/>
      <c r="BL56" s="6"/>
      <c r="BM56" s="356"/>
      <c r="BN56" s="356"/>
      <c r="BO56" s="408"/>
      <c r="BP56" s="333"/>
      <c r="BQ56" s="420"/>
      <c r="BR56" s="182"/>
      <c r="BS56" s="182"/>
      <c r="BT56" s="60"/>
      <c r="BU56" s="418"/>
      <c r="BV56" s="419"/>
      <c r="BW56" s="404"/>
      <c r="BX56" s="404"/>
      <c r="BY56" s="411"/>
      <c r="BZ56" s="411"/>
      <c r="CA56" s="414"/>
      <c r="CB56" s="415"/>
      <c r="CC56" s="60"/>
      <c r="CF56" s="51"/>
      <c r="CG56" s="13"/>
      <c r="CH56" s="37"/>
    </row>
    <row r="57" spans="1:86" ht="12.75" hidden="1" customHeight="1" x14ac:dyDescent="0.2">
      <c r="B57" s="2"/>
      <c r="C57" s="2"/>
      <c r="D57" s="2"/>
      <c r="E57" s="44"/>
      <c r="F57" s="74">
        <v>1</v>
      </c>
      <c r="G57" s="74"/>
      <c r="H57" s="74">
        <v>1</v>
      </c>
      <c r="I57" s="74"/>
      <c r="J57" s="74">
        <v>1</v>
      </c>
      <c r="K57" s="74"/>
      <c r="L57" s="74">
        <v>1</v>
      </c>
      <c r="M57" s="74"/>
      <c r="N57" s="74">
        <v>1</v>
      </c>
      <c r="O57" s="74"/>
      <c r="P57" s="74">
        <v>1</v>
      </c>
      <c r="Q57" s="74"/>
      <c r="R57" s="74">
        <v>1</v>
      </c>
      <c r="S57" s="74"/>
      <c r="T57" s="74">
        <v>1</v>
      </c>
      <c r="U57" s="74"/>
      <c r="V57" s="74">
        <v>1</v>
      </c>
      <c r="W57" s="74"/>
      <c r="X57" s="74">
        <v>1</v>
      </c>
      <c r="Y57" s="74"/>
      <c r="Z57" s="74">
        <v>1</v>
      </c>
      <c r="AA57" s="74"/>
      <c r="AB57" s="74">
        <v>1</v>
      </c>
      <c r="AC57" s="74"/>
      <c r="AD57" s="74">
        <v>1</v>
      </c>
      <c r="AE57" s="74"/>
      <c r="AF57" s="74">
        <v>1</v>
      </c>
      <c r="AG57" s="74"/>
      <c r="AH57" s="74">
        <v>1</v>
      </c>
      <c r="AI57" s="74"/>
      <c r="AJ57" s="74">
        <v>1</v>
      </c>
      <c r="AK57" s="74"/>
      <c r="AL57" s="74">
        <v>1</v>
      </c>
      <c r="AM57" s="74"/>
      <c r="AN57" s="74">
        <v>1</v>
      </c>
      <c r="AO57" s="74"/>
      <c r="AP57" s="74">
        <v>1</v>
      </c>
      <c r="AQ57" s="74"/>
      <c r="AR57" s="74">
        <v>1</v>
      </c>
      <c r="AS57" s="74"/>
      <c r="AT57" s="74">
        <v>1</v>
      </c>
      <c r="AU57" s="74"/>
      <c r="AV57" s="74">
        <v>1</v>
      </c>
      <c r="AW57" s="74"/>
      <c r="AX57" s="74">
        <v>1</v>
      </c>
      <c r="AY57" s="74"/>
      <c r="AZ57" s="74">
        <v>1</v>
      </c>
      <c r="BA57" s="74"/>
      <c r="BB57" s="74">
        <v>1</v>
      </c>
      <c r="BC57" s="74"/>
      <c r="BD57" s="74">
        <v>1</v>
      </c>
      <c r="BE57" s="74"/>
      <c r="BF57" s="74">
        <v>1</v>
      </c>
      <c r="BG57" s="74"/>
      <c r="BH57" s="74">
        <v>1</v>
      </c>
      <c r="BI57" s="74"/>
      <c r="BJ57" s="74">
        <v>1</v>
      </c>
      <c r="BK57" s="74"/>
      <c r="BL57" s="74">
        <v>3</v>
      </c>
      <c r="BM57" s="356"/>
      <c r="BN57" s="356"/>
      <c r="BO57" s="408"/>
      <c r="BP57" s="333"/>
      <c r="BQ57" s="420"/>
      <c r="BR57" s="182"/>
      <c r="BS57" s="182"/>
      <c r="BT57" s="60"/>
      <c r="BU57" s="418"/>
      <c r="BV57" s="419"/>
      <c r="BW57" s="404"/>
      <c r="BX57" s="404"/>
      <c r="BY57" s="411"/>
      <c r="BZ57" s="411"/>
      <c r="CA57" s="414"/>
      <c r="CB57" s="415"/>
      <c r="CC57" s="60"/>
      <c r="CF57" s="51"/>
      <c r="CG57" s="13"/>
      <c r="CH57" s="37"/>
    </row>
    <row r="58" spans="1:86" ht="50.25" customHeight="1" thickBot="1" x14ac:dyDescent="0.25">
      <c r="A58" s="3"/>
      <c r="B58" s="12" t="s">
        <v>7</v>
      </c>
      <c r="C58" s="358" t="s">
        <v>11</v>
      </c>
      <c r="D58" s="358"/>
      <c r="E58" s="73" t="s">
        <v>33</v>
      </c>
      <c r="F58" s="194">
        <v>1</v>
      </c>
      <c r="G58" s="194"/>
      <c r="H58" s="132">
        <v>2</v>
      </c>
      <c r="I58" s="132"/>
      <c r="J58" s="132">
        <v>3</v>
      </c>
      <c r="K58" s="132"/>
      <c r="L58" s="193">
        <v>4</v>
      </c>
      <c r="M58" s="193"/>
      <c r="N58" s="132">
        <v>5</v>
      </c>
      <c r="O58" s="132"/>
      <c r="P58" s="193">
        <v>6</v>
      </c>
      <c r="Q58" s="193"/>
      <c r="R58" s="132">
        <v>7</v>
      </c>
      <c r="S58" s="132"/>
      <c r="T58" s="193">
        <v>8</v>
      </c>
      <c r="U58" s="193"/>
      <c r="V58" s="132">
        <v>9</v>
      </c>
      <c r="W58" s="132"/>
      <c r="X58" s="193">
        <v>10</v>
      </c>
      <c r="Y58" s="193"/>
      <c r="Z58" s="193">
        <v>11</v>
      </c>
      <c r="AA58" s="193"/>
      <c r="AB58" s="132">
        <v>12</v>
      </c>
      <c r="AC58" s="132"/>
      <c r="AD58" s="132">
        <v>13</v>
      </c>
      <c r="AE58" s="132"/>
      <c r="AF58" s="132">
        <v>14</v>
      </c>
      <c r="AG58" s="132"/>
      <c r="AH58" s="194">
        <v>15</v>
      </c>
      <c r="AI58" s="194"/>
      <c r="AJ58" s="193">
        <v>16</v>
      </c>
      <c r="AK58" s="193"/>
      <c r="AL58" s="132">
        <v>17</v>
      </c>
      <c r="AM58" s="132"/>
      <c r="AN58" s="132">
        <v>18</v>
      </c>
      <c r="AO58" s="132"/>
      <c r="AP58" s="193">
        <v>19</v>
      </c>
      <c r="AQ58" s="193"/>
      <c r="AR58" s="132">
        <v>20</v>
      </c>
      <c r="AS58" s="132"/>
      <c r="AT58" s="193">
        <v>21</v>
      </c>
      <c r="AU58" s="193"/>
      <c r="AV58" s="132">
        <v>22</v>
      </c>
      <c r="AW58" s="132"/>
      <c r="AX58" s="193">
        <v>23</v>
      </c>
      <c r="AY58" s="193"/>
      <c r="AZ58" s="132">
        <v>24</v>
      </c>
      <c r="BA58" s="132"/>
      <c r="BB58" s="193">
        <v>25</v>
      </c>
      <c r="BC58" s="193"/>
      <c r="BD58" s="132">
        <v>26</v>
      </c>
      <c r="BE58" s="132"/>
      <c r="BF58" s="132">
        <v>27</v>
      </c>
      <c r="BG58" s="132"/>
      <c r="BH58" s="132">
        <v>28</v>
      </c>
      <c r="BI58" s="132"/>
      <c r="BJ58" s="194">
        <v>29</v>
      </c>
      <c r="BK58" s="194"/>
      <c r="BL58" s="133">
        <v>30</v>
      </c>
      <c r="BM58" s="357"/>
      <c r="BN58" s="357"/>
      <c r="BO58" s="409"/>
      <c r="BP58" s="334"/>
      <c r="BQ58" s="420"/>
      <c r="BR58" s="296" t="s">
        <v>81</v>
      </c>
      <c r="BS58" s="296" t="s">
        <v>82</v>
      </c>
      <c r="BT58" s="297" t="s">
        <v>83</v>
      </c>
      <c r="BU58" s="186" t="s">
        <v>44</v>
      </c>
      <c r="BV58" s="187" t="s">
        <v>14</v>
      </c>
      <c r="BW58" s="183" t="s">
        <v>44</v>
      </c>
      <c r="BX58" s="183" t="s">
        <v>14</v>
      </c>
      <c r="BY58" s="195" t="s">
        <v>44</v>
      </c>
      <c r="BZ58" s="195" t="s">
        <v>14</v>
      </c>
      <c r="CA58" s="189" t="s">
        <v>44</v>
      </c>
      <c r="CB58" s="190" t="s">
        <v>14</v>
      </c>
      <c r="CC58" s="60"/>
      <c r="CF58" s="51"/>
      <c r="CG58" s="13"/>
      <c r="CH58" s="37"/>
    </row>
    <row r="59" spans="1:86" ht="12.75" customHeight="1" x14ac:dyDescent="0.2">
      <c r="A59" s="3"/>
      <c r="B59" s="5">
        <v>1</v>
      </c>
      <c r="C59" s="341" t="s">
        <v>129</v>
      </c>
      <c r="D59" s="342" t="s">
        <v>129</v>
      </c>
      <c r="E59" s="14" t="s">
        <v>186</v>
      </c>
      <c r="F59" s="88"/>
      <c r="G59" s="83">
        <f t="shared" ref="G59:G91" si="1">IF(F59=$F$56,$F$57,0)</f>
        <v>0</v>
      </c>
      <c r="H59" s="82"/>
      <c r="I59" s="83">
        <f t="shared" ref="I59:I91" si="2">IF(H59=$H$56,$H$57,0)</f>
        <v>0</v>
      </c>
      <c r="J59" s="82"/>
      <c r="K59" s="83">
        <f t="shared" ref="K59:K91" si="3">IF(J59=$J$56,$J$57,0)</f>
        <v>0</v>
      </c>
      <c r="L59" s="82"/>
      <c r="M59" s="83">
        <f t="shared" ref="M59:M91" si="4">IF(L59=$L$56,$L$57,0)</f>
        <v>0</v>
      </c>
      <c r="N59" s="82"/>
      <c r="O59" s="83">
        <f t="shared" ref="O59:O91" si="5">IF(N59=$N$56,$N$57,0)</f>
        <v>0</v>
      </c>
      <c r="P59" s="82"/>
      <c r="Q59" s="83">
        <f t="shared" ref="Q59:Q91" si="6">IF(P59=$P$56,$P$57,0)</f>
        <v>0</v>
      </c>
      <c r="R59" s="82"/>
      <c r="S59" s="89">
        <f t="shared" ref="S59:S91" si="7">IF(R59=$R$56,$R$57,0)</f>
        <v>0</v>
      </c>
      <c r="T59" s="82"/>
      <c r="U59" s="89">
        <f t="shared" ref="U59:U91" si="8">IF(T59=$T$56,$T$57,0)</f>
        <v>0</v>
      </c>
      <c r="V59" s="82"/>
      <c r="W59" s="89">
        <f t="shared" ref="W59:W91" si="9">IF(V59=$V$56,$V$57,0)</f>
        <v>0</v>
      </c>
      <c r="X59" s="82"/>
      <c r="Y59" s="89">
        <f t="shared" ref="Y59:Y91" si="10">IF(X59=$X$56,$X$57,0)</f>
        <v>0</v>
      </c>
      <c r="Z59" s="84"/>
      <c r="AA59" s="89">
        <f t="shared" ref="AA59:AA91" si="11">IF(Z59=$Z$56,$Z$57,0)</f>
        <v>0</v>
      </c>
      <c r="AB59" s="84"/>
      <c r="AC59" s="89">
        <f t="shared" ref="AC59:AC91" si="12">IF(AB59=$AB$56,$AB$57,0)</f>
        <v>0</v>
      </c>
      <c r="AD59" s="84"/>
      <c r="AE59" s="89">
        <f t="shared" ref="AE59:AE91" si="13">IF(AD59=$AD$56,$AD$57,0)</f>
        <v>0</v>
      </c>
      <c r="AF59" s="84"/>
      <c r="AG59" s="89">
        <f t="shared" ref="AG59:AG91" si="14">IF(AF59=$AF$56,$AF$57,0)</f>
        <v>0</v>
      </c>
      <c r="AH59" s="84"/>
      <c r="AI59" s="89">
        <f t="shared" ref="AI59:AI91" si="15">IF(AH59=$AH$56,$AH$57,0)</f>
        <v>0</v>
      </c>
      <c r="AJ59" s="84"/>
      <c r="AK59" s="89">
        <f t="shared" ref="AK59:AK91" si="16">IF(AJ59=$AJ$56,$AJ$57,0)</f>
        <v>0</v>
      </c>
      <c r="AL59" s="84"/>
      <c r="AM59" s="89">
        <f t="shared" ref="AM59:AM91" si="17">IF(AL59=$AL$56,$AL$57,0)</f>
        <v>0</v>
      </c>
      <c r="AN59" s="82"/>
      <c r="AO59" s="89">
        <f t="shared" ref="AO59:AO91" si="18">IF(AN59=$AN$56,$AN$57,0)</f>
        <v>0</v>
      </c>
      <c r="AP59" s="82"/>
      <c r="AQ59" s="89">
        <f t="shared" ref="AQ59:AQ91" si="19">IF(AP59=$AP$56,$AP$57,0)</f>
        <v>0</v>
      </c>
      <c r="AR59" s="84"/>
      <c r="AS59" s="89">
        <f t="shared" ref="AS59:AS91" si="20">IF(AR59=$AR$56,$AR$57,0)</f>
        <v>0</v>
      </c>
      <c r="AT59" s="84"/>
      <c r="AU59" s="89">
        <f t="shared" ref="AU59:AU91" si="21">IF(AT59=$AT$56,$AT$57,0)</f>
        <v>0</v>
      </c>
      <c r="AV59" s="84"/>
      <c r="AW59" s="89">
        <f t="shared" ref="AW59:AW91" si="22">IF(AV59=$AV$56,$AV$57,0)</f>
        <v>0</v>
      </c>
      <c r="AX59" s="84"/>
      <c r="AY59" s="89">
        <f t="shared" ref="AY59:AY91" si="23">IF(AX59=$AX$56,$AX$57,0)</f>
        <v>0</v>
      </c>
      <c r="AZ59" s="84"/>
      <c r="BA59" s="89">
        <f t="shared" ref="BA59:BA91" si="24">IF(AZ59=$AZ$56,$AZ$57,0)</f>
        <v>0</v>
      </c>
      <c r="BB59" s="82"/>
      <c r="BC59" s="89">
        <f t="shared" ref="BC59:BC91" si="25">IF(BB59=$BB$56,$BB$57,0)</f>
        <v>0</v>
      </c>
      <c r="BD59" s="82"/>
      <c r="BE59" s="89">
        <f t="shared" ref="BE59:BE91" si="26">IF(BD59=$BD$56,$BD$57,0)</f>
        <v>0</v>
      </c>
      <c r="BF59" s="82"/>
      <c r="BG59" s="89">
        <f t="shared" ref="BG59:BG91" si="27">IF(BF59=$BF$56,$BF$57,0)</f>
        <v>0</v>
      </c>
      <c r="BH59" s="82"/>
      <c r="BI59" s="89">
        <f t="shared" ref="BI59:BI91" si="28">IF(BH59=$BH$56,$BH$57,0)</f>
        <v>0</v>
      </c>
      <c r="BJ59" s="82"/>
      <c r="BK59" s="89">
        <f t="shared" ref="BK59:BK91" si="29">IF(BJ59=$BJ$56,$BJ$57,0)</f>
        <v>0</v>
      </c>
      <c r="BL59" s="88"/>
      <c r="BM59" s="85">
        <f>IF((E59="P"),SUM(F59:BL59),0)</f>
        <v>0</v>
      </c>
      <c r="BN59" s="86">
        <f t="shared" ref="BN59:BN105" si="30">(BM59*100)/F$51</f>
        <v>0</v>
      </c>
      <c r="BO59" s="87">
        <f t="shared" ref="BO59:BO105" si="31">IF(BM59&gt;=F$52,0.234375*BM59-0.5,0.10416667*BM59+2)</f>
        <v>2</v>
      </c>
      <c r="BP59" s="87">
        <f>BM59*$F$50</f>
        <v>0</v>
      </c>
      <c r="BQ59" s="5" t="str">
        <f>IF($E$59:$E$105="P",IF(AND((BN59&lt;50),(BN59&gt;=0)),"INICIAL",IF(AND((BN59&lt;80),(BN59&gt;49)),"INTERMEDIO",IF(AND((BN59&lt;=100),(BN59&gt;79)),"AVANZADO"))),0)</f>
        <v>INICIAL</v>
      </c>
      <c r="BR59" s="298">
        <f>IF((E59="P"),ROUND(BO59-$BO$108,2),0)</f>
        <v>0</v>
      </c>
      <c r="BS59" s="299">
        <f>IF((E59="P"),ROUND(POWER(BR59,2),3),0)</f>
        <v>0</v>
      </c>
      <c r="BT59" s="300">
        <f>SUM(BS59:BS105)</f>
        <v>0</v>
      </c>
      <c r="BU59" s="134">
        <f>IF((E59="P"),(SUM(F59:G59)+SUM(AH59:AI59)+SUM(BJ59:BK59))/3,0)</f>
        <v>0</v>
      </c>
      <c r="BV59" s="135" t="str">
        <f>IF($E$59:$E$105="P",IF(BU59&lt;=0.25,"B",IF(BU59&lt;=0.5,"MB",IF(BU59&lt;=0.75,"MA",IF(BU59&lt;=1,"A")))),0)</f>
        <v>B</v>
      </c>
      <c r="BW59" s="136">
        <f>IF((E59="P"),(SUM(L59:M59)+SUM(P59:Q59)+SUM(T59:U59)+SUM(X59:AA59)+SUM(AJ59:AK59)+SUM(AP59:AQ59)+SUM(AT59:AU59)+SUM(AX59:AY59)+SUM(BB59:BC59))/10,0)</f>
        <v>0</v>
      </c>
      <c r="BX59" s="135" t="str">
        <f>IF($E$59:$E$105="P",IF(BW59&lt;=0.25,"B",IF(BW59&lt;=0.5,"MB",IF(BW59=0.75,"MA",IF(BW59&lt;=1,"A")))),0)</f>
        <v>B</v>
      </c>
      <c r="BY59" s="136">
        <f>IF((E59="P"),(SUM(H59:K59)+SUM(N59:O59)+SUM(R59:S59)+SUM(V59:W59)+SUM(AB59:AG59)+SUM(AL59:AO59)+SUM(AR59:AS59)+SUM(AV59:AW59)+SUM(AZ59:BA59)+SUM(BD59:BI59))/16,0)</f>
        <v>0</v>
      </c>
      <c r="BZ59" s="135" t="str">
        <f>IF($E$59:$E$105="P",IF(BY59&lt;=0.25,"B",IF(BY59&lt;=0.5,"MB",IF(BY59&lt;=0.75,"MA",IF(BY59&lt;=1,"A")))),0)</f>
        <v>B</v>
      </c>
      <c r="CA59" s="137">
        <f>IF((E59="P"),SUM(BL59:BL59)/3,0)</f>
        <v>0</v>
      </c>
      <c r="CB59" s="138" t="str">
        <f>IF($E$59:$E$105="P",IF(CA59&lt;=0.25,"B",IF(CA59&lt;=0.5,"MB",IF(CA59&lt;=0.75,"MA",IF(CA59&lt;=1,"A")))),0)</f>
        <v>B</v>
      </c>
      <c r="CC59" s="52"/>
      <c r="CF59" s="51"/>
      <c r="CG59" s="13"/>
      <c r="CH59" s="37"/>
    </row>
    <row r="60" spans="1:86" ht="12.75" customHeight="1" x14ac:dyDescent="0.2">
      <c r="A60" s="3"/>
      <c r="B60" s="5">
        <v>2</v>
      </c>
      <c r="C60" s="341" t="s">
        <v>130</v>
      </c>
      <c r="D60" s="342" t="s">
        <v>130</v>
      </c>
      <c r="E60" s="14"/>
      <c r="F60" s="82"/>
      <c r="G60" s="83">
        <f t="shared" si="1"/>
        <v>0</v>
      </c>
      <c r="H60" s="82"/>
      <c r="I60" s="83">
        <f t="shared" si="2"/>
        <v>0</v>
      </c>
      <c r="J60" s="82"/>
      <c r="K60" s="83">
        <f t="shared" si="3"/>
        <v>0</v>
      </c>
      <c r="L60" s="82"/>
      <c r="M60" s="83">
        <f t="shared" si="4"/>
        <v>0</v>
      </c>
      <c r="N60" s="82"/>
      <c r="O60" s="83">
        <f t="shared" si="5"/>
        <v>0</v>
      </c>
      <c r="P60" s="82"/>
      <c r="Q60" s="83">
        <f t="shared" si="6"/>
        <v>0</v>
      </c>
      <c r="R60" s="82"/>
      <c r="S60" s="89">
        <f t="shared" si="7"/>
        <v>0</v>
      </c>
      <c r="T60" s="82"/>
      <c r="U60" s="89">
        <f t="shared" si="8"/>
        <v>0</v>
      </c>
      <c r="V60" s="82"/>
      <c r="W60" s="89">
        <f t="shared" si="9"/>
        <v>0</v>
      </c>
      <c r="X60" s="82"/>
      <c r="Y60" s="89">
        <f t="shared" si="10"/>
        <v>0</v>
      </c>
      <c r="Z60" s="84"/>
      <c r="AA60" s="89">
        <f t="shared" si="11"/>
        <v>0</v>
      </c>
      <c r="AB60" s="84"/>
      <c r="AC60" s="89">
        <f t="shared" si="12"/>
        <v>0</v>
      </c>
      <c r="AD60" s="84"/>
      <c r="AE60" s="89">
        <f t="shared" si="13"/>
        <v>0</v>
      </c>
      <c r="AF60" s="84"/>
      <c r="AG60" s="89">
        <f t="shared" si="14"/>
        <v>0</v>
      </c>
      <c r="AH60" s="84"/>
      <c r="AI60" s="89">
        <f t="shared" si="15"/>
        <v>0</v>
      </c>
      <c r="AJ60" s="84"/>
      <c r="AK60" s="89">
        <f t="shared" si="16"/>
        <v>0</v>
      </c>
      <c r="AL60" s="84"/>
      <c r="AM60" s="89">
        <f t="shared" si="17"/>
        <v>0</v>
      </c>
      <c r="AN60" s="82"/>
      <c r="AO60" s="89">
        <f t="shared" si="18"/>
        <v>0</v>
      </c>
      <c r="AP60" s="82"/>
      <c r="AQ60" s="89">
        <f t="shared" si="19"/>
        <v>0</v>
      </c>
      <c r="AR60" s="84"/>
      <c r="AS60" s="89">
        <f t="shared" si="20"/>
        <v>0</v>
      </c>
      <c r="AT60" s="84"/>
      <c r="AU60" s="89">
        <f t="shared" si="21"/>
        <v>0</v>
      </c>
      <c r="AV60" s="84"/>
      <c r="AW60" s="89">
        <f t="shared" si="22"/>
        <v>0</v>
      </c>
      <c r="AX60" s="84"/>
      <c r="AY60" s="89">
        <f t="shared" si="23"/>
        <v>0</v>
      </c>
      <c r="AZ60" s="84"/>
      <c r="BA60" s="89">
        <f t="shared" si="24"/>
        <v>0</v>
      </c>
      <c r="BB60" s="82"/>
      <c r="BC60" s="89">
        <f t="shared" si="25"/>
        <v>0</v>
      </c>
      <c r="BD60" s="82"/>
      <c r="BE60" s="89">
        <f t="shared" si="26"/>
        <v>0</v>
      </c>
      <c r="BF60" s="82"/>
      <c r="BG60" s="89">
        <f t="shared" si="27"/>
        <v>0</v>
      </c>
      <c r="BH60" s="82"/>
      <c r="BI60" s="89">
        <f t="shared" si="28"/>
        <v>0</v>
      </c>
      <c r="BJ60" s="82"/>
      <c r="BK60" s="89">
        <f t="shared" si="29"/>
        <v>0</v>
      </c>
      <c r="BL60" s="82"/>
      <c r="BM60" s="85">
        <f t="shared" ref="BM60:BM105" si="32">IF((E60="P"),SUM(F60:BL60),0)</f>
        <v>0</v>
      </c>
      <c r="BN60" s="86">
        <f t="shared" si="30"/>
        <v>0</v>
      </c>
      <c r="BO60" s="87">
        <f t="shared" si="31"/>
        <v>2</v>
      </c>
      <c r="BP60" s="87">
        <f t="shared" ref="BP60:BP105" si="33">BM60*$F$50</f>
        <v>0</v>
      </c>
      <c r="BQ60" s="5">
        <f t="shared" ref="BQ60:BQ105" si="34">IF($E$59:$E$105="P",IF(AND((BN60&lt;50),(BN60&gt;=0)),"INICIAL",IF(AND((BN60&lt;80),(BN60&gt;49)),"INTERMEDIO",IF(AND((BN60&lt;=100),(BN60&gt;79)),"AVANZADO"))),0)</f>
        <v>0</v>
      </c>
      <c r="BR60" s="298">
        <f>IF((E60="P"),ROUND(BO60-$BO$108,2),0)</f>
        <v>0</v>
      </c>
      <c r="BS60" s="299">
        <f>IF((E60="P"),ROUND(POWER(BR60,2),3),0)</f>
        <v>0</v>
      </c>
      <c r="BT60" s="301">
        <f>COUNTIF(E59:E105,"=P")</f>
        <v>1</v>
      </c>
      <c r="BU60" s="148">
        <f t="shared" ref="BU60:BU105" si="35">IF((E60="P"),(SUM(F60:G60)+SUM(AH60:AI60)+SUM(BJ60:BK60))/3,0)</f>
        <v>0</v>
      </c>
      <c r="BV60" s="5">
        <f t="shared" ref="BV60:BV104" si="36">IF($E$59:$E$105="P",IF(BU60&lt;=0.25,"B",IF(BU60&lt;=0.5,"MB",IF(BU60&lt;=0.75,"MA",IF(BU60&lt;=1,"A")))),0)</f>
        <v>0</v>
      </c>
      <c r="BW60" s="146">
        <f t="shared" ref="BW60:BW105" si="37">IF((E60="P"),(SUM(L60:M60)+SUM(P60:Q60)+SUM(T60:U60)+SUM(X60:AA60)+SUM(AJ60:AK60)+SUM(AP60:AQ60)+SUM(AT60:AU60)+SUM(AX60:AY60)+SUM(BB60:BC60))/10,0)</f>
        <v>0</v>
      </c>
      <c r="BX60" s="5">
        <f t="shared" ref="BX60:BX105" si="38">IF($E$59:$E$105="P",IF(BW60&lt;=0.25,"B",IF(BW60&lt;=0.5,"MB",IF(BW60=0.75,"MA",IF(BW60&lt;=1,"A")))),0)</f>
        <v>0</v>
      </c>
      <c r="BY60" s="146">
        <f t="shared" ref="BY60:BY105" si="39">IF((E60="P"),(SUM(H60:K60)+SUM(N60:O60)+SUM(R60:S60)+SUM(V60:W60)+SUM(AB60:AG60)+SUM(AL60:AO60)+SUM(AR60:AS60)+SUM(AV60:AW60)+SUM(AZ60:BA60)+SUM(BD60:BI60))/16,0)</f>
        <v>0</v>
      </c>
      <c r="BZ60" s="5">
        <f t="shared" ref="BZ60:BZ105" si="40">IF($E$59:$E$105="P",IF(BY60&lt;=0.25,"B",IF(BY60&lt;=0.5,"MB",IF(BY60&lt;=0.75,"MA",IF(BY60&lt;=1,"A")))),0)</f>
        <v>0</v>
      </c>
      <c r="CA60" s="147">
        <f t="shared" ref="CA60:CA105" si="41">IF((E60="P"),SUM(BL60:BL60)/3,0)</f>
        <v>0</v>
      </c>
      <c r="CB60" s="91">
        <f t="shared" ref="CB60:CB105" si="42">IF($E$59:$E$105="P",IF(CA60&lt;=0.25,"B",IF(CA60&lt;=0.5,"MB",IF(CA60&lt;=0.75,"MA",IF(CA60&lt;=1,"A")))),0)</f>
        <v>0</v>
      </c>
      <c r="CC60" s="52"/>
      <c r="CF60" s="51"/>
      <c r="CG60" s="13"/>
      <c r="CH60" s="37"/>
    </row>
    <row r="61" spans="1:86" ht="12.75" customHeight="1" x14ac:dyDescent="0.2">
      <c r="A61" s="3"/>
      <c r="B61" s="5">
        <v>3</v>
      </c>
      <c r="C61" s="341" t="s">
        <v>131</v>
      </c>
      <c r="D61" s="342" t="s">
        <v>131</v>
      </c>
      <c r="E61" s="14"/>
      <c r="F61" s="82"/>
      <c r="G61" s="83">
        <f t="shared" si="1"/>
        <v>0</v>
      </c>
      <c r="H61" s="82"/>
      <c r="I61" s="83">
        <f t="shared" si="2"/>
        <v>0</v>
      </c>
      <c r="J61" s="82"/>
      <c r="K61" s="83">
        <f t="shared" si="3"/>
        <v>0</v>
      </c>
      <c r="L61" s="82"/>
      <c r="M61" s="83">
        <f t="shared" si="4"/>
        <v>0</v>
      </c>
      <c r="N61" s="82"/>
      <c r="O61" s="83">
        <f t="shared" si="5"/>
        <v>0</v>
      </c>
      <c r="P61" s="82"/>
      <c r="Q61" s="83">
        <f t="shared" si="6"/>
        <v>0</v>
      </c>
      <c r="R61" s="82"/>
      <c r="S61" s="89">
        <f t="shared" si="7"/>
        <v>0</v>
      </c>
      <c r="T61" s="82"/>
      <c r="U61" s="89">
        <f t="shared" si="8"/>
        <v>0</v>
      </c>
      <c r="V61" s="82"/>
      <c r="W61" s="89">
        <f t="shared" si="9"/>
        <v>0</v>
      </c>
      <c r="X61" s="82"/>
      <c r="Y61" s="89">
        <f t="shared" si="10"/>
        <v>0</v>
      </c>
      <c r="Z61" s="84"/>
      <c r="AA61" s="89">
        <f t="shared" si="11"/>
        <v>0</v>
      </c>
      <c r="AB61" s="84"/>
      <c r="AC61" s="89">
        <f t="shared" si="12"/>
        <v>0</v>
      </c>
      <c r="AD61" s="84"/>
      <c r="AE61" s="89">
        <f t="shared" si="13"/>
        <v>0</v>
      </c>
      <c r="AF61" s="84"/>
      <c r="AG61" s="89">
        <f t="shared" si="14"/>
        <v>0</v>
      </c>
      <c r="AH61" s="84"/>
      <c r="AI61" s="89">
        <f t="shared" si="15"/>
        <v>0</v>
      </c>
      <c r="AJ61" s="84"/>
      <c r="AK61" s="89">
        <f t="shared" si="16"/>
        <v>0</v>
      </c>
      <c r="AL61" s="84"/>
      <c r="AM61" s="89">
        <f t="shared" si="17"/>
        <v>0</v>
      </c>
      <c r="AN61" s="82"/>
      <c r="AO61" s="89">
        <f t="shared" si="18"/>
        <v>0</v>
      </c>
      <c r="AP61" s="82"/>
      <c r="AQ61" s="89">
        <f t="shared" si="19"/>
        <v>0</v>
      </c>
      <c r="AR61" s="84"/>
      <c r="AS61" s="89">
        <f t="shared" si="20"/>
        <v>0</v>
      </c>
      <c r="AT61" s="84"/>
      <c r="AU61" s="89">
        <f t="shared" si="21"/>
        <v>0</v>
      </c>
      <c r="AV61" s="84"/>
      <c r="AW61" s="89">
        <f t="shared" si="22"/>
        <v>0</v>
      </c>
      <c r="AX61" s="84"/>
      <c r="AY61" s="89">
        <f t="shared" si="23"/>
        <v>0</v>
      </c>
      <c r="AZ61" s="84"/>
      <c r="BA61" s="89">
        <f t="shared" si="24"/>
        <v>0</v>
      </c>
      <c r="BB61" s="82"/>
      <c r="BC61" s="89">
        <f t="shared" si="25"/>
        <v>0</v>
      </c>
      <c r="BD61" s="82"/>
      <c r="BE61" s="89">
        <f t="shared" si="26"/>
        <v>0</v>
      </c>
      <c r="BF61" s="82"/>
      <c r="BG61" s="89">
        <f t="shared" si="27"/>
        <v>0</v>
      </c>
      <c r="BH61" s="82"/>
      <c r="BI61" s="89">
        <f t="shared" si="28"/>
        <v>0</v>
      </c>
      <c r="BJ61" s="82"/>
      <c r="BK61" s="89">
        <f t="shared" si="29"/>
        <v>0</v>
      </c>
      <c r="BL61" s="82"/>
      <c r="BM61" s="85">
        <f t="shared" si="32"/>
        <v>0</v>
      </c>
      <c r="BN61" s="86">
        <f t="shared" si="30"/>
        <v>0</v>
      </c>
      <c r="BO61" s="87">
        <f t="shared" si="31"/>
        <v>2</v>
      </c>
      <c r="BP61" s="87">
        <f t="shared" si="33"/>
        <v>0</v>
      </c>
      <c r="BQ61" s="5">
        <f t="shared" si="34"/>
        <v>0</v>
      </c>
      <c r="BR61" s="298">
        <f>IF((E61="P"),ROUND(BO61-$BO$108,2),0)</f>
        <v>0</v>
      </c>
      <c r="BS61" s="299">
        <f t="shared" ref="BS61:BS105" si="43">IF((E61="P"),ROUND(POWER(BR61,2),3),0)</f>
        <v>0</v>
      </c>
      <c r="BT61" s="301"/>
      <c r="BU61" s="148">
        <f t="shared" si="35"/>
        <v>0</v>
      </c>
      <c r="BV61" s="5">
        <f t="shared" si="36"/>
        <v>0</v>
      </c>
      <c r="BW61" s="146">
        <f t="shared" si="37"/>
        <v>0</v>
      </c>
      <c r="BX61" s="5">
        <f t="shared" si="38"/>
        <v>0</v>
      </c>
      <c r="BY61" s="146">
        <f t="shared" si="39"/>
        <v>0</v>
      </c>
      <c r="BZ61" s="5">
        <f t="shared" si="40"/>
        <v>0</v>
      </c>
      <c r="CA61" s="147">
        <f t="shared" si="41"/>
        <v>0</v>
      </c>
      <c r="CB61" s="91">
        <f t="shared" si="42"/>
        <v>0</v>
      </c>
      <c r="CC61" s="52"/>
      <c r="CD61" s="52"/>
      <c r="CE61" s="52"/>
      <c r="CF61" s="52"/>
      <c r="CG61" s="13"/>
    </row>
    <row r="62" spans="1:86" ht="12.75" customHeight="1" x14ac:dyDescent="0.2">
      <c r="A62" s="3"/>
      <c r="B62" s="5">
        <f t="shared" ref="B62:B104" si="44">B61+1</f>
        <v>4</v>
      </c>
      <c r="C62" s="341" t="s">
        <v>132</v>
      </c>
      <c r="D62" s="342" t="s">
        <v>132</v>
      </c>
      <c r="E62" s="14"/>
      <c r="F62" s="82"/>
      <c r="G62" s="83">
        <f t="shared" si="1"/>
        <v>0</v>
      </c>
      <c r="H62" s="82"/>
      <c r="I62" s="83">
        <f t="shared" si="2"/>
        <v>0</v>
      </c>
      <c r="J62" s="82"/>
      <c r="K62" s="83">
        <f t="shared" si="3"/>
        <v>0</v>
      </c>
      <c r="L62" s="82"/>
      <c r="M62" s="83">
        <f t="shared" si="4"/>
        <v>0</v>
      </c>
      <c r="N62" s="82"/>
      <c r="O62" s="83">
        <f t="shared" si="5"/>
        <v>0</v>
      </c>
      <c r="P62" s="82"/>
      <c r="Q62" s="83">
        <f t="shared" si="6"/>
        <v>0</v>
      </c>
      <c r="R62" s="82"/>
      <c r="S62" s="89">
        <f t="shared" si="7"/>
        <v>0</v>
      </c>
      <c r="T62" s="82"/>
      <c r="U62" s="89">
        <f t="shared" si="8"/>
        <v>0</v>
      </c>
      <c r="V62" s="82"/>
      <c r="W62" s="89">
        <f t="shared" si="9"/>
        <v>0</v>
      </c>
      <c r="X62" s="82"/>
      <c r="Y62" s="89">
        <f t="shared" si="10"/>
        <v>0</v>
      </c>
      <c r="Z62" s="84"/>
      <c r="AA62" s="89">
        <f t="shared" si="11"/>
        <v>0</v>
      </c>
      <c r="AB62" s="84"/>
      <c r="AC62" s="89">
        <f t="shared" si="12"/>
        <v>0</v>
      </c>
      <c r="AD62" s="84"/>
      <c r="AE62" s="89">
        <f t="shared" si="13"/>
        <v>0</v>
      </c>
      <c r="AF62" s="84"/>
      <c r="AG62" s="89">
        <f t="shared" si="14"/>
        <v>0</v>
      </c>
      <c r="AH62" s="84"/>
      <c r="AI62" s="89">
        <f t="shared" si="15"/>
        <v>0</v>
      </c>
      <c r="AJ62" s="84"/>
      <c r="AK62" s="89">
        <f t="shared" si="16"/>
        <v>0</v>
      </c>
      <c r="AL62" s="84"/>
      <c r="AM62" s="89">
        <f t="shared" si="17"/>
        <v>0</v>
      </c>
      <c r="AN62" s="82"/>
      <c r="AO62" s="89">
        <f t="shared" si="18"/>
        <v>0</v>
      </c>
      <c r="AP62" s="82"/>
      <c r="AQ62" s="89">
        <f t="shared" si="19"/>
        <v>0</v>
      </c>
      <c r="AR62" s="84"/>
      <c r="AS62" s="89">
        <f t="shared" si="20"/>
        <v>0</v>
      </c>
      <c r="AT62" s="84"/>
      <c r="AU62" s="89">
        <f t="shared" si="21"/>
        <v>0</v>
      </c>
      <c r="AV62" s="84"/>
      <c r="AW62" s="89">
        <f t="shared" si="22"/>
        <v>0</v>
      </c>
      <c r="AX62" s="84"/>
      <c r="AY62" s="89">
        <f t="shared" si="23"/>
        <v>0</v>
      </c>
      <c r="AZ62" s="84"/>
      <c r="BA62" s="89">
        <f t="shared" si="24"/>
        <v>0</v>
      </c>
      <c r="BB62" s="82"/>
      <c r="BC62" s="89">
        <f t="shared" si="25"/>
        <v>0</v>
      </c>
      <c r="BD62" s="82"/>
      <c r="BE62" s="89">
        <f t="shared" si="26"/>
        <v>0</v>
      </c>
      <c r="BF62" s="82"/>
      <c r="BG62" s="89">
        <f t="shared" si="27"/>
        <v>0</v>
      </c>
      <c r="BH62" s="82"/>
      <c r="BI62" s="89">
        <f t="shared" si="28"/>
        <v>0</v>
      </c>
      <c r="BJ62" s="82"/>
      <c r="BK62" s="89">
        <f t="shared" si="29"/>
        <v>0</v>
      </c>
      <c r="BL62" s="82"/>
      <c r="BM62" s="85">
        <f t="shared" si="32"/>
        <v>0</v>
      </c>
      <c r="BN62" s="86">
        <f t="shared" si="30"/>
        <v>0</v>
      </c>
      <c r="BO62" s="87">
        <f t="shared" si="31"/>
        <v>2</v>
      </c>
      <c r="BP62" s="87">
        <f t="shared" si="33"/>
        <v>0</v>
      </c>
      <c r="BQ62" s="5">
        <f t="shared" si="34"/>
        <v>0</v>
      </c>
      <c r="BR62" s="298">
        <f t="shared" ref="BR62:BR105" si="45">IF((E62="P"),ROUND(BO62-$BO$108,2),0)</f>
        <v>0</v>
      </c>
      <c r="BS62" s="299">
        <f t="shared" si="43"/>
        <v>0</v>
      </c>
      <c r="BT62" s="301"/>
      <c r="BU62" s="148">
        <f t="shared" si="35"/>
        <v>0</v>
      </c>
      <c r="BV62" s="5">
        <f t="shared" si="36"/>
        <v>0</v>
      </c>
      <c r="BW62" s="146">
        <f t="shared" si="37"/>
        <v>0</v>
      </c>
      <c r="BX62" s="5">
        <f t="shared" si="38"/>
        <v>0</v>
      </c>
      <c r="BY62" s="146">
        <f t="shared" si="39"/>
        <v>0</v>
      </c>
      <c r="BZ62" s="5">
        <f t="shared" si="40"/>
        <v>0</v>
      </c>
      <c r="CA62" s="147">
        <f t="shared" si="41"/>
        <v>0</v>
      </c>
      <c r="CB62" s="91">
        <f t="shared" si="42"/>
        <v>0</v>
      </c>
      <c r="CC62" s="52"/>
      <c r="CD62" s="52"/>
      <c r="CE62" s="52"/>
      <c r="CF62" s="52"/>
      <c r="CG62" s="13"/>
    </row>
    <row r="63" spans="1:86" ht="12.75" customHeight="1" x14ac:dyDescent="0.2">
      <c r="A63" s="3"/>
      <c r="B63" s="5">
        <f t="shared" si="44"/>
        <v>5</v>
      </c>
      <c r="C63" s="341" t="s">
        <v>133</v>
      </c>
      <c r="D63" s="342" t="s">
        <v>133</v>
      </c>
      <c r="E63" s="14"/>
      <c r="F63" s="82"/>
      <c r="G63" s="83">
        <f t="shared" si="1"/>
        <v>0</v>
      </c>
      <c r="H63" s="82"/>
      <c r="I63" s="83">
        <f t="shared" si="2"/>
        <v>0</v>
      </c>
      <c r="J63" s="82"/>
      <c r="K63" s="83">
        <f t="shared" si="3"/>
        <v>0</v>
      </c>
      <c r="L63" s="82"/>
      <c r="M63" s="83">
        <f t="shared" si="4"/>
        <v>0</v>
      </c>
      <c r="N63" s="82"/>
      <c r="O63" s="83">
        <f t="shared" si="5"/>
        <v>0</v>
      </c>
      <c r="P63" s="82"/>
      <c r="Q63" s="83">
        <f t="shared" si="6"/>
        <v>0</v>
      </c>
      <c r="R63" s="82"/>
      <c r="S63" s="89">
        <f t="shared" si="7"/>
        <v>0</v>
      </c>
      <c r="T63" s="82"/>
      <c r="U63" s="89">
        <f t="shared" si="8"/>
        <v>0</v>
      </c>
      <c r="V63" s="82"/>
      <c r="W63" s="89">
        <f t="shared" si="9"/>
        <v>0</v>
      </c>
      <c r="X63" s="82"/>
      <c r="Y63" s="89">
        <f t="shared" si="10"/>
        <v>0</v>
      </c>
      <c r="Z63" s="84"/>
      <c r="AA63" s="89">
        <f t="shared" si="11"/>
        <v>0</v>
      </c>
      <c r="AB63" s="84"/>
      <c r="AC63" s="89">
        <f t="shared" si="12"/>
        <v>0</v>
      </c>
      <c r="AD63" s="84"/>
      <c r="AE63" s="89">
        <f t="shared" si="13"/>
        <v>0</v>
      </c>
      <c r="AF63" s="84"/>
      <c r="AG63" s="89">
        <f t="shared" si="14"/>
        <v>0</v>
      </c>
      <c r="AH63" s="84"/>
      <c r="AI63" s="89">
        <f t="shared" si="15"/>
        <v>0</v>
      </c>
      <c r="AJ63" s="84"/>
      <c r="AK63" s="89">
        <f t="shared" si="16"/>
        <v>0</v>
      </c>
      <c r="AL63" s="84"/>
      <c r="AM63" s="89">
        <f t="shared" si="17"/>
        <v>0</v>
      </c>
      <c r="AN63" s="82"/>
      <c r="AO63" s="89">
        <f t="shared" si="18"/>
        <v>0</v>
      </c>
      <c r="AP63" s="82"/>
      <c r="AQ63" s="89">
        <f t="shared" si="19"/>
        <v>0</v>
      </c>
      <c r="AR63" s="84"/>
      <c r="AS63" s="89">
        <f t="shared" si="20"/>
        <v>0</v>
      </c>
      <c r="AT63" s="84"/>
      <c r="AU63" s="89">
        <f t="shared" si="21"/>
        <v>0</v>
      </c>
      <c r="AV63" s="84"/>
      <c r="AW63" s="89">
        <f t="shared" si="22"/>
        <v>0</v>
      </c>
      <c r="AX63" s="84"/>
      <c r="AY63" s="89">
        <f t="shared" si="23"/>
        <v>0</v>
      </c>
      <c r="AZ63" s="84"/>
      <c r="BA63" s="89">
        <f t="shared" si="24"/>
        <v>0</v>
      </c>
      <c r="BB63" s="82"/>
      <c r="BC63" s="89">
        <f t="shared" si="25"/>
        <v>0</v>
      </c>
      <c r="BD63" s="82"/>
      <c r="BE63" s="89">
        <f t="shared" si="26"/>
        <v>0</v>
      </c>
      <c r="BF63" s="82"/>
      <c r="BG63" s="89">
        <f t="shared" si="27"/>
        <v>0</v>
      </c>
      <c r="BH63" s="82"/>
      <c r="BI63" s="89">
        <f t="shared" si="28"/>
        <v>0</v>
      </c>
      <c r="BJ63" s="82"/>
      <c r="BK63" s="89">
        <f t="shared" si="29"/>
        <v>0</v>
      </c>
      <c r="BL63" s="82"/>
      <c r="BM63" s="85">
        <f t="shared" si="32"/>
        <v>0</v>
      </c>
      <c r="BN63" s="86">
        <f t="shared" si="30"/>
        <v>0</v>
      </c>
      <c r="BO63" s="87">
        <f t="shared" si="31"/>
        <v>2</v>
      </c>
      <c r="BP63" s="87">
        <f t="shared" si="33"/>
        <v>0</v>
      </c>
      <c r="BQ63" s="5">
        <f t="shared" si="34"/>
        <v>0</v>
      </c>
      <c r="BR63" s="298">
        <f t="shared" si="45"/>
        <v>0</v>
      </c>
      <c r="BS63" s="299">
        <f>IF((E63="P"),ROUND(POWER(BR63,2),3),0)</f>
        <v>0</v>
      </c>
      <c r="BT63" s="301"/>
      <c r="BU63" s="148">
        <f t="shared" si="35"/>
        <v>0</v>
      </c>
      <c r="BV63" s="5">
        <f t="shared" si="36"/>
        <v>0</v>
      </c>
      <c r="BW63" s="146">
        <f t="shared" si="37"/>
        <v>0</v>
      </c>
      <c r="BX63" s="5">
        <f t="shared" si="38"/>
        <v>0</v>
      </c>
      <c r="BY63" s="146">
        <f t="shared" si="39"/>
        <v>0</v>
      </c>
      <c r="BZ63" s="5">
        <f t="shared" si="40"/>
        <v>0</v>
      </c>
      <c r="CA63" s="147">
        <f t="shared" si="41"/>
        <v>0</v>
      </c>
      <c r="CB63" s="91">
        <f t="shared" si="42"/>
        <v>0</v>
      </c>
      <c r="CC63" s="52"/>
      <c r="CD63" s="52"/>
      <c r="CE63" s="52"/>
      <c r="CF63" s="52"/>
      <c r="CG63" s="13"/>
    </row>
    <row r="64" spans="1:86" ht="12.75" customHeight="1" x14ac:dyDescent="0.2">
      <c r="A64" s="3"/>
      <c r="B64" s="5">
        <f t="shared" si="44"/>
        <v>6</v>
      </c>
      <c r="C64" s="341" t="s">
        <v>134</v>
      </c>
      <c r="D64" s="342" t="s">
        <v>134</v>
      </c>
      <c r="E64" s="14"/>
      <c r="F64" s="82"/>
      <c r="G64" s="83">
        <f t="shared" si="1"/>
        <v>0</v>
      </c>
      <c r="H64" s="82"/>
      <c r="I64" s="83">
        <f t="shared" si="2"/>
        <v>0</v>
      </c>
      <c r="J64" s="82"/>
      <c r="K64" s="83">
        <f t="shared" si="3"/>
        <v>0</v>
      </c>
      <c r="L64" s="82"/>
      <c r="M64" s="83">
        <f t="shared" si="4"/>
        <v>0</v>
      </c>
      <c r="N64" s="82"/>
      <c r="O64" s="83">
        <f t="shared" si="5"/>
        <v>0</v>
      </c>
      <c r="P64" s="82"/>
      <c r="Q64" s="83">
        <f t="shared" si="6"/>
        <v>0</v>
      </c>
      <c r="R64" s="82"/>
      <c r="S64" s="89">
        <f t="shared" si="7"/>
        <v>0</v>
      </c>
      <c r="T64" s="82"/>
      <c r="U64" s="89">
        <f t="shared" si="8"/>
        <v>0</v>
      </c>
      <c r="V64" s="82"/>
      <c r="W64" s="89">
        <f t="shared" si="9"/>
        <v>0</v>
      </c>
      <c r="X64" s="82"/>
      <c r="Y64" s="89">
        <f t="shared" si="10"/>
        <v>0</v>
      </c>
      <c r="Z64" s="84"/>
      <c r="AA64" s="89">
        <f t="shared" si="11"/>
        <v>0</v>
      </c>
      <c r="AB64" s="84"/>
      <c r="AC64" s="89">
        <f t="shared" si="12"/>
        <v>0</v>
      </c>
      <c r="AD64" s="84"/>
      <c r="AE64" s="89">
        <f t="shared" si="13"/>
        <v>0</v>
      </c>
      <c r="AF64" s="84"/>
      <c r="AG64" s="89">
        <f t="shared" si="14"/>
        <v>0</v>
      </c>
      <c r="AH64" s="84"/>
      <c r="AI64" s="89">
        <f t="shared" si="15"/>
        <v>0</v>
      </c>
      <c r="AJ64" s="84"/>
      <c r="AK64" s="89">
        <f t="shared" si="16"/>
        <v>0</v>
      </c>
      <c r="AL64" s="84"/>
      <c r="AM64" s="89">
        <f t="shared" si="17"/>
        <v>0</v>
      </c>
      <c r="AN64" s="82"/>
      <c r="AO64" s="89">
        <f t="shared" si="18"/>
        <v>0</v>
      </c>
      <c r="AP64" s="82"/>
      <c r="AQ64" s="89">
        <f t="shared" si="19"/>
        <v>0</v>
      </c>
      <c r="AR64" s="84"/>
      <c r="AS64" s="89">
        <f t="shared" si="20"/>
        <v>0</v>
      </c>
      <c r="AT64" s="84"/>
      <c r="AU64" s="89">
        <f t="shared" si="21"/>
        <v>0</v>
      </c>
      <c r="AV64" s="84"/>
      <c r="AW64" s="89">
        <f t="shared" si="22"/>
        <v>0</v>
      </c>
      <c r="AX64" s="84"/>
      <c r="AY64" s="89">
        <f t="shared" si="23"/>
        <v>0</v>
      </c>
      <c r="AZ64" s="84"/>
      <c r="BA64" s="89">
        <f t="shared" si="24"/>
        <v>0</v>
      </c>
      <c r="BB64" s="82"/>
      <c r="BC64" s="89">
        <f t="shared" si="25"/>
        <v>0</v>
      </c>
      <c r="BD64" s="82"/>
      <c r="BE64" s="89">
        <f t="shared" si="26"/>
        <v>0</v>
      </c>
      <c r="BF64" s="82"/>
      <c r="BG64" s="89">
        <f t="shared" si="27"/>
        <v>0</v>
      </c>
      <c r="BH64" s="82"/>
      <c r="BI64" s="89">
        <f t="shared" si="28"/>
        <v>0</v>
      </c>
      <c r="BJ64" s="82"/>
      <c r="BK64" s="89">
        <f t="shared" si="29"/>
        <v>0</v>
      </c>
      <c r="BL64" s="82"/>
      <c r="BM64" s="85">
        <f t="shared" si="32"/>
        <v>0</v>
      </c>
      <c r="BN64" s="86">
        <f t="shared" si="30"/>
        <v>0</v>
      </c>
      <c r="BO64" s="87">
        <f t="shared" si="31"/>
        <v>2</v>
      </c>
      <c r="BP64" s="87">
        <f t="shared" si="33"/>
        <v>0</v>
      </c>
      <c r="BQ64" s="5">
        <f t="shared" si="34"/>
        <v>0</v>
      </c>
      <c r="BR64" s="298">
        <f t="shared" si="45"/>
        <v>0</v>
      </c>
      <c r="BS64" s="299">
        <f t="shared" si="43"/>
        <v>0</v>
      </c>
      <c r="BT64" s="301"/>
      <c r="BU64" s="148">
        <f t="shared" si="35"/>
        <v>0</v>
      </c>
      <c r="BV64" s="5">
        <f t="shared" si="36"/>
        <v>0</v>
      </c>
      <c r="BW64" s="146">
        <f t="shared" si="37"/>
        <v>0</v>
      </c>
      <c r="BX64" s="5">
        <f t="shared" si="38"/>
        <v>0</v>
      </c>
      <c r="BY64" s="146">
        <f t="shared" si="39"/>
        <v>0</v>
      </c>
      <c r="BZ64" s="5">
        <f t="shared" si="40"/>
        <v>0</v>
      </c>
      <c r="CA64" s="147">
        <f t="shared" si="41"/>
        <v>0</v>
      </c>
      <c r="CB64" s="91">
        <f t="shared" si="42"/>
        <v>0</v>
      </c>
      <c r="CC64" s="52"/>
      <c r="CD64" s="52"/>
      <c r="CE64" s="52"/>
      <c r="CF64" s="52"/>
      <c r="CG64" s="13"/>
    </row>
    <row r="65" spans="1:104" ht="12.75" customHeight="1" x14ac:dyDescent="0.2">
      <c r="A65" s="3"/>
      <c r="B65" s="5">
        <f t="shared" si="44"/>
        <v>7</v>
      </c>
      <c r="C65" s="341" t="s">
        <v>135</v>
      </c>
      <c r="D65" s="342" t="s">
        <v>135</v>
      </c>
      <c r="E65" s="14"/>
      <c r="F65" s="82"/>
      <c r="G65" s="83">
        <f t="shared" si="1"/>
        <v>0</v>
      </c>
      <c r="H65" s="82"/>
      <c r="I65" s="83">
        <f t="shared" si="2"/>
        <v>0</v>
      </c>
      <c r="J65" s="82"/>
      <c r="K65" s="83">
        <f t="shared" si="3"/>
        <v>0</v>
      </c>
      <c r="L65" s="82"/>
      <c r="M65" s="83">
        <f t="shared" si="4"/>
        <v>0</v>
      </c>
      <c r="N65" s="82"/>
      <c r="O65" s="83">
        <f t="shared" si="5"/>
        <v>0</v>
      </c>
      <c r="P65" s="82"/>
      <c r="Q65" s="83">
        <f t="shared" si="6"/>
        <v>0</v>
      </c>
      <c r="R65" s="82"/>
      <c r="S65" s="89">
        <f t="shared" si="7"/>
        <v>0</v>
      </c>
      <c r="T65" s="82"/>
      <c r="U65" s="89">
        <f t="shared" si="8"/>
        <v>0</v>
      </c>
      <c r="V65" s="82"/>
      <c r="W65" s="89">
        <f t="shared" si="9"/>
        <v>0</v>
      </c>
      <c r="X65" s="82"/>
      <c r="Y65" s="89">
        <f t="shared" si="10"/>
        <v>0</v>
      </c>
      <c r="Z65" s="84"/>
      <c r="AA65" s="89">
        <f t="shared" si="11"/>
        <v>0</v>
      </c>
      <c r="AB65" s="84"/>
      <c r="AC65" s="89">
        <f t="shared" si="12"/>
        <v>0</v>
      </c>
      <c r="AD65" s="84"/>
      <c r="AE65" s="89">
        <f t="shared" si="13"/>
        <v>0</v>
      </c>
      <c r="AF65" s="84"/>
      <c r="AG65" s="89">
        <f t="shared" si="14"/>
        <v>0</v>
      </c>
      <c r="AH65" s="84"/>
      <c r="AI65" s="89">
        <f t="shared" si="15"/>
        <v>0</v>
      </c>
      <c r="AJ65" s="84"/>
      <c r="AK65" s="89">
        <f t="shared" si="16"/>
        <v>0</v>
      </c>
      <c r="AL65" s="84"/>
      <c r="AM65" s="89">
        <f t="shared" si="17"/>
        <v>0</v>
      </c>
      <c r="AN65" s="82"/>
      <c r="AO65" s="89">
        <f t="shared" si="18"/>
        <v>0</v>
      </c>
      <c r="AP65" s="82"/>
      <c r="AQ65" s="89">
        <f t="shared" si="19"/>
        <v>0</v>
      </c>
      <c r="AR65" s="84"/>
      <c r="AS65" s="89">
        <f t="shared" si="20"/>
        <v>0</v>
      </c>
      <c r="AT65" s="84"/>
      <c r="AU65" s="89">
        <f t="shared" si="21"/>
        <v>0</v>
      </c>
      <c r="AV65" s="84"/>
      <c r="AW65" s="89">
        <f t="shared" si="22"/>
        <v>0</v>
      </c>
      <c r="AX65" s="84"/>
      <c r="AY65" s="89">
        <f t="shared" si="23"/>
        <v>0</v>
      </c>
      <c r="AZ65" s="84"/>
      <c r="BA65" s="89">
        <f t="shared" si="24"/>
        <v>0</v>
      </c>
      <c r="BB65" s="82"/>
      <c r="BC65" s="89">
        <f t="shared" si="25"/>
        <v>0</v>
      </c>
      <c r="BD65" s="82"/>
      <c r="BE65" s="89">
        <f t="shared" si="26"/>
        <v>0</v>
      </c>
      <c r="BF65" s="82"/>
      <c r="BG65" s="89">
        <f t="shared" si="27"/>
        <v>0</v>
      </c>
      <c r="BH65" s="82"/>
      <c r="BI65" s="89">
        <f t="shared" si="28"/>
        <v>0</v>
      </c>
      <c r="BJ65" s="82"/>
      <c r="BK65" s="89">
        <f t="shared" si="29"/>
        <v>0</v>
      </c>
      <c r="BL65" s="82"/>
      <c r="BM65" s="85">
        <f t="shared" si="32"/>
        <v>0</v>
      </c>
      <c r="BN65" s="86">
        <f t="shared" si="30"/>
        <v>0</v>
      </c>
      <c r="BO65" s="87">
        <f t="shared" si="31"/>
        <v>2</v>
      </c>
      <c r="BP65" s="87">
        <f t="shared" si="33"/>
        <v>0</v>
      </c>
      <c r="BQ65" s="5">
        <f t="shared" si="34"/>
        <v>0</v>
      </c>
      <c r="BR65" s="298">
        <f t="shared" si="45"/>
        <v>0</v>
      </c>
      <c r="BS65" s="299">
        <f t="shared" si="43"/>
        <v>0</v>
      </c>
      <c r="BT65" s="301"/>
      <c r="BU65" s="148">
        <f t="shared" si="35"/>
        <v>0</v>
      </c>
      <c r="BV65" s="5">
        <f t="shared" si="36"/>
        <v>0</v>
      </c>
      <c r="BW65" s="146">
        <f t="shared" si="37"/>
        <v>0</v>
      </c>
      <c r="BX65" s="5">
        <f t="shared" si="38"/>
        <v>0</v>
      </c>
      <c r="BY65" s="146">
        <f t="shared" si="39"/>
        <v>0</v>
      </c>
      <c r="BZ65" s="5">
        <f t="shared" si="40"/>
        <v>0</v>
      </c>
      <c r="CA65" s="147">
        <f t="shared" si="41"/>
        <v>0</v>
      </c>
      <c r="CB65" s="91">
        <f>IF($E$59:$E$105="P",IF(CA65&lt;=0.25,"B",IF(CA65&lt;=0.5,"MB",IF(CA65&lt;=0.75,"MA",IF(CA65&lt;=1,"A")))),0)</f>
        <v>0</v>
      </c>
      <c r="CC65" s="52"/>
      <c r="CD65" s="52"/>
      <c r="CE65" s="52"/>
      <c r="CF65" s="52"/>
      <c r="CG65" s="13"/>
    </row>
    <row r="66" spans="1:104" ht="12.75" customHeight="1" x14ac:dyDescent="0.2">
      <c r="A66" s="3"/>
      <c r="B66" s="5">
        <f t="shared" si="44"/>
        <v>8</v>
      </c>
      <c r="C66" s="341" t="s">
        <v>136</v>
      </c>
      <c r="D66" s="342" t="s">
        <v>136</v>
      </c>
      <c r="E66" s="14"/>
      <c r="F66" s="82"/>
      <c r="G66" s="83">
        <f t="shared" si="1"/>
        <v>0</v>
      </c>
      <c r="H66" s="82"/>
      <c r="I66" s="83">
        <f t="shared" si="2"/>
        <v>0</v>
      </c>
      <c r="J66" s="82"/>
      <c r="K66" s="83">
        <f t="shared" si="3"/>
        <v>0</v>
      </c>
      <c r="L66" s="82"/>
      <c r="M66" s="83">
        <f t="shared" si="4"/>
        <v>0</v>
      </c>
      <c r="N66" s="82"/>
      <c r="O66" s="83">
        <f t="shared" si="5"/>
        <v>0</v>
      </c>
      <c r="P66" s="82"/>
      <c r="Q66" s="83">
        <f t="shared" si="6"/>
        <v>0</v>
      </c>
      <c r="R66" s="82"/>
      <c r="S66" s="89">
        <f t="shared" si="7"/>
        <v>0</v>
      </c>
      <c r="T66" s="82"/>
      <c r="U66" s="89">
        <f t="shared" si="8"/>
        <v>0</v>
      </c>
      <c r="V66" s="82"/>
      <c r="W66" s="89">
        <f t="shared" si="9"/>
        <v>0</v>
      </c>
      <c r="X66" s="82"/>
      <c r="Y66" s="89">
        <f t="shared" si="10"/>
        <v>0</v>
      </c>
      <c r="Z66" s="84"/>
      <c r="AA66" s="89">
        <f t="shared" si="11"/>
        <v>0</v>
      </c>
      <c r="AB66" s="84"/>
      <c r="AC66" s="89">
        <f t="shared" si="12"/>
        <v>0</v>
      </c>
      <c r="AD66" s="84"/>
      <c r="AE66" s="89">
        <f t="shared" si="13"/>
        <v>0</v>
      </c>
      <c r="AF66" s="84"/>
      <c r="AG66" s="89">
        <f t="shared" si="14"/>
        <v>0</v>
      </c>
      <c r="AH66" s="84"/>
      <c r="AI66" s="89">
        <f t="shared" si="15"/>
        <v>0</v>
      </c>
      <c r="AJ66" s="84"/>
      <c r="AK66" s="89">
        <f t="shared" si="16"/>
        <v>0</v>
      </c>
      <c r="AL66" s="84"/>
      <c r="AM66" s="89">
        <f t="shared" si="17"/>
        <v>0</v>
      </c>
      <c r="AN66" s="82"/>
      <c r="AO66" s="89">
        <f t="shared" si="18"/>
        <v>0</v>
      </c>
      <c r="AP66" s="82"/>
      <c r="AQ66" s="89">
        <f t="shared" si="19"/>
        <v>0</v>
      </c>
      <c r="AR66" s="84"/>
      <c r="AS66" s="89">
        <f t="shared" si="20"/>
        <v>0</v>
      </c>
      <c r="AT66" s="84"/>
      <c r="AU66" s="89">
        <f t="shared" si="21"/>
        <v>0</v>
      </c>
      <c r="AV66" s="84"/>
      <c r="AW66" s="89">
        <f t="shared" si="22"/>
        <v>0</v>
      </c>
      <c r="AX66" s="84"/>
      <c r="AY66" s="89">
        <f t="shared" si="23"/>
        <v>0</v>
      </c>
      <c r="AZ66" s="84"/>
      <c r="BA66" s="89">
        <f t="shared" si="24"/>
        <v>0</v>
      </c>
      <c r="BB66" s="82"/>
      <c r="BC66" s="89">
        <f t="shared" si="25"/>
        <v>0</v>
      </c>
      <c r="BD66" s="82"/>
      <c r="BE66" s="89">
        <f t="shared" si="26"/>
        <v>0</v>
      </c>
      <c r="BF66" s="82"/>
      <c r="BG66" s="89">
        <f t="shared" si="27"/>
        <v>0</v>
      </c>
      <c r="BH66" s="82"/>
      <c r="BI66" s="89">
        <f t="shared" si="28"/>
        <v>0</v>
      </c>
      <c r="BJ66" s="82"/>
      <c r="BK66" s="89">
        <f t="shared" si="29"/>
        <v>0</v>
      </c>
      <c r="BL66" s="82"/>
      <c r="BM66" s="85">
        <f t="shared" si="32"/>
        <v>0</v>
      </c>
      <c r="BN66" s="86">
        <f t="shared" si="30"/>
        <v>0</v>
      </c>
      <c r="BO66" s="87">
        <f t="shared" si="31"/>
        <v>2</v>
      </c>
      <c r="BP66" s="87">
        <f t="shared" si="33"/>
        <v>0</v>
      </c>
      <c r="BQ66" s="5">
        <f t="shared" si="34"/>
        <v>0</v>
      </c>
      <c r="BR66" s="298">
        <f t="shared" si="45"/>
        <v>0</v>
      </c>
      <c r="BS66" s="299">
        <f t="shared" si="43"/>
        <v>0</v>
      </c>
      <c r="BT66" s="301"/>
      <c r="BU66" s="148">
        <f t="shared" si="35"/>
        <v>0</v>
      </c>
      <c r="BV66" s="5">
        <f t="shared" si="36"/>
        <v>0</v>
      </c>
      <c r="BW66" s="146">
        <f t="shared" si="37"/>
        <v>0</v>
      </c>
      <c r="BX66" s="5">
        <f>IF($E$59:$E$105="P",IF(BW66&lt;=0.25,"B",IF(BW66&lt;=0.5,"MB",IF(BW66=0.75,"MA",IF(BW66&lt;=1,"A")))),0)</f>
        <v>0</v>
      </c>
      <c r="BY66" s="146">
        <f t="shared" si="39"/>
        <v>0</v>
      </c>
      <c r="BZ66" s="5">
        <f t="shared" si="40"/>
        <v>0</v>
      </c>
      <c r="CA66" s="147">
        <f t="shared" si="41"/>
        <v>0</v>
      </c>
      <c r="CB66" s="91">
        <f t="shared" si="42"/>
        <v>0</v>
      </c>
      <c r="CC66" s="52"/>
      <c r="CD66" s="52"/>
      <c r="CE66" s="52"/>
      <c r="CF66" s="52"/>
      <c r="CG66" s="13"/>
    </row>
    <row r="67" spans="1:104" ht="12.75" customHeight="1" x14ac:dyDescent="0.2">
      <c r="A67" s="3"/>
      <c r="B67" s="5">
        <f t="shared" si="44"/>
        <v>9</v>
      </c>
      <c r="C67" s="341" t="s">
        <v>137</v>
      </c>
      <c r="D67" s="342" t="s">
        <v>137</v>
      </c>
      <c r="E67" s="14"/>
      <c r="F67" s="82"/>
      <c r="G67" s="83">
        <f t="shared" si="1"/>
        <v>0</v>
      </c>
      <c r="H67" s="82"/>
      <c r="I67" s="83">
        <f t="shared" si="2"/>
        <v>0</v>
      </c>
      <c r="J67" s="82"/>
      <c r="K67" s="83">
        <f t="shared" si="3"/>
        <v>0</v>
      </c>
      <c r="L67" s="82"/>
      <c r="M67" s="83">
        <f t="shared" si="4"/>
        <v>0</v>
      </c>
      <c r="N67" s="82"/>
      <c r="O67" s="83">
        <f t="shared" si="5"/>
        <v>0</v>
      </c>
      <c r="P67" s="82"/>
      <c r="Q67" s="83">
        <f t="shared" si="6"/>
        <v>0</v>
      </c>
      <c r="R67" s="82"/>
      <c r="S67" s="89">
        <f t="shared" si="7"/>
        <v>0</v>
      </c>
      <c r="T67" s="82"/>
      <c r="U67" s="89">
        <f t="shared" si="8"/>
        <v>0</v>
      </c>
      <c r="V67" s="82"/>
      <c r="W67" s="89">
        <f t="shared" si="9"/>
        <v>0</v>
      </c>
      <c r="X67" s="82"/>
      <c r="Y67" s="89">
        <f t="shared" si="10"/>
        <v>0</v>
      </c>
      <c r="Z67" s="84"/>
      <c r="AA67" s="89">
        <f t="shared" si="11"/>
        <v>0</v>
      </c>
      <c r="AB67" s="84"/>
      <c r="AC67" s="89">
        <f t="shared" si="12"/>
        <v>0</v>
      </c>
      <c r="AD67" s="84"/>
      <c r="AE67" s="89">
        <f t="shared" si="13"/>
        <v>0</v>
      </c>
      <c r="AF67" s="84"/>
      <c r="AG67" s="89">
        <f t="shared" si="14"/>
        <v>0</v>
      </c>
      <c r="AH67" s="84"/>
      <c r="AI67" s="89">
        <f t="shared" si="15"/>
        <v>0</v>
      </c>
      <c r="AJ67" s="84"/>
      <c r="AK67" s="89">
        <f t="shared" si="16"/>
        <v>0</v>
      </c>
      <c r="AL67" s="84"/>
      <c r="AM67" s="89">
        <f t="shared" si="17"/>
        <v>0</v>
      </c>
      <c r="AN67" s="82"/>
      <c r="AO67" s="89">
        <f t="shared" si="18"/>
        <v>0</v>
      </c>
      <c r="AP67" s="82"/>
      <c r="AQ67" s="89">
        <f t="shared" si="19"/>
        <v>0</v>
      </c>
      <c r="AR67" s="84"/>
      <c r="AS67" s="89">
        <f t="shared" si="20"/>
        <v>0</v>
      </c>
      <c r="AT67" s="84"/>
      <c r="AU67" s="89">
        <f t="shared" si="21"/>
        <v>0</v>
      </c>
      <c r="AV67" s="84"/>
      <c r="AW67" s="89">
        <f t="shared" si="22"/>
        <v>0</v>
      </c>
      <c r="AX67" s="84"/>
      <c r="AY67" s="89">
        <f t="shared" si="23"/>
        <v>0</v>
      </c>
      <c r="AZ67" s="84"/>
      <c r="BA67" s="89">
        <f t="shared" si="24"/>
        <v>0</v>
      </c>
      <c r="BB67" s="82"/>
      <c r="BC67" s="89">
        <f t="shared" si="25"/>
        <v>0</v>
      </c>
      <c r="BD67" s="82"/>
      <c r="BE67" s="89">
        <f t="shared" si="26"/>
        <v>0</v>
      </c>
      <c r="BF67" s="82"/>
      <c r="BG67" s="89">
        <f t="shared" si="27"/>
        <v>0</v>
      </c>
      <c r="BH67" s="82"/>
      <c r="BI67" s="89">
        <f t="shared" si="28"/>
        <v>0</v>
      </c>
      <c r="BJ67" s="82"/>
      <c r="BK67" s="89">
        <f t="shared" si="29"/>
        <v>0</v>
      </c>
      <c r="BL67" s="82"/>
      <c r="BM67" s="85">
        <f t="shared" si="32"/>
        <v>0</v>
      </c>
      <c r="BN67" s="86">
        <f t="shared" si="30"/>
        <v>0</v>
      </c>
      <c r="BO67" s="87">
        <f t="shared" si="31"/>
        <v>2</v>
      </c>
      <c r="BP67" s="87">
        <f t="shared" si="33"/>
        <v>0</v>
      </c>
      <c r="BQ67" s="5">
        <f t="shared" si="34"/>
        <v>0</v>
      </c>
      <c r="BR67" s="298">
        <f t="shared" si="45"/>
        <v>0</v>
      </c>
      <c r="BS67" s="299">
        <f t="shared" si="43"/>
        <v>0</v>
      </c>
      <c r="BT67" s="301"/>
      <c r="BU67" s="148">
        <f t="shared" si="35"/>
        <v>0</v>
      </c>
      <c r="BV67" s="5">
        <f t="shared" si="36"/>
        <v>0</v>
      </c>
      <c r="BW67" s="146">
        <f t="shared" si="37"/>
        <v>0</v>
      </c>
      <c r="BX67" s="5">
        <f t="shared" si="38"/>
        <v>0</v>
      </c>
      <c r="BY67" s="146">
        <f t="shared" si="39"/>
        <v>0</v>
      </c>
      <c r="BZ67" s="5">
        <f>IF($E$59:$E$105="P",IF(BY67&lt;=0.25,"B",IF(BY67&lt;=0.5,"MB",IF(BY67&lt;=0.75,"MA",IF(BY67&lt;=1,"A")))),0)</f>
        <v>0</v>
      </c>
      <c r="CA67" s="147">
        <f t="shared" si="41"/>
        <v>0</v>
      </c>
      <c r="CB67" s="91">
        <f t="shared" si="42"/>
        <v>0</v>
      </c>
      <c r="CC67" s="52"/>
      <c r="CD67" s="52"/>
      <c r="CE67" s="52"/>
      <c r="CF67" s="52"/>
      <c r="CG67" s="13"/>
    </row>
    <row r="68" spans="1:104" ht="12.75" customHeight="1" x14ac:dyDescent="0.2">
      <c r="A68" s="3"/>
      <c r="B68" s="5">
        <f t="shared" si="44"/>
        <v>10</v>
      </c>
      <c r="C68" s="341" t="s">
        <v>138</v>
      </c>
      <c r="D68" s="342" t="s">
        <v>138</v>
      </c>
      <c r="E68" s="14"/>
      <c r="F68" s="82"/>
      <c r="G68" s="83">
        <f t="shared" si="1"/>
        <v>0</v>
      </c>
      <c r="H68" s="82"/>
      <c r="I68" s="83">
        <f t="shared" si="2"/>
        <v>0</v>
      </c>
      <c r="J68" s="82"/>
      <c r="K68" s="83">
        <f t="shared" si="3"/>
        <v>0</v>
      </c>
      <c r="L68" s="82"/>
      <c r="M68" s="83">
        <f t="shared" si="4"/>
        <v>0</v>
      </c>
      <c r="N68" s="82"/>
      <c r="O68" s="83">
        <f t="shared" si="5"/>
        <v>0</v>
      </c>
      <c r="P68" s="82"/>
      <c r="Q68" s="83">
        <f t="shared" si="6"/>
        <v>0</v>
      </c>
      <c r="R68" s="82"/>
      <c r="S68" s="89">
        <f t="shared" si="7"/>
        <v>0</v>
      </c>
      <c r="T68" s="82"/>
      <c r="U68" s="89">
        <f t="shared" si="8"/>
        <v>0</v>
      </c>
      <c r="V68" s="82"/>
      <c r="W68" s="89">
        <f t="shared" si="9"/>
        <v>0</v>
      </c>
      <c r="X68" s="82"/>
      <c r="Y68" s="89">
        <f t="shared" si="10"/>
        <v>0</v>
      </c>
      <c r="Z68" s="84"/>
      <c r="AA68" s="89">
        <f t="shared" si="11"/>
        <v>0</v>
      </c>
      <c r="AB68" s="84"/>
      <c r="AC68" s="89">
        <f t="shared" si="12"/>
        <v>0</v>
      </c>
      <c r="AD68" s="84"/>
      <c r="AE68" s="89">
        <f t="shared" si="13"/>
        <v>0</v>
      </c>
      <c r="AF68" s="84"/>
      <c r="AG68" s="89">
        <f t="shared" si="14"/>
        <v>0</v>
      </c>
      <c r="AH68" s="84"/>
      <c r="AI68" s="89">
        <f t="shared" si="15"/>
        <v>0</v>
      </c>
      <c r="AJ68" s="84"/>
      <c r="AK68" s="89">
        <f t="shared" si="16"/>
        <v>0</v>
      </c>
      <c r="AL68" s="84"/>
      <c r="AM68" s="89">
        <f t="shared" si="17"/>
        <v>0</v>
      </c>
      <c r="AN68" s="82"/>
      <c r="AO68" s="89">
        <f t="shared" si="18"/>
        <v>0</v>
      </c>
      <c r="AP68" s="82"/>
      <c r="AQ68" s="89">
        <f t="shared" si="19"/>
        <v>0</v>
      </c>
      <c r="AR68" s="84"/>
      <c r="AS68" s="89">
        <f t="shared" si="20"/>
        <v>0</v>
      </c>
      <c r="AT68" s="84"/>
      <c r="AU68" s="89">
        <f t="shared" si="21"/>
        <v>0</v>
      </c>
      <c r="AV68" s="84"/>
      <c r="AW68" s="89">
        <f t="shared" si="22"/>
        <v>0</v>
      </c>
      <c r="AX68" s="84"/>
      <c r="AY68" s="89">
        <f t="shared" si="23"/>
        <v>0</v>
      </c>
      <c r="AZ68" s="84"/>
      <c r="BA68" s="89">
        <f t="shared" si="24"/>
        <v>0</v>
      </c>
      <c r="BB68" s="82"/>
      <c r="BC68" s="89">
        <f t="shared" si="25"/>
        <v>0</v>
      </c>
      <c r="BD68" s="82"/>
      <c r="BE68" s="89">
        <f t="shared" si="26"/>
        <v>0</v>
      </c>
      <c r="BF68" s="82"/>
      <c r="BG68" s="89">
        <f t="shared" si="27"/>
        <v>0</v>
      </c>
      <c r="BH68" s="82"/>
      <c r="BI68" s="89">
        <f t="shared" si="28"/>
        <v>0</v>
      </c>
      <c r="BJ68" s="82"/>
      <c r="BK68" s="89">
        <f t="shared" si="29"/>
        <v>0</v>
      </c>
      <c r="BL68" s="82"/>
      <c r="BM68" s="85">
        <f t="shared" si="32"/>
        <v>0</v>
      </c>
      <c r="BN68" s="86">
        <f t="shared" si="30"/>
        <v>0</v>
      </c>
      <c r="BO68" s="87">
        <f t="shared" si="31"/>
        <v>2</v>
      </c>
      <c r="BP68" s="87">
        <f t="shared" si="33"/>
        <v>0</v>
      </c>
      <c r="BQ68" s="5">
        <f t="shared" si="34"/>
        <v>0</v>
      </c>
      <c r="BR68" s="298">
        <f t="shared" si="45"/>
        <v>0</v>
      </c>
      <c r="BS68" s="299">
        <f t="shared" si="43"/>
        <v>0</v>
      </c>
      <c r="BT68" s="301"/>
      <c r="BU68" s="148">
        <f t="shared" si="35"/>
        <v>0</v>
      </c>
      <c r="BV68" s="5">
        <f t="shared" si="36"/>
        <v>0</v>
      </c>
      <c r="BW68" s="146">
        <f t="shared" si="37"/>
        <v>0</v>
      </c>
      <c r="BX68" s="5">
        <f t="shared" si="38"/>
        <v>0</v>
      </c>
      <c r="BY68" s="146">
        <f t="shared" si="39"/>
        <v>0</v>
      </c>
      <c r="BZ68" s="5">
        <f t="shared" si="40"/>
        <v>0</v>
      </c>
      <c r="CA68" s="147">
        <f t="shared" si="41"/>
        <v>0</v>
      </c>
      <c r="CB68" s="91">
        <f t="shared" si="42"/>
        <v>0</v>
      </c>
      <c r="CC68" s="52"/>
      <c r="CD68" s="52"/>
      <c r="CE68" s="52"/>
      <c r="CF68" s="52"/>
      <c r="CG68" s="13"/>
    </row>
    <row r="69" spans="1:104" ht="12.75" customHeight="1" x14ac:dyDescent="0.2">
      <c r="A69" s="3"/>
      <c r="B69" s="5">
        <f t="shared" si="44"/>
        <v>11</v>
      </c>
      <c r="C69" s="341" t="s">
        <v>139</v>
      </c>
      <c r="D69" s="342" t="s">
        <v>139</v>
      </c>
      <c r="E69" s="14"/>
      <c r="F69" s="82"/>
      <c r="G69" s="83">
        <f t="shared" si="1"/>
        <v>0</v>
      </c>
      <c r="H69" s="82"/>
      <c r="I69" s="83">
        <f t="shared" si="2"/>
        <v>0</v>
      </c>
      <c r="J69" s="82"/>
      <c r="K69" s="83">
        <f t="shared" si="3"/>
        <v>0</v>
      </c>
      <c r="L69" s="82"/>
      <c r="M69" s="83">
        <f t="shared" si="4"/>
        <v>0</v>
      </c>
      <c r="N69" s="82"/>
      <c r="O69" s="83">
        <f t="shared" si="5"/>
        <v>0</v>
      </c>
      <c r="P69" s="82"/>
      <c r="Q69" s="83">
        <f t="shared" si="6"/>
        <v>0</v>
      </c>
      <c r="R69" s="82"/>
      <c r="S69" s="89">
        <f t="shared" si="7"/>
        <v>0</v>
      </c>
      <c r="T69" s="82"/>
      <c r="U69" s="89">
        <f t="shared" si="8"/>
        <v>0</v>
      </c>
      <c r="V69" s="82"/>
      <c r="W69" s="89">
        <f t="shared" si="9"/>
        <v>0</v>
      </c>
      <c r="X69" s="82"/>
      <c r="Y69" s="89">
        <f t="shared" si="10"/>
        <v>0</v>
      </c>
      <c r="Z69" s="84"/>
      <c r="AA69" s="89">
        <f t="shared" si="11"/>
        <v>0</v>
      </c>
      <c r="AB69" s="84"/>
      <c r="AC69" s="89">
        <f t="shared" si="12"/>
        <v>0</v>
      </c>
      <c r="AD69" s="84"/>
      <c r="AE69" s="89">
        <f t="shared" si="13"/>
        <v>0</v>
      </c>
      <c r="AF69" s="84"/>
      <c r="AG69" s="89">
        <f t="shared" si="14"/>
        <v>0</v>
      </c>
      <c r="AH69" s="84"/>
      <c r="AI69" s="89">
        <f t="shared" si="15"/>
        <v>0</v>
      </c>
      <c r="AJ69" s="84"/>
      <c r="AK69" s="89">
        <f t="shared" si="16"/>
        <v>0</v>
      </c>
      <c r="AL69" s="84"/>
      <c r="AM69" s="89">
        <f t="shared" si="17"/>
        <v>0</v>
      </c>
      <c r="AN69" s="82"/>
      <c r="AO69" s="89">
        <f t="shared" si="18"/>
        <v>0</v>
      </c>
      <c r="AP69" s="82"/>
      <c r="AQ69" s="89">
        <f t="shared" si="19"/>
        <v>0</v>
      </c>
      <c r="AR69" s="84"/>
      <c r="AS69" s="89">
        <f t="shared" si="20"/>
        <v>0</v>
      </c>
      <c r="AT69" s="84"/>
      <c r="AU69" s="89">
        <f t="shared" si="21"/>
        <v>0</v>
      </c>
      <c r="AV69" s="84"/>
      <c r="AW69" s="89">
        <f t="shared" si="22"/>
        <v>0</v>
      </c>
      <c r="AX69" s="84"/>
      <c r="AY69" s="89">
        <f t="shared" si="23"/>
        <v>0</v>
      </c>
      <c r="AZ69" s="84"/>
      <c r="BA69" s="89">
        <f t="shared" si="24"/>
        <v>0</v>
      </c>
      <c r="BB69" s="82"/>
      <c r="BC69" s="89">
        <f t="shared" si="25"/>
        <v>0</v>
      </c>
      <c r="BD69" s="82"/>
      <c r="BE69" s="89">
        <f t="shared" si="26"/>
        <v>0</v>
      </c>
      <c r="BF69" s="82"/>
      <c r="BG69" s="89">
        <f t="shared" si="27"/>
        <v>0</v>
      </c>
      <c r="BH69" s="82"/>
      <c r="BI69" s="89">
        <f t="shared" si="28"/>
        <v>0</v>
      </c>
      <c r="BJ69" s="82"/>
      <c r="BK69" s="89">
        <f t="shared" si="29"/>
        <v>0</v>
      </c>
      <c r="BL69" s="82"/>
      <c r="BM69" s="85">
        <f t="shared" si="32"/>
        <v>0</v>
      </c>
      <c r="BN69" s="86">
        <f t="shared" si="30"/>
        <v>0</v>
      </c>
      <c r="BO69" s="87">
        <f t="shared" si="31"/>
        <v>2</v>
      </c>
      <c r="BP69" s="87">
        <f t="shared" si="33"/>
        <v>0</v>
      </c>
      <c r="BQ69" s="5">
        <f t="shared" si="34"/>
        <v>0</v>
      </c>
      <c r="BR69" s="298">
        <f t="shared" si="45"/>
        <v>0</v>
      </c>
      <c r="BS69" s="299">
        <f t="shared" si="43"/>
        <v>0</v>
      </c>
      <c r="BT69" s="301"/>
      <c r="BU69" s="148">
        <f t="shared" si="35"/>
        <v>0</v>
      </c>
      <c r="BV69" s="5">
        <f>IF($E$59:$E$105="P",IF(BU69&lt;=0.25,"B",IF(BU69&lt;=0.5,"MB",IF(BU69&lt;=0.75,"MA",IF(BU69&lt;=1,"A")))),0)</f>
        <v>0</v>
      </c>
      <c r="BW69" s="146">
        <f t="shared" si="37"/>
        <v>0</v>
      </c>
      <c r="BX69" s="5">
        <f t="shared" si="38"/>
        <v>0</v>
      </c>
      <c r="BY69" s="146">
        <f t="shared" si="39"/>
        <v>0</v>
      </c>
      <c r="BZ69" s="5">
        <f t="shared" si="40"/>
        <v>0</v>
      </c>
      <c r="CA69" s="147">
        <f t="shared" si="41"/>
        <v>0</v>
      </c>
      <c r="CB69" s="91">
        <f t="shared" si="42"/>
        <v>0</v>
      </c>
      <c r="CC69" s="52"/>
      <c r="CD69" s="52"/>
      <c r="CE69" s="52"/>
      <c r="CF69" s="52"/>
      <c r="CG69" s="13"/>
    </row>
    <row r="70" spans="1:104" ht="12.75" customHeight="1" x14ac:dyDescent="0.2">
      <c r="A70" s="3"/>
      <c r="B70" s="5">
        <f t="shared" si="44"/>
        <v>12</v>
      </c>
      <c r="C70" s="341" t="s">
        <v>140</v>
      </c>
      <c r="D70" s="342" t="s">
        <v>140</v>
      </c>
      <c r="E70" s="14"/>
      <c r="F70" s="82"/>
      <c r="G70" s="83">
        <f t="shared" si="1"/>
        <v>0</v>
      </c>
      <c r="H70" s="82"/>
      <c r="I70" s="83">
        <f t="shared" si="2"/>
        <v>0</v>
      </c>
      <c r="J70" s="82"/>
      <c r="K70" s="83">
        <f t="shared" si="3"/>
        <v>0</v>
      </c>
      <c r="L70" s="82"/>
      <c r="M70" s="83">
        <f t="shared" si="4"/>
        <v>0</v>
      </c>
      <c r="N70" s="82"/>
      <c r="O70" s="83">
        <f t="shared" si="5"/>
        <v>0</v>
      </c>
      <c r="P70" s="82"/>
      <c r="Q70" s="83">
        <f t="shared" si="6"/>
        <v>0</v>
      </c>
      <c r="R70" s="82"/>
      <c r="S70" s="89">
        <f t="shared" si="7"/>
        <v>0</v>
      </c>
      <c r="T70" s="82"/>
      <c r="U70" s="89">
        <f t="shared" si="8"/>
        <v>0</v>
      </c>
      <c r="V70" s="82"/>
      <c r="W70" s="89">
        <f t="shared" si="9"/>
        <v>0</v>
      </c>
      <c r="X70" s="82"/>
      <c r="Y70" s="89">
        <f t="shared" si="10"/>
        <v>0</v>
      </c>
      <c r="Z70" s="84"/>
      <c r="AA70" s="89">
        <f t="shared" si="11"/>
        <v>0</v>
      </c>
      <c r="AB70" s="84"/>
      <c r="AC70" s="89">
        <f t="shared" si="12"/>
        <v>0</v>
      </c>
      <c r="AD70" s="84"/>
      <c r="AE70" s="89">
        <f t="shared" si="13"/>
        <v>0</v>
      </c>
      <c r="AF70" s="84"/>
      <c r="AG70" s="89">
        <f t="shared" si="14"/>
        <v>0</v>
      </c>
      <c r="AH70" s="84"/>
      <c r="AI70" s="89">
        <f t="shared" si="15"/>
        <v>0</v>
      </c>
      <c r="AJ70" s="84"/>
      <c r="AK70" s="89">
        <f t="shared" si="16"/>
        <v>0</v>
      </c>
      <c r="AL70" s="84"/>
      <c r="AM70" s="89">
        <f t="shared" si="17"/>
        <v>0</v>
      </c>
      <c r="AN70" s="82"/>
      <c r="AO70" s="89">
        <f t="shared" si="18"/>
        <v>0</v>
      </c>
      <c r="AP70" s="82"/>
      <c r="AQ70" s="89">
        <f t="shared" si="19"/>
        <v>0</v>
      </c>
      <c r="AR70" s="84"/>
      <c r="AS70" s="89">
        <f t="shared" si="20"/>
        <v>0</v>
      </c>
      <c r="AT70" s="84"/>
      <c r="AU70" s="89">
        <f t="shared" si="21"/>
        <v>0</v>
      </c>
      <c r="AV70" s="84"/>
      <c r="AW70" s="89">
        <f t="shared" si="22"/>
        <v>0</v>
      </c>
      <c r="AX70" s="84"/>
      <c r="AY70" s="89">
        <f t="shared" si="23"/>
        <v>0</v>
      </c>
      <c r="AZ70" s="84"/>
      <c r="BA70" s="89">
        <f t="shared" si="24"/>
        <v>0</v>
      </c>
      <c r="BB70" s="82"/>
      <c r="BC70" s="89">
        <f t="shared" si="25"/>
        <v>0</v>
      </c>
      <c r="BD70" s="82"/>
      <c r="BE70" s="89">
        <f t="shared" si="26"/>
        <v>0</v>
      </c>
      <c r="BF70" s="82"/>
      <c r="BG70" s="89">
        <f t="shared" si="27"/>
        <v>0</v>
      </c>
      <c r="BH70" s="82"/>
      <c r="BI70" s="89">
        <f t="shared" si="28"/>
        <v>0</v>
      </c>
      <c r="BJ70" s="82"/>
      <c r="BK70" s="89">
        <f t="shared" si="29"/>
        <v>0</v>
      </c>
      <c r="BL70" s="82"/>
      <c r="BM70" s="85">
        <f t="shared" si="32"/>
        <v>0</v>
      </c>
      <c r="BN70" s="86">
        <f t="shared" si="30"/>
        <v>0</v>
      </c>
      <c r="BO70" s="87">
        <f t="shared" si="31"/>
        <v>2</v>
      </c>
      <c r="BP70" s="87">
        <f t="shared" si="33"/>
        <v>0</v>
      </c>
      <c r="BQ70" s="5">
        <f t="shared" si="34"/>
        <v>0</v>
      </c>
      <c r="BR70" s="298">
        <f t="shared" si="45"/>
        <v>0</v>
      </c>
      <c r="BS70" s="299">
        <f t="shared" si="43"/>
        <v>0</v>
      </c>
      <c r="BT70" s="301"/>
      <c r="BU70" s="148">
        <f t="shared" si="35"/>
        <v>0</v>
      </c>
      <c r="BV70" s="5">
        <f t="shared" si="36"/>
        <v>0</v>
      </c>
      <c r="BW70" s="146">
        <f t="shared" si="37"/>
        <v>0</v>
      </c>
      <c r="BX70" s="5">
        <f t="shared" si="38"/>
        <v>0</v>
      </c>
      <c r="BY70" s="146">
        <f t="shared" si="39"/>
        <v>0</v>
      </c>
      <c r="BZ70" s="5">
        <f t="shared" si="40"/>
        <v>0</v>
      </c>
      <c r="CA70" s="147">
        <f t="shared" si="41"/>
        <v>0</v>
      </c>
      <c r="CB70" s="91">
        <f t="shared" si="42"/>
        <v>0</v>
      </c>
      <c r="CC70" s="52"/>
      <c r="CD70" s="52"/>
      <c r="CE70" s="52"/>
      <c r="CF70" s="52"/>
      <c r="CG70" s="13"/>
    </row>
    <row r="71" spans="1:104" ht="12.75" customHeight="1" x14ac:dyDescent="0.2">
      <c r="A71" s="3"/>
      <c r="B71" s="5">
        <f t="shared" si="44"/>
        <v>13</v>
      </c>
      <c r="C71" s="341" t="s">
        <v>141</v>
      </c>
      <c r="D71" s="342" t="s">
        <v>141</v>
      </c>
      <c r="E71" s="14"/>
      <c r="F71" s="82"/>
      <c r="G71" s="83">
        <f t="shared" si="1"/>
        <v>0</v>
      </c>
      <c r="H71" s="82"/>
      <c r="I71" s="83">
        <f t="shared" si="2"/>
        <v>0</v>
      </c>
      <c r="J71" s="82"/>
      <c r="K71" s="83">
        <f t="shared" si="3"/>
        <v>0</v>
      </c>
      <c r="L71" s="82"/>
      <c r="M71" s="83">
        <f t="shared" si="4"/>
        <v>0</v>
      </c>
      <c r="N71" s="82"/>
      <c r="O71" s="83">
        <f t="shared" si="5"/>
        <v>0</v>
      </c>
      <c r="P71" s="82"/>
      <c r="Q71" s="83">
        <f t="shared" si="6"/>
        <v>0</v>
      </c>
      <c r="R71" s="82"/>
      <c r="S71" s="89">
        <f t="shared" si="7"/>
        <v>0</v>
      </c>
      <c r="T71" s="82"/>
      <c r="U71" s="89">
        <f t="shared" si="8"/>
        <v>0</v>
      </c>
      <c r="V71" s="82"/>
      <c r="W71" s="89">
        <f t="shared" si="9"/>
        <v>0</v>
      </c>
      <c r="X71" s="82"/>
      <c r="Y71" s="89">
        <f t="shared" si="10"/>
        <v>0</v>
      </c>
      <c r="Z71" s="84"/>
      <c r="AA71" s="89">
        <f t="shared" si="11"/>
        <v>0</v>
      </c>
      <c r="AB71" s="84"/>
      <c r="AC71" s="89">
        <f t="shared" si="12"/>
        <v>0</v>
      </c>
      <c r="AD71" s="84"/>
      <c r="AE71" s="89">
        <f t="shared" si="13"/>
        <v>0</v>
      </c>
      <c r="AF71" s="84"/>
      <c r="AG71" s="89">
        <f t="shared" si="14"/>
        <v>0</v>
      </c>
      <c r="AH71" s="84"/>
      <c r="AI71" s="89">
        <f t="shared" si="15"/>
        <v>0</v>
      </c>
      <c r="AJ71" s="84"/>
      <c r="AK71" s="89">
        <f t="shared" si="16"/>
        <v>0</v>
      </c>
      <c r="AL71" s="84"/>
      <c r="AM71" s="89">
        <f t="shared" si="17"/>
        <v>0</v>
      </c>
      <c r="AN71" s="82"/>
      <c r="AO71" s="89">
        <f t="shared" si="18"/>
        <v>0</v>
      </c>
      <c r="AP71" s="82"/>
      <c r="AQ71" s="89">
        <f t="shared" si="19"/>
        <v>0</v>
      </c>
      <c r="AR71" s="84"/>
      <c r="AS71" s="89">
        <f t="shared" si="20"/>
        <v>0</v>
      </c>
      <c r="AT71" s="84"/>
      <c r="AU71" s="89">
        <f t="shared" si="21"/>
        <v>0</v>
      </c>
      <c r="AV71" s="84"/>
      <c r="AW71" s="89">
        <f t="shared" si="22"/>
        <v>0</v>
      </c>
      <c r="AX71" s="84"/>
      <c r="AY71" s="89">
        <f t="shared" si="23"/>
        <v>0</v>
      </c>
      <c r="AZ71" s="84"/>
      <c r="BA71" s="89">
        <f t="shared" si="24"/>
        <v>0</v>
      </c>
      <c r="BB71" s="82"/>
      <c r="BC71" s="89">
        <f t="shared" si="25"/>
        <v>0</v>
      </c>
      <c r="BD71" s="82"/>
      <c r="BE71" s="89">
        <f t="shared" si="26"/>
        <v>0</v>
      </c>
      <c r="BF71" s="82"/>
      <c r="BG71" s="89">
        <f t="shared" si="27"/>
        <v>0</v>
      </c>
      <c r="BH71" s="82"/>
      <c r="BI71" s="89">
        <f t="shared" si="28"/>
        <v>0</v>
      </c>
      <c r="BJ71" s="82"/>
      <c r="BK71" s="89">
        <f t="shared" si="29"/>
        <v>0</v>
      </c>
      <c r="BL71" s="82"/>
      <c r="BM71" s="85">
        <f t="shared" si="32"/>
        <v>0</v>
      </c>
      <c r="BN71" s="86">
        <f t="shared" si="30"/>
        <v>0</v>
      </c>
      <c r="BO71" s="87">
        <f t="shared" si="31"/>
        <v>2</v>
      </c>
      <c r="BP71" s="87">
        <f t="shared" si="33"/>
        <v>0</v>
      </c>
      <c r="BQ71" s="5">
        <f t="shared" si="34"/>
        <v>0</v>
      </c>
      <c r="BR71" s="298">
        <f t="shared" si="45"/>
        <v>0</v>
      </c>
      <c r="BS71" s="299">
        <f t="shared" si="43"/>
        <v>0</v>
      </c>
      <c r="BT71" s="301"/>
      <c r="BU71" s="148">
        <f t="shared" si="35"/>
        <v>0</v>
      </c>
      <c r="BV71" s="5">
        <f t="shared" si="36"/>
        <v>0</v>
      </c>
      <c r="BW71" s="146">
        <f t="shared" si="37"/>
        <v>0</v>
      </c>
      <c r="BX71" s="5">
        <f t="shared" si="38"/>
        <v>0</v>
      </c>
      <c r="BY71" s="146">
        <f t="shared" si="39"/>
        <v>0</v>
      </c>
      <c r="BZ71" s="5">
        <f t="shared" si="40"/>
        <v>0</v>
      </c>
      <c r="CA71" s="147">
        <f t="shared" si="41"/>
        <v>0</v>
      </c>
      <c r="CB71" s="91">
        <f t="shared" si="42"/>
        <v>0</v>
      </c>
      <c r="CC71" s="52"/>
      <c r="CD71" s="52"/>
      <c r="CE71" s="52"/>
      <c r="CF71" s="52"/>
      <c r="CG71" s="13"/>
    </row>
    <row r="72" spans="1:104" ht="12.75" customHeight="1" x14ac:dyDescent="0.2">
      <c r="A72" s="3"/>
      <c r="B72" s="5">
        <f t="shared" si="44"/>
        <v>14</v>
      </c>
      <c r="C72" s="341" t="s">
        <v>142</v>
      </c>
      <c r="D72" s="342" t="s">
        <v>142</v>
      </c>
      <c r="E72" s="14"/>
      <c r="F72" s="82"/>
      <c r="G72" s="83">
        <f t="shared" si="1"/>
        <v>0</v>
      </c>
      <c r="H72" s="82"/>
      <c r="I72" s="83">
        <f t="shared" si="2"/>
        <v>0</v>
      </c>
      <c r="J72" s="82"/>
      <c r="K72" s="83">
        <f t="shared" si="3"/>
        <v>0</v>
      </c>
      <c r="L72" s="82"/>
      <c r="M72" s="83">
        <f t="shared" si="4"/>
        <v>0</v>
      </c>
      <c r="N72" s="82"/>
      <c r="O72" s="83">
        <f t="shared" si="5"/>
        <v>0</v>
      </c>
      <c r="P72" s="82"/>
      <c r="Q72" s="83">
        <f t="shared" si="6"/>
        <v>0</v>
      </c>
      <c r="R72" s="82"/>
      <c r="S72" s="89">
        <f t="shared" si="7"/>
        <v>0</v>
      </c>
      <c r="T72" s="82"/>
      <c r="U72" s="89">
        <f t="shared" si="8"/>
        <v>0</v>
      </c>
      <c r="V72" s="82"/>
      <c r="W72" s="89">
        <f t="shared" si="9"/>
        <v>0</v>
      </c>
      <c r="X72" s="82"/>
      <c r="Y72" s="89">
        <f t="shared" si="10"/>
        <v>0</v>
      </c>
      <c r="Z72" s="84"/>
      <c r="AA72" s="89">
        <f t="shared" si="11"/>
        <v>0</v>
      </c>
      <c r="AB72" s="84"/>
      <c r="AC72" s="89">
        <f t="shared" si="12"/>
        <v>0</v>
      </c>
      <c r="AD72" s="84"/>
      <c r="AE72" s="89">
        <f t="shared" si="13"/>
        <v>0</v>
      </c>
      <c r="AF72" s="84"/>
      <c r="AG72" s="89">
        <f t="shared" si="14"/>
        <v>0</v>
      </c>
      <c r="AH72" s="84"/>
      <c r="AI72" s="89">
        <f t="shared" si="15"/>
        <v>0</v>
      </c>
      <c r="AJ72" s="84"/>
      <c r="AK72" s="89">
        <f t="shared" si="16"/>
        <v>0</v>
      </c>
      <c r="AL72" s="84"/>
      <c r="AM72" s="89">
        <f t="shared" si="17"/>
        <v>0</v>
      </c>
      <c r="AN72" s="82"/>
      <c r="AO72" s="89">
        <f t="shared" si="18"/>
        <v>0</v>
      </c>
      <c r="AP72" s="82"/>
      <c r="AQ72" s="89">
        <f t="shared" si="19"/>
        <v>0</v>
      </c>
      <c r="AR72" s="84"/>
      <c r="AS72" s="89">
        <f t="shared" si="20"/>
        <v>0</v>
      </c>
      <c r="AT72" s="84"/>
      <c r="AU72" s="89">
        <f t="shared" si="21"/>
        <v>0</v>
      </c>
      <c r="AV72" s="84"/>
      <c r="AW72" s="89">
        <f t="shared" si="22"/>
        <v>0</v>
      </c>
      <c r="AX72" s="84"/>
      <c r="AY72" s="89">
        <f t="shared" si="23"/>
        <v>0</v>
      </c>
      <c r="AZ72" s="84"/>
      <c r="BA72" s="89">
        <f t="shared" si="24"/>
        <v>0</v>
      </c>
      <c r="BB72" s="82"/>
      <c r="BC72" s="89">
        <f t="shared" si="25"/>
        <v>0</v>
      </c>
      <c r="BD72" s="82"/>
      <c r="BE72" s="89">
        <f t="shared" si="26"/>
        <v>0</v>
      </c>
      <c r="BF72" s="82"/>
      <c r="BG72" s="89">
        <f t="shared" si="27"/>
        <v>0</v>
      </c>
      <c r="BH72" s="82"/>
      <c r="BI72" s="89">
        <f t="shared" si="28"/>
        <v>0</v>
      </c>
      <c r="BJ72" s="82"/>
      <c r="BK72" s="89">
        <f t="shared" si="29"/>
        <v>0</v>
      </c>
      <c r="BL72" s="82"/>
      <c r="BM72" s="85">
        <f t="shared" si="32"/>
        <v>0</v>
      </c>
      <c r="BN72" s="86">
        <f t="shared" si="30"/>
        <v>0</v>
      </c>
      <c r="BO72" s="87">
        <f t="shared" si="31"/>
        <v>2</v>
      </c>
      <c r="BP72" s="87">
        <f t="shared" si="33"/>
        <v>0</v>
      </c>
      <c r="BQ72" s="5">
        <f t="shared" si="34"/>
        <v>0</v>
      </c>
      <c r="BR72" s="298">
        <f t="shared" si="45"/>
        <v>0</v>
      </c>
      <c r="BS72" s="299">
        <f t="shared" si="43"/>
        <v>0</v>
      </c>
      <c r="BT72" s="301"/>
      <c r="BU72" s="148">
        <f t="shared" si="35"/>
        <v>0</v>
      </c>
      <c r="BV72" s="5">
        <f t="shared" si="36"/>
        <v>0</v>
      </c>
      <c r="BW72" s="146">
        <f t="shared" si="37"/>
        <v>0</v>
      </c>
      <c r="BX72" s="5">
        <f t="shared" si="38"/>
        <v>0</v>
      </c>
      <c r="BY72" s="146">
        <f t="shared" si="39"/>
        <v>0</v>
      </c>
      <c r="BZ72" s="5">
        <f t="shared" si="40"/>
        <v>0</v>
      </c>
      <c r="CA72" s="147">
        <f t="shared" si="41"/>
        <v>0</v>
      </c>
      <c r="CB72" s="91">
        <f t="shared" si="42"/>
        <v>0</v>
      </c>
      <c r="CC72" s="52"/>
      <c r="CD72" s="52"/>
      <c r="CE72" s="52"/>
      <c r="CF72" s="52"/>
      <c r="CG72" s="13"/>
    </row>
    <row r="73" spans="1:104" ht="12.75" customHeight="1" x14ac:dyDescent="0.2">
      <c r="A73" s="3"/>
      <c r="B73" s="5">
        <f t="shared" si="44"/>
        <v>15</v>
      </c>
      <c r="C73" s="341" t="s">
        <v>143</v>
      </c>
      <c r="D73" s="342" t="s">
        <v>143</v>
      </c>
      <c r="E73" s="14"/>
      <c r="F73" s="82"/>
      <c r="G73" s="83">
        <f t="shared" si="1"/>
        <v>0</v>
      </c>
      <c r="H73" s="82"/>
      <c r="I73" s="83">
        <f t="shared" si="2"/>
        <v>0</v>
      </c>
      <c r="J73" s="82"/>
      <c r="K73" s="83">
        <f t="shared" si="3"/>
        <v>0</v>
      </c>
      <c r="L73" s="82"/>
      <c r="M73" s="83">
        <f t="shared" si="4"/>
        <v>0</v>
      </c>
      <c r="N73" s="82"/>
      <c r="O73" s="83">
        <f t="shared" si="5"/>
        <v>0</v>
      </c>
      <c r="P73" s="82"/>
      <c r="Q73" s="83">
        <f t="shared" si="6"/>
        <v>0</v>
      </c>
      <c r="R73" s="82"/>
      <c r="S73" s="89">
        <f t="shared" si="7"/>
        <v>0</v>
      </c>
      <c r="T73" s="82"/>
      <c r="U73" s="89">
        <f t="shared" si="8"/>
        <v>0</v>
      </c>
      <c r="V73" s="82"/>
      <c r="W73" s="89">
        <f t="shared" si="9"/>
        <v>0</v>
      </c>
      <c r="X73" s="82"/>
      <c r="Y73" s="89">
        <f t="shared" si="10"/>
        <v>0</v>
      </c>
      <c r="Z73" s="84"/>
      <c r="AA73" s="89">
        <f t="shared" si="11"/>
        <v>0</v>
      </c>
      <c r="AB73" s="84"/>
      <c r="AC73" s="89">
        <f t="shared" si="12"/>
        <v>0</v>
      </c>
      <c r="AD73" s="84"/>
      <c r="AE73" s="89">
        <f t="shared" si="13"/>
        <v>0</v>
      </c>
      <c r="AF73" s="84"/>
      <c r="AG73" s="89">
        <f t="shared" si="14"/>
        <v>0</v>
      </c>
      <c r="AH73" s="84"/>
      <c r="AI73" s="89">
        <f t="shared" si="15"/>
        <v>0</v>
      </c>
      <c r="AJ73" s="84"/>
      <c r="AK73" s="89">
        <f t="shared" si="16"/>
        <v>0</v>
      </c>
      <c r="AL73" s="84"/>
      <c r="AM73" s="89">
        <f t="shared" si="17"/>
        <v>0</v>
      </c>
      <c r="AN73" s="82"/>
      <c r="AO73" s="89">
        <f t="shared" si="18"/>
        <v>0</v>
      </c>
      <c r="AP73" s="82"/>
      <c r="AQ73" s="89">
        <f t="shared" si="19"/>
        <v>0</v>
      </c>
      <c r="AR73" s="84"/>
      <c r="AS73" s="89">
        <f t="shared" si="20"/>
        <v>0</v>
      </c>
      <c r="AT73" s="84"/>
      <c r="AU73" s="89">
        <f t="shared" si="21"/>
        <v>0</v>
      </c>
      <c r="AV73" s="84"/>
      <c r="AW73" s="89">
        <f t="shared" si="22"/>
        <v>0</v>
      </c>
      <c r="AX73" s="84"/>
      <c r="AY73" s="89">
        <f t="shared" si="23"/>
        <v>0</v>
      </c>
      <c r="AZ73" s="84"/>
      <c r="BA73" s="89">
        <f t="shared" si="24"/>
        <v>0</v>
      </c>
      <c r="BB73" s="82"/>
      <c r="BC73" s="89">
        <f t="shared" si="25"/>
        <v>0</v>
      </c>
      <c r="BD73" s="82"/>
      <c r="BE73" s="89">
        <f t="shared" si="26"/>
        <v>0</v>
      </c>
      <c r="BF73" s="82"/>
      <c r="BG73" s="89">
        <f t="shared" si="27"/>
        <v>0</v>
      </c>
      <c r="BH73" s="82"/>
      <c r="BI73" s="89">
        <f t="shared" si="28"/>
        <v>0</v>
      </c>
      <c r="BJ73" s="82"/>
      <c r="BK73" s="89">
        <f t="shared" si="29"/>
        <v>0</v>
      </c>
      <c r="BL73" s="82"/>
      <c r="BM73" s="85">
        <f t="shared" si="32"/>
        <v>0</v>
      </c>
      <c r="BN73" s="86">
        <f t="shared" si="30"/>
        <v>0</v>
      </c>
      <c r="BO73" s="87">
        <f t="shared" si="31"/>
        <v>2</v>
      </c>
      <c r="BP73" s="87">
        <f t="shared" si="33"/>
        <v>0</v>
      </c>
      <c r="BQ73" s="5">
        <f t="shared" si="34"/>
        <v>0</v>
      </c>
      <c r="BR73" s="298">
        <f t="shared" si="45"/>
        <v>0</v>
      </c>
      <c r="BS73" s="299">
        <f t="shared" si="43"/>
        <v>0</v>
      </c>
      <c r="BT73" s="301"/>
      <c r="BU73" s="148">
        <f t="shared" si="35"/>
        <v>0</v>
      </c>
      <c r="BV73" s="5">
        <f t="shared" si="36"/>
        <v>0</v>
      </c>
      <c r="BW73" s="146">
        <f t="shared" si="37"/>
        <v>0</v>
      </c>
      <c r="BX73" s="5">
        <f t="shared" si="38"/>
        <v>0</v>
      </c>
      <c r="BY73" s="146">
        <f t="shared" si="39"/>
        <v>0</v>
      </c>
      <c r="BZ73" s="5">
        <f t="shared" si="40"/>
        <v>0</v>
      </c>
      <c r="CA73" s="147">
        <f t="shared" si="41"/>
        <v>0</v>
      </c>
      <c r="CB73" s="91">
        <f t="shared" si="42"/>
        <v>0</v>
      </c>
      <c r="CC73" s="52"/>
      <c r="CD73" s="52"/>
      <c r="CE73" s="52"/>
      <c r="CF73" s="52"/>
      <c r="CG73" s="13"/>
      <c r="CW73" s="53"/>
      <c r="CX73" s="328"/>
      <c r="CY73" s="328"/>
      <c r="CZ73" s="328"/>
    </row>
    <row r="74" spans="1:104" ht="12.75" customHeight="1" x14ac:dyDescent="0.2">
      <c r="A74" s="3"/>
      <c r="B74" s="5">
        <f t="shared" si="44"/>
        <v>16</v>
      </c>
      <c r="C74" s="341" t="s">
        <v>144</v>
      </c>
      <c r="D74" s="342" t="s">
        <v>144</v>
      </c>
      <c r="E74" s="14"/>
      <c r="F74" s="82"/>
      <c r="G74" s="83">
        <f t="shared" si="1"/>
        <v>0</v>
      </c>
      <c r="H74" s="82"/>
      <c r="I74" s="83">
        <f t="shared" si="2"/>
        <v>0</v>
      </c>
      <c r="J74" s="82"/>
      <c r="K74" s="83">
        <f t="shared" si="3"/>
        <v>0</v>
      </c>
      <c r="L74" s="82"/>
      <c r="M74" s="83">
        <f t="shared" si="4"/>
        <v>0</v>
      </c>
      <c r="N74" s="82"/>
      <c r="O74" s="83">
        <f t="shared" si="5"/>
        <v>0</v>
      </c>
      <c r="P74" s="82"/>
      <c r="Q74" s="83">
        <f t="shared" si="6"/>
        <v>0</v>
      </c>
      <c r="R74" s="82"/>
      <c r="S74" s="89">
        <f t="shared" si="7"/>
        <v>0</v>
      </c>
      <c r="T74" s="82"/>
      <c r="U74" s="89">
        <f t="shared" si="8"/>
        <v>0</v>
      </c>
      <c r="V74" s="82"/>
      <c r="W74" s="89">
        <f t="shared" si="9"/>
        <v>0</v>
      </c>
      <c r="X74" s="82"/>
      <c r="Y74" s="89">
        <f t="shared" si="10"/>
        <v>0</v>
      </c>
      <c r="Z74" s="84"/>
      <c r="AA74" s="89">
        <f t="shared" si="11"/>
        <v>0</v>
      </c>
      <c r="AB74" s="84"/>
      <c r="AC74" s="89">
        <f t="shared" si="12"/>
        <v>0</v>
      </c>
      <c r="AD74" s="84"/>
      <c r="AE74" s="89">
        <f t="shared" si="13"/>
        <v>0</v>
      </c>
      <c r="AF74" s="84"/>
      <c r="AG74" s="89">
        <f t="shared" si="14"/>
        <v>0</v>
      </c>
      <c r="AH74" s="84"/>
      <c r="AI74" s="89">
        <f t="shared" si="15"/>
        <v>0</v>
      </c>
      <c r="AJ74" s="84"/>
      <c r="AK74" s="89">
        <f t="shared" si="16"/>
        <v>0</v>
      </c>
      <c r="AL74" s="84"/>
      <c r="AM74" s="89">
        <f t="shared" si="17"/>
        <v>0</v>
      </c>
      <c r="AN74" s="82"/>
      <c r="AO74" s="89">
        <f t="shared" si="18"/>
        <v>0</v>
      </c>
      <c r="AP74" s="82"/>
      <c r="AQ74" s="89">
        <f t="shared" si="19"/>
        <v>0</v>
      </c>
      <c r="AR74" s="84"/>
      <c r="AS74" s="89">
        <f t="shared" si="20"/>
        <v>0</v>
      </c>
      <c r="AT74" s="84"/>
      <c r="AU74" s="89">
        <f t="shared" si="21"/>
        <v>0</v>
      </c>
      <c r="AV74" s="84"/>
      <c r="AW74" s="89">
        <f t="shared" si="22"/>
        <v>0</v>
      </c>
      <c r="AX74" s="84"/>
      <c r="AY74" s="89">
        <f t="shared" si="23"/>
        <v>0</v>
      </c>
      <c r="AZ74" s="84"/>
      <c r="BA74" s="89">
        <f t="shared" si="24"/>
        <v>0</v>
      </c>
      <c r="BB74" s="82"/>
      <c r="BC74" s="89">
        <f t="shared" si="25"/>
        <v>0</v>
      </c>
      <c r="BD74" s="82"/>
      <c r="BE74" s="89">
        <f t="shared" si="26"/>
        <v>0</v>
      </c>
      <c r="BF74" s="82"/>
      <c r="BG74" s="89">
        <f t="shared" si="27"/>
        <v>0</v>
      </c>
      <c r="BH74" s="82"/>
      <c r="BI74" s="89">
        <f t="shared" si="28"/>
        <v>0</v>
      </c>
      <c r="BJ74" s="82"/>
      <c r="BK74" s="89">
        <f t="shared" si="29"/>
        <v>0</v>
      </c>
      <c r="BL74" s="82"/>
      <c r="BM74" s="85">
        <f t="shared" si="32"/>
        <v>0</v>
      </c>
      <c r="BN74" s="86">
        <f t="shared" si="30"/>
        <v>0</v>
      </c>
      <c r="BO74" s="87">
        <f t="shared" si="31"/>
        <v>2</v>
      </c>
      <c r="BP74" s="87">
        <f t="shared" si="33"/>
        <v>0</v>
      </c>
      <c r="BQ74" s="5">
        <f t="shared" si="34"/>
        <v>0</v>
      </c>
      <c r="BR74" s="298">
        <f t="shared" si="45"/>
        <v>0</v>
      </c>
      <c r="BS74" s="299">
        <f t="shared" si="43"/>
        <v>0</v>
      </c>
      <c r="BT74" s="301"/>
      <c r="BU74" s="148">
        <f t="shared" si="35"/>
        <v>0</v>
      </c>
      <c r="BV74" s="5">
        <f t="shared" si="36"/>
        <v>0</v>
      </c>
      <c r="BW74" s="146">
        <f t="shared" si="37"/>
        <v>0</v>
      </c>
      <c r="BX74" s="5">
        <f t="shared" si="38"/>
        <v>0</v>
      </c>
      <c r="BY74" s="146">
        <f t="shared" si="39"/>
        <v>0</v>
      </c>
      <c r="BZ74" s="5">
        <f t="shared" si="40"/>
        <v>0</v>
      </c>
      <c r="CA74" s="147">
        <f t="shared" si="41"/>
        <v>0</v>
      </c>
      <c r="CB74" s="91">
        <f t="shared" si="42"/>
        <v>0</v>
      </c>
      <c r="CC74" s="52"/>
      <c r="CD74" s="385" t="s">
        <v>37</v>
      </c>
      <c r="CE74" s="385" t="s">
        <v>35</v>
      </c>
      <c r="CF74" s="385" t="s">
        <v>36</v>
      </c>
      <c r="CG74" s="13"/>
      <c r="CW74" s="53"/>
      <c r="CX74" s="328"/>
      <c r="CY74" s="328"/>
      <c r="CZ74" s="328"/>
    </row>
    <row r="75" spans="1:104" ht="12.75" customHeight="1" x14ac:dyDescent="0.2">
      <c r="A75" s="3"/>
      <c r="B75" s="5">
        <f t="shared" si="44"/>
        <v>17</v>
      </c>
      <c r="C75" s="341" t="s">
        <v>145</v>
      </c>
      <c r="D75" s="342" t="s">
        <v>145</v>
      </c>
      <c r="E75" s="14"/>
      <c r="F75" s="82"/>
      <c r="G75" s="83">
        <f t="shared" si="1"/>
        <v>0</v>
      </c>
      <c r="H75" s="82"/>
      <c r="I75" s="83">
        <f t="shared" si="2"/>
        <v>0</v>
      </c>
      <c r="J75" s="82"/>
      <c r="K75" s="83">
        <f t="shared" si="3"/>
        <v>0</v>
      </c>
      <c r="L75" s="82"/>
      <c r="M75" s="83">
        <f t="shared" si="4"/>
        <v>0</v>
      </c>
      <c r="N75" s="82"/>
      <c r="O75" s="83">
        <f t="shared" si="5"/>
        <v>0</v>
      </c>
      <c r="P75" s="82"/>
      <c r="Q75" s="83">
        <f t="shared" si="6"/>
        <v>0</v>
      </c>
      <c r="R75" s="82"/>
      <c r="S75" s="89">
        <f t="shared" si="7"/>
        <v>0</v>
      </c>
      <c r="T75" s="82"/>
      <c r="U75" s="89">
        <f t="shared" si="8"/>
        <v>0</v>
      </c>
      <c r="V75" s="82"/>
      <c r="W75" s="89">
        <f t="shared" si="9"/>
        <v>0</v>
      </c>
      <c r="X75" s="82"/>
      <c r="Y75" s="89">
        <f t="shared" si="10"/>
        <v>0</v>
      </c>
      <c r="Z75" s="84"/>
      <c r="AA75" s="89">
        <f t="shared" si="11"/>
        <v>0</v>
      </c>
      <c r="AB75" s="84"/>
      <c r="AC75" s="89">
        <f t="shared" si="12"/>
        <v>0</v>
      </c>
      <c r="AD75" s="84"/>
      <c r="AE75" s="89">
        <f t="shared" si="13"/>
        <v>0</v>
      </c>
      <c r="AF75" s="84"/>
      <c r="AG75" s="89">
        <f t="shared" si="14"/>
        <v>0</v>
      </c>
      <c r="AH75" s="84"/>
      <c r="AI75" s="89">
        <f t="shared" si="15"/>
        <v>0</v>
      </c>
      <c r="AJ75" s="84"/>
      <c r="AK75" s="89">
        <f t="shared" si="16"/>
        <v>0</v>
      </c>
      <c r="AL75" s="84"/>
      <c r="AM75" s="89">
        <f t="shared" si="17"/>
        <v>0</v>
      </c>
      <c r="AN75" s="82"/>
      <c r="AO75" s="89">
        <f t="shared" si="18"/>
        <v>0</v>
      </c>
      <c r="AP75" s="82"/>
      <c r="AQ75" s="89">
        <f t="shared" si="19"/>
        <v>0</v>
      </c>
      <c r="AR75" s="84"/>
      <c r="AS75" s="89">
        <f t="shared" si="20"/>
        <v>0</v>
      </c>
      <c r="AT75" s="84"/>
      <c r="AU75" s="89">
        <f t="shared" si="21"/>
        <v>0</v>
      </c>
      <c r="AV75" s="84"/>
      <c r="AW75" s="89">
        <f t="shared" si="22"/>
        <v>0</v>
      </c>
      <c r="AX75" s="84"/>
      <c r="AY75" s="89">
        <f t="shared" si="23"/>
        <v>0</v>
      </c>
      <c r="AZ75" s="84"/>
      <c r="BA75" s="89">
        <f t="shared" si="24"/>
        <v>0</v>
      </c>
      <c r="BB75" s="82"/>
      <c r="BC75" s="89">
        <f t="shared" si="25"/>
        <v>0</v>
      </c>
      <c r="BD75" s="82"/>
      <c r="BE75" s="89">
        <f t="shared" si="26"/>
        <v>0</v>
      </c>
      <c r="BF75" s="82"/>
      <c r="BG75" s="89">
        <f t="shared" si="27"/>
        <v>0</v>
      </c>
      <c r="BH75" s="82"/>
      <c r="BI75" s="89">
        <f t="shared" si="28"/>
        <v>0</v>
      </c>
      <c r="BJ75" s="82"/>
      <c r="BK75" s="89">
        <f t="shared" si="29"/>
        <v>0</v>
      </c>
      <c r="BL75" s="82"/>
      <c r="BM75" s="85">
        <f t="shared" si="32"/>
        <v>0</v>
      </c>
      <c r="BN75" s="86">
        <f t="shared" si="30"/>
        <v>0</v>
      </c>
      <c r="BO75" s="87">
        <f t="shared" si="31"/>
        <v>2</v>
      </c>
      <c r="BP75" s="87">
        <f t="shared" si="33"/>
        <v>0</v>
      </c>
      <c r="BQ75" s="5">
        <f t="shared" si="34"/>
        <v>0</v>
      </c>
      <c r="BR75" s="298">
        <f t="shared" si="45"/>
        <v>0</v>
      </c>
      <c r="BS75" s="299">
        <f t="shared" si="43"/>
        <v>0</v>
      </c>
      <c r="BT75" s="301"/>
      <c r="BU75" s="148">
        <f t="shared" si="35"/>
        <v>0</v>
      </c>
      <c r="BV75" s="5">
        <f t="shared" si="36"/>
        <v>0</v>
      </c>
      <c r="BW75" s="146">
        <f t="shared" si="37"/>
        <v>0</v>
      </c>
      <c r="BX75" s="5">
        <f t="shared" si="38"/>
        <v>0</v>
      </c>
      <c r="BY75" s="146">
        <f t="shared" si="39"/>
        <v>0</v>
      </c>
      <c r="BZ75" s="5">
        <f t="shared" si="40"/>
        <v>0</v>
      </c>
      <c r="CA75" s="147">
        <f t="shared" si="41"/>
        <v>0</v>
      </c>
      <c r="CB75" s="91">
        <f t="shared" si="42"/>
        <v>0</v>
      </c>
      <c r="CC75" s="52"/>
      <c r="CD75" s="386"/>
      <c r="CE75" s="386"/>
      <c r="CF75" s="386"/>
      <c r="CG75" s="13"/>
      <c r="CW75" s="53"/>
      <c r="CX75" s="328"/>
      <c r="CY75" s="328"/>
      <c r="CZ75" s="328"/>
    </row>
    <row r="76" spans="1:104" ht="12.75" customHeight="1" x14ac:dyDescent="0.2">
      <c r="A76" s="3"/>
      <c r="B76" s="5">
        <f t="shared" si="44"/>
        <v>18</v>
      </c>
      <c r="C76" s="341" t="s">
        <v>146</v>
      </c>
      <c r="D76" s="342" t="s">
        <v>146</v>
      </c>
      <c r="E76" s="14"/>
      <c r="F76" s="82"/>
      <c r="G76" s="83">
        <f t="shared" si="1"/>
        <v>0</v>
      </c>
      <c r="H76" s="82"/>
      <c r="I76" s="83">
        <f t="shared" si="2"/>
        <v>0</v>
      </c>
      <c r="J76" s="82"/>
      <c r="K76" s="83">
        <f t="shared" si="3"/>
        <v>0</v>
      </c>
      <c r="L76" s="82"/>
      <c r="M76" s="83">
        <f t="shared" si="4"/>
        <v>0</v>
      </c>
      <c r="N76" s="82"/>
      <c r="O76" s="83">
        <f t="shared" si="5"/>
        <v>0</v>
      </c>
      <c r="P76" s="82"/>
      <c r="Q76" s="83">
        <f t="shared" si="6"/>
        <v>0</v>
      </c>
      <c r="R76" s="82"/>
      <c r="S76" s="89">
        <f t="shared" si="7"/>
        <v>0</v>
      </c>
      <c r="T76" s="82"/>
      <c r="U76" s="89">
        <f t="shared" si="8"/>
        <v>0</v>
      </c>
      <c r="V76" s="82"/>
      <c r="W76" s="89">
        <f t="shared" si="9"/>
        <v>0</v>
      </c>
      <c r="X76" s="82"/>
      <c r="Y76" s="89">
        <f t="shared" si="10"/>
        <v>0</v>
      </c>
      <c r="Z76" s="84"/>
      <c r="AA76" s="89">
        <f t="shared" si="11"/>
        <v>0</v>
      </c>
      <c r="AB76" s="84"/>
      <c r="AC76" s="89">
        <f t="shared" si="12"/>
        <v>0</v>
      </c>
      <c r="AD76" s="84"/>
      <c r="AE76" s="89">
        <f t="shared" si="13"/>
        <v>0</v>
      </c>
      <c r="AF76" s="84"/>
      <c r="AG76" s="89">
        <f t="shared" si="14"/>
        <v>0</v>
      </c>
      <c r="AH76" s="84"/>
      <c r="AI76" s="89">
        <f t="shared" si="15"/>
        <v>0</v>
      </c>
      <c r="AJ76" s="84"/>
      <c r="AK76" s="89">
        <f t="shared" si="16"/>
        <v>0</v>
      </c>
      <c r="AL76" s="84"/>
      <c r="AM76" s="89">
        <f t="shared" si="17"/>
        <v>0</v>
      </c>
      <c r="AN76" s="82"/>
      <c r="AO76" s="89">
        <f t="shared" si="18"/>
        <v>0</v>
      </c>
      <c r="AP76" s="82"/>
      <c r="AQ76" s="89">
        <f t="shared" si="19"/>
        <v>0</v>
      </c>
      <c r="AR76" s="84"/>
      <c r="AS76" s="89">
        <f t="shared" si="20"/>
        <v>0</v>
      </c>
      <c r="AT76" s="84"/>
      <c r="AU76" s="89">
        <f t="shared" si="21"/>
        <v>0</v>
      </c>
      <c r="AV76" s="84"/>
      <c r="AW76" s="89">
        <f t="shared" si="22"/>
        <v>0</v>
      </c>
      <c r="AX76" s="84"/>
      <c r="AY76" s="89">
        <f t="shared" si="23"/>
        <v>0</v>
      </c>
      <c r="AZ76" s="84"/>
      <c r="BA76" s="89">
        <f t="shared" si="24"/>
        <v>0</v>
      </c>
      <c r="BB76" s="82"/>
      <c r="BC76" s="89">
        <f t="shared" si="25"/>
        <v>0</v>
      </c>
      <c r="BD76" s="82"/>
      <c r="BE76" s="89">
        <f t="shared" si="26"/>
        <v>0</v>
      </c>
      <c r="BF76" s="82"/>
      <c r="BG76" s="89">
        <f t="shared" si="27"/>
        <v>0</v>
      </c>
      <c r="BH76" s="82"/>
      <c r="BI76" s="89">
        <f t="shared" si="28"/>
        <v>0</v>
      </c>
      <c r="BJ76" s="82"/>
      <c r="BK76" s="89">
        <f t="shared" si="29"/>
        <v>0</v>
      </c>
      <c r="BL76" s="82"/>
      <c r="BM76" s="85">
        <f t="shared" si="32"/>
        <v>0</v>
      </c>
      <c r="BN76" s="86">
        <f t="shared" si="30"/>
        <v>0</v>
      </c>
      <c r="BO76" s="87">
        <f t="shared" si="31"/>
        <v>2</v>
      </c>
      <c r="BP76" s="87">
        <f t="shared" si="33"/>
        <v>0</v>
      </c>
      <c r="BQ76" s="5">
        <f t="shared" si="34"/>
        <v>0</v>
      </c>
      <c r="BR76" s="298">
        <f t="shared" si="45"/>
        <v>0</v>
      </c>
      <c r="BS76" s="299">
        <f t="shared" si="43"/>
        <v>0</v>
      </c>
      <c r="BT76" s="301"/>
      <c r="BU76" s="148">
        <f t="shared" si="35"/>
        <v>0</v>
      </c>
      <c r="BV76" s="5">
        <f t="shared" si="36"/>
        <v>0</v>
      </c>
      <c r="BW76" s="146">
        <f t="shared" si="37"/>
        <v>0</v>
      </c>
      <c r="BX76" s="5">
        <f t="shared" si="38"/>
        <v>0</v>
      </c>
      <c r="BY76" s="146">
        <f t="shared" si="39"/>
        <v>0</v>
      </c>
      <c r="BZ76" s="5">
        <f t="shared" si="40"/>
        <v>0</v>
      </c>
      <c r="CA76" s="147">
        <f t="shared" si="41"/>
        <v>0</v>
      </c>
      <c r="CB76" s="91">
        <f t="shared" si="42"/>
        <v>0</v>
      </c>
      <c r="CC76" s="52"/>
      <c r="CD76" s="386"/>
      <c r="CE76" s="386"/>
      <c r="CF76" s="386"/>
      <c r="CG76" s="13"/>
      <c r="CW76" s="53"/>
      <c r="CX76" s="328"/>
      <c r="CY76" s="328"/>
      <c r="CZ76" s="328"/>
    </row>
    <row r="77" spans="1:104" ht="12.75" customHeight="1" x14ac:dyDescent="0.2">
      <c r="A77" s="3"/>
      <c r="B77" s="5">
        <f t="shared" si="44"/>
        <v>19</v>
      </c>
      <c r="C77" s="341" t="s">
        <v>147</v>
      </c>
      <c r="D77" s="342" t="s">
        <v>147</v>
      </c>
      <c r="E77" s="14"/>
      <c r="F77" s="82"/>
      <c r="G77" s="83">
        <f t="shared" si="1"/>
        <v>0</v>
      </c>
      <c r="H77" s="82"/>
      <c r="I77" s="83">
        <f t="shared" si="2"/>
        <v>0</v>
      </c>
      <c r="J77" s="82"/>
      <c r="K77" s="83">
        <f t="shared" si="3"/>
        <v>0</v>
      </c>
      <c r="L77" s="82"/>
      <c r="M77" s="83">
        <f t="shared" si="4"/>
        <v>0</v>
      </c>
      <c r="N77" s="82"/>
      <c r="O77" s="83">
        <f t="shared" si="5"/>
        <v>0</v>
      </c>
      <c r="P77" s="82"/>
      <c r="Q77" s="83">
        <f t="shared" si="6"/>
        <v>0</v>
      </c>
      <c r="R77" s="82"/>
      <c r="S77" s="89">
        <f t="shared" si="7"/>
        <v>0</v>
      </c>
      <c r="T77" s="82"/>
      <c r="U77" s="89">
        <f t="shared" si="8"/>
        <v>0</v>
      </c>
      <c r="V77" s="82"/>
      <c r="W77" s="89">
        <f t="shared" si="9"/>
        <v>0</v>
      </c>
      <c r="X77" s="82"/>
      <c r="Y77" s="89">
        <f t="shared" si="10"/>
        <v>0</v>
      </c>
      <c r="Z77" s="84"/>
      <c r="AA77" s="89">
        <f t="shared" si="11"/>
        <v>0</v>
      </c>
      <c r="AB77" s="84"/>
      <c r="AC77" s="89">
        <f t="shared" si="12"/>
        <v>0</v>
      </c>
      <c r="AD77" s="84"/>
      <c r="AE77" s="89">
        <f t="shared" si="13"/>
        <v>0</v>
      </c>
      <c r="AF77" s="84"/>
      <c r="AG77" s="89">
        <f t="shared" si="14"/>
        <v>0</v>
      </c>
      <c r="AH77" s="84"/>
      <c r="AI77" s="89">
        <f t="shared" si="15"/>
        <v>0</v>
      </c>
      <c r="AJ77" s="84"/>
      <c r="AK77" s="89">
        <f t="shared" si="16"/>
        <v>0</v>
      </c>
      <c r="AL77" s="84"/>
      <c r="AM77" s="89">
        <f t="shared" si="17"/>
        <v>0</v>
      </c>
      <c r="AN77" s="82"/>
      <c r="AO77" s="89">
        <f t="shared" si="18"/>
        <v>0</v>
      </c>
      <c r="AP77" s="82"/>
      <c r="AQ77" s="89">
        <f t="shared" si="19"/>
        <v>0</v>
      </c>
      <c r="AR77" s="84"/>
      <c r="AS77" s="89">
        <f t="shared" si="20"/>
        <v>0</v>
      </c>
      <c r="AT77" s="84"/>
      <c r="AU77" s="89">
        <f t="shared" si="21"/>
        <v>0</v>
      </c>
      <c r="AV77" s="84"/>
      <c r="AW77" s="89">
        <f t="shared" si="22"/>
        <v>0</v>
      </c>
      <c r="AX77" s="84"/>
      <c r="AY77" s="89">
        <f t="shared" si="23"/>
        <v>0</v>
      </c>
      <c r="AZ77" s="84"/>
      <c r="BA77" s="89">
        <f t="shared" si="24"/>
        <v>0</v>
      </c>
      <c r="BB77" s="82"/>
      <c r="BC77" s="89">
        <f t="shared" si="25"/>
        <v>0</v>
      </c>
      <c r="BD77" s="82"/>
      <c r="BE77" s="89">
        <f t="shared" si="26"/>
        <v>0</v>
      </c>
      <c r="BF77" s="82"/>
      <c r="BG77" s="89">
        <f t="shared" si="27"/>
        <v>0</v>
      </c>
      <c r="BH77" s="82"/>
      <c r="BI77" s="89">
        <f t="shared" si="28"/>
        <v>0</v>
      </c>
      <c r="BJ77" s="82"/>
      <c r="BK77" s="89">
        <f t="shared" si="29"/>
        <v>0</v>
      </c>
      <c r="BL77" s="82"/>
      <c r="BM77" s="85">
        <f t="shared" si="32"/>
        <v>0</v>
      </c>
      <c r="BN77" s="86">
        <f t="shared" si="30"/>
        <v>0</v>
      </c>
      <c r="BO77" s="87">
        <f t="shared" si="31"/>
        <v>2</v>
      </c>
      <c r="BP77" s="87">
        <f t="shared" si="33"/>
        <v>0</v>
      </c>
      <c r="BQ77" s="5">
        <f t="shared" si="34"/>
        <v>0</v>
      </c>
      <c r="BR77" s="298">
        <f t="shared" si="45"/>
        <v>0</v>
      </c>
      <c r="BS77" s="299">
        <f t="shared" si="43"/>
        <v>0</v>
      </c>
      <c r="BT77" s="301"/>
      <c r="BU77" s="148">
        <f t="shared" si="35"/>
        <v>0</v>
      </c>
      <c r="BV77" s="5">
        <f t="shared" si="36"/>
        <v>0</v>
      </c>
      <c r="BW77" s="146">
        <f t="shared" si="37"/>
        <v>0</v>
      </c>
      <c r="BX77" s="5">
        <f t="shared" si="38"/>
        <v>0</v>
      </c>
      <c r="BY77" s="146">
        <f t="shared" si="39"/>
        <v>0</v>
      </c>
      <c r="BZ77" s="5">
        <f t="shared" si="40"/>
        <v>0</v>
      </c>
      <c r="CA77" s="147">
        <f t="shared" si="41"/>
        <v>0</v>
      </c>
      <c r="CB77" s="91">
        <f t="shared" si="42"/>
        <v>0</v>
      </c>
      <c r="CC77" s="52"/>
      <c r="CD77" s="387"/>
      <c r="CE77" s="387"/>
      <c r="CF77" s="387"/>
      <c r="CG77" s="13"/>
      <c r="CW77" s="53"/>
      <c r="CX77" s="328"/>
      <c r="CY77" s="328"/>
      <c r="CZ77" s="328"/>
    </row>
    <row r="78" spans="1:104" ht="12.75" customHeight="1" x14ac:dyDescent="0.2">
      <c r="A78" s="3"/>
      <c r="B78" s="5">
        <f t="shared" si="44"/>
        <v>20</v>
      </c>
      <c r="C78" s="341" t="s">
        <v>148</v>
      </c>
      <c r="D78" s="342" t="s">
        <v>148</v>
      </c>
      <c r="E78" s="14"/>
      <c r="F78" s="82"/>
      <c r="G78" s="83">
        <f t="shared" si="1"/>
        <v>0</v>
      </c>
      <c r="H78" s="82"/>
      <c r="I78" s="83">
        <f t="shared" si="2"/>
        <v>0</v>
      </c>
      <c r="J78" s="82"/>
      <c r="K78" s="83">
        <f t="shared" si="3"/>
        <v>0</v>
      </c>
      <c r="L78" s="82"/>
      <c r="M78" s="83">
        <f t="shared" si="4"/>
        <v>0</v>
      </c>
      <c r="N78" s="82"/>
      <c r="O78" s="83">
        <f t="shared" si="5"/>
        <v>0</v>
      </c>
      <c r="P78" s="82"/>
      <c r="Q78" s="83">
        <f t="shared" si="6"/>
        <v>0</v>
      </c>
      <c r="R78" s="82"/>
      <c r="S78" s="89">
        <f t="shared" si="7"/>
        <v>0</v>
      </c>
      <c r="T78" s="82"/>
      <c r="U78" s="89">
        <f t="shared" si="8"/>
        <v>0</v>
      </c>
      <c r="V78" s="82"/>
      <c r="W78" s="89">
        <f t="shared" si="9"/>
        <v>0</v>
      </c>
      <c r="X78" s="82"/>
      <c r="Y78" s="89">
        <f t="shared" si="10"/>
        <v>0</v>
      </c>
      <c r="Z78" s="84"/>
      <c r="AA78" s="89">
        <f t="shared" si="11"/>
        <v>0</v>
      </c>
      <c r="AB78" s="84"/>
      <c r="AC78" s="89">
        <f t="shared" si="12"/>
        <v>0</v>
      </c>
      <c r="AD78" s="84"/>
      <c r="AE78" s="89">
        <f t="shared" si="13"/>
        <v>0</v>
      </c>
      <c r="AF78" s="84"/>
      <c r="AG78" s="89">
        <f t="shared" si="14"/>
        <v>0</v>
      </c>
      <c r="AH78" s="84"/>
      <c r="AI78" s="89">
        <f t="shared" si="15"/>
        <v>0</v>
      </c>
      <c r="AJ78" s="84"/>
      <c r="AK78" s="89">
        <f t="shared" si="16"/>
        <v>0</v>
      </c>
      <c r="AL78" s="84"/>
      <c r="AM78" s="89">
        <f t="shared" si="17"/>
        <v>0</v>
      </c>
      <c r="AN78" s="82"/>
      <c r="AO78" s="89">
        <f t="shared" si="18"/>
        <v>0</v>
      </c>
      <c r="AP78" s="82"/>
      <c r="AQ78" s="89">
        <f t="shared" si="19"/>
        <v>0</v>
      </c>
      <c r="AR78" s="84"/>
      <c r="AS78" s="89">
        <f t="shared" si="20"/>
        <v>0</v>
      </c>
      <c r="AT78" s="84"/>
      <c r="AU78" s="89">
        <f t="shared" si="21"/>
        <v>0</v>
      </c>
      <c r="AV78" s="84"/>
      <c r="AW78" s="89">
        <f t="shared" si="22"/>
        <v>0</v>
      </c>
      <c r="AX78" s="84"/>
      <c r="AY78" s="89">
        <f t="shared" si="23"/>
        <v>0</v>
      </c>
      <c r="AZ78" s="84"/>
      <c r="BA78" s="89">
        <f t="shared" si="24"/>
        <v>0</v>
      </c>
      <c r="BB78" s="82"/>
      <c r="BC78" s="89">
        <f t="shared" si="25"/>
        <v>0</v>
      </c>
      <c r="BD78" s="82"/>
      <c r="BE78" s="89">
        <f t="shared" si="26"/>
        <v>0</v>
      </c>
      <c r="BF78" s="82"/>
      <c r="BG78" s="89">
        <f t="shared" si="27"/>
        <v>0</v>
      </c>
      <c r="BH78" s="82"/>
      <c r="BI78" s="89">
        <f t="shared" si="28"/>
        <v>0</v>
      </c>
      <c r="BJ78" s="82"/>
      <c r="BK78" s="89">
        <f t="shared" si="29"/>
        <v>0</v>
      </c>
      <c r="BL78" s="82"/>
      <c r="BM78" s="85">
        <f t="shared" si="32"/>
        <v>0</v>
      </c>
      <c r="BN78" s="86">
        <f t="shared" si="30"/>
        <v>0</v>
      </c>
      <c r="BO78" s="87">
        <f t="shared" si="31"/>
        <v>2</v>
      </c>
      <c r="BP78" s="87">
        <f t="shared" si="33"/>
        <v>0</v>
      </c>
      <c r="BQ78" s="5">
        <f t="shared" si="34"/>
        <v>0</v>
      </c>
      <c r="BR78" s="298">
        <f t="shared" si="45"/>
        <v>0</v>
      </c>
      <c r="BS78" s="299">
        <f t="shared" si="43"/>
        <v>0</v>
      </c>
      <c r="BT78" s="301"/>
      <c r="BU78" s="148">
        <f t="shared" si="35"/>
        <v>0</v>
      </c>
      <c r="BV78" s="5">
        <f t="shared" si="36"/>
        <v>0</v>
      </c>
      <c r="BW78" s="146">
        <f t="shared" si="37"/>
        <v>0</v>
      </c>
      <c r="BX78" s="5">
        <f t="shared" si="38"/>
        <v>0</v>
      </c>
      <c r="BY78" s="146">
        <f t="shared" si="39"/>
        <v>0</v>
      </c>
      <c r="BZ78" s="5">
        <f t="shared" si="40"/>
        <v>0</v>
      </c>
      <c r="CA78" s="147">
        <f t="shared" si="41"/>
        <v>0</v>
      </c>
      <c r="CB78" s="91">
        <f t="shared" si="42"/>
        <v>0</v>
      </c>
      <c r="CC78" s="52"/>
      <c r="CD78" s="5">
        <f>IF(BN47:BN93&lt;="49",COUNTIF($BQ$59:$BQ$105,"INICIAL"))</f>
        <v>1</v>
      </c>
      <c r="CE78" s="5">
        <f>COUNTIF($BQ$59:$BQ$105,"INTERMEDIO")</f>
        <v>0</v>
      </c>
      <c r="CF78" s="5">
        <f>COUNTIF($BQ$59:$BQ$105,"AVANZADO")</f>
        <v>0</v>
      </c>
      <c r="CG78" s="13"/>
      <c r="CJ78" s="158" t="str">
        <f>P18</f>
        <v>1.- Reflexión sobre el texto.</v>
      </c>
      <c r="CW78" s="53"/>
      <c r="CX78" s="328"/>
      <c r="CY78" s="328"/>
      <c r="CZ78" s="328"/>
    </row>
    <row r="79" spans="1:104" ht="12.75" customHeight="1" x14ac:dyDescent="0.2">
      <c r="A79" s="3"/>
      <c r="B79" s="5">
        <f t="shared" si="44"/>
        <v>21</v>
      </c>
      <c r="C79" s="341" t="s">
        <v>149</v>
      </c>
      <c r="D79" s="342" t="s">
        <v>149</v>
      </c>
      <c r="E79" s="14"/>
      <c r="F79" s="82"/>
      <c r="G79" s="83">
        <f t="shared" si="1"/>
        <v>0</v>
      </c>
      <c r="H79" s="82"/>
      <c r="I79" s="83">
        <f t="shared" si="2"/>
        <v>0</v>
      </c>
      <c r="J79" s="82"/>
      <c r="K79" s="83">
        <f t="shared" si="3"/>
        <v>0</v>
      </c>
      <c r="L79" s="82"/>
      <c r="M79" s="83">
        <f t="shared" si="4"/>
        <v>0</v>
      </c>
      <c r="N79" s="82"/>
      <c r="O79" s="83">
        <f t="shared" si="5"/>
        <v>0</v>
      </c>
      <c r="P79" s="82"/>
      <c r="Q79" s="83">
        <f t="shared" si="6"/>
        <v>0</v>
      </c>
      <c r="R79" s="82"/>
      <c r="S79" s="89">
        <f t="shared" si="7"/>
        <v>0</v>
      </c>
      <c r="T79" s="82"/>
      <c r="U79" s="89">
        <f t="shared" si="8"/>
        <v>0</v>
      </c>
      <c r="V79" s="82"/>
      <c r="W79" s="89">
        <f t="shared" si="9"/>
        <v>0</v>
      </c>
      <c r="X79" s="82"/>
      <c r="Y79" s="89">
        <f t="shared" si="10"/>
        <v>0</v>
      </c>
      <c r="Z79" s="84"/>
      <c r="AA79" s="89">
        <f t="shared" si="11"/>
        <v>0</v>
      </c>
      <c r="AB79" s="84"/>
      <c r="AC79" s="89">
        <f t="shared" si="12"/>
        <v>0</v>
      </c>
      <c r="AD79" s="84"/>
      <c r="AE79" s="89">
        <f t="shared" si="13"/>
        <v>0</v>
      </c>
      <c r="AF79" s="84"/>
      <c r="AG79" s="89">
        <f t="shared" si="14"/>
        <v>0</v>
      </c>
      <c r="AH79" s="84"/>
      <c r="AI79" s="89">
        <f t="shared" si="15"/>
        <v>0</v>
      </c>
      <c r="AJ79" s="84"/>
      <c r="AK79" s="89">
        <f t="shared" si="16"/>
        <v>0</v>
      </c>
      <c r="AL79" s="84"/>
      <c r="AM79" s="89">
        <f t="shared" si="17"/>
        <v>0</v>
      </c>
      <c r="AN79" s="82"/>
      <c r="AO79" s="89">
        <f t="shared" si="18"/>
        <v>0</v>
      </c>
      <c r="AP79" s="82"/>
      <c r="AQ79" s="89">
        <f t="shared" si="19"/>
        <v>0</v>
      </c>
      <c r="AR79" s="84"/>
      <c r="AS79" s="89">
        <f t="shared" si="20"/>
        <v>0</v>
      </c>
      <c r="AT79" s="84"/>
      <c r="AU79" s="89">
        <f t="shared" si="21"/>
        <v>0</v>
      </c>
      <c r="AV79" s="84"/>
      <c r="AW79" s="89">
        <f t="shared" si="22"/>
        <v>0</v>
      </c>
      <c r="AX79" s="84"/>
      <c r="AY79" s="89">
        <f t="shared" si="23"/>
        <v>0</v>
      </c>
      <c r="AZ79" s="84"/>
      <c r="BA79" s="89">
        <f t="shared" si="24"/>
        <v>0</v>
      </c>
      <c r="BB79" s="82"/>
      <c r="BC79" s="89">
        <f t="shared" si="25"/>
        <v>0</v>
      </c>
      <c r="BD79" s="82"/>
      <c r="BE79" s="89">
        <f t="shared" si="26"/>
        <v>0</v>
      </c>
      <c r="BF79" s="82"/>
      <c r="BG79" s="89">
        <f t="shared" si="27"/>
        <v>0</v>
      </c>
      <c r="BH79" s="82"/>
      <c r="BI79" s="89">
        <f t="shared" si="28"/>
        <v>0</v>
      </c>
      <c r="BJ79" s="82"/>
      <c r="BK79" s="89">
        <f t="shared" si="29"/>
        <v>0</v>
      </c>
      <c r="BL79" s="82"/>
      <c r="BM79" s="85">
        <f t="shared" si="32"/>
        <v>0</v>
      </c>
      <c r="BN79" s="86">
        <f t="shared" si="30"/>
        <v>0</v>
      </c>
      <c r="BO79" s="87">
        <f t="shared" si="31"/>
        <v>2</v>
      </c>
      <c r="BP79" s="87">
        <f t="shared" si="33"/>
        <v>0</v>
      </c>
      <c r="BQ79" s="5">
        <f t="shared" si="34"/>
        <v>0</v>
      </c>
      <c r="BR79" s="298">
        <f t="shared" si="45"/>
        <v>0</v>
      </c>
      <c r="BS79" s="299">
        <f t="shared" si="43"/>
        <v>0</v>
      </c>
      <c r="BT79" s="301"/>
      <c r="BU79" s="148">
        <f t="shared" si="35"/>
        <v>0</v>
      </c>
      <c r="BV79" s="5">
        <f t="shared" si="36"/>
        <v>0</v>
      </c>
      <c r="BW79" s="146">
        <f t="shared" si="37"/>
        <v>0</v>
      </c>
      <c r="BX79" s="5">
        <f t="shared" si="38"/>
        <v>0</v>
      </c>
      <c r="BY79" s="146">
        <f t="shared" si="39"/>
        <v>0</v>
      </c>
      <c r="BZ79" s="5">
        <f t="shared" si="40"/>
        <v>0</v>
      </c>
      <c r="CA79" s="147">
        <f t="shared" si="41"/>
        <v>0</v>
      </c>
      <c r="CB79" s="91">
        <f t="shared" si="42"/>
        <v>0</v>
      </c>
      <c r="CC79" s="52"/>
      <c r="CD79" s="146">
        <f>CD78*1/$F$11</f>
        <v>1</v>
      </c>
      <c r="CE79" s="146">
        <f>CE78*1/$F$11</f>
        <v>0</v>
      </c>
      <c r="CF79" s="146">
        <f>CF78*1/$F$11</f>
        <v>0</v>
      </c>
      <c r="CG79" s="13"/>
      <c r="CJ79" s="158" t="str">
        <f>P21</f>
        <v>2.- Extracción de información explícita.</v>
      </c>
      <c r="CW79" s="49"/>
      <c r="CX79" s="328"/>
      <c r="CY79" s="328"/>
      <c r="CZ79" s="328"/>
    </row>
    <row r="80" spans="1:104" ht="12.75" customHeight="1" x14ac:dyDescent="0.2">
      <c r="A80" s="3"/>
      <c r="B80" s="5">
        <f t="shared" si="44"/>
        <v>22</v>
      </c>
      <c r="C80" s="341" t="s">
        <v>150</v>
      </c>
      <c r="D80" s="342" t="s">
        <v>150</v>
      </c>
      <c r="E80" s="14"/>
      <c r="F80" s="82"/>
      <c r="G80" s="83">
        <f t="shared" si="1"/>
        <v>0</v>
      </c>
      <c r="H80" s="82"/>
      <c r="I80" s="83">
        <f t="shared" si="2"/>
        <v>0</v>
      </c>
      <c r="J80" s="82"/>
      <c r="K80" s="83">
        <f t="shared" si="3"/>
        <v>0</v>
      </c>
      <c r="L80" s="82"/>
      <c r="M80" s="83">
        <f t="shared" si="4"/>
        <v>0</v>
      </c>
      <c r="N80" s="82"/>
      <c r="O80" s="83">
        <f t="shared" si="5"/>
        <v>0</v>
      </c>
      <c r="P80" s="82"/>
      <c r="Q80" s="83">
        <f t="shared" si="6"/>
        <v>0</v>
      </c>
      <c r="R80" s="82"/>
      <c r="S80" s="89">
        <f t="shared" si="7"/>
        <v>0</v>
      </c>
      <c r="T80" s="82"/>
      <c r="U80" s="89">
        <f t="shared" si="8"/>
        <v>0</v>
      </c>
      <c r="V80" s="82"/>
      <c r="W80" s="89">
        <f t="shared" si="9"/>
        <v>0</v>
      </c>
      <c r="X80" s="82"/>
      <c r="Y80" s="89">
        <f t="shared" si="10"/>
        <v>0</v>
      </c>
      <c r="Z80" s="84"/>
      <c r="AA80" s="89">
        <f t="shared" si="11"/>
        <v>0</v>
      </c>
      <c r="AB80" s="84"/>
      <c r="AC80" s="89">
        <f t="shared" si="12"/>
        <v>0</v>
      </c>
      <c r="AD80" s="84"/>
      <c r="AE80" s="89">
        <f t="shared" si="13"/>
        <v>0</v>
      </c>
      <c r="AF80" s="84"/>
      <c r="AG80" s="89">
        <f t="shared" si="14"/>
        <v>0</v>
      </c>
      <c r="AH80" s="84"/>
      <c r="AI80" s="89">
        <f t="shared" si="15"/>
        <v>0</v>
      </c>
      <c r="AJ80" s="84"/>
      <c r="AK80" s="89">
        <f t="shared" si="16"/>
        <v>0</v>
      </c>
      <c r="AL80" s="84"/>
      <c r="AM80" s="89">
        <f t="shared" si="17"/>
        <v>0</v>
      </c>
      <c r="AN80" s="82"/>
      <c r="AO80" s="89">
        <f t="shared" si="18"/>
        <v>0</v>
      </c>
      <c r="AP80" s="82"/>
      <c r="AQ80" s="89">
        <f t="shared" si="19"/>
        <v>0</v>
      </c>
      <c r="AR80" s="84"/>
      <c r="AS80" s="89">
        <f t="shared" si="20"/>
        <v>0</v>
      </c>
      <c r="AT80" s="84"/>
      <c r="AU80" s="89">
        <f t="shared" si="21"/>
        <v>0</v>
      </c>
      <c r="AV80" s="84"/>
      <c r="AW80" s="89">
        <f t="shared" si="22"/>
        <v>0</v>
      </c>
      <c r="AX80" s="84"/>
      <c r="AY80" s="89">
        <f t="shared" si="23"/>
        <v>0</v>
      </c>
      <c r="AZ80" s="84"/>
      <c r="BA80" s="89">
        <f t="shared" si="24"/>
        <v>0</v>
      </c>
      <c r="BB80" s="82"/>
      <c r="BC80" s="89">
        <f t="shared" si="25"/>
        <v>0</v>
      </c>
      <c r="BD80" s="82"/>
      <c r="BE80" s="89">
        <f t="shared" si="26"/>
        <v>0</v>
      </c>
      <c r="BF80" s="82"/>
      <c r="BG80" s="89">
        <f t="shared" si="27"/>
        <v>0</v>
      </c>
      <c r="BH80" s="82"/>
      <c r="BI80" s="89">
        <f t="shared" si="28"/>
        <v>0</v>
      </c>
      <c r="BJ80" s="82"/>
      <c r="BK80" s="89">
        <f t="shared" si="29"/>
        <v>0</v>
      </c>
      <c r="BL80" s="82"/>
      <c r="BM80" s="85">
        <f t="shared" si="32"/>
        <v>0</v>
      </c>
      <c r="BN80" s="86">
        <f t="shared" si="30"/>
        <v>0</v>
      </c>
      <c r="BO80" s="87">
        <f t="shared" si="31"/>
        <v>2</v>
      </c>
      <c r="BP80" s="87">
        <f t="shared" si="33"/>
        <v>0</v>
      </c>
      <c r="BQ80" s="5">
        <f t="shared" si="34"/>
        <v>0</v>
      </c>
      <c r="BR80" s="298">
        <f t="shared" si="45"/>
        <v>0</v>
      </c>
      <c r="BS80" s="299">
        <f t="shared" si="43"/>
        <v>0</v>
      </c>
      <c r="BT80" s="301"/>
      <c r="BU80" s="148">
        <f t="shared" si="35"/>
        <v>0</v>
      </c>
      <c r="BV80" s="5">
        <f t="shared" si="36"/>
        <v>0</v>
      </c>
      <c r="BW80" s="146">
        <f t="shared" si="37"/>
        <v>0</v>
      </c>
      <c r="BX80" s="5">
        <f t="shared" si="38"/>
        <v>0</v>
      </c>
      <c r="BY80" s="146">
        <f t="shared" si="39"/>
        <v>0</v>
      </c>
      <c r="BZ80" s="5">
        <f t="shared" si="40"/>
        <v>0</v>
      </c>
      <c r="CA80" s="147">
        <f t="shared" si="41"/>
        <v>0</v>
      </c>
      <c r="CB80" s="91">
        <f t="shared" si="42"/>
        <v>0</v>
      </c>
      <c r="CC80" s="52"/>
      <c r="CD80" s="52"/>
      <c r="CE80" s="52"/>
      <c r="CF80" s="52"/>
      <c r="CG80" s="13"/>
      <c r="CJ80" s="158" t="str">
        <f>P19</f>
        <v>3.- Extracción de información implícita.</v>
      </c>
    </row>
    <row r="81" spans="1:88" ht="12.75" customHeight="1" x14ac:dyDescent="0.2">
      <c r="A81" s="3"/>
      <c r="B81" s="5">
        <f t="shared" si="44"/>
        <v>23</v>
      </c>
      <c r="C81" s="341" t="s">
        <v>151</v>
      </c>
      <c r="D81" s="342" t="s">
        <v>151</v>
      </c>
      <c r="E81" s="14"/>
      <c r="F81" s="82"/>
      <c r="G81" s="83">
        <f t="shared" si="1"/>
        <v>0</v>
      </c>
      <c r="H81" s="82"/>
      <c r="I81" s="83">
        <f t="shared" si="2"/>
        <v>0</v>
      </c>
      <c r="J81" s="82"/>
      <c r="K81" s="83">
        <f t="shared" si="3"/>
        <v>0</v>
      </c>
      <c r="L81" s="82"/>
      <c r="M81" s="83">
        <f t="shared" si="4"/>
        <v>0</v>
      </c>
      <c r="N81" s="82"/>
      <c r="O81" s="83">
        <f t="shared" si="5"/>
        <v>0</v>
      </c>
      <c r="P81" s="82"/>
      <c r="Q81" s="83">
        <f t="shared" si="6"/>
        <v>0</v>
      </c>
      <c r="R81" s="82"/>
      <c r="S81" s="89">
        <f t="shared" si="7"/>
        <v>0</v>
      </c>
      <c r="T81" s="82"/>
      <c r="U81" s="89">
        <f t="shared" si="8"/>
        <v>0</v>
      </c>
      <c r="V81" s="82"/>
      <c r="W81" s="89">
        <f t="shared" si="9"/>
        <v>0</v>
      </c>
      <c r="X81" s="82"/>
      <c r="Y81" s="89">
        <f t="shared" si="10"/>
        <v>0</v>
      </c>
      <c r="Z81" s="84"/>
      <c r="AA81" s="89">
        <f t="shared" si="11"/>
        <v>0</v>
      </c>
      <c r="AB81" s="84"/>
      <c r="AC81" s="89">
        <f t="shared" si="12"/>
        <v>0</v>
      </c>
      <c r="AD81" s="84"/>
      <c r="AE81" s="89">
        <f t="shared" si="13"/>
        <v>0</v>
      </c>
      <c r="AF81" s="84"/>
      <c r="AG81" s="89">
        <f t="shared" si="14"/>
        <v>0</v>
      </c>
      <c r="AH81" s="84"/>
      <c r="AI81" s="89">
        <f t="shared" si="15"/>
        <v>0</v>
      </c>
      <c r="AJ81" s="84"/>
      <c r="AK81" s="89">
        <f t="shared" si="16"/>
        <v>0</v>
      </c>
      <c r="AL81" s="84"/>
      <c r="AM81" s="89">
        <f t="shared" si="17"/>
        <v>0</v>
      </c>
      <c r="AN81" s="82"/>
      <c r="AO81" s="89">
        <f t="shared" si="18"/>
        <v>0</v>
      </c>
      <c r="AP81" s="82"/>
      <c r="AQ81" s="89">
        <f t="shared" si="19"/>
        <v>0</v>
      </c>
      <c r="AR81" s="84"/>
      <c r="AS81" s="89">
        <f t="shared" si="20"/>
        <v>0</v>
      </c>
      <c r="AT81" s="84"/>
      <c r="AU81" s="89">
        <f t="shared" si="21"/>
        <v>0</v>
      </c>
      <c r="AV81" s="84"/>
      <c r="AW81" s="89">
        <f t="shared" si="22"/>
        <v>0</v>
      </c>
      <c r="AX81" s="84"/>
      <c r="AY81" s="89">
        <f t="shared" si="23"/>
        <v>0</v>
      </c>
      <c r="AZ81" s="84"/>
      <c r="BA81" s="89">
        <f t="shared" si="24"/>
        <v>0</v>
      </c>
      <c r="BB81" s="82"/>
      <c r="BC81" s="89">
        <f t="shared" si="25"/>
        <v>0</v>
      </c>
      <c r="BD81" s="82"/>
      <c r="BE81" s="89">
        <f t="shared" si="26"/>
        <v>0</v>
      </c>
      <c r="BF81" s="82"/>
      <c r="BG81" s="89">
        <f t="shared" si="27"/>
        <v>0</v>
      </c>
      <c r="BH81" s="82"/>
      <c r="BI81" s="89">
        <f t="shared" si="28"/>
        <v>0</v>
      </c>
      <c r="BJ81" s="82"/>
      <c r="BK81" s="89">
        <f t="shared" si="29"/>
        <v>0</v>
      </c>
      <c r="BL81" s="82"/>
      <c r="BM81" s="85">
        <f t="shared" si="32"/>
        <v>0</v>
      </c>
      <c r="BN81" s="86">
        <f t="shared" si="30"/>
        <v>0</v>
      </c>
      <c r="BO81" s="87">
        <f t="shared" si="31"/>
        <v>2</v>
      </c>
      <c r="BP81" s="87">
        <f t="shared" si="33"/>
        <v>0</v>
      </c>
      <c r="BQ81" s="5">
        <f t="shared" si="34"/>
        <v>0</v>
      </c>
      <c r="BR81" s="298">
        <f t="shared" si="45"/>
        <v>0</v>
      </c>
      <c r="BS81" s="299">
        <f t="shared" si="43"/>
        <v>0</v>
      </c>
      <c r="BT81" s="301"/>
      <c r="BU81" s="148">
        <f t="shared" si="35"/>
        <v>0</v>
      </c>
      <c r="BV81" s="5">
        <f t="shared" si="36"/>
        <v>0</v>
      </c>
      <c r="BW81" s="146">
        <f t="shared" si="37"/>
        <v>0</v>
      </c>
      <c r="BX81" s="5">
        <f t="shared" si="38"/>
        <v>0</v>
      </c>
      <c r="BY81" s="146">
        <f t="shared" si="39"/>
        <v>0</v>
      </c>
      <c r="BZ81" s="5">
        <f t="shared" si="40"/>
        <v>0</v>
      </c>
      <c r="CA81" s="147">
        <f t="shared" si="41"/>
        <v>0</v>
      </c>
      <c r="CB81" s="91">
        <f t="shared" si="42"/>
        <v>0</v>
      </c>
      <c r="CC81" s="52"/>
      <c r="CD81" s="52"/>
      <c r="CE81" s="52"/>
      <c r="CF81" s="52"/>
      <c r="CG81" s="13"/>
      <c r="CJ81" s="158" t="str">
        <f>P47</f>
        <v>4.- Reconocimiento de funciones gramaticales y usos ortográficos.</v>
      </c>
    </row>
    <row r="82" spans="1:88" ht="12.75" customHeight="1" x14ac:dyDescent="0.2">
      <c r="A82" s="3"/>
      <c r="B82" s="5">
        <f t="shared" si="44"/>
        <v>24</v>
      </c>
      <c r="C82" s="341" t="s">
        <v>152</v>
      </c>
      <c r="D82" s="342" t="s">
        <v>152</v>
      </c>
      <c r="E82" s="14"/>
      <c r="F82" s="82"/>
      <c r="G82" s="83">
        <f t="shared" si="1"/>
        <v>0</v>
      </c>
      <c r="H82" s="82"/>
      <c r="I82" s="83">
        <f t="shared" si="2"/>
        <v>0</v>
      </c>
      <c r="J82" s="82"/>
      <c r="K82" s="83">
        <f t="shared" si="3"/>
        <v>0</v>
      </c>
      <c r="L82" s="82"/>
      <c r="M82" s="83">
        <f t="shared" si="4"/>
        <v>0</v>
      </c>
      <c r="N82" s="82"/>
      <c r="O82" s="83">
        <f t="shared" si="5"/>
        <v>0</v>
      </c>
      <c r="P82" s="82"/>
      <c r="Q82" s="83">
        <f t="shared" si="6"/>
        <v>0</v>
      </c>
      <c r="R82" s="82"/>
      <c r="S82" s="89">
        <f t="shared" si="7"/>
        <v>0</v>
      </c>
      <c r="T82" s="82"/>
      <c r="U82" s="89">
        <f t="shared" si="8"/>
        <v>0</v>
      </c>
      <c r="V82" s="82"/>
      <c r="W82" s="89">
        <f t="shared" si="9"/>
        <v>0</v>
      </c>
      <c r="X82" s="82"/>
      <c r="Y82" s="89">
        <f t="shared" si="10"/>
        <v>0</v>
      </c>
      <c r="Z82" s="84"/>
      <c r="AA82" s="89">
        <f t="shared" si="11"/>
        <v>0</v>
      </c>
      <c r="AB82" s="84"/>
      <c r="AC82" s="89">
        <f t="shared" si="12"/>
        <v>0</v>
      </c>
      <c r="AD82" s="84"/>
      <c r="AE82" s="89">
        <f t="shared" si="13"/>
        <v>0</v>
      </c>
      <c r="AF82" s="84"/>
      <c r="AG82" s="89">
        <f t="shared" si="14"/>
        <v>0</v>
      </c>
      <c r="AH82" s="84"/>
      <c r="AI82" s="89">
        <f t="shared" si="15"/>
        <v>0</v>
      </c>
      <c r="AJ82" s="84"/>
      <c r="AK82" s="89">
        <f t="shared" si="16"/>
        <v>0</v>
      </c>
      <c r="AL82" s="84"/>
      <c r="AM82" s="89">
        <f t="shared" si="17"/>
        <v>0</v>
      </c>
      <c r="AN82" s="82"/>
      <c r="AO82" s="89">
        <f t="shared" si="18"/>
        <v>0</v>
      </c>
      <c r="AP82" s="82"/>
      <c r="AQ82" s="89">
        <f t="shared" si="19"/>
        <v>0</v>
      </c>
      <c r="AR82" s="84"/>
      <c r="AS82" s="89">
        <f t="shared" si="20"/>
        <v>0</v>
      </c>
      <c r="AT82" s="84"/>
      <c r="AU82" s="89">
        <f t="shared" si="21"/>
        <v>0</v>
      </c>
      <c r="AV82" s="84"/>
      <c r="AW82" s="89">
        <f t="shared" si="22"/>
        <v>0</v>
      </c>
      <c r="AX82" s="84"/>
      <c r="AY82" s="89">
        <f t="shared" si="23"/>
        <v>0</v>
      </c>
      <c r="AZ82" s="84"/>
      <c r="BA82" s="89">
        <f t="shared" si="24"/>
        <v>0</v>
      </c>
      <c r="BB82" s="82"/>
      <c r="BC82" s="89">
        <f t="shared" si="25"/>
        <v>0</v>
      </c>
      <c r="BD82" s="82"/>
      <c r="BE82" s="89">
        <f t="shared" si="26"/>
        <v>0</v>
      </c>
      <c r="BF82" s="82"/>
      <c r="BG82" s="89">
        <f t="shared" si="27"/>
        <v>0</v>
      </c>
      <c r="BH82" s="82"/>
      <c r="BI82" s="89">
        <f t="shared" si="28"/>
        <v>0</v>
      </c>
      <c r="BJ82" s="82"/>
      <c r="BK82" s="89">
        <f t="shared" si="29"/>
        <v>0</v>
      </c>
      <c r="BL82" s="82"/>
      <c r="BM82" s="85">
        <f t="shared" si="32"/>
        <v>0</v>
      </c>
      <c r="BN82" s="86">
        <f t="shared" si="30"/>
        <v>0</v>
      </c>
      <c r="BO82" s="87">
        <f t="shared" si="31"/>
        <v>2</v>
      </c>
      <c r="BP82" s="87">
        <f t="shared" si="33"/>
        <v>0</v>
      </c>
      <c r="BQ82" s="5">
        <f t="shared" si="34"/>
        <v>0</v>
      </c>
      <c r="BR82" s="298">
        <f t="shared" si="45"/>
        <v>0</v>
      </c>
      <c r="BS82" s="299">
        <f t="shared" si="43"/>
        <v>0</v>
      </c>
      <c r="BT82" s="301"/>
      <c r="BU82" s="148">
        <f t="shared" si="35"/>
        <v>0</v>
      </c>
      <c r="BV82" s="5">
        <f t="shared" si="36"/>
        <v>0</v>
      </c>
      <c r="BW82" s="146">
        <f t="shared" si="37"/>
        <v>0</v>
      </c>
      <c r="BX82" s="5">
        <f t="shared" si="38"/>
        <v>0</v>
      </c>
      <c r="BY82" s="146">
        <f t="shared" si="39"/>
        <v>0</v>
      </c>
      <c r="BZ82" s="5">
        <f t="shared" si="40"/>
        <v>0</v>
      </c>
      <c r="CA82" s="147">
        <f t="shared" si="41"/>
        <v>0</v>
      </c>
      <c r="CB82" s="91">
        <f t="shared" si="42"/>
        <v>0</v>
      </c>
      <c r="CC82" s="52"/>
      <c r="CD82" s="52"/>
      <c r="CE82" s="52"/>
      <c r="CF82" s="52"/>
      <c r="CG82" s="13"/>
      <c r="CJ82" s="181"/>
    </row>
    <row r="83" spans="1:88" ht="12.75" customHeight="1" x14ac:dyDescent="0.2">
      <c r="A83" s="3"/>
      <c r="B83" s="5">
        <f t="shared" si="44"/>
        <v>25</v>
      </c>
      <c r="C83" s="341" t="s">
        <v>153</v>
      </c>
      <c r="D83" s="342" t="s">
        <v>153</v>
      </c>
      <c r="E83" s="14"/>
      <c r="F83" s="82"/>
      <c r="G83" s="83">
        <f t="shared" si="1"/>
        <v>0</v>
      </c>
      <c r="H83" s="82"/>
      <c r="I83" s="83">
        <f t="shared" si="2"/>
        <v>0</v>
      </c>
      <c r="J83" s="82"/>
      <c r="K83" s="83">
        <f t="shared" si="3"/>
        <v>0</v>
      </c>
      <c r="L83" s="82"/>
      <c r="M83" s="83">
        <f t="shared" si="4"/>
        <v>0</v>
      </c>
      <c r="N83" s="82"/>
      <c r="O83" s="83">
        <f t="shared" si="5"/>
        <v>0</v>
      </c>
      <c r="P83" s="82"/>
      <c r="Q83" s="83">
        <f t="shared" si="6"/>
        <v>0</v>
      </c>
      <c r="R83" s="82"/>
      <c r="S83" s="89">
        <f t="shared" si="7"/>
        <v>0</v>
      </c>
      <c r="T83" s="82"/>
      <c r="U83" s="89">
        <f t="shared" si="8"/>
        <v>0</v>
      </c>
      <c r="V83" s="82"/>
      <c r="W83" s="89">
        <f t="shared" si="9"/>
        <v>0</v>
      </c>
      <c r="X83" s="82"/>
      <c r="Y83" s="89">
        <f t="shared" si="10"/>
        <v>0</v>
      </c>
      <c r="Z83" s="84"/>
      <c r="AA83" s="89">
        <f t="shared" si="11"/>
        <v>0</v>
      </c>
      <c r="AB83" s="84"/>
      <c r="AC83" s="89">
        <f t="shared" si="12"/>
        <v>0</v>
      </c>
      <c r="AD83" s="84"/>
      <c r="AE83" s="89">
        <f t="shared" si="13"/>
        <v>0</v>
      </c>
      <c r="AF83" s="84"/>
      <c r="AG83" s="89">
        <f t="shared" si="14"/>
        <v>0</v>
      </c>
      <c r="AH83" s="84"/>
      <c r="AI83" s="89">
        <f t="shared" si="15"/>
        <v>0</v>
      </c>
      <c r="AJ83" s="84"/>
      <c r="AK83" s="89">
        <f t="shared" si="16"/>
        <v>0</v>
      </c>
      <c r="AL83" s="84"/>
      <c r="AM83" s="89">
        <f t="shared" si="17"/>
        <v>0</v>
      </c>
      <c r="AN83" s="82"/>
      <c r="AO83" s="89">
        <f t="shared" si="18"/>
        <v>0</v>
      </c>
      <c r="AP83" s="82"/>
      <c r="AQ83" s="89">
        <f t="shared" si="19"/>
        <v>0</v>
      </c>
      <c r="AR83" s="84"/>
      <c r="AS83" s="89">
        <f t="shared" si="20"/>
        <v>0</v>
      </c>
      <c r="AT83" s="84"/>
      <c r="AU83" s="89">
        <f t="shared" si="21"/>
        <v>0</v>
      </c>
      <c r="AV83" s="84"/>
      <c r="AW83" s="89">
        <f t="shared" si="22"/>
        <v>0</v>
      </c>
      <c r="AX83" s="84"/>
      <c r="AY83" s="89">
        <f t="shared" si="23"/>
        <v>0</v>
      </c>
      <c r="AZ83" s="84"/>
      <c r="BA83" s="89">
        <f t="shared" si="24"/>
        <v>0</v>
      </c>
      <c r="BB83" s="82"/>
      <c r="BC83" s="89">
        <f t="shared" si="25"/>
        <v>0</v>
      </c>
      <c r="BD83" s="82"/>
      <c r="BE83" s="89">
        <f t="shared" si="26"/>
        <v>0</v>
      </c>
      <c r="BF83" s="82"/>
      <c r="BG83" s="89">
        <f t="shared" si="27"/>
        <v>0</v>
      </c>
      <c r="BH83" s="82"/>
      <c r="BI83" s="89">
        <f t="shared" si="28"/>
        <v>0</v>
      </c>
      <c r="BJ83" s="82"/>
      <c r="BK83" s="89">
        <f t="shared" si="29"/>
        <v>0</v>
      </c>
      <c r="BL83" s="82"/>
      <c r="BM83" s="85">
        <f t="shared" si="32"/>
        <v>0</v>
      </c>
      <c r="BN83" s="86">
        <f t="shared" si="30"/>
        <v>0</v>
      </c>
      <c r="BO83" s="87">
        <f t="shared" si="31"/>
        <v>2</v>
      </c>
      <c r="BP83" s="87">
        <f t="shared" si="33"/>
        <v>0</v>
      </c>
      <c r="BQ83" s="5">
        <f t="shared" si="34"/>
        <v>0</v>
      </c>
      <c r="BR83" s="298">
        <f t="shared" si="45"/>
        <v>0</v>
      </c>
      <c r="BS83" s="299">
        <f t="shared" si="43"/>
        <v>0</v>
      </c>
      <c r="BT83" s="301"/>
      <c r="BU83" s="148">
        <f t="shared" si="35"/>
        <v>0</v>
      </c>
      <c r="BV83" s="5">
        <f t="shared" si="36"/>
        <v>0</v>
      </c>
      <c r="BW83" s="146">
        <f t="shared" si="37"/>
        <v>0</v>
      </c>
      <c r="BX83" s="5">
        <f t="shared" si="38"/>
        <v>0</v>
      </c>
      <c r="BY83" s="146">
        <f t="shared" si="39"/>
        <v>0</v>
      </c>
      <c r="BZ83" s="5">
        <f t="shared" si="40"/>
        <v>0</v>
      </c>
      <c r="CA83" s="147">
        <f t="shared" si="41"/>
        <v>0</v>
      </c>
      <c r="CB83" s="91">
        <f t="shared" si="42"/>
        <v>0</v>
      </c>
      <c r="CC83" s="52"/>
      <c r="CD83" s="52"/>
      <c r="CE83" s="52"/>
      <c r="CF83" s="52"/>
      <c r="CG83" s="13"/>
    </row>
    <row r="84" spans="1:88" ht="12.75" customHeight="1" x14ac:dyDescent="0.2">
      <c r="A84" s="3"/>
      <c r="B84" s="5">
        <f t="shared" si="44"/>
        <v>26</v>
      </c>
      <c r="C84" s="341" t="s">
        <v>154</v>
      </c>
      <c r="D84" s="342" t="s">
        <v>154</v>
      </c>
      <c r="E84" s="14"/>
      <c r="F84" s="82"/>
      <c r="G84" s="83">
        <f t="shared" si="1"/>
        <v>0</v>
      </c>
      <c r="H84" s="82"/>
      <c r="I84" s="83">
        <f t="shared" si="2"/>
        <v>0</v>
      </c>
      <c r="J84" s="82"/>
      <c r="K84" s="83">
        <f t="shared" si="3"/>
        <v>0</v>
      </c>
      <c r="L84" s="82"/>
      <c r="M84" s="83">
        <f t="shared" si="4"/>
        <v>0</v>
      </c>
      <c r="N84" s="82"/>
      <c r="O84" s="83">
        <f t="shared" si="5"/>
        <v>0</v>
      </c>
      <c r="P84" s="82"/>
      <c r="Q84" s="83">
        <f t="shared" si="6"/>
        <v>0</v>
      </c>
      <c r="R84" s="82"/>
      <c r="S84" s="89">
        <f t="shared" si="7"/>
        <v>0</v>
      </c>
      <c r="T84" s="82"/>
      <c r="U84" s="89">
        <f t="shared" si="8"/>
        <v>0</v>
      </c>
      <c r="V84" s="82"/>
      <c r="W84" s="89">
        <f t="shared" si="9"/>
        <v>0</v>
      </c>
      <c r="X84" s="82"/>
      <c r="Y84" s="89">
        <f t="shared" si="10"/>
        <v>0</v>
      </c>
      <c r="Z84" s="84"/>
      <c r="AA84" s="89">
        <f t="shared" si="11"/>
        <v>0</v>
      </c>
      <c r="AB84" s="84"/>
      <c r="AC84" s="89">
        <f t="shared" si="12"/>
        <v>0</v>
      </c>
      <c r="AD84" s="84"/>
      <c r="AE84" s="89">
        <f t="shared" si="13"/>
        <v>0</v>
      </c>
      <c r="AF84" s="84"/>
      <c r="AG84" s="89">
        <f t="shared" si="14"/>
        <v>0</v>
      </c>
      <c r="AH84" s="84"/>
      <c r="AI84" s="89">
        <f t="shared" si="15"/>
        <v>0</v>
      </c>
      <c r="AJ84" s="84"/>
      <c r="AK84" s="89">
        <f t="shared" si="16"/>
        <v>0</v>
      </c>
      <c r="AL84" s="84"/>
      <c r="AM84" s="89">
        <f t="shared" si="17"/>
        <v>0</v>
      </c>
      <c r="AN84" s="82"/>
      <c r="AO84" s="89">
        <f t="shared" si="18"/>
        <v>0</v>
      </c>
      <c r="AP84" s="82"/>
      <c r="AQ84" s="89">
        <f t="shared" si="19"/>
        <v>0</v>
      </c>
      <c r="AR84" s="84"/>
      <c r="AS84" s="89">
        <f t="shared" si="20"/>
        <v>0</v>
      </c>
      <c r="AT84" s="84"/>
      <c r="AU84" s="89">
        <f t="shared" si="21"/>
        <v>0</v>
      </c>
      <c r="AV84" s="84"/>
      <c r="AW84" s="89">
        <f t="shared" si="22"/>
        <v>0</v>
      </c>
      <c r="AX84" s="84"/>
      <c r="AY84" s="89">
        <f t="shared" si="23"/>
        <v>0</v>
      </c>
      <c r="AZ84" s="84"/>
      <c r="BA84" s="89">
        <f t="shared" si="24"/>
        <v>0</v>
      </c>
      <c r="BB84" s="82"/>
      <c r="BC84" s="89">
        <f t="shared" si="25"/>
        <v>0</v>
      </c>
      <c r="BD84" s="82"/>
      <c r="BE84" s="89">
        <f t="shared" si="26"/>
        <v>0</v>
      </c>
      <c r="BF84" s="82"/>
      <c r="BG84" s="89">
        <f t="shared" si="27"/>
        <v>0</v>
      </c>
      <c r="BH84" s="82"/>
      <c r="BI84" s="89">
        <f t="shared" si="28"/>
        <v>0</v>
      </c>
      <c r="BJ84" s="82"/>
      <c r="BK84" s="89">
        <f t="shared" si="29"/>
        <v>0</v>
      </c>
      <c r="BL84" s="82"/>
      <c r="BM84" s="85">
        <f t="shared" si="32"/>
        <v>0</v>
      </c>
      <c r="BN84" s="86">
        <f t="shared" si="30"/>
        <v>0</v>
      </c>
      <c r="BO84" s="87">
        <f t="shared" si="31"/>
        <v>2</v>
      </c>
      <c r="BP84" s="87">
        <f t="shared" si="33"/>
        <v>0</v>
      </c>
      <c r="BQ84" s="5">
        <f t="shared" si="34"/>
        <v>0</v>
      </c>
      <c r="BR84" s="298">
        <f t="shared" si="45"/>
        <v>0</v>
      </c>
      <c r="BS84" s="299">
        <f t="shared" si="43"/>
        <v>0</v>
      </c>
      <c r="BT84" s="301"/>
      <c r="BU84" s="148">
        <f t="shared" si="35"/>
        <v>0</v>
      </c>
      <c r="BV84" s="5">
        <f t="shared" si="36"/>
        <v>0</v>
      </c>
      <c r="BW84" s="146">
        <f t="shared" si="37"/>
        <v>0</v>
      </c>
      <c r="BX84" s="5">
        <f t="shared" si="38"/>
        <v>0</v>
      </c>
      <c r="BY84" s="146">
        <f t="shared" si="39"/>
        <v>0</v>
      </c>
      <c r="BZ84" s="5">
        <f t="shared" si="40"/>
        <v>0</v>
      </c>
      <c r="CA84" s="147">
        <f t="shared" si="41"/>
        <v>0</v>
      </c>
      <c r="CB84" s="91">
        <f t="shared" si="42"/>
        <v>0</v>
      </c>
      <c r="CC84" s="52"/>
      <c r="CD84" s="52"/>
      <c r="CE84" s="52"/>
      <c r="CF84" s="52"/>
      <c r="CG84" s="13"/>
    </row>
    <row r="85" spans="1:88" ht="12.75" customHeight="1" x14ac:dyDescent="0.2">
      <c r="A85" s="3"/>
      <c r="B85" s="5">
        <f t="shared" si="44"/>
        <v>27</v>
      </c>
      <c r="C85" s="341" t="s">
        <v>155</v>
      </c>
      <c r="D85" s="342" t="s">
        <v>155</v>
      </c>
      <c r="E85" s="14"/>
      <c r="F85" s="82"/>
      <c r="G85" s="83">
        <f t="shared" si="1"/>
        <v>0</v>
      </c>
      <c r="H85" s="82"/>
      <c r="I85" s="83">
        <f t="shared" si="2"/>
        <v>0</v>
      </c>
      <c r="J85" s="82"/>
      <c r="K85" s="83">
        <f t="shared" si="3"/>
        <v>0</v>
      </c>
      <c r="L85" s="82"/>
      <c r="M85" s="83">
        <f t="shared" si="4"/>
        <v>0</v>
      </c>
      <c r="N85" s="82"/>
      <c r="O85" s="83">
        <f t="shared" si="5"/>
        <v>0</v>
      </c>
      <c r="P85" s="82"/>
      <c r="Q85" s="83">
        <f t="shared" si="6"/>
        <v>0</v>
      </c>
      <c r="R85" s="82"/>
      <c r="S85" s="89">
        <f t="shared" si="7"/>
        <v>0</v>
      </c>
      <c r="T85" s="82"/>
      <c r="U85" s="89">
        <f t="shared" si="8"/>
        <v>0</v>
      </c>
      <c r="V85" s="82"/>
      <c r="W85" s="89">
        <f t="shared" si="9"/>
        <v>0</v>
      </c>
      <c r="X85" s="82"/>
      <c r="Y85" s="89">
        <f t="shared" si="10"/>
        <v>0</v>
      </c>
      <c r="Z85" s="84"/>
      <c r="AA85" s="89">
        <f t="shared" si="11"/>
        <v>0</v>
      </c>
      <c r="AB85" s="84"/>
      <c r="AC85" s="89">
        <f t="shared" si="12"/>
        <v>0</v>
      </c>
      <c r="AD85" s="84"/>
      <c r="AE85" s="89">
        <f t="shared" si="13"/>
        <v>0</v>
      </c>
      <c r="AF85" s="84"/>
      <c r="AG85" s="89">
        <f t="shared" si="14"/>
        <v>0</v>
      </c>
      <c r="AH85" s="84"/>
      <c r="AI85" s="89">
        <f t="shared" si="15"/>
        <v>0</v>
      </c>
      <c r="AJ85" s="84"/>
      <c r="AK85" s="89">
        <f t="shared" si="16"/>
        <v>0</v>
      </c>
      <c r="AL85" s="84"/>
      <c r="AM85" s="89">
        <f t="shared" si="17"/>
        <v>0</v>
      </c>
      <c r="AN85" s="82"/>
      <c r="AO85" s="89">
        <f t="shared" si="18"/>
        <v>0</v>
      </c>
      <c r="AP85" s="82"/>
      <c r="AQ85" s="89">
        <f t="shared" si="19"/>
        <v>0</v>
      </c>
      <c r="AR85" s="84"/>
      <c r="AS85" s="89">
        <f t="shared" si="20"/>
        <v>0</v>
      </c>
      <c r="AT85" s="84"/>
      <c r="AU85" s="89">
        <f t="shared" si="21"/>
        <v>0</v>
      </c>
      <c r="AV85" s="84"/>
      <c r="AW85" s="89">
        <f t="shared" si="22"/>
        <v>0</v>
      </c>
      <c r="AX85" s="84"/>
      <c r="AY85" s="89">
        <f t="shared" si="23"/>
        <v>0</v>
      </c>
      <c r="AZ85" s="84"/>
      <c r="BA85" s="89">
        <f t="shared" si="24"/>
        <v>0</v>
      </c>
      <c r="BB85" s="82"/>
      <c r="BC85" s="89">
        <f t="shared" si="25"/>
        <v>0</v>
      </c>
      <c r="BD85" s="82"/>
      <c r="BE85" s="89">
        <f t="shared" si="26"/>
        <v>0</v>
      </c>
      <c r="BF85" s="82"/>
      <c r="BG85" s="89">
        <f t="shared" si="27"/>
        <v>0</v>
      </c>
      <c r="BH85" s="82"/>
      <c r="BI85" s="89">
        <f t="shared" si="28"/>
        <v>0</v>
      </c>
      <c r="BJ85" s="82"/>
      <c r="BK85" s="89">
        <f t="shared" si="29"/>
        <v>0</v>
      </c>
      <c r="BL85" s="82"/>
      <c r="BM85" s="85">
        <f t="shared" si="32"/>
        <v>0</v>
      </c>
      <c r="BN85" s="86">
        <f t="shared" si="30"/>
        <v>0</v>
      </c>
      <c r="BO85" s="87">
        <f t="shared" si="31"/>
        <v>2</v>
      </c>
      <c r="BP85" s="87">
        <f t="shared" si="33"/>
        <v>0</v>
      </c>
      <c r="BQ85" s="5">
        <f t="shared" si="34"/>
        <v>0</v>
      </c>
      <c r="BR85" s="298">
        <f t="shared" si="45"/>
        <v>0</v>
      </c>
      <c r="BS85" s="299">
        <f t="shared" si="43"/>
        <v>0</v>
      </c>
      <c r="BT85" s="301"/>
      <c r="BU85" s="148">
        <f t="shared" si="35"/>
        <v>0</v>
      </c>
      <c r="BV85" s="5">
        <f t="shared" si="36"/>
        <v>0</v>
      </c>
      <c r="BW85" s="146">
        <f t="shared" si="37"/>
        <v>0</v>
      </c>
      <c r="BX85" s="5">
        <f t="shared" si="38"/>
        <v>0</v>
      </c>
      <c r="BY85" s="146">
        <f t="shared" si="39"/>
        <v>0</v>
      </c>
      <c r="BZ85" s="5">
        <f t="shared" si="40"/>
        <v>0</v>
      </c>
      <c r="CA85" s="147">
        <f t="shared" si="41"/>
        <v>0</v>
      </c>
      <c r="CB85" s="91">
        <f t="shared" si="42"/>
        <v>0</v>
      </c>
      <c r="CC85" s="52"/>
      <c r="CD85" s="52"/>
      <c r="CE85" s="52"/>
      <c r="CF85" s="52"/>
      <c r="CG85" s="13"/>
    </row>
    <row r="86" spans="1:88" ht="12.75" customHeight="1" x14ac:dyDescent="0.2">
      <c r="A86" s="3"/>
      <c r="B86" s="5">
        <f t="shared" si="44"/>
        <v>28</v>
      </c>
      <c r="C86" s="341" t="s">
        <v>156</v>
      </c>
      <c r="D86" s="342" t="s">
        <v>156</v>
      </c>
      <c r="E86" s="14"/>
      <c r="F86" s="82"/>
      <c r="G86" s="83">
        <f t="shared" si="1"/>
        <v>0</v>
      </c>
      <c r="H86" s="82"/>
      <c r="I86" s="83">
        <f t="shared" si="2"/>
        <v>0</v>
      </c>
      <c r="J86" s="82"/>
      <c r="K86" s="83">
        <f t="shared" si="3"/>
        <v>0</v>
      </c>
      <c r="L86" s="82"/>
      <c r="M86" s="83">
        <f t="shared" si="4"/>
        <v>0</v>
      </c>
      <c r="N86" s="82"/>
      <c r="O86" s="83">
        <f t="shared" si="5"/>
        <v>0</v>
      </c>
      <c r="P86" s="82"/>
      <c r="Q86" s="83">
        <f t="shared" si="6"/>
        <v>0</v>
      </c>
      <c r="R86" s="82"/>
      <c r="S86" s="89">
        <f t="shared" si="7"/>
        <v>0</v>
      </c>
      <c r="T86" s="82"/>
      <c r="U86" s="89">
        <f t="shared" si="8"/>
        <v>0</v>
      </c>
      <c r="V86" s="82"/>
      <c r="W86" s="89">
        <f t="shared" si="9"/>
        <v>0</v>
      </c>
      <c r="X86" s="82"/>
      <c r="Y86" s="89">
        <f t="shared" si="10"/>
        <v>0</v>
      </c>
      <c r="Z86" s="84"/>
      <c r="AA86" s="89">
        <f t="shared" si="11"/>
        <v>0</v>
      </c>
      <c r="AB86" s="84"/>
      <c r="AC86" s="89">
        <f t="shared" si="12"/>
        <v>0</v>
      </c>
      <c r="AD86" s="84"/>
      <c r="AE86" s="89">
        <f t="shared" si="13"/>
        <v>0</v>
      </c>
      <c r="AF86" s="84"/>
      <c r="AG86" s="89">
        <f t="shared" si="14"/>
        <v>0</v>
      </c>
      <c r="AH86" s="84"/>
      <c r="AI86" s="89">
        <f t="shared" si="15"/>
        <v>0</v>
      </c>
      <c r="AJ86" s="84"/>
      <c r="AK86" s="89">
        <f t="shared" si="16"/>
        <v>0</v>
      </c>
      <c r="AL86" s="84"/>
      <c r="AM86" s="89">
        <f t="shared" si="17"/>
        <v>0</v>
      </c>
      <c r="AN86" s="82"/>
      <c r="AO86" s="89">
        <f t="shared" si="18"/>
        <v>0</v>
      </c>
      <c r="AP86" s="82"/>
      <c r="AQ86" s="89">
        <f t="shared" si="19"/>
        <v>0</v>
      </c>
      <c r="AR86" s="84"/>
      <c r="AS86" s="89">
        <f t="shared" si="20"/>
        <v>0</v>
      </c>
      <c r="AT86" s="84"/>
      <c r="AU86" s="89">
        <f t="shared" si="21"/>
        <v>0</v>
      </c>
      <c r="AV86" s="84"/>
      <c r="AW86" s="89">
        <f t="shared" si="22"/>
        <v>0</v>
      </c>
      <c r="AX86" s="84"/>
      <c r="AY86" s="89">
        <f t="shared" si="23"/>
        <v>0</v>
      </c>
      <c r="AZ86" s="84"/>
      <c r="BA86" s="89">
        <f t="shared" si="24"/>
        <v>0</v>
      </c>
      <c r="BB86" s="82"/>
      <c r="BC86" s="89">
        <f t="shared" si="25"/>
        <v>0</v>
      </c>
      <c r="BD86" s="82"/>
      <c r="BE86" s="89">
        <f t="shared" si="26"/>
        <v>0</v>
      </c>
      <c r="BF86" s="82"/>
      <c r="BG86" s="89">
        <f t="shared" si="27"/>
        <v>0</v>
      </c>
      <c r="BH86" s="82"/>
      <c r="BI86" s="89">
        <f t="shared" si="28"/>
        <v>0</v>
      </c>
      <c r="BJ86" s="82"/>
      <c r="BK86" s="89">
        <f t="shared" si="29"/>
        <v>0</v>
      </c>
      <c r="BL86" s="82"/>
      <c r="BM86" s="85">
        <f t="shared" si="32"/>
        <v>0</v>
      </c>
      <c r="BN86" s="86">
        <f t="shared" si="30"/>
        <v>0</v>
      </c>
      <c r="BO86" s="87">
        <f t="shared" si="31"/>
        <v>2</v>
      </c>
      <c r="BP86" s="87">
        <f t="shared" si="33"/>
        <v>0</v>
      </c>
      <c r="BQ86" s="5">
        <f t="shared" si="34"/>
        <v>0</v>
      </c>
      <c r="BR86" s="298">
        <f t="shared" si="45"/>
        <v>0</v>
      </c>
      <c r="BS86" s="299">
        <f t="shared" si="43"/>
        <v>0</v>
      </c>
      <c r="BT86" s="301"/>
      <c r="BU86" s="148">
        <f t="shared" si="35"/>
        <v>0</v>
      </c>
      <c r="BV86" s="5">
        <f t="shared" si="36"/>
        <v>0</v>
      </c>
      <c r="BW86" s="146">
        <f t="shared" si="37"/>
        <v>0</v>
      </c>
      <c r="BX86" s="5">
        <f t="shared" si="38"/>
        <v>0</v>
      </c>
      <c r="BY86" s="146">
        <f t="shared" si="39"/>
        <v>0</v>
      </c>
      <c r="BZ86" s="5">
        <f t="shared" si="40"/>
        <v>0</v>
      </c>
      <c r="CA86" s="147">
        <f t="shared" si="41"/>
        <v>0</v>
      </c>
      <c r="CB86" s="91">
        <f t="shared" si="42"/>
        <v>0</v>
      </c>
      <c r="CC86" s="52"/>
      <c r="CD86" s="389"/>
      <c r="CE86" s="389"/>
      <c r="CF86" s="389"/>
      <c r="CG86" s="13"/>
    </row>
    <row r="87" spans="1:88" ht="12.75" customHeight="1" x14ac:dyDescent="0.2">
      <c r="A87" s="3"/>
      <c r="B87" s="5">
        <f t="shared" si="44"/>
        <v>29</v>
      </c>
      <c r="C87" s="341" t="s">
        <v>157</v>
      </c>
      <c r="D87" s="342" t="s">
        <v>157</v>
      </c>
      <c r="E87" s="14"/>
      <c r="F87" s="82"/>
      <c r="G87" s="83">
        <f t="shared" si="1"/>
        <v>0</v>
      </c>
      <c r="H87" s="82"/>
      <c r="I87" s="83">
        <f t="shared" si="2"/>
        <v>0</v>
      </c>
      <c r="J87" s="82"/>
      <c r="K87" s="83">
        <f t="shared" si="3"/>
        <v>0</v>
      </c>
      <c r="L87" s="82"/>
      <c r="M87" s="83">
        <f t="shared" si="4"/>
        <v>0</v>
      </c>
      <c r="N87" s="82"/>
      <c r="O87" s="83">
        <f t="shared" si="5"/>
        <v>0</v>
      </c>
      <c r="P87" s="82"/>
      <c r="Q87" s="83">
        <f t="shared" si="6"/>
        <v>0</v>
      </c>
      <c r="R87" s="82"/>
      <c r="S87" s="89">
        <f t="shared" si="7"/>
        <v>0</v>
      </c>
      <c r="T87" s="82"/>
      <c r="U87" s="89">
        <f t="shared" si="8"/>
        <v>0</v>
      </c>
      <c r="V87" s="82"/>
      <c r="W87" s="89">
        <f t="shared" si="9"/>
        <v>0</v>
      </c>
      <c r="X87" s="82"/>
      <c r="Y87" s="89">
        <f t="shared" si="10"/>
        <v>0</v>
      </c>
      <c r="Z87" s="84"/>
      <c r="AA87" s="89">
        <f t="shared" si="11"/>
        <v>0</v>
      </c>
      <c r="AB87" s="84"/>
      <c r="AC87" s="89">
        <f t="shared" si="12"/>
        <v>0</v>
      </c>
      <c r="AD87" s="84"/>
      <c r="AE87" s="89">
        <f t="shared" si="13"/>
        <v>0</v>
      </c>
      <c r="AF87" s="84"/>
      <c r="AG87" s="89">
        <f t="shared" si="14"/>
        <v>0</v>
      </c>
      <c r="AH87" s="84"/>
      <c r="AI87" s="89">
        <f t="shared" si="15"/>
        <v>0</v>
      </c>
      <c r="AJ87" s="84"/>
      <c r="AK87" s="89">
        <f t="shared" si="16"/>
        <v>0</v>
      </c>
      <c r="AL87" s="84"/>
      <c r="AM87" s="89">
        <f t="shared" si="17"/>
        <v>0</v>
      </c>
      <c r="AN87" s="82"/>
      <c r="AO87" s="89">
        <f t="shared" si="18"/>
        <v>0</v>
      </c>
      <c r="AP87" s="82"/>
      <c r="AQ87" s="89">
        <f t="shared" si="19"/>
        <v>0</v>
      </c>
      <c r="AR87" s="84"/>
      <c r="AS87" s="89">
        <f t="shared" si="20"/>
        <v>0</v>
      </c>
      <c r="AT87" s="84"/>
      <c r="AU87" s="89">
        <f t="shared" si="21"/>
        <v>0</v>
      </c>
      <c r="AV87" s="84"/>
      <c r="AW87" s="89">
        <f t="shared" si="22"/>
        <v>0</v>
      </c>
      <c r="AX87" s="84"/>
      <c r="AY87" s="89">
        <f t="shared" si="23"/>
        <v>0</v>
      </c>
      <c r="AZ87" s="84"/>
      <c r="BA87" s="89">
        <f t="shared" si="24"/>
        <v>0</v>
      </c>
      <c r="BB87" s="82"/>
      <c r="BC87" s="89">
        <f t="shared" si="25"/>
        <v>0</v>
      </c>
      <c r="BD87" s="82"/>
      <c r="BE87" s="89">
        <f t="shared" si="26"/>
        <v>0</v>
      </c>
      <c r="BF87" s="82"/>
      <c r="BG87" s="89">
        <f t="shared" si="27"/>
        <v>0</v>
      </c>
      <c r="BH87" s="82"/>
      <c r="BI87" s="89">
        <f t="shared" si="28"/>
        <v>0</v>
      </c>
      <c r="BJ87" s="82"/>
      <c r="BK87" s="89">
        <f t="shared" si="29"/>
        <v>0</v>
      </c>
      <c r="BL87" s="82"/>
      <c r="BM87" s="85">
        <f t="shared" si="32"/>
        <v>0</v>
      </c>
      <c r="BN87" s="86">
        <f t="shared" si="30"/>
        <v>0</v>
      </c>
      <c r="BO87" s="87">
        <f t="shared" si="31"/>
        <v>2</v>
      </c>
      <c r="BP87" s="87">
        <f t="shared" si="33"/>
        <v>0</v>
      </c>
      <c r="BQ87" s="5">
        <f t="shared" si="34"/>
        <v>0</v>
      </c>
      <c r="BR87" s="298">
        <f t="shared" si="45"/>
        <v>0</v>
      </c>
      <c r="BS87" s="299">
        <f t="shared" si="43"/>
        <v>0</v>
      </c>
      <c r="BT87" s="301"/>
      <c r="BU87" s="148">
        <f t="shared" si="35"/>
        <v>0</v>
      </c>
      <c r="BV87" s="5">
        <f t="shared" si="36"/>
        <v>0</v>
      </c>
      <c r="BW87" s="146">
        <f t="shared" si="37"/>
        <v>0</v>
      </c>
      <c r="BX87" s="5">
        <f t="shared" si="38"/>
        <v>0</v>
      </c>
      <c r="BY87" s="146">
        <f t="shared" si="39"/>
        <v>0</v>
      </c>
      <c r="BZ87" s="5">
        <f t="shared" si="40"/>
        <v>0</v>
      </c>
      <c r="CA87" s="147">
        <f t="shared" si="41"/>
        <v>0</v>
      </c>
      <c r="CB87" s="91">
        <f t="shared" si="42"/>
        <v>0</v>
      </c>
      <c r="CC87" s="52"/>
      <c r="CD87" s="389"/>
      <c r="CE87" s="389"/>
      <c r="CF87" s="389"/>
      <c r="CG87" s="13"/>
    </row>
    <row r="88" spans="1:88" ht="12.75" customHeight="1" x14ac:dyDescent="0.2">
      <c r="A88" s="3"/>
      <c r="B88" s="5">
        <f t="shared" si="44"/>
        <v>30</v>
      </c>
      <c r="C88" s="341"/>
      <c r="D88" s="342"/>
      <c r="E88" s="14"/>
      <c r="F88" s="82"/>
      <c r="G88" s="83">
        <f t="shared" si="1"/>
        <v>0</v>
      </c>
      <c r="H88" s="82"/>
      <c r="I88" s="83">
        <f t="shared" si="2"/>
        <v>0</v>
      </c>
      <c r="J88" s="82"/>
      <c r="K88" s="83">
        <f t="shared" si="3"/>
        <v>0</v>
      </c>
      <c r="L88" s="82"/>
      <c r="M88" s="83">
        <f t="shared" si="4"/>
        <v>0</v>
      </c>
      <c r="N88" s="82"/>
      <c r="O88" s="83">
        <f t="shared" si="5"/>
        <v>0</v>
      </c>
      <c r="P88" s="82"/>
      <c r="Q88" s="83">
        <f t="shared" si="6"/>
        <v>0</v>
      </c>
      <c r="R88" s="82"/>
      <c r="S88" s="89">
        <f t="shared" si="7"/>
        <v>0</v>
      </c>
      <c r="T88" s="82"/>
      <c r="U88" s="89">
        <f t="shared" si="8"/>
        <v>0</v>
      </c>
      <c r="V88" s="82"/>
      <c r="W88" s="89">
        <f t="shared" si="9"/>
        <v>0</v>
      </c>
      <c r="X88" s="82"/>
      <c r="Y88" s="89">
        <f t="shared" si="10"/>
        <v>0</v>
      </c>
      <c r="Z88" s="84"/>
      <c r="AA88" s="89">
        <f t="shared" si="11"/>
        <v>0</v>
      </c>
      <c r="AB88" s="84"/>
      <c r="AC88" s="89">
        <f t="shared" si="12"/>
        <v>0</v>
      </c>
      <c r="AD88" s="84"/>
      <c r="AE88" s="89">
        <f t="shared" si="13"/>
        <v>0</v>
      </c>
      <c r="AF88" s="84"/>
      <c r="AG88" s="89">
        <f t="shared" si="14"/>
        <v>0</v>
      </c>
      <c r="AH88" s="84"/>
      <c r="AI88" s="89">
        <f t="shared" si="15"/>
        <v>0</v>
      </c>
      <c r="AJ88" s="84"/>
      <c r="AK88" s="89">
        <f t="shared" si="16"/>
        <v>0</v>
      </c>
      <c r="AL88" s="84"/>
      <c r="AM88" s="89">
        <f t="shared" si="17"/>
        <v>0</v>
      </c>
      <c r="AN88" s="82"/>
      <c r="AO88" s="89">
        <f t="shared" si="18"/>
        <v>0</v>
      </c>
      <c r="AP88" s="82"/>
      <c r="AQ88" s="89">
        <f t="shared" si="19"/>
        <v>0</v>
      </c>
      <c r="AR88" s="84"/>
      <c r="AS88" s="89">
        <f t="shared" si="20"/>
        <v>0</v>
      </c>
      <c r="AT88" s="84"/>
      <c r="AU88" s="89">
        <f t="shared" si="21"/>
        <v>0</v>
      </c>
      <c r="AV88" s="84"/>
      <c r="AW88" s="89">
        <f t="shared" si="22"/>
        <v>0</v>
      </c>
      <c r="AX88" s="84"/>
      <c r="AY88" s="89">
        <f t="shared" si="23"/>
        <v>0</v>
      </c>
      <c r="AZ88" s="84"/>
      <c r="BA88" s="89">
        <f t="shared" si="24"/>
        <v>0</v>
      </c>
      <c r="BB88" s="82"/>
      <c r="BC88" s="89">
        <f t="shared" si="25"/>
        <v>0</v>
      </c>
      <c r="BD88" s="82"/>
      <c r="BE88" s="89">
        <f t="shared" si="26"/>
        <v>0</v>
      </c>
      <c r="BF88" s="82"/>
      <c r="BG88" s="89">
        <f t="shared" si="27"/>
        <v>0</v>
      </c>
      <c r="BH88" s="82"/>
      <c r="BI88" s="89">
        <f t="shared" si="28"/>
        <v>0</v>
      </c>
      <c r="BJ88" s="82"/>
      <c r="BK88" s="89">
        <f t="shared" si="29"/>
        <v>0</v>
      </c>
      <c r="BL88" s="82"/>
      <c r="BM88" s="85">
        <f t="shared" si="32"/>
        <v>0</v>
      </c>
      <c r="BN88" s="86">
        <f t="shared" si="30"/>
        <v>0</v>
      </c>
      <c r="BO88" s="87">
        <f t="shared" si="31"/>
        <v>2</v>
      </c>
      <c r="BP88" s="87">
        <f t="shared" si="33"/>
        <v>0</v>
      </c>
      <c r="BQ88" s="5">
        <f t="shared" si="34"/>
        <v>0</v>
      </c>
      <c r="BR88" s="298">
        <f t="shared" si="45"/>
        <v>0</v>
      </c>
      <c r="BS88" s="299">
        <f t="shared" si="43"/>
        <v>0</v>
      </c>
      <c r="BT88" s="301"/>
      <c r="BU88" s="148">
        <f t="shared" si="35"/>
        <v>0</v>
      </c>
      <c r="BV88" s="5">
        <f t="shared" si="36"/>
        <v>0</v>
      </c>
      <c r="BW88" s="146">
        <f t="shared" si="37"/>
        <v>0</v>
      </c>
      <c r="BX88" s="5">
        <f t="shared" si="38"/>
        <v>0</v>
      </c>
      <c r="BY88" s="146">
        <f t="shared" si="39"/>
        <v>0</v>
      </c>
      <c r="BZ88" s="5">
        <f t="shared" si="40"/>
        <v>0</v>
      </c>
      <c r="CA88" s="147">
        <f t="shared" si="41"/>
        <v>0</v>
      </c>
      <c r="CB88" s="91">
        <f t="shared" si="42"/>
        <v>0</v>
      </c>
      <c r="CC88" s="52"/>
      <c r="CD88" s="389"/>
      <c r="CE88" s="389"/>
      <c r="CF88" s="389"/>
      <c r="CG88" s="13"/>
    </row>
    <row r="89" spans="1:88" ht="12.75" customHeight="1" x14ac:dyDescent="0.2">
      <c r="A89" s="3"/>
      <c r="B89" s="5">
        <f t="shared" si="44"/>
        <v>31</v>
      </c>
      <c r="C89" s="341"/>
      <c r="D89" s="342"/>
      <c r="E89" s="14"/>
      <c r="F89" s="82"/>
      <c r="G89" s="83">
        <f t="shared" si="1"/>
        <v>0</v>
      </c>
      <c r="H89" s="82"/>
      <c r="I89" s="83">
        <f t="shared" si="2"/>
        <v>0</v>
      </c>
      <c r="J89" s="82"/>
      <c r="K89" s="83">
        <f t="shared" si="3"/>
        <v>0</v>
      </c>
      <c r="L89" s="82"/>
      <c r="M89" s="83">
        <f t="shared" si="4"/>
        <v>0</v>
      </c>
      <c r="N89" s="82"/>
      <c r="O89" s="83">
        <f t="shared" si="5"/>
        <v>0</v>
      </c>
      <c r="P89" s="82"/>
      <c r="Q89" s="83">
        <f t="shared" si="6"/>
        <v>0</v>
      </c>
      <c r="R89" s="82"/>
      <c r="S89" s="89">
        <f t="shared" si="7"/>
        <v>0</v>
      </c>
      <c r="T89" s="82"/>
      <c r="U89" s="89">
        <f t="shared" si="8"/>
        <v>0</v>
      </c>
      <c r="V89" s="82"/>
      <c r="W89" s="89">
        <f t="shared" si="9"/>
        <v>0</v>
      </c>
      <c r="X89" s="82"/>
      <c r="Y89" s="89">
        <f t="shared" si="10"/>
        <v>0</v>
      </c>
      <c r="Z89" s="84"/>
      <c r="AA89" s="89">
        <f t="shared" si="11"/>
        <v>0</v>
      </c>
      <c r="AB89" s="84"/>
      <c r="AC89" s="89">
        <f t="shared" si="12"/>
        <v>0</v>
      </c>
      <c r="AD89" s="84"/>
      <c r="AE89" s="89">
        <f t="shared" si="13"/>
        <v>0</v>
      </c>
      <c r="AF89" s="84"/>
      <c r="AG89" s="89">
        <f t="shared" si="14"/>
        <v>0</v>
      </c>
      <c r="AH89" s="84"/>
      <c r="AI89" s="89">
        <f t="shared" si="15"/>
        <v>0</v>
      </c>
      <c r="AJ89" s="84"/>
      <c r="AK89" s="89">
        <f t="shared" si="16"/>
        <v>0</v>
      </c>
      <c r="AL89" s="84"/>
      <c r="AM89" s="89">
        <f t="shared" si="17"/>
        <v>0</v>
      </c>
      <c r="AN89" s="82"/>
      <c r="AO89" s="89">
        <f t="shared" si="18"/>
        <v>0</v>
      </c>
      <c r="AP89" s="82"/>
      <c r="AQ89" s="89">
        <f t="shared" si="19"/>
        <v>0</v>
      </c>
      <c r="AR89" s="84"/>
      <c r="AS89" s="89">
        <f t="shared" si="20"/>
        <v>0</v>
      </c>
      <c r="AT89" s="84"/>
      <c r="AU89" s="89">
        <f t="shared" si="21"/>
        <v>0</v>
      </c>
      <c r="AV89" s="84"/>
      <c r="AW89" s="89">
        <f t="shared" si="22"/>
        <v>0</v>
      </c>
      <c r="AX89" s="84"/>
      <c r="AY89" s="89">
        <f t="shared" si="23"/>
        <v>0</v>
      </c>
      <c r="AZ89" s="84"/>
      <c r="BA89" s="89">
        <f t="shared" si="24"/>
        <v>0</v>
      </c>
      <c r="BB89" s="82"/>
      <c r="BC89" s="89">
        <f t="shared" si="25"/>
        <v>0</v>
      </c>
      <c r="BD89" s="82"/>
      <c r="BE89" s="89">
        <f t="shared" si="26"/>
        <v>0</v>
      </c>
      <c r="BF89" s="82"/>
      <c r="BG89" s="89">
        <f t="shared" si="27"/>
        <v>0</v>
      </c>
      <c r="BH89" s="82"/>
      <c r="BI89" s="89">
        <f t="shared" si="28"/>
        <v>0</v>
      </c>
      <c r="BJ89" s="82"/>
      <c r="BK89" s="89">
        <f t="shared" si="29"/>
        <v>0</v>
      </c>
      <c r="BL89" s="82"/>
      <c r="BM89" s="85">
        <f t="shared" si="32"/>
        <v>0</v>
      </c>
      <c r="BN89" s="86">
        <f t="shared" si="30"/>
        <v>0</v>
      </c>
      <c r="BO89" s="87">
        <f t="shared" si="31"/>
        <v>2</v>
      </c>
      <c r="BP89" s="87">
        <f t="shared" si="33"/>
        <v>0</v>
      </c>
      <c r="BQ89" s="5">
        <f t="shared" si="34"/>
        <v>0</v>
      </c>
      <c r="BR89" s="298">
        <f t="shared" si="45"/>
        <v>0</v>
      </c>
      <c r="BS89" s="299">
        <f t="shared" si="43"/>
        <v>0</v>
      </c>
      <c r="BT89" s="301"/>
      <c r="BU89" s="148">
        <f t="shared" si="35"/>
        <v>0</v>
      </c>
      <c r="BV89" s="5">
        <f t="shared" si="36"/>
        <v>0</v>
      </c>
      <c r="BW89" s="146">
        <f t="shared" si="37"/>
        <v>0</v>
      </c>
      <c r="BX89" s="5">
        <f t="shared" si="38"/>
        <v>0</v>
      </c>
      <c r="BY89" s="146">
        <f t="shared" si="39"/>
        <v>0</v>
      </c>
      <c r="BZ89" s="5">
        <f t="shared" si="40"/>
        <v>0</v>
      </c>
      <c r="CA89" s="147">
        <f t="shared" si="41"/>
        <v>0</v>
      </c>
      <c r="CB89" s="91">
        <f t="shared" si="42"/>
        <v>0</v>
      </c>
      <c r="CC89" s="52"/>
      <c r="CD89" s="389"/>
      <c r="CE89" s="389"/>
      <c r="CF89" s="389"/>
      <c r="CG89" s="13"/>
    </row>
    <row r="90" spans="1:88" ht="12.75" customHeight="1" x14ac:dyDescent="0.2">
      <c r="A90" s="3"/>
      <c r="B90" s="5">
        <f t="shared" si="44"/>
        <v>32</v>
      </c>
      <c r="C90" s="341"/>
      <c r="D90" s="342"/>
      <c r="E90" s="14"/>
      <c r="F90" s="82"/>
      <c r="G90" s="83">
        <f t="shared" si="1"/>
        <v>0</v>
      </c>
      <c r="H90" s="82"/>
      <c r="I90" s="83">
        <f t="shared" si="2"/>
        <v>0</v>
      </c>
      <c r="J90" s="82"/>
      <c r="K90" s="83">
        <f t="shared" si="3"/>
        <v>0</v>
      </c>
      <c r="L90" s="82"/>
      <c r="M90" s="83">
        <f t="shared" si="4"/>
        <v>0</v>
      </c>
      <c r="N90" s="82"/>
      <c r="O90" s="83">
        <f t="shared" si="5"/>
        <v>0</v>
      </c>
      <c r="P90" s="82"/>
      <c r="Q90" s="83">
        <f t="shared" si="6"/>
        <v>0</v>
      </c>
      <c r="R90" s="82"/>
      <c r="S90" s="89">
        <f t="shared" si="7"/>
        <v>0</v>
      </c>
      <c r="T90" s="82"/>
      <c r="U90" s="89">
        <f t="shared" si="8"/>
        <v>0</v>
      </c>
      <c r="V90" s="82"/>
      <c r="W90" s="89">
        <f t="shared" si="9"/>
        <v>0</v>
      </c>
      <c r="X90" s="82"/>
      <c r="Y90" s="89">
        <f t="shared" si="10"/>
        <v>0</v>
      </c>
      <c r="Z90" s="84"/>
      <c r="AA90" s="89">
        <f t="shared" si="11"/>
        <v>0</v>
      </c>
      <c r="AB90" s="84"/>
      <c r="AC90" s="89">
        <f t="shared" si="12"/>
        <v>0</v>
      </c>
      <c r="AD90" s="84"/>
      <c r="AE90" s="89">
        <f t="shared" si="13"/>
        <v>0</v>
      </c>
      <c r="AF90" s="84"/>
      <c r="AG90" s="89">
        <f t="shared" si="14"/>
        <v>0</v>
      </c>
      <c r="AH90" s="84"/>
      <c r="AI90" s="89">
        <f t="shared" si="15"/>
        <v>0</v>
      </c>
      <c r="AJ90" s="84"/>
      <c r="AK90" s="89">
        <f t="shared" si="16"/>
        <v>0</v>
      </c>
      <c r="AL90" s="84"/>
      <c r="AM90" s="89">
        <f t="shared" si="17"/>
        <v>0</v>
      </c>
      <c r="AN90" s="82"/>
      <c r="AO90" s="89">
        <f t="shared" si="18"/>
        <v>0</v>
      </c>
      <c r="AP90" s="82"/>
      <c r="AQ90" s="89">
        <f t="shared" si="19"/>
        <v>0</v>
      </c>
      <c r="AR90" s="84"/>
      <c r="AS90" s="89">
        <f t="shared" si="20"/>
        <v>0</v>
      </c>
      <c r="AT90" s="84"/>
      <c r="AU90" s="89">
        <f t="shared" si="21"/>
        <v>0</v>
      </c>
      <c r="AV90" s="84"/>
      <c r="AW90" s="89">
        <f t="shared" si="22"/>
        <v>0</v>
      </c>
      <c r="AX90" s="84"/>
      <c r="AY90" s="89">
        <f t="shared" si="23"/>
        <v>0</v>
      </c>
      <c r="AZ90" s="84"/>
      <c r="BA90" s="89">
        <f t="shared" si="24"/>
        <v>0</v>
      </c>
      <c r="BB90" s="82"/>
      <c r="BC90" s="89">
        <f t="shared" si="25"/>
        <v>0</v>
      </c>
      <c r="BD90" s="82"/>
      <c r="BE90" s="89">
        <f t="shared" si="26"/>
        <v>0</v>
      </c>
      <c r="BF90" s="82"/>
      <c r="BG90" s="89">
        <f t="shared" si="27"/>
        <v>0</v>
      </c>
      <c r="BH90" s="82"/>
      <c r="BI90" s="89">
        <f t="shared" si="28"/>
        <v>0</v>
      </c>
      <c r="BJ90" s="82"/>
      <c r="BK90" s="89">
        <f t="shared" si="29"/>
        <v>0</v>
      </c>
      <c r="BL90" s="82"/>
      <c r="BM90" s="85">
        <f t="shared" si="32"/>
        <v>0</v>
      </c>
      <c r="BN90" s="86">
        <f t="shared" si="30"/>
        <v>0</v>
      </c>
      <c r="BO90" s="87">
        <f t="shared" si="31"/>
        <v>2</v>
      </c>
      <c r="BP90" s="87">
        <f t="shared" si="33"/>
        <v>0</v>
      </c>
      <c r="BQ90" s="5">
        <f t="shared" si="34"/>
        <v>0</v>
      </c>
      <c r="BR90" s="298">
        <f t="shared" si="45"/>
        <v>0</v>
      </c>
      <c r="BS90" s="299">
        <f t="shared" si="43"/>
        <v>0</v>
      </c>
      <c r="BT90" s="301"/>
      <c r="BU90" s="148">
        <f t="shared" si="35"/>
        <v>0</v>
      </c>
      <c r="BV90" s="5">
        <f t="shared" si="36"/>
        <v>0</v>
      </c>
      <c r="BW90" s="146">
        <f t="shared" si="37"/>
        <v>0</v>
      </c>
      <c r="BX90" s="5">
        <f t="shared" si="38"/>
        <v>0</v>
      </c>
      <c r="BY90" s="146">
        <f t="shared" si="39"/>
        <v>0</v>
      </c>
      <c r="BZ90" s="5">
        <f t="shared" si="40"/>
        <v>0</v>
      </c>
      <c r="CA90" s="147">
        <f t="shared" si="41"/>
        <v>0</v>
      </c>
      <c r="CB90" s="91">
        <f t="shared" si="42"/>
        <v>0</v>
      </c>
      <c r="CC90" s="52"/>
      <c r="CD90" s="52"/>
      <c r="CE90" s="52"/>
      <c r="CF90" s="52"/>
      <c r="CG90" s="13"/>
    </row>
    <row r="91" spans="1:88" ht="12.75" customHeight="1" x14ac:dyDescent="0.2">
      <c r="A91" s="3"/>
      <c r="B91" s="5">
        <f t="shared" si="44"/>
        <v>33</v>
      </c>
      <c r="C91" s="341"/>
      <c r="D91" s="342"/>
      <c r="E91" s="14"/>
      <c r="F91" s="82"/>
      <c r="G91" s="83">
        <f t="shared" si="1"/>
        <v>0</v>
      </c>
      <c r="H91" s="82"/>
      <c r="I91" s="83">
        <f t="shared" si="2"/>
        <v>0</v>
      </c>
      <c r="J91" s="82"/>
      <c r="K91" s="83">
        <f t="shared" si="3"/>
        <v>0</v>
      </c>
      <c r="L91" s="82"/>
      <c r="M91" s="83">
        <f t="shared" si="4"/>
        <v>0</v>
      </c>
      <c r="N91" s="82"/>
      <c r="O91" s="83">
        <f t="shared" si="5"/>
        <v>0</v>
      </c>
      <c r="P91" s="82"/>
      <c r="Q91" s="83">
        <f t="shared" si="6"/>
        <v>0</v>
      </c>
      <c r="R91" s="82"/>
      <c r="S91" s="89">
        <f t="shared" si="7"/>
        <v>0</v>
      </c>
      <c r="T91" s="82"/>
      <c r="U91" s="89">
        <f t="shared" si="8"/>
        <v>0</v>
      </c>
      <c r="V91" s="82"/>
      <c r="W91" s="89">
        <f t="shared" si="9"/>
        <v>0</v>
      </c>
      <c r="X91" s="82"/>
      <c r="Y91" s="89">
        <f t="shared" si="10"/>
        <v>0</v>
      </c>
      <c r="Z91" s="84"/>
      <c r="AA91" s="89">
        <f t="shared" si="11"/>
        <v>0</v>
      </c>
      <c r="AB91" s="84"/>
      <c r="AC91" s="89">
        <f t="shared" si="12"/>
        <v>0</v>
      </c>
      <c r="AD91" s="84"/>
      <c r="AE91" s="89">
        <f t="shared" si="13"/>
        <v>0</v>
      </c>
      <c r="AF91" s="84"/>
      <c r="AG91" s="89">
        <f t="shared" si="14"/>
        <v>0</v>
      </c>
      <c r="AH91" s="84"/>
      <c r="AI91" s="89">
        <f t="shared" si="15"/>
        <v>0</v>
      </c>
      <c r="AJ91" s="84"/>
      <c r="AK91" s="89">
        <f t="shared" si="16"/>
        <v>0</v>
      </c>
      <c r="AL91" s="84"/>
      <c r="AM91" s="89">
        <f t="shared" si="17"/>
        <v>0</v>
      </c>
      <c r="AN91" s="82"/>
      <c r="AO91" s="89">
        <f t="shared" si="18"/>
        <v>0</v>
      </c>
      <c r="AP91" s="82"/>
      <c r="AQ91" s="89">
        <f t="shared" si="19"/>
        <v>0</v>
      </c>
      <c r="AR91" s="84"/>
      <c r="AS91" s="89">
        <f t="shared" si="20"/>
        <v>0</v>
      </c>
      <c r="AT91" s="84"/>
      <c r="AU91" s="89">
        <f t="shared" si="21"/>
        <v>0</v>
      </c>
      <c r="AV91" s="84"/>
      <c r="AW91" s="89">
        <f t="shared" si="22"/>
        <v>0</v>
      </c>
      <c r="AX91" s="84"/>
      <c r="AY91" s="89">
        <f t="shared" si="23"/>
        <v>0</v>
      </c>
      <c r="AZ91" s="84"/>
      <c r="BA91" s="89">
        <f t="shared" si="24"/>
        <v>0</v>
      </c>
      <c r="BB91" s="82"/>
      <c r="BC91" s="89">
        <f t="shared" si="25"/>
        <v>0</v>
      </c>
      <c r="BD91" s="82"/>
      <c r="BE91" s="89">
        <f t="shared" si="26"/>
        <v>0</v>
      </c>
      <c r="BF91" s="82"/>
      <c r="BG91" s="89">
        <f t="shared" si="27"/>
        <v>0</v>
      </c>
      <c r="BH91" s="82"/>
      <c r="BI91" s="89">
        <f t="shared" si="28"/>
        <v>0</v>
      </c>
      <c r="BJ91" s="82"/>
      <c r="BK91" s="89">
        <f t="shared" si="29"/>
        <v>0</v>
      </c>
      <c r="BL91" s="82"/>
      <c r="BM91" s="85">
        <f t="shared" si="32"/>
        <v>0</v>
      </c>
      <c r="BN91" s="86">
        <f t="shared" si="30"/>
        <v>0</v>
      </c>
      <c r="BO91" s="87">
        <f t="shared" si="31"/>
        <v>2</v>
      </c>
      <c r="BP91" s="87">
        <f t="shared" si="33"/>
        <v>0</v>
      </c>
      <c r="BQ91" s="5">
        <f t="shared" si="34"/>
        <v>0</v>
      </c>
      <c r="BR91" s="298">
        <f t="shared" si="45"/>
        <v>0</v>
      </c>
      <c r="BS91" s="299">
        <f t="shared" si="43"/>
        <v>0</v>
      </c>
      <c r="BT91" s="301"/>
      <c r="BU91" s="148">
        <f t="shared" si="35"/>
        <v>0</v>
      </c>
      <c r="BV91" s="5">
        <f t="shared" si="36"/>
        <v>0</v>
      </c>
      <c r="BW91" s="146">
        <f t="shared" si="37"/>
        <v>0</v>
      </c>
      <c r="BX91" s="5">
        <f t="shared" si="38"/>
        <v>0</v>
      </c>
      <c r="BY91" s="146">
        <f t="shared" si="39"/>
        <v>0</v>
      </c>
      <c r="BZ91" s="5">
        <f t="shared" si="40"/>
        <v>0</v>
      </c>
      <c r="CA91" s="147">
        <f t="shared" si="41"/>
        <v>0</v>
      </c>
      <c r="CB91" s="91">
        <f t="shared" si="42"/>
        <v>0</v>
      </c>
      <c r="CC91" s="52"/>
      <c r="CD91" s="98"/>
      <c r="CE91" s="98"/>
      <c r="CF91" s="98"/>
      <c r="CG91" s="13"/>
    </row>
    <row r="92" spans="1:88" ht="12.75" customHeight="1" x14ac:dyDescent="0.2">
      <c r="A92" s="3"/>
      <c r="B92" s="5">
        <f t="shared" si="44"/>
        <v>34</v>
      </c>
      <c r="C92" s="359"/>
      <c r="D92" s="360"/>
      <c r="E92" s="14"/>
      <c r="F92" s="82"/>
      <c r="G92" s="83">
        <f t="shared" ref="G92:G105" si="46">IF(F92=$F$56,$F$57,0)</f>
        <v>0</v>
      </c>
      <c r="H92" s="82"/>
      <c r="I92" s="83">
        <f t="shared" ref="I92:I105" si="47">IF(H92=$H$56,$H$57,0)</f>
        <v>0</v>
      </c>
      <c r="J92" s="82"/>
      <c r="K92" s="83">
        <f t="shared" ref="K92:K105" si="48">IF(J92=$J$56,$J$57,0)</f>
        <v>0</v>
      </c>
      <c r="L92" s="82"/>
      <c r="M92" s="83">
        <f t="shared" ref="M92:M105" si="49">IF(L92=$L$56,$L$57,0)</f>
        <v>0</v>
      </c>
      <c r="N92" s="82"/>
      <c r="O92" s="83">
        <f t="shared" ref="O92:O105" si="50">IF(N92=$N$56,$N$57,0)</f>
        <v>0</v>
      </c>
      <c r="P92" s="82"/>
      <c r="Q92" s="83">
        <f t="shared" ref="Q92:Q105" si="51">IF(P92=$P$56,$P$57,0)</f>
        <v>0</v>
      </c>
      <c r="R92" s="82"/>
      <c r="S92" s="89">
        <f t="shared" ref="S92:S105" si="52">IF(R92=$R$56,$R$57,0)</f>
        <v>0</v>
      </c>
      <c r="T92" s="82"/>
      <c r="U92" s="89">
        <f t="shared" ref="U92:U105" si="53">IF(T92=$T$56,$T$57,0)</f>
        <v>0</v>
      </c>
      <c r="V92" s="82"/>
      <c r="W92" s="89">
        <f t="shared" ref="W92:W105" si="54">IF(V92=$V$56,$V$57,0)</f>
        <v>0</v>
      </c>
      <c r="X92" s="82"/>
      <c r="Y92" s="89">
        <f t="shared" ref="Y92:Y105" si="55">IF(X92=$X$56,$X$57,0)</f>
        <v>0</v>
      </c>
      <c r="Z92" s="84"/>
      <c r="AA92" s="89">
        <f t="shared" ref="AA92:AA105" si="56">IF(Z92=$Z$56,$Z$57,0)</f>
        <v>0</v>
      </c>
      <c r="AB92" s="84"/>
      <c r="AC92" s="89">
        <f t="shared" ref="AC92:AC105" si="57">IF(AB92=$AB$56,$AB$57,0)</f>
        <v>0</v>
      </c>
      <c r="AD92" s="84"/>
      <c r="AE92" s="89">
        <f t="shared" ref="AE92:AE105" si="58">IF(AD92=$AD$56,$AD$57,0)</f>
        <v>0</v>
      </c>
      <c r="AF92" s="84"/>
      <c r="AG92" s="89">
        <f t="shared" ref="AG92:AG103" si="59">IF(AF92=$AF$56,$AF$57,0)</f>
        <v>0</v>
      </c>
      <c r="AH92" s="84"/>
      <c r="AI92" s="89">
        <f t="shared" ref="AI92:AI105" si="60">IF(AH92=$AH$56,$AH$57,0)</f>
        <v>0</v>
      </c>
      <c r="AJ92" s="84"/>
      <c r="AK92" s="89">
        <f t="shared" ref="AK92:AK105" si="61">IF(AJ92=$AJ$56,$AJ$57,0)</f>
        <v>0</v>
      </c>
      <c r="AL92" s="84"/>
      <c r="AM92" s="89">
        <f t="shared" ref="AM92:AM105" si="62">IF(AL92=$AL$56,$AL$57,0)</f>
        <v>0</v>
      </c>
      <c r="AN92" s="82"/>
      <c r="AO92" s="89">
        <f t="shared" ref="AO92:AO104" si="63">IF(AN92=$AN$56,$AN$57,0)</f>
        <v>0</v>
      </c>
      <c r="AP92" s="82"/>
      <c r="AQ92" s="89">
        <f t="shared" ref="AQ92:AQ104" si="64">IF(AP92=$AP$56,$AP$57,0)</f>
        <v>0</v>
      </c>
      <c r="AR92" s="84"/>
      <c r="AS92" s="89">
        <f t="shared" ref="AS92:AS103" si="65">IF(AR92=$AR$56,$AR$57,0)</f>
        <v>0</v>
      </c>
      <c r="AT92" s="84"/>
      <c r="AU92" s="89">
        <f t="shared" ref="AU92:AU105" si="66">IF(AT92=$AT$56,$AT$57,0)</f>
        <v>0</v>
      </c>
      <c r="AV92" s="84"/>
      <c r="AW92" s="89">
        <f t="shared" ref="AW92:AW105" si="67">IF(AV92=$AV$56,$AV$57,0)</f>
        <v>0</v>
      </c>
      <c r="AX92" s="84"/>
      <c r="AY92" s="89">
        <f t="shared" ref="AY92:AY105" si="68">IF(AX92=$AX$56,$AX$57,0)</f>
        <v>0</v>
      </c>
      <c r="AZ92" s="84"/>
      <c r="BA92" s="89">
        <f t="shared" ref="BA92:BA105" si="69">IF(AZ92=$AZ$56,$AZ$57,0)</f>
        <v>0</v>
      </c>
      <c r="BB92" s="82"/>
      <c r="BC92" s="89">
        <f t="shared" ref="BC92:BC105" si="70">IF(BB92=$BB$56,$BB$57,0)</f>
        <v>0</v>
      </c>
      <c r="BD92" s="82"/>
      <c r="BE92" s="89">
        <f t="shared" ref="BE92:BE105" si="71">IF(BD92=$BD$56,$BD$57,0)</f>
        <v>0</v>
      </c>
      <c r="BF92" s="82"/>
      <c r="BG92" s="89">
        <f t="shared" ref="BG92:BG105" si="72">IF(BF92=$BF$56,$BF$57,0)</f>
        <v>0</v>
      </c>
      <c r="BH92" s="82"/>
      <c r="BI92" s="89">
        <f t="shared" ref="BI92:BI105" si="73">IF(BH92=$BH$56,$BH$57,0)</f>
        <v>0</v>
      </c>
      <c r="BJ92" s="82"/>
      <c r="BK92" s="89">
        <f t="shared" ref="BK92:BK105" si="74">IF(BJ92=$BJ$56,$BJ$57,0)</f>
        <v>0</v>
      </c>
      <c r="BL92" s="82"/>
      <c r="BM92" s="85">
        <f t="shared" si="32"/>
        <v>0</v>
      </c>
      <c r="BN92" s="86">
        <f t="shared" si="30"/>
        <v>0</v>
      </c>
      <c r="BO92" s="87">
        <f t="shared" si="31"/>
        <v>2</v>
      </c>
      <c r="BP92" s="87">
        <f t="shared" si="33"/>
        <v>0</v>
      </c>
      <c r="BQ92" s="5">
        <f t="shared" si="34"/>
        <v>0</v>
      </c>
      <c r="BR92" s="298">
        <f t="shared" si="45"/>
        <v>0</v>
      </c>
      <c r="BS92" s="299">
        <f t="shared" si="43"/>
        <v>0</v>
      </c>
      <c r="BT92" s="301"/>
      <c r="BU92" s="148">
        <f t="shared" si="35"/>
        <v>0</v>
      </c>
      <c r="BV92" s="5">
        <f t="shared" si="36"/>
        <v>0</v>
      </c>
      <c r="BW92" s="146">
        <f t="shared" si="37"/>
        <v>0</v>
      </c>
      <c r="BX92" s="5">
        <f t="shared" si="38"/>
        <v>0</v>
      </c>
      <c r="BY92" s="146">
        <f t="shared" si="39"/>
        <v>0</v>
      </c>
      <c r="BZ92" s="5">
        <f t="shared" si="40"/>
        <v>0</v>
      </c>
      <c r="CA92" s="147">
        <f t="shared" si="41"/>
        <v>0</v>
      </c>
      <c r="CB92" s="91">
        <f t="shared" si="42"/>
        <v>0</v>
      </c>
      <c r="CC92" s="52"/>
      <c r="CD92" s="52"/>
      <c r="CE92" s="52"/>
      <c r="CF92" s="52"/>
      <c r="CG92" s="13"/>
    </row>
    <row r="93" spans="1:88" ht="12.75" customHeight="1" x14ac:dyDescent="0.2">
      <c r="A93" s="3"/>
      <c r="B93" s="5">
        <f t="shared" si="44"/>
        <v>35</v>
      </c>
      <c r="C93" s="341"/>
      <c r="D93" s="342"/>
      <c r="E93" s="14"/>
      <c r="F93" s="82"/>
      <c r="G93" s="83">
        <f t="shared" si="46"/>
        <v>0</v>
      </c>
      <c r="H93" s="82"/>
      <c r="I93" s="83">
        <f t="shared" si="47"/>
        <v>0</v>
      </c>
      <c r="J93" s="82"/>
      <c r="K93" s="83">
        <f t="shared" si="48"/>
        <v>0</v>
      </c>
      <c r="L93" s="82"/>
      <c r="M93" s="83">
        <f t="shared" si="49"/>
        <v>0</v>
      </c>
      <c r="N93" s="82"/>
      <c r="O93" s="83">
        <f t="shared" si="50"/>
        <v>0</v>
      </c>
      <c r="P93" s="82"/>
      <c r="Q93" s="83">
        <f t="shared" si="51"/>
        <v>0</v>
      </c>
      <c r="R93" s="82"/>
      <c r="S93" s="89">
        <f t="shared" si="52"/>
        <v>0</v>
      </c>
      <c r="T93" s="82"/>
      <c r="U93" s="89">
        <f t="shared" si="53"/>
        <v>0</v>
      </c>
      <c r="V93" s="82"/>
      <c r="W93" s="89">
        <f t="shared" si="54"/>
        <v>0</v>
      </c>
      <c r="X93" s="82"/>
      <c r="Y93" s="89">
        <f t="shared" si="55"/>
        <v>0</v>
      </c>
      <c r="Z93" s="84"/>
      <c r="AA93" s="89">
        <f t="shared" si="56"/>
        <v>0</v>
      </c>
      <c r="AB93" s="84"/>
      <c r="AC93" s="89">
        <f t="shared" si="57"/>
        <v>0</v>
      </c>
      <c r="AD93" s="84"/>
      <c r="AE93" s="89">
        <f t="shared" si="58"/>
        <v>0</v>
      </c>
      <c r="AF93" s="84"/>
      <c r="AG93" s="89">
        <f t="shared" si="59"/>
        <v>0</v>
      </c>
      <c r="AH93" s="84"/>
      <c r="AI93" s="89">
        <f t="shared" si="60"/>
        <v>0</v>
      </c>
      <c r="AJ93" s="84"/>
      <c r="AK93" s="89">
        <f t="shared" si="61"/>
        <v>0</v>
      </c>
      <c r="AL93" s="84"/>
      <c r="AM93" s="89">
        <f t="shared" si="62"/>
        <v>0</v>
      </c>
      <c r="AN93" s="82"/>
      <c r="AO93" s="89">
        <f t="shared" si="63"/>
        <v>0</v>
      </c>
      <c r="AP93" s="82"/>
      <c r="AQ93" s="89">
        <f t="shared" si="64"/>
        <v>0</v>
      </c>
      <c r="AR93" s="84"/>
      <c r="AS93" s="89">
        <f t="shared" si="65"/>
        <v>0</v>
      </c>
      <c r="AT93" s="84"/>
      <c r="AU93" s="89">
        <f t="shared" si="66"/>
        <v>0</v>
      </c>
      <c r="AV93" s="84"/>
      <c r="AW93" s="89">
        <f t="shared" si="67"/>
        <v>0</v>
      </c>
      <c r="AX93" s="84"/>
      <c r="AY93" s="89">
        <f t="shared" si="68"/>
        <v>0</v>
      </c>
      <c r="AZ93" s="84"/>
      <c r="BA93" s="89">
        <f t="shared" si="69"/>
        <v>0</v>
      </c>
      <c r="BB93" s="82"/>
      <c r="BC93" s="89">
        <f t="shared" si="70"/>
        <v>0</v>
      </c>
      <c r="BD93" s="82"/>
      <c r="BE93" s="89">
        <f t="shared" si="71"/>
        <v>0</v>
      </c>
      <c r="BF93" s="82"/>
      <c r="BG93" s="89">
        <f t="shared" si="72"/>
        <v>0</v>
      </c>
      <c r="BH93" s="82"/>
      <c r="BI93" s="89">
        <f t="shared" si="73"/>
        <v>0</v>
      </c>
      <c r="BJ93" s="82"/>
      <c r="BK93" s="89">
        <f t="shared" si="74"/>
        <v>0</v>
      </c>
      <c r="BL93" s="82"/>
      <c r="BM93" s="85">
        <f t="shared" si="32"/>
        <v>0</v>
      </c>
      <c r="BN93" s="86">
        <f t="shared" si="30"/>
        <v>0</v>
      </c>
      <c r="BO93" s="87">
        <f t="shared" si="31"/>
        <v>2</v>
      </c>
      <c r="BP93" s="87">
        <f t="shared" si="33"/>
        <v>0</v>
      </c>
      <c r="BQ93" s="5">
        <f t="shared" si="34"/>
        <v>0</v>
      </c>
      <c r="BR93" s="298">
        <f t="shared" si="45"/>
        <v>0</v>
      </c>
      <c r="BS93" s="299">
        <f t="shared" si="43"/>
        <v>0</v>
      </c>
      <c r="BT93" s="301"/>
      <c r="BU93" s="148">
        <f t="shared" si="35"/>
        <v>0</v>
      </c>
      <c r="BV93" s="5">
        <f t="shared" si="36"/>
        <v>0</v>
      </c>
      <c r="BW93" s="146">
        <f t="shared" si="37"/>
        <v>0</v>
      </c>
      <c r="BX93" s="5">
        <f t="shared" si="38"/>
        <v>0</v>
      </c>
      <c r="BY93" s="146">
        <f t="shared" si="39"/>
        <v>0</v>
      </c>
      <c r="BZ93" s="5">
        <f t="shared" si="40"/>
        <v>0</v>
      </c>
      <c r="CA93" s="147">
        <f t="shared" si="41"/>
        <v>0</v>
      </c>
      <c r="CB93" s="91">
        <f t="shared" si="42"/>
        <v>0</v>
      </c>
      <c r="CC93" s="52"/>
      <c r="CD93" s="52"/>
      <c r="CE93" s="52"/>
      <c r="CF93" s="52"/>
      <c r="CG93" s="13"/>
    </row>
    <row r="94" spans="1:88" ht="12.75" customHeight="1" x14ac:dyDescent="0.2">
      <c r="A94" s="3"/>
      <c r="B94" s="5">
        <f t="shared" si="44"/>
        <v>36</v>
      </c>
      <c r="C94" s="341"/>
      <c r="D94" s="342"/>
      <c r="E94" s="14"/>
      <c r="F94" s="82"/>
      <c r="G94" s="83">
        <f t="shared" si="46"/>
        <v>0</v>
      </c>
      <c r="H94" s="82"/>
      <c r="I94" s="83">
        <f t="shared" si="47"/>
        <v>0</v>
      </c>
      <c r="J94" s="82"/>
      <c r="K94" s="83">
        <f t="shared" si="48"/>
        <v>0</v>
      </c>
      <c r="L94" s="82"/>
      <c r="M94" s="83">
        <f t="shared" si="49"/>
        <v>0</v>
      </c>
      <c r="N94" s="82"/>
      <c r="O94" s="83">
        <f t="shared" si="50"/>
        <v>0</v>
      </c>
      <c r="P94" s="82"/>
      <c r="Q94" s="83">
        <f t="shared" si="51"/>
        <v>0</v>
      </c>
      <c r="R94" s="82"/>
      <c r="S94" s="89">
        <f t="shared" si="52"/>
        <v>0</v>
      </c>
      <c r="T94" s="82"/>
      <c r="U94" s="89">
        <f t="shared" si="53"/>
        <v>0</v>
      </c>
      <c r="V94" s="82"/>
      <c r="W94" s="89">
        <f t="shared" si="54"/>
        <v>0</v>
      </c>
      <c r="X94" s="82"/>
      <c r="Y94" s="89">
        <f t="shared" si="55"/>
        <v>0</v>
      </c>
      <c r="Z94" s="84"/>
      <c r="AA94" s="89">
        <f t="shared" si="56"/>
        <v>0</v>
      </c>
      <c r="AB94" s="84"/>
      <c r="AC94" s="89">
        <f t="shared" si="57"/>
        <v>0</v>
      </c>
      <c r="AD94" s="84"/>
      <c r="AE94" s="89">
        <f t="shared" si="58"/>
        <v>0</v>
      </c>
      <c r="AF94" s="84"/>
      <c r="AG94" s="89">
        <f t="shared" si="59"/>
        <v>0</v>
      </c>
      <c r="AH94" s="84"/>
      <c r="AI94" s="89">
        <f t="shared" si="60"/>
        <v>0</v>
      </c>
      <c r="AJ94" s="84"/>
      <c r="AK94" s="89">
        <f t="shared" si="61"/>
        <v>0</v>
      </c>
      <c r="AL94" s="84"/>
      <c r="AM94" s="89">
        <f t="shared" si="62"/>
        <v>0</v>
      </c>
      <c r="AN94" s="82"/>
      <c r="AO94" s="89">
        <f t="shared" si="63"/>
        <v>0</v>
      </c>
      <c r="AP94" s="82"/>
      <c r="AQ94" s="89">
        <f t="shared" si="64"/>
        <v>0</v>
      </c>
      <c r="AR94" s="84"/>
      <c r="AS94" s="89">
        <f t="shared" si="65"/>
        <v>0</v>
      </c>
      <c r="AT94" s="84"/>
      <c r="AU94" s="89">
        <f t="shared" si="66"/>
        <v>0</v>
      </c>
      <c r="AV94" s="84"/>
      <c r="AW94" s="89">
        <f t="shared" si="67"/>
        <v>0</v>
      </c>
      <c r="AX94" s="84"/>
      <c r="AY94" s="89">
        <f t="shared" si="68"/>
        <v>0</v>
      </c>
      <c r="AZ94" s="84"/>
      <c r="BA94" s="89">
        <f t="shared" si="69"/>
        <v>0</v>
      </c>
      <c r="BB94" s="82"/>
      <c r="BC94" s="89">
        <f t="shared" si="70"/>
        <v>0</v>
      </c>
      <c r="BD94" s="82"/>
      <c r="BE94" s="89">
        <f t="shared" si="71"/>
        <v>0</v>
      </c>
      <c r="BF94" s="82"/>
      <c r="BG94" s="89">
        <f t="shared" si="72"/>
        <v>0</v>
      </c>
      <c r="BH94" s="82"/>
      <c r="BI94" s="89">
        <f t="shared" si="73"/>
        <v>0</v>
      </c>
      <c r="BJ94" s="82"/>
      <c r="BK94" s="89">
        <f t="shared" si="74"/>
        <v>0</v>
      </c>
      <c r="BL94" s="82"/>
      <c r="BM94" s="85">
        <f t="shared" si="32"/>
        <v>0</v>
      </c>
      <c r="BN94" s="86">
        <f t="shared" si="30"/>
        <v>0</v>
      </c>
      <c r="BO94" s="87">
        <f t="shared" si="31"/>
        <v>2</v>
      </c>
      <c r="BP94" s="87">
        <f t="shared" si="33"/>
        <v>0</v>
      </c>
      <c r="BQ94" s="5">
        <f t="shared" si="34"/>
        <v>0</v>
      </c>
      <c r="BR94" s="298">
        <f t="shared" si="45"/>
        <v>0</v>
      </c>
      <c r="BS94" s="299">
        <f t="shared" si="43"/>
        <v>0</v>
      </c>
      <c r="BT94" s="301"/>
      <c r="BU94" s="148">
        <f t="shared" si="35"/>
        <v>0</v>
      </c>
      <c r="BV94" s="5">
        <f t="shared" si="36"/>
        <v>0</v>
      </c>
      <c r="BW94" s="146">
        <f t="shared" si="37"/>
        <v>0</v>
      </c>
      <c r="BX94" s="5">
        <f t="shared" si="38"/>
        <v>0</v>
      </c>
      <c r="BY94" s="146">
        <f t="shared" si="39"/>
        <v>0</v>
      </c>
      <c r="BZ94" s="5">
        <f t="shared" si="40"/>
        <v>0</v>
      </c>
      <c r="CA94" s="147">
        <f t="shared" si="41"/>
        <v>0</v>
      </c>
      <c r="CB94" s="91">
        <f t="shared" si="42"/>
        <v>0</v>
      </c>
      <c r="CC94" s="52"/>
      <c r="CD94" s="52"/>
      <c r="CE94" s="52"/>
      <c r="CF94" s="52"/>
      <c r="CG94" s="13"/>
    </row>
    <row r="95" spans="1:88" ht="12.75" customHeight="1" x14ac:dyDescent="0.2">
      <c r="A95" s="3"/>
      <c r="B95" s="5">
        <f t="shared" si="44"/>
        <v>37</v>
      </c>
      <c r="C95" s="341"/>
      <c r="D95" s="342"/>
      <c r="E95" s="14"/>
      <c r="F95" s="82"/>
      <c r="G95" s="83">
        <f t="shared" si="46"/>
        <v>0</v>
      </c>
      <c r="H95" s="82"/>
      <c r="I95" s="83">
        <f t="shared" si="47"/>
        <v>0</v>
      </c>
      <c r="J95" s="82"/>
      <c r="K95" s="83">
        <f t="shared" si="48"/>
        <v>0</v>
      </c>
      <c r="L95" s="82"/>
      <c r="M95" s="83">
        <f t="shared" si="49"/>
        <v>0</v>
      </c>
      <c r="N95" s="82"/>
      <c r="O95" s="83">
        <f t="shared" si="50"/>
        <v>0</v>
      </c>
      <c r="P95" s="82"/>
      <c r="Q95" s="83">
        <f t="shared" si="51"/>
        <v>0</v>
      </c>
      <c r="R95" s="82"/>
      <c r="S95" s="89">
        <f t="shared" si="52"/>
        <v>0</v>
      </c>
      <c r="T95" s="82"/>
      <c r="U95" s="89">
        <f t="shared" si="53"/>
        <v>0</v>
      </c>
      <c r="V95" s="82"/>
      <c r="W95" s="89">
        <f t="shared" si="54"/>
        <v>0</v>
      </c>
      <c r="X95" s="82"/>
      <c r="Y95" s="89">
        <f t="shared" si="55"/>
        <v>0</v>
      </c>
      <c r="Z95" s="84"/>
      <c r="AA95" s="89">
        <f t="shared" si="56"/>
        <v>0</v>
      </c>
      <c r="AB95" s="84"/>
      <c r="AC95" s="89">
        <f t="shared" si="57"/>
        <v>0</v>
      </c>
      <c r="AD95" s="84"/>
      <c r="AE95" s="89">
        <f t="shared" si="58"/>
        <v>0</v>
      </c>
      <c r="AF95" s="84"/>
      <c r="AG95" s="89">
        <f t="shared" si="59"/>
        <v>0</v>
      </c>
      <c r="AH95" s="84"/>
      <c r="AI95" s="89">
        <f t="shared" si="60"/>
        <v>0</v>
      </c>
      <c r="AJ95" s="84"/>
      <c r="AK95" s="89">
        <f t="shared" si="61"/>
        <v>0</v>
      </c>
      <c r="AL95" s="84"/>
      <c r="AM95" s="89">
        <f t="shared" si="62"/>
        <v>0</v>
      </c>
      <c r="AN95" s="82"/>
      <c r="AO95" s="89">
        <f t="shared" si="63"/>
        <v>0</v>
      </c>
      <c r="AP95" s="82"/>
      <c r="AQ95" s="89">
        <f t="shared" si="64"/>
        <v>0</v>
      </c>
      <c r="AR95" s="84"/>
      <c r="AS95" s="89">
        <f t="shared" si="65"/>
        <v>0</v>
      </c>
      <c r="AT95" s="84"/>
      <c r="AU95" s="89">
        <f t="shared" si="66"/>
        <v>0</v>
      </c>
      <c r="AV95" s="84"/>
      <c r="AW95" s="89">
        <f t="shared" si="67"/>
        <v>0</v>
      </c>
      <c r="AX95" s="84"/>
      <c r="AY95" s="89">
        <f t="shared" si="68"/>
        <v>0</v>
      </c>
      <c r="AZ95" s="84"/>
      <c r="BA95" s="89">
        <f t="shared" si="69"/>
        <v>0</v>
      </c>
      <c r="BB95" s="82"/>
      <c r="BC95" s="89">
        <f t="shared" si="70"/>
        <v>0</v>
      </c>
      <c r="BD95" s="82"/>
      <c r="BE95" s="89">
        <f t="shared" si="71"/>
        <v>0</v>
      </c>
      <c r="BF95" s="82"/>
      <c r="BG95" s="89">
        <f t="shared" si="72"/>
        <v>0</v>
      </c>
      <c r="BH95" s="82"/>
      <c r="BI95" s="89">
        <f t="shared" si="73"/>
        <v>0</v>
      </c>
      <c r="BJ95" s="82"/>
      <c r="BK95" s="89">
        <f t="shared" si="74"/>
        <v>0</v>
      </c>
      <c r="BL95" s="82"/>
      <c r="BM95" s="85">
        <f t="shared" si="32"/>
        <v>0</v>
      </c>
      <c r="BN95" s="86">
        <f t="shared" si="30"/>
        <v>0</v>
      </c>
      <c r="BO95" s="87">
        <f t="shared" si="31"/>
        <v>2</v>
      </c>
      <c r="BP95" s="87">
        <f t="shared" si="33"/>
        <v>0</v>
      </c>
      <c r="BQ95" s="5">
        <f t="shared" si="34"/>
        <v>0</v>
      </c>
      <c r="BR95" s="298">
        <f t="shared" si="45"/>
        <v>0</v>
      </c>
      <c r="BS95" s="299">
        <f t="shared" si="43"/>
        <v>0</v>
      </c>
      <c r="BT95" s="301"/>
      <c r="BU95" s="148">
        <f t="shared" si="35"/>
        <v>0</v>
      </c>
      <c r="BV95" s="5">
        <f t="shared" si="36"/>
        <v>0</v>
      </c>
      <c r="BW95" s="146">
        <f t="shared" si="37"/>
        <v>0</v>
      </c>
      <c r="BX95" s="5">
        <f t="shared" si="38"/>
        <v>0</v>
      </c>
      <c r="BY95" s="146">
        <f t="shared" si="39"/>
        <v>0</v>
      </c>
      <c r="BZ95" s="5">
        <f t="shared" si="40"/>
        <v>0</v>
      </c>
      <c r="CA95" s="147">
        <f t="shared" si="41"/>
        <v>0</v>
      </c>
      <c r="CB95" s="91">
        <f t="shared" si="42"/>
        <v>0</v>
      </c>
      <c r="CC95" s="52"/>
      <c r="CD95" s="52"/>
      <c r="CE95" s="52"/>
      <c r="CF95" s="52"/>
      <c r="CG95" s="13"/>
    </row>
    <row r="96" spans="1:88" ht="12.75" customHeight="1" x14ac:dyDescent="0.2">
      <c r="A96" s="3"/>
      <c r="B96" s="5">
        <f t="shared" si="44"/>
        <v>38</v>
      </c>
      <c r="C96" s="341"/>
      <c r="D96" s="342"/>
      <c r="E96" s="14"/>
      <c r="F96" s="82"/>
      <c r="G96" s="83">
        <f t="shared" si="46"/>
        <v>0</v>
      </c>
      <c r="H96" s="82"/>
      <c r="I96" s="83">
        <f t="shared" si="47"/>
        <v>0</v>
      </c>
      <c r="J96" s="82"/>
      <c r="K96" s="83">
        <f t="shared" si="48"/>
        <v>0</v>
      </c>
      <c r="L96" s="82"/>
      <c r="M96" s="83">
        <f t="shared" si="49"/>
        <v>0</v>
      </c>
      <c r="N96" s="82"/>
      <c r="O96" s="83">
        <f t="shared" si="50"/>
        <v>0</v>
      </c>
      <c r="P96" s="82"/>
      <c r="Q96" s="83">
        <f t="shared" si="51"/>
        <v>0</v>
      </c>
      <c r="R96" s="82"/>
      <c r="S96" s="89">
        <f t="shared" si="52"/>
        <v>0</v>
      </c>
      <c r="T96" s="82"/>
      <c r="U96" s="89">
        <f t="shared" si="53"/>
        <v>0</v>
      </c>
      <c r="V96" s="82"/>
      <c r="W96" s="89">
        <f t="shared" si="54"/>
        <v>0</v>
      </c>
      <c r="X96" s="82"/>
      <c r="Y96" s="89">
        <f t="shared" si="55"/>
        <v>0</v>
      </c>
      <c r="Z96" s="84"/>
      <c r="AA96" s="89">
        <f t="shared" si="56"/>
        <v>0</v>
      </c>
      <c r="AB96" s="84"/>
      <c r="AC96" s="89">
        <f t="shared" si="57"/>
        <v>0</v>
      </c>
      <c r="AD96" s="84"/>
      <c r="AE96" s="89">
        <f t="shared" si="58"/>
        <v>0</v>
      </c>
      <c r="AF96" s="84"/>
      <c r="AG96" s="89">
        <f t="shared" si="59"/>
        <v>0</v>
      </c>
      <c r="AH96" s="84"/>
      <c r="AI96" s="89">
        <f t="shared" si="60"/>
        <v>0</v>
      </c>
      <c r="AJ96" s="84"/>
      <c r="AK96" s="89">
        <f t="shared" si="61"/>
        <v>0</v>
      </c>
      <c r="AL96" s="84"/>
      <c r="AM96" s="89">
        <f t="shared" si="62"/>
        <v>0</v>
      </c>
      <c r="AN96" s="82"/>
      <c r="AO96" s="89">
        <f t="shared" si="63"/>
        <v>0</v>
      </c>
      <c r="AP96" s="82"/>
      <c r="AQ96" s="89">
        <f t="shared" si="64"/>
        <v>0</v>
      </c>
      <c r="AR96" s="84"/>
      <c r="AS96" s="89">
        <f t="shared" si="65"/>
        <v>0</v>
      </c>
      <c r="AT96" s="84"/>
      <c r="AU96" s="89">
        <f t="shared" si="66"/>
        <v>0</v>
      </c>
      <c r="AV96" s="84"/>
      <c r="AW96" s="89">
        <f t="shared" si="67"/>
        <v>0</v>
      </c>
      <c r="AX96" s="84"/>
      <c r="AY96" s="89">
        <f t="shared" si="68"/>
        <v>0</v>
      </c>
      <c r="AZ96" s="84"/>
      <c r="BA96" s="89">
        <f t="shared" si="69"/>
        <v>0</v>
      </c>
      <c r="BB96" s="82"/>
      <c r="BC96" s="89">
        <f t="shared" si="70"/>
        <v>0</v>
      </c>
      <c r="BD96" s="82"/>
      <c r="BE96" s="89">
        <f t="shared" si="71"/>
        <v>0</v>
      </c>
      <c r="BF96" s="82"/>
      <c r="BG96" s="89">
        <f t="shared" si="72"/>
        <v>0</v>
      </c>
      <c r="BH96" s="82"/>
      <c r="BI96" s="89">
        <f t="shared" si="73"/>
        <v>0</v>
      </c>
      <c r="BJ96" s="82"/>
      <c r="BK96" s="89">
        <f t="shared" si="74"/>
        <v>0</v>
      </c>
      <c r="BL96" s="82"/>
      <c r="BM96" s="85">
        <f t="shared" si="32"/>
        <v>0</v>
      </c>
      <c r="BN96" s="86">
        <f t="shared" si="30"/>
        <v>0</v>
      </c>
      <c r="BO96" s="87">
        <f t="shared" si="31"/>
        <v>2</v>
      </c>
      <c r="BP96" s="87">
        <f t="shared" si="33"/>
        <v>0</v>
      </c>
      <c r="BQ96" s="5">
        <f t="shared" si="34"/>
        <v>0</v>
      </c>
      <c r="BR96" s="298">
        <f t="shared" si="45"/>
        <v>0</v>
      </c>
      <c r="BS96" s="299">
        <f t="shared" si="43"/>
        <v>0</v>
      </c>
      <c r="BT96" s="301"/>
      <c r="BU96" s="148">
        <f t="shared" si="35"/>
        <v>0</v>
      </c>
      <c r="BV96" s="5">
        <f t="shared" si="36"/>
        <v>0</v>
      </c>
      <c r="BW96" s="146">
        <f t="shared" si="37"/>
        <v>0</v>
      </c>
      <c r="BX96" s="5">
        <f t="shared" si="38"/>
        <v>0</v>
      </c>
      <c r="BY96" s="146">
        <f t="shared" si="39"/>
        <v>0</v>
      </c>
      <c r="BZ96" s="5">
        <f t="shared" si="40"/>
        <v>0</v>
      </c>
      <c r="CA96" s="147">
        <f t="shared" si="41"/>
        <v>0</v>
      </c>
      <c r="CB96" s="91">
        <f t="shared" si="42"/>
        <v>0</v>
      </c>
      <c r="CC96" s="52"/>
      <c r="CD96" s="52"/>
      <c r="CE96" s="52"/>
      <c r="CF96" s="52"/>
      <c r="CG96" s="13"/>
    </row>
    <row r="97" spans="1:85" ht="12.75" customHeight="1" x14ac:dyDescent="0.2">
      <c r="A97" s="3"/>
      <c r="B97" s="5">
        <f t="shared" si="44"/>
        <v>39</v>
      </c>
      <c r="C97" s="341"/>
      <c r="D97" s="342"/>
      <c r="E97" s="14"/>
      <c r="F97" s="82"/>
      <c r="G97" s="83">
        <f t="shared" si="46"/>
        <v>0</v>
      </c>
      <c r="H97" s="82"/>
      <c r="I97" s="83">
        <f t="shared" si="47"/>
        <v>0</v>
      </c>
      <c r="J97" s="82"/>
      <c r="K97" s="83">
        <f t="shared" si="48"/>
        <v>0</v>
      </c>
      <c r="L97" s="82"/>
      <c r="M97" s="83">
        <f t="shared" si="49"/>
        <v>0</v>
      </c>
      <c r="N97" s="82"/>
      <c r="O97" s="83">
        <f t="shared" si="50"/>
        <v>0</v>
      </c>
      <c r="P97" s="82"/>
      <c r="Q97" s="83">
        <f t="shared" si="51"/>
        <v>0</v>
      </c>
      <c r="R97" s="82"/>
      <c r="S97" s="89">
        <f t="shared" si="52"/>
        <v>0</v>
      </c>
      <c r="T97" s="82"/>
      <c r="U97" s="89">
        <f t="shared" si="53"/>
        <v>0</v>
      </c>
      <c r="V97" s="82"/>
      <c r="W97" s="89">
        <f t="shared" si="54"/>
        <v>0</v>
      </c>
      <c r="X97" s="82"/>
      <c r="Y97" s="89">
        <f t="shared" si="55"/>
        <v>0</v>
      </c>
      <c r="Z97" s="84"/>
      <c r="AA97" s="89">
        <f t="shared" si="56"/>
        <v>0</v>
      </c>
      <c r="AB97" s="84"/>
      <c r="AC97" s="89">
        <f t="shared" si="57"/>
        <v>0</v>
      </c>
      <c r="AD97" s="84"/>
      <c r="AE97" s="89">
        <f t="shared" si="58"/>
        <v>0</v>
      </c>
      <c r="AF97" s="84"/>
      <c r="AG97" s="89">
        <f t="shared" si="59"/>
        <v>0</v>
      </c>
      <c r="AH97" s="84"/>
      <c r="AI97" s="89">
        <f t="shared" si="60"/>
        <v>0</v>
      </c>
      <c r="AJ97" s="84"/>
      <c r="AK97" s="89">
        <f t="shared" si="61"/>
        <v>0</v>
      </c>
      <c r="AL97" s="84"/>
      <c r="AM97" s="89">
        <f t="shared" si="62"/>
        <v>0</v>
      </c>
      <c r="AN97" s="82"/>
      <c r="AO97" s="89">
        <f t="shared" si="63"/>
        <v>0</v>
      </c>
      <c r="AP97" s="82"/>
      <c r="AQ97" s="89">
        <f t="shared" si="64"/>
        <v>0</v>
      </c>
      <c r="AR97" s="84"/>
      <c r="AS97" s="89">
        <f t="shared" si="65"/>
        <v>0</v>
      </c>
      <c r="AT97" s="84"/>
      <c r="AU97" s="89">
        <f t="shared" si="66"/>
        <v>0</v>
      </c>
      <c r="AV97" s="84"/>
      <c r="AW97" s="89">
        <f t="shared" si="67"/>
        <v>0</v>
      </c>
      <c r="AX97" s="84"/>
      <c r="AY97" s="89">
        <f t="shared" si="68"/>
        <v>0</v>
      </c>
      <c r="AZ97" s="84"/>
      <c r="BA97" s="89">
        <f t="shared" si="69"/>
        <v>0</v>
      </c>
      <c r="BB97" s="82"/>
      <c r="BC97" s="89">
        <f t="shared" si="70"/>
        <v>0</v>
      </c>
      <c r="BD97" s="82"/>
      <c r="BE97" s="89">
        <f t="shared" si="71"/>
        <v>0</v>
      </c>
      <c r="BF97" s="82"/>
      <c r="BG97" s="89">
        <f t="shared" si="72"/>
        <v>0</v>
      </c>
      <c r="BH97" s="82"/>
      <c r="BI97" s="89">
        <f t="shared" si="73"/>
        <v>0</v>
      </c>
      <c r="BJ97" s="82"/>
      <c r="BK97" s="89">
        <f t="shared" si="74"/>
        <v>0</v>
      </c>
      <c r="BL97" s="82"/>
      <c r="BM97" s="85">
        <f t="shared" si="32"/>
        <v>0</v>
      </c>
      <c r="BN97" s="86">
        <f t="shared" si="30"/>
        <v>0</v>
      </c>
      <c r="BO97" s="87">
        <f t="shared" si="31"/>
        <v>2</v>
      </c>
      <c r="BP97" s="87">
        <f t="shared" si="33"/>
        <v>0</v>
      </c>
      <c r="BQ97" s="5">
        <f t="shared" si="34"/>
        <v>0</v>
      </c>
      <c r="BR97" s="298">
        <f t="shared" si="45"/>
        <v>0</v>
      </c>
      <c r="BS97" s="299">
        <f t="shared" si="43"/>
        <v>0</v>
      </c>
      <c r="BT97" s="301"/>
      <c r="BU97" s="148">
        <f t="shared" si="35"/>
        <v>0</v>
      </c>
      <c r="BV97" s="5">
        <f t="shared" si="36"/>
        <v>0</v>
      </c>
      <c r="BW97" s="146">
        <f t="shared" si="37"/>
        <v>0</v>
      </c>
      <c r="BX97" s="5">
        <f t="shared" si="38"/>
        <v>0</v>
      </c>
      <c r="BY97" s="146">
        <f t="shared" si="39"/>
        <v>0</v>
      </c>
      <c r="BZ97" s="5">
        <f t="shared" si="40"/>
        <v>0</v>
      </c>
      <c r="CA97" s="147">
        <f t="shared" si="41"/>
        <v>0</v>
      </c>
      <c r="CB97" s="91">
        <f t="shared" si="42"/>
        <v>0</v>
      </c>
      <c r="CC97" s="52"/>
      <c r="CD97" s="52"/>
      <c r="CE97" s="52"/>
      <c r="CF97" s="52"/>
      <c r="CG97" s="13"/>
    </row>
    <row r="98" spans="1:85" ht="12.75" customHeight="1" x14ac:dyDescent="0.2">
      <c r="A98" s="3"/>
      <c r="B98" s="5">
        <f t="shared" si="44"/>
        <v>40</v>
      </c>
      <c r="C98" s="341"/>
      <c r="D98" s="342"/>
      <c r="E98" s="14"/>
      <c r="F98" s="82"/>
      <c r="G98" s="83">
        <f t="shared" si="46"/>
        <v>0</v>
      </c>
      <c r="H98" s="82"/>
      <c r="I98" s="83">
        <f t="shared" si="47"/>
        <v>0</v>
      </c>
      <c r="J98" s="82"/>
      <c r="K98" s="83">
        <f t="shared" si="48"/>
        <v>0</v>
      </c>
      <c r="L98" s="82"/>
      <c r="M98" s="83">
        <f t="shared" si="49"/>
        <v>0</v>
      </c>
      <c r="N98" s="82"/>
      <c r="O98" s="83">
        <f t="shared" si="50"/>
        <v>0</v>
      </c>
      <c r="P98" s="82"/>
      <c r="Q98" s="83">
        <f t="shared" si="51"/>
        <v>0</v>
      </c>
      <c r="R98" s="82"/>
      <c r="S98" s="89">
        <f t="shared" si="52"/>
        <v>0</v>
      </c>
      <c r="T98" s="82"/>
      <c r="U98" s="89">
        <f t="shared" si="53"/>
        <v>0</v>
      </c>
      <c r="V98" s="82"/>
      <c r="W98" s="89">
        <f t="shared" si="54"/>
        <v>0</v>
      </c>
      <c r="X98" s="82"/>
      <c r="Y98" s="89">
        <f t="shared" si="55"/>
        <v>0</v>
      </c>
      <c r="Z98" s="84"/>
      <c r="AA98" s="89">
        <f t="shared" si="56"/>
        <v>0</v>
      </c>
      <c r="AB98" s="84"/>
      <c r="AC98" s="89">
        <f t="shared" si="57"/>
        <v>0</v>
      </c>
      <c r="AD98" s="84"/>
      <c r="AE98" s="89">
        <f t="shared" si="58"/>
        <v>0</v>
      </c>
      <c r="AF98" s="84"/>
      <c r="AG98" s="89">
        <f t="shared" si="59"/>
        <v>0</v>
      </c>
      <c r="AH98" s="84"/>
      <c r="AI98" s="89">
        <f t="shared" si="60"/>
        <v>0</v>
      </c>
      <c r="AJ98" s="84"/>
      <c r="AK98" s="89">
        <f t="shared" si="61"/>
        <v>0</v>
      </c>
      <c r="AL98" s="84"/>
      <c r="AM98" s="89">
        <f t="shared" si="62"/>
        <v>0</v>
      </c>
      <c r="AN98" s="82"/>
      <c r="AO98" s="89">
        <f t="shared" si="63"/>
        <v>0</v>
      </c>
      <c r="AP98" s="82"/>
      <c r="AQ98" s="89">
        <f t="shared" si="64"/>
        <v>0</v>
      </c>
      <c r="AR98" s="84"/>
      <c r="AS98" s="89">
        <f t="shared" si="65"/>
        <v>0</v>
      </c>
      <c r="AT98" s="84"/>
      <c r="AU98" s="89">
        <f t="shared" si="66"/>
        <v>0</v>
      </c>
      <c r="AV98" s="84"/>
      <c r="AW98" s="89">
        <f t="shared" si="67"/>
        <v>0</v>
      </c>
      <c r="AX98" s="84"/>
      <c r="AY98" s="89">
        <f t="shared" si="68"/>
        <v>0</v>
      </c>
      <c r="AZ98" s="84"/>
      <c r="BA98" s="89">
        <f t="shared" si="69"/>
        <v>0</v>
      </c>
      <c r="BB98" s="82"/>
      <c r="BC98" s="89">
        <f t="shared" si="70"/>
        <v>0</v>
      </c>
      <c r="BD98" s="82"/>
      <c r="BE98" s="89">
        <f t="shared" si="71"/>
        <v>0</v>
      </c>
      <c r="BF98" s="82"/>
      <c r="BG98" s="89">
        <f t="shared" si="72"/>
        <v>0</v>
      </c>
      <c r="BH98" s="82"/>
      <c r="BI98" s="89">
        <f t="shared" si="73"/>
        <v>0</v>
      </c>
      <c r="BJ98" s="82"/>
      <c r="BK98" s="89">
        <f t="shared" si="74"/>
        <v>0</v>
      </c>
      <c r="BL98" s="82"/>
      <c r="BM98" s="85">
        <f t="shared" si="32"/>
        <v>0</v>
      </c>
      <c r="BN98" s="86">
        <f t="shared" si="30"/>
        <v>0</v>
      </c>
      <c r="BO98" s="87">
        <f t="shared" si="31"/>
        <v>2</v>
      </c>
      <c r="BP98" s="87">
        <f t="shared" si="33"/>
        <v>0</v>
      </c>
      <c r="BQ98" s="5">
        <f t="shared" si="34"/>
        <v>0</v>
      </c>
      <c r="BR98" s="298">
        <f t="shared" si="45"/>
        <v>0</v>
      </c>
      <c r="BS98" s="299">
        <f t="shared" si="43"/>
        <v>0</v>
      </c>
      <c r="BT98" s="301"/>
      <c r="BU98" s="148">
        <f t="shared" si="35"/>
        <v>0</v>
      </c>
      <c r="BV98" s="5">
        <f t="shared" si="36"/>
        <v>0</v>
      </c>
      <c r="BW98" s="146">
        <f t="shared" si="37"/>
        <v>0</v>
      </c>
      <c r="BX98" s="5">
        <f t="shared" si="38"/>
        <v>0</v>
      </c>
      <c r="BY98" s="146">
        <f t="shared" si="39"/>
        <v>0</v>
      </c>
      <c r="BZ98" s="5">
        <f t="shared" si="40"/>
        <v>0</v>
      </c>
      <c r="CA98" s="147">
        <f t="shared" si="41"/>
        <v>0</v>
      </c>
      <c r="CB98" s="91">
        <f t="shared" si="42"/>
        <v>0</v>
      </c>
      <c r="CC98" s="52"/>
      <c r="CD98" s="52"/>
      <c r="CE98" s="52"/>
      <c r="CF98" s="52"/>
      <c r="CG98" s="13"/>
    </row>
    <row r="99" spans="1:85" ht="12.75" customHeight="1" x14ac:dyDescent="0.2">
      <c r="A99" s="3"/>
      <c r="B99" s="5">
        <f t="shared" si="44"/>
        <v>41</v>
      </c>
      <c r="C99" s="341"/>
      <c r="D99" s="342"/>
      <c r="E99" s="14"/>
      <c r="F99" s="82"/>
      <c r="G99" s="83">
        <f t="shared" si="46"/>
        <v>0</v>
      </c>
      <c r="H99" s="82"/>
      <c r="I99" s="83">
        <f t="shared" si="47"/>
        <v>0</v>
      </c>
      <c r="J99" s="82"/>
      <c r="K99" s="83">
        <f t="shared" si="48"/>
        <v>0</v>
      </c>
      <c r="L99" s="82"/>
      <c r="M99" s="83">
        <f t="shared" si="49"/>
        <v>0</v>
      </c>
      <c r="N99" s="82"/>
      <c r="O99" s="83">
        <f t="shared" si="50"/>
        <v>0</v>
      </c>
      <c r="P99" s="82"/>
      <c r="Q99" s="83">
        <f t="shared" si="51"/>
        <v>0</v>
      </c>
      <c r="R99" s="82"/>
      <c r="S99" s="89">
        <f t="shared" si="52"/>
        <v>0</v>
      </c>
      <c r="T99" s="82"/>
      <c r="U99" s="89">
        <f t="shared" si="53"/>
        <v>0</v>
      </c>
      <c r="V99" s="82"/>
      <c r="W99" s="89">
        <f t="shared" si="54"/>
        <v>0</v>
      </c>
      <c r="X99" s="82"/>
      <c r="Y99" s="89">
        <f t="shared" si="55"/>
        <v>0</v>
      </c>
      <c r="Z99" s="84"/>
      <c r="AA99" s="89">
        <f t="shared" si="56"/>
        <v>0</v>
      </c>
      <c r="AB99" s="84"/>
      <c r="AC99" s="89">
        <f>IF(AB99=$AB$56,$AB$57,0)</f>
        <v>0</v>
      </c>
      <c r="AD99" s="84"/>
      <c r="AE99" s="89">
        <f t="shared" si="58"/>
        <v>0</v>
      </c>
      <c r="AF99" s="84"/>
      <c r="AG99" s="89">
        <f t="shared" si="59"/>
        <v>0</v>
      </c>
      <c r="AH99" s="84"/>
      <c r="AI99" s="89">
        <f t="shared" si="60"/>
        <v>0</v>
      </c>
      <c r="AJ99" s="84"/>
      <c r="AK99" s="89">
        <f t="shared" si="61"/>
        <v>0</v>
      </c>
      <c r="AL99" s="84"/>
      <c r="AM99" s="89">
        <f t="shared" si="62"/>
        <v>0</v>
      </c>
      <c r="AN99" s="82"/>
      <c r="AO99" s="89">
        <f t="shared" si="63"/>
        <v>0</v>
      </c>
      <c r="AP99" s="82"/>
      <c r="AQ99" s="89">
        <f t="shared" si="64"/>
        <v>0</v>
      </c>
      <c r="AR99" s="84"/>
      <c r="AS99" s="89">
        <f t="shared" si="65"/>
        <v>0</v>
      </c>
      <c r="AT99" s="84"/>
      <c r="AU99" s="89">
        <f t="shared" si="66"/>
        <v>0</v>
      </c>
      <c r="AV99" s="84"/>
      <c r="AW99" s="89">
        <f t="shared" si="67"/>
        <v>0</v>
      </c>
      <c r="AX99" s="84"/>
      <c r="AY99" s="89">
        <f t="shared" si="68"/>
        <v>0</v>
      </c>
      <c r="AZ99" s="84"/>
      <c r="BA99" s="89">
        <f t="shared" si="69"/>
        <v>0</v>
      </c>
      <c r="BB99" s="82"/>
      <c r="BC99" s="89">
        <f t="shared" si="70"/>
        <v>0</v>
      </c>
      <c r="BD99" s="82"/>
      <c r="BE99" s="89">
        <f t="shared" si="71"/>
        <v>0</v>
      </c>
      <c r="BF99" s="82"/>
      <c r="BG99" s="89">
        <f t="shared" si="72"/>
        <v>0</v>
      </c>
      <c r="BH99" s="82"/>
      <c r="BI99" s="89">
        <f t="shared" si="73"/>
        <v>0</v>
      </c>
      <c r="BJ99" s="82"/>
      <c r="BK99" s="89">
        <f t="shared" si="74"/>
        <v>0</v>
      </c>
      <c r="BL99" s="82"/>
      <c r="BM99" s="85">
        <f t="shared" si="32"/>
        <v>0</v>
      </c>
      <c r="BN99" s="86">
        <f t="shared" si="30"/>
        <v>0</v>
      </c>
      <c r="BO99" s="87">
        <f t="shared" si="31"/>
        <v>2</v>
      </c>
      <c r="BP99" s="87">
        <f t="shared" si="33"/>
        <v>0</v>
      </c>
      <c r="BQ99" s="5">
        <f t="shared" si="34"/>
        <v>0</v>
      </c>
      <c r="BR99" s="298">
        <f t="shared" si="45"/>
        <v>0</v>
      </c>
      <c r="BS99" s="299">
        <f t="shared" si="43"/>
        <v>0</v>
      </c>
      <c r="BT99" s="301"/>
      <c r="BU99" s="148">
        <f t="shared" si="35"/>
        <v>0</v>
      </c>
      <c r="BV99" s="5">
        <f t="shared" si="36"/>
        <v>0</v>
      </c>
      <c r="BW99" s="146">
        <f t="shared" si="37"/>
        <v>0</v>
      </c>
      <c r="BX99" s="5">
        <f t="shared" si="38"/>
        <v>0</v>
      </c>
      <c r="BY99" s="146">
        <f t="shared" si="39"/>
        <v>0</v>
      </c>
      <c r="BZ99" s="5">
        <f t="shared" si="40"/>
        <v>0</v>
      </c>
      <c r="CA99" s="147">
        <f t="shared" si="41"/>
        <v>0</v>
      </c>
      <c r="CB99" s="91">
        <f t="shared" si="42"/>
        <v>0</v>
      </c>
      <c r="CC99" s="52"/>
      <c r="CD99" s="52"/>
      <c r="CE99" s="52"/>
      <c r="CF99" s="52"/>
      <c r="CG99" s="13"/>
    </row>
    <row r="100" spans="1:85" ht="12.75" customHeight="1" x14ac:dyDescent="0.2">
      <c r="A100" s="3"/>
      <c r="B100" s="5">
        <f t="shared" si="44"/>
        <v>42</v>
      </c>
      <c r="C100" s="341"/>
      <c r="D100" s="342"/>
      <c r="E100" s="14"/>
      <c r="F100" s="82"/>
      <c r="G100" s="83">
        <f t="shared" si="46"/>
        <v>0</v>
      </c>
      <c r="H100" s="82"/>
      <c r="I100" s="83">
        <f t="shared" si="47"/>
        <v>0</v>
      </c>
      <c r="J100" s="82"/>
      <c r="K100" s="83">
        <f t="shared" si="48"/>
        <v>0</v>
      </c>
      <c r="L100" s="82"/>
      <c r="M100" s="83">
        <f t="shared" si="49"/>
        <v>0</v>
      </c>
      <c r="N100" s="82"/>
      <c r="O100" s="83">
        <f t="shared" si="50"/>
        <v>0</v>
      </c>
      <c r="P100" s="82"/>
      <c r="Q100" s="83">
        <f t="shared" si="51"/>
        <v>0</v>
      </c>
      <c r="R100" s="82"/>
      <c r="S100" s="89">
        <f t="shared" si="52"/>
        <v>0</v>
      </c>
      <c r="T100" s="82"/>
      <c r="U100" s="89">
        <f t="shared" si="53"/>
        <v>0</v>
      </c>
      <c r="V100" s="82"/>
      <c r="W100" s="89">
        <f t="shared" si="54"/>
        <v>0</v>
      </c>
      <c r="X100" s="82"/>
      <c r="Y100" s="89">
        <f t="shared" si="55"/>
        <v>0</v>
      </c>
      <c r="Z100" s="84"/>
      <c r="AA100" s="89">
        <f t="shared" si="56"/>
        <v>0</v>
      </c>
      <c r="AB100" s="84"/>
      <c r="AC100" s="89">
        <f t="shared" si="57"/>
        <v>0</v>
      </c>
      <c r="AD100" s="84"/>
      <c r="AE100" s="89">
        <f t="shared" si="58"/>
        <v>0</v>
      </c>
      <c r="AF100" s="84"/>
      <c r="AG100" s="89">
        <f t="shared" si="59"/>
        <v>0</v>
      </c>
      <c r="AH100" s="84"/>
      <c r="AI100" s="89">
        <f t="shared" si="60"/>
        <v>0</v>
      </c>
      <c r="AJ100" s="84"/>
      <c r="AK100" s="89">
        <f t="shared" si="61"/>
        <v>0</v>
      </c>
      <c r="AL100" s="84"/>
      <c r="AM100" s="89">
        <f t="shared" si="62"/>
        <v>0</v>
      </c>
      <c r="AN100" s="82"/>
      <c r="AO100" s="89">
        <f t="shared" si="63"/>
        <v>0</v>
      </c>
      <c r="AP100" s="82"/>
      <c r="AQ100" s="89">
        <f>IF(AP100=$AP$56,$AP$57,0)</f>
        <v>0</v>
      </c>
      <c r="AR100" s="84"/>
      <c r="AS100" s="89">
        <f t="shared" si="65"/>
        <v>0</v>
      </c>
      <c r="AT100" s="84"/>
      <c r="AU100" s="89">
        <f t="shared" si="66"/>
        <v>0</v>
      </c>
      <c r="AV100" s="84"/>
      <c r="AW100" s="89">
        <f t="shared" si="67"/>
        <v>0</v>
      </c>
      <c r="AX100" s="84"/>
      <c r="AY100" s="89">
        <f t="shared" si="68"/>
        <v>0</v>
      </c>
      <c r="AZ100" s="84"/>
      <c r="BA100" s="89">
        <f t="shared" si="69"/>
        <v>0</v>
      </c>
      <c r="BB100" s="82"/>
      <c r="BC100" s="89">
        <f t="shared" si="70"/>
        <v>0</v>
      </c>
      <c r="BD100" s="82"/>
      <c r="BE100" s="89">
        <f t="shared" si="71"/>
        <v>0</v>
      </c>
      <c r="BF100" s="82"/>
      <c r="BG100" s="89">
        <f t="shared" si="72"/>
        <v>0</v>
      </c>
      <c r="BH100" s="82"/>
      <c r="BI100" s="89">
        <f t="shared" si="73"/>
        <v>0</v>
      </c>
      <c r="BJ100" s="82"/>
      <c r="BK100" s="89">
        <f t="shared" si="74"/>
        <v>0</v>
      </c>
      <c r="BL100" s="82"/>
      <c r="BM100" s="85">
        <f t="shared" si="32"/>
        <v>0</v>
      </c>
      <c r="BN100" s="86">
        <f t="shared" si="30"/>
        <v>0</v>
      </c>
      <c r="BO100" s="87">
        <f t="shared" si="31"/>
        <v>2</v>
      </c>
      <c r="BP100" s="87">
        <f t="shared" si="33"/>
        <v>0</v>
      </c>
      <c r="BQ100" s="5">
        <f t="shared" si="34"/>
        <v>0</v>
      </c>
      <c r="BR100" s="298">
        <f t="shared" si="45"/>
        <v>0</v>
      </c>
      <c r="BS100" s="299">
        <f t="shared" si="43"/>
        <v>0</v>
      </c>
      <c r="BT100" s="301"/>
      <c r="BU100" s="148">
        <f t="shared" si="35"/>
        <v>0</v>
      </c>
      <c r="BV100" s="5">
        <f t="shared" si="36"/>
        <v>0</v>
      </c>
      <c r="BW100" s="146">
        <f t="shared" si="37"/>
        <v>0</v>
      </c>
      <c r="BX100" s="5">
        <f t="shared" si="38"/>
        <v>0</v>
      </c>
      <c r="BY100" s="146">
        <f t="shared" si="39"/>
        <v>0</v>
      </c>
      <c r="BZ100" s="5">
        <f t="shared" si="40"/>
        <v>0</v>
      </c>
      <c r="CA100" s="147">
        <f t="shared" si="41"/>
        <v>0</v>
      </c>
      <c r="CB100" s="91">
        <f t="shared" si="42"/>
        <v>0</v>
      </c>
      <c r="CC100" s="52"/>
      <c r="CD100" s="52"/>
      <c r="CE100" s="52"/>
      <c r="CF100" s="52"/>
      <c r="CG100" s="13"/>
    </row>
    <row r="101" spans="1:85" ht="12.75" customHeight="1" x14ac:dyDescent="0.2">
      <c r="A101" s="3"/>
      <c r="B101" s="5">
        <f t="shared" si="44"/>
        <v>43</v>
      </c>
      <c r="C101" s="341"/>
      <c r="D101" s="342"/>
      <c r="E101" s="14"/>
      <c r="F101" s="82"/>
      <c r="G101" s="83">
        <f t="shared" si="46"/>
        <v>0</v>
      </c>
      <c r="H101" s="82"/>
      <c r="I101" s="83">
        <f t="shared" si="47"/>
        <v>0</v>
      </c>
      <c r="J101" s="82"/>
      <c r="K101" s="83">
        <f t="shared" si="48"/>
        <v>0</v>
      </c>
      <c r="L101" s="82"/>
      <c r="M101" s="83">
        <f t="shared" si="49"/>
        <v>0</v>
      </c>
      <c r="N101" s="82"/>
      <c r="O101" s="83">
        <f t="shared" si="50"/>
        <v>0</v>
      </c>
      <c r="P101" s="82"/>
      <c r="Q101" s="83">
        <f t="shared" si="51"/>
        <v>0</v>
      </c>
      <c r="R101" s="82"/>
      <c r="S101" s="89">
        <f t="shared" si="52"/>
        <v>0</v>
      </c>
      <c r="T101" s="82"/>
      <c r="U101" s="89">
        <f t="shared" si="53"/>
        <v>0</v>
      </c>
      <c r="V101" s="82"/>
      <c r="W101" s="89">
        <f t="shared" si="54"/>
        <v>0</v>
      </c>
      <c r="X101" s="82"/>
      <c r="Y101" s="89">
        <f t="shared" si="55"/>
        <v>0</v>
      </c>
      <c r="Z101" s="84"/>
      <c r="AA101" s="89">
        <f t="shared" si="56"/>
        <v>0</v>
      </c>
      <c r="AB101" s="84"/>
      <c r="AC101" s="89">
        <f t="shared" si="57"/>
        <v>0</v>
      </c>
      <c r="AD101" s="84"/>
      <c r="AE101" s="89">
        <f t="shared" si="58"/>
        <v>0</v>
      </c>
      <c r="AF101" s="84"/>
      <c r="AG101" s="89">
        <f t="shared" si="59"/>
        <v>0</v>
      </c>
      <c r="AH101" s="84"/>
      <c r="AI101" s="89">
        <f t="shared" si="60"/>
        <v>0</v>
      </c>
      <c r="AJ101" s="84"/>
      <c r="AK101" s="89">
        <f t="shared" si="61"/>
        <v>0</v>
      </c>
      <c r="AL101" s="84"/>
      <c r="AM101" s="89">
        <f t="shared" si="62"/>
        <v>0</v>
      </c>
      <c r="AN101" s="82"/>
      <c r="AO101" s="89">
        <f t="shared" si="63"/>
        <v>0</v>
      </c>
      <c r="AP101" s="82"/>
      <c r="AQ101" s="89">
        <f>IF(AP101=$AP$56,$AP$57,0)</f>
        <v>0</v>
      </c>
      <c r="AR101" s="84"/>
      <c r="AS101" s="89">
        <f t="shared" si="65"/>
        <v>0</v>
      </c>
      <c r="AT101" s="84"/>
      <c r="AU101" s="89">
        <f t="shared" si="66"/>
        <v>0</v>
      </c>
      <c r="AV101" s="84"/>
      <c r="AW101" s="89">
        <f t="shared" si="67"/>
        <v>0</v>
      </c>
      <c r="AX101" s="84"/>
      <c r="AY101" s="89">
        <f t="shared" si="68"/>
        <v>0</v>
      </c>
      <c r="AZ101" s="84"/>
      <c r="BA101" s="89">
        <f t="shared" si="69"/>
        <v>0</v>
      </c>
      <c r="BB101" s="82"/>
      <c r="BC101" s="89">
        <f t="shared" si="70"/>
        <v>0</v>
      </c>
      <c r="BD101" s="82"/>
      <c r="BE101" s="89">
        <f t="shared" si="71"/>
        <v>0</v>
      </c>
      <c r="BF101" s="82"/>
      <c r="BG101" s="89">
        <f t="shared" si="72"/>
        <v>0</v>
      </c>
      <c r="BH101" s="82"/>
      <c r="BI101" s="89">
        <f t="shared" si="73"/>
        <v>0</v>
      </c>
      <c r="BJ101" s="82"/>
      <c r="BK101" s="89">
        <f t="shared" si="74"/>
        <v>0</v>
      </c>
      <c r="BL101" s="82"/>
      <c r="BM101" s="85">
        <f t="shared" si="32"/>
        <v>0</v>
      </c>
      <c r="BN101" s="86">
        <f t="shared" si="30"/>
        <v>0</v>
      </c>
      <c r="BO101" s="87">
        <f t="shared" si="31"/>
        <v>2</v>
      </c>
      <c r="BP101" s="87">
        <f t="shared" si="33"/>
        <v>0</v>
      </c>
      <c r="BQ101" s="5">
        <f t="shared" si="34"/>
        <v>0</v>
      </c>
      <c r="BR101" s="298">
        <f t="shared" si="45"/>
        <v>0</v>
      </c>
      <c r="BS101" s="299">
        <f t="shared" si="43"/>
        <v>0</v>
      </c>
      <c r="BT101" s="301"/>
      <c r="BU101" s="148">
        <f t="shared" si="35"/>
        <v>0</v>
      </c>
      <c r="BV101" s="5">
        <f t="shared" si="36"/>
        <v>0</v>
      </c>
      <c r="BW101" s="146">
        <f t="shared" si="37"/>
        <v>0</v>
      </c>
      <c r="BX101" s="5">
        <f t="shared" si="38"/>
        <v>0</v>
      </c>
      <c r="BY101" s="146">
        <f t="shared" si="39"/>
        <v>0</v>
      </c>
      <c r="BZ101" s="5">
        <f t="shared" si="40"/>
        <v>0</v>
      </c>
      <c r="CA101" s="147">
        <f t="shared" si="41"/>
        <v>0</v>
      </c>
      <c r="CB101" s="91">
        <f t="shared" si="42"/>
        <v>0</v>
      </c>
      <c r="CC101" s="52"/>
      <c r="CD101" s="52"/>
      <c r="CE101" s="52"/>
      <c r="CF101" s="52"/>
      <c r="CG101" s="13"/>
    </row>
    <row r="102" spans="1:85" ht="12.75" customHeight="1" x14ac:dyDescent="0.2">
      <c r="A102" s="3"/>
      <c r="B102" s="5">
        <f t="shared" si="44"/>
        <v>44</v>
      </c>
      <c r="C102" s="341"/>
      <c r="D102" s="342"/>
      <c r="E102" s="14"/>
      <c r="F102" s="82"/>
      <c r="G102" s="83">
        <f t="shared" si="46"/>
        <v>0</v>
      </c>
      <c r="H102" s="82"/>
      <c r="I102" s="83">
        <f t="shared" si="47"/>
        <v>0</v>
      </c>
      <c r="J102" s="82"/>
      <c r="K102" s="83">
        <f t="shared" si="48"/>
        <v>0</v>
      </c>
      <c r="L102" s="82"/>
      <c r="M102" s="83">
        <f t="shared" si="49"/>
        <v>0</v>
      </c>
      <c r="N102" s="82"/>
      <c r="O102" s="83">
        <f t="shared" si="50"/>
        <v>0</v>
      </c>
      <c r="P102" s="82"/>
      <c r="Q102" s="83">
        <f t="shared" si="51"/>
        <v>0</v>
      </c>
      <c r="R102" s="82"/>
      <c r="S102" s="89">
        <f t="shared" si="52"/>
        <v>0</v>
      </c>
      <c r="T102" s="82"/>
      <c r="U102" s="89">
        <f t="shared" si="53"/>
        <v>0</v>
      </c>
      <c r="V102" s="82"/>
      <c r="W102" s="89">
        <f t="shared" si="54"/>
        <v>0</v>
      </c>
      <c r="X102" s="82"/>
      <c r="Y102" s="89">
        <f t="shared" si="55"/>
        <v>0</v>
      </c>
      <c r="Z102" s="84"/>
      <c r="AA102" s="89">
        <f t="shared" si="56"/>
        <v>0</v>
      </c>
      <c r="AB102" s="84"/>
      <c r="AC102" s="89">
        <f t="shared" si="57"/>
        <v>0</v>
      </c>
      <c r="AD102" s="84"/>
      <c r="AE102" s="89">
        <f t="shared" si="58"/>
        <v>0</v>
      </c>
      <c r="AF102" s="84"/>
      <c r="AG102" s="89">
        <f t="shared" si="59"/>
        <v>0</v>
      </c>
      <c r="AH102" s="84"/>
      <c r="AI102" s="89">
        <f t="shared" si="60"/>
        <v>0</v>
      </c>
      <c r="AJ102" s="84"/>
      <c r="AK102" s="89">
        <f t="shared" si="61"/>
        <v>0</v>
      </c>
      <c r="AL102" s="84"/>
      <c r="AM102" s="89">
        <f t="shared" si="62"/>
        <v>0</v>
      </c>
      <c r="AN102" s="82"/>
      <c r="AO102" s="89">
        <f t="shared" si="63"/>
        <v>0</v>
      </c>
      <c r="AP102" s="82"/>
      <c r="AQ102" s="89">
        <f t="shared" si="64"/>
        <v>0</v>
      </c>
      <c r="AR102" s="84"/>
      <c r="AS102" s="89">
        <f t="shared" si="65"/>
        <v>0</v>
      </c>
      <c r="AT102" s="84"/>
      <c r="AU102" s="89">
        <f t="shared" si="66"/>
        <v>0</v>
      </c>
      <c r="AV102" s="84"/>
      <c r="AW102" s="89">
        <f t="shared" si="67"/>
        <v>0</v>
      </c>
      <c r="AX102" s="84"/>
      <c r="AY102" s="89">
        <f t="shared" si="68"/>
        <v>0</v>
      </c>
      <c r="AZ102" s="84"/>
      <c r="BA102" s="89">
        <f t="shared" si="69"/>
        <v>0</v>
      </c>
      <c r="BB102" s="82"/>
      <c r="BC102" s="89">
        <f t="shared" si="70"/>
        <v>0</v>
      </c>
      <c r="BD102" s="82"/>
      <c r="BE102" s="89">
        <f t="shared" si="71"/>
        <v>0</v>
      </c>
      <c r="BF102" s="82"/>
      <c r="BG102" s="89">
        <f t="shared" si="72"/>
        <v>0</v>
      </c>
      <c r="BH102" s="82"/>
      <c r="BI102" s="89">
        <f t="shared" si="73"/>
        <v>0</v>
      </c>
      <c r="BJ102" s="82"/>
      <c r="BK102" s="89">
        <f t="shared" si="74"/>
        <v>0</v>
      </c>
      <c r="BL102" s="82"/>
      <c r="BM102" s="85">
        <f t="shared" si="32"/>
        <v>0</v>
      </c>
      <c r="BN102" s="86">
        <f t="shared" si="30"/>
        <v>0</v>
      </c>
      <c r="BO102" s="87">
        <f t="shared" si="31"/>
        <v>2</v>
      </c>
      <c r="BP102" s="87">
        <f t="shared" si="33"/>
        <v>0</v>
      </c>
      <c r="BQ102" s="5">
        <f t="shared" si="34"/>
        <v>0</v>
      </c>
      <c r="BR102" s="298">
        <f t="shared" si="45"/>
        <v>0</v>
      </c>
      <c r="BS102" s="299">
        <f t="shared" si="43"/>
        <v>0</v>
      </c>
      <c r="BT102" s="301"/>
      <c r="BU102" s="148">
        <f t="shared" si="35"/>
        <v>0</v>
      </c>
      <c r="BV102" s="5">
        <f t="shared" si="36"/>
        <v>0</v>
      </c>
      <c r="BW102" s="146">
        <f t="shared" si="37"/>
        <v>0</v>
      </c>
      <c r="BX102" s="5">
        <f t="shared" si="38"/>
        <v>0</v>
      </c>
      <c r="BY102" s="146">
        <f t="shared" si="39"/>
        <v>0</v>
      </c>
      <c r="BZ102" s="5">
        <f t="shared" si="40"/>
        <v>0</v>
      </c>
      <c r="CA102" s="147">
        <f t="shared" si="41"/>
        <v>0</v>
      </c>
      <c r="CB102" s="91">
        <f t="shared" si="42"/>
        <v>0</v>
      </c>
      <c r="CC102" s="52"/>
      <c r="CD102" s="52"/>
      <c r="CE102" s="52"/>
      <c r="CF102" s="52"/>
      <c r="CG102" s="13"/>
    </row>
    <row r="103" spans="1:85" ht="12.75" customHeight="1" x14ac:dyDescent="0.2">
      <c r="A103" s="3"/>
      <c r="B103" s="5">
        <f t="shared" si="44"/>
        <v>45</v>
      </c>
      <c r="C103" s="341"/>
      <c r="D103" s="342"/>
      <c r="E103" s="14"/>
      <c r="F103" s="82"/>
      <c r="G103" s="83">
        <f t="shared" si="46"/>
        <v>0</v>
      </c>
      <c r="H103" s="82"/>
      <c r="I103" s="83">
        <f t="shared" si="47"/>
        <v>0</v>
      </c>
      <c r="J103" s="82"/>
      <c r="K103" s="83">
        <f t="shared" si="48"/>
        <v>0</v>
      </c>
      <c r="L103" s="82"/>
      <c r="M103" s="83">
        <f t="shared" si="49"/>
        <v>0</v>
      </c>
      <c r="N103" s="82"/>
      <c r="O103" s="83">
        <f t="shared" si="50"/>
        <v>0</v>
      </c>
      <c r="P103" s="82"/>
      <c r="Q103" s="83">
        <f t="shared" si="51"/>
        <v>0</v>
      </c>
      <c r="R103" s="82"/>
      <c r="S103" s="89">
        <f t="shared" si="52"/>
        <v>0</v>
      </c>
      <c r="T103" s="82"/>
      <c r="U103" s="89">
        <f t="shared" si="53"/>
        <v>0</v>
      </c>
      <c r="V103" s="82"/>
      <c r="W103" s="89">
        <f t="shared" si="54"/>
        <v>0</v>
      </c>
      <c r="X103" s="82"/>
      <c r="Y103" s="89">
        <f t="shared" si="55"/>
        <v>0</v>
      </c>
      <c r="Z103" s="84"/>
      <c r="AA103" s="89">
        <f t="shared" si="56"/>
        <v>0</v>
      </c>
      <c r="AB103" s="84"/>
      <c r="AC103" s="89">
        <f t="shared" si="57"/>
        <v>0</v>
      </c>
      <c r="AD103" s="84"/>
      <c r="AE103" s="89">
        <f t="shared" si="58"/>
        <v>0</v>
      </c>
      <c r="AF103" s="84"/>
      <c r="AG103" s="89">
        <f t="shared" si="59"/>
        <v>0</v>
      </c>
      <c r="AH103" s="84"/>
      <c r="AI103" s="89">
        <f t="shared" si="60"/>
        <v>0</v>
      </c>
      <c r="AJ103" s="84"/>
      <c r="AK103" s="89">
        <f t="shared" si="61"/>
        <v>0</v>
      </c>
      <c r="AL103" s="84"/>
      <c r="AM103" s="89">
        <f t="shared" si="62"/>
        <v>0</v>
      </c>
      <c r="AN103" s="82"/>
      <c r="AO103" s="89">
        <f t="shared" si="63"/>
        <v>0</v>
      </c>
      <c r="AP103" s="82"/>
      <c r="AQ103" s="89">
        <f t="shared" si="64"/>
        <v>0</v>
      </c>
      <c r="AR103" s="84"/>
      <c r="AS103" s="89">
        <f t="shared" si="65"/>
        <v>0</v>
      </c>
      <c r="AT103" s="84"/>
      <c r="AU103" s="89">
        <f t="shared" si="66"/>
        <v>0</v>
      </c>
      <c r="AV103" s="84"/>
      <c r="AW103" s="89">
        <f t="shared" si="67"/>
        <v>0</v>
      </c>
      <c r="AX103" s="84"/>
      <c r="AY103" s="89">
        <f t="shared" si="68"/>
        <v>0</v>
      </c>
      <c r="AZ103" s="84"/>
      <c r="BA103" s="89">
        <f t="shared" si="69"/>
        <v>0</v>
      </c>
      <c r="BB103" s="82"/>
      <c r="BC103" s="89">
        <f t="shared" si="70"/>
        <v>0</v>
      </c>
      <c r="BD103" s="82"/>
      <c r="BE103" s="89">
        <f t="shared" si="71"/>
        <v>0</v>
      </c>
      <c r="BF103" s="82"/>
      <c r="BG103" s="89">
        <f t="shared" si="72"/>
        <v>0</v>
      </c>
      <c r="BH103" s="82"/>
      <c r="BI103" s="89">
        <f t="shared" si="73"/>
        <v>0</v>
      </c>
      <c r="BJ103" s="82"/>
      <c r="BK103" s="89">
        <f t="shared" si="74"/>
        <v>0</v>
      </c>
      <c r="BL103" s="82"/>
      <c r="BM103" s="85">
        <f t="shared" si="32"/>
        <v>0</v>
      </c>
      <c r="BN103" s="86">
        <f t="shared" si="30"/>
        <v>0</v>
      </c>
      <c r="BO103" s="87">
        <f t="shared" si="31"/>
        <v>2</v>
      </c>
      <c r="BP103" s="87">
        <f t="shared" si="33"/>
        <v>0</v>
      </c>
      <c r="BQ103" s="5">
        <f t="shared" si="34"/>
        <v>0</v>
      </c>
      <c r="BR103" s="298">
        <f t="shared" si="45"/>
        <v>0</v>
      </c>
      <c r="BS103" s="299">
        <f t="shared" si="43"/>
        <v>0</v>
      </c>
      <c r="BT103" s="301"/>
      <c r="BU103" s="148">
        <f t="shared" si="35"/>
        <v>0</v>
      </c>
      <c r="BV103" s="5">
        <f t="shared" si="36"/>
        <v>0</v>
      </c>
      <c r="BW103" s="146">
        <f t="shared" si="37"/>
        <v>0</v>
      </c>
      <c r="BX103" s="5">
        <f t="shared" si="38"/>
        <v>0</v>
      </c>
      <c r="BY103" s="146">
        <f t="shared" si="39"/>
        <v>0</v>
      </c>
      <c r="BZ103" s="5">
        <f t="shared" si="40"/>
        <v>0</v>
      </c>
      <c r="CA103" s="147">
        <f t="shared" si="41"/>
        <v>0</v>
      </c>
      <c r="CB103" s="91">
        <f t="shared" si="42"/>
        <v>0</v>
      </c>
      <c r="CC103" s="52"/>
      <c r="CD103" s="52"/>
      <c r="CE103" s="52"/>
      <c r="CF103" s="52"/>
      <c r="CG103" s="13"/>
    </row>
    <row r="104" spans="1:85" ht="12.75" customHeight="1" x14ac:dyDescent="0.2">
      <c r="A104" s="3"/>
      <c r="B104" s="5">
        <f t="shared" si="44"/>
        <v>46</v>
      </c>
      <c r="C104" s="341"/>
      <c r="D104" s="342"/>
      <c r="E104" s="14"/>
      <c r="F104" s="82"/>
      <c r="G104" s="83">
        <f t="shared" si="46"/>
        <v>0</v>
      </c>
      <c r="H104" s="82"/>
      <c r="I104" s="83">
        <f t="shared" si="47"/>
        <v>0</v>
      </c>
      <c r="J104" s="82"/>
      <c r="K104" s="83">
        <f t="shared" si="48"/>
        <v>0</v>
      </c>
      <c r="L104" s="82"/>
      <c r="M104" s="83">
        <f t="shared" si="49"/>
        <v>0</v>
      </c>
      <c r="N104" s="82"/>
      <c r="O104" s="83">
        <f t="shared" si="50"/>
        <v>0</v>
      </c>
      <c r="P104" s="82"/>
      <c r="Q104" s="83">
        <f t="shared" si="51"/>
        <v>0</v>
      </c>
      <c r="R104" s="82"/>
      <c r="S104" s="89">
        <f t="shared" si="52"/>
        <v>0</v>
      </c>
      <c r="T104" s="82"/>
      <c r="U104" s="89">
        <f t="shared" si="53"/>
        <v>0</v>
      </c>
      <c r="V104" s="82"/>
      <c r="W104" s="89">
        <f t="shared" si="54"/>
        <v>0</v>
      </c>
      <c r="X104" s="82"/>
      <c r="Y104" s="89">
        <f t="shared" si="55"/>
        <v>0</v>
      </c>
      <c r="Z104" s="84"/>
      <c r="AA104" s="89">
        <f t="shared" si="56"/>
        <v>0</v>
      </c>
      <c r="AB104" s="84"/>
      <c r="AC104" s="89">
        <f t="shared" si="57"/>
        <v>0</v>
      </c>
      <c r="AD104" s="84"/>
      <c r="AE104" s="89">
        <f t="shared" si="58"/>
        <v>0</v>
      </c>
      <c r="AF104" s="84"/>
      <c r="AG104" s="89">
        <f>IF(AF104=$AF$56,$AF$57,0)</f>
        <v>0</v>
      </c>
      <c r="AH104" s="84"/>
      <c r="AI104" s="89">
        <f t="shared" si="60"/>
        <v>0</v>
      </c>
      <c r="AJ104" s="84"/>
      <c r="AK104" s="89">
        <f t="shared" si="61"/>
        <v>0</v>
      </c>
      <c r="AL104" s="84"/>
      <c r="AM104" s="89">
        <f t="shared" si="62"/>
        <v>0</v>
      </c>
      <c r="AN104" s="82"/>
      <c r="AO104" s="89">
        <f t="shared" si="63"/>
        <v>0</v>
      </c>
      <c r="AP104" s="82"/>
      <c r="AQ104" s="89">
        <f t="shared" si="64"/>
        <v>0</v>
      </c>
      <c r="AR104" s="84"/>
      <c r="AS104" s="89">
        <f>IF(AR104=$AR$56,$AR$57,0)</f>
        <v>0</v>
      </c>
      <c r="AT104" s="84"/>
      <c r="AU104" s="89">
        <f t="shared" si="66"/>
        <v>0</v>
      </c>
      <c r="AV104" s="84"/>
      <c r="AW104" s="89">
        <f t="shared" si="67"/>
        <v>0</v>
      </c>
      <c r="AX104" s="84"/>
      <c r="AY104" s="89">
        <f t="shared" si="68"/>
        <v>0</v>
      </c>
      <c r="AZ104" s="84"/>
      <c r="BA104" s="89">
        <f t="shared" si="69"/>
        <v>0</v>
      </c>
      <c r="BB104" s="82"/>
      <c r="BC104" s="89">
        <f t="shared" si="70"/>
        <v>0</v>
      </c>
      <c r="BD104" s="82"/>
      <c r="BE104" s="89">
        <f t="shared" si="71"/>
        <v>0</v>
      </c>
      <c r="BF104" s="82"/>
      <c r="BG104" s="89">
        <f t="shared" si="72"/>
        <v>0</v>
      </c>
      <c r="BH104" s="82"/>
      <c r="BI104" s="89">
        <f t="shared" si="73"/>
        <v>0</v>
      </c>
      <c r="BJ104" s="82"/>
      <c r="BK104" s="89">
        <f t="shared" si="74"/>
        <v>0</v>
      </c>
      <c r="BL104" s="82"/>
      <c r="BM104" s="85">
        <f t="shared" si="32"/>
        <v>0</v>
      </c>
      <c r="BN104" s="86">
        <f t="shared" si="30"/>
        <v>0</v>
      </c>
      <c r="BO104" s="87">
        <f t="shared" si="31"/>
        <v>2</v>
      </c>
      <c r="BP104" s="87">
        <f t="shared" si="33"/>
        <v>0</v>
      </c>
      <c r="BQ104" s="5">
        <f t="shared" si="34"/>
        <v>0</v>
      </c>
      <c r="BR104" s="298">
        <f t="shared" si="45"/>
        <v>0</v>
      </c>
      <c r="BS104" s="299">
        <f t="shared" si="43"/>
        <v>0</v>
      </c>
      <c r="BT104" s="301"/>
      <c r="BU104" s="148">
        <f t="shared" si="35"/>
        <v>0</v>
      </c>
      <c r="BV104" s="5">
        <f t="shared" si="36"/>
        <v>0</v>
      </c>
      <c r="BW104" s="146">
        <f t="shared" si="37"/>
        <v>0</v>
      </c>
      <c r="BX104" s="5">
        <f t="shared" si="38"/>
        <v>0</v>
      </c>
      <c r="BY104" s="146">
        <f t="shared" si="39"/>
        <v>0</v>
      </c>
      <c r="BZ104" s="5">
        <f t="shared" si="40"/>
        <v>0</v>
      </c>
      <c r="CA104" s="147">
        <f t="shared" si="41"/>
        <v>0</v>
      </c>
      <c r="CB104" s="91">
        <f t="shared" si="42"/>
        <v>0</v>
      </c>
      <c r="CC104" s="52"/>
      <c r="CD104" s="52"/>
      <c r="CE104" s="52"/>
      <c r="CF104" s="52"/>
      <c r="CG104" s="13"/>
    </row>
    <row r="105" spans="1:85" ht="12.75" customHeight="1" thickBot="1" x14ac:dyDescent="0.25">
      <c r="A105" s="3"/>
      <c r="B105" s="5">
        <v>47</v>
      </c>
      <c r="C105" s="341"/>
      <c r="D105" s="342"/>
      <c r="E105" s="14"/>
      <c r="F105" s="82"/>
      <c r="G105" s="83">
        <f t="shared" si="46"/>
        <v>0</v>
      </c>
      <c r="H105" s="82"/>
      <c r="I105" s="83">
        <f t="shared" si="47"/>
        <v>0</v>
      </c>
      <c r="J105" s="82"/>
      <c r="K105" s="83">
        <f t="shared" si="48"/>
        <v>0</v>
      </c>
      <c r="L105" s="82"/>
      <c r="M105" s="83">
        <f t="shared" si="49"/>
        <v>0</v>
      </c>
      <c r="N105" s="82"/>
      <c r="O105" s="83">
        <f t="shared" si="50"/>
        <v>0</v>
      </c>
      <c r="P105" s="82"/>
      <c r="Q105" s="83">
        <f t="shared" si="51"/>
        <v>0</v>
      </c>
      <c r="R105" s="82"/>
      <c r="S105" s="89">
        <f t="shared" si="52"/>
        <v>0</v>
      </c>
      <c r="T105" s="82"/>
      <c r="U105" s="89">
        <f t="shared" si="53"/>
        <v>0</v>
      </c>
      <c r="V105" s="82"/>
      <c r="W105" s="89">
        <f t="shared" si="54"/>
        <v>0</v>
      </c>
      <c r="X105" s="82"/>
      <c r="Y105" s="89">
        <f t="shared" si="55"/>
        <v>0</v>
      </c>
      <c r="Z105" s="84"/>
      <c r="AA105" s="89">
        <f t="shared" si="56"/>
        <v>0</v>
      </c>
      <c r="AB105" s="84"/>
      <c r="AC105" s="89">
        <f t="shared" si="57"/>
        <v>0</v>
      </c>
      <c r="AD105" s="84"/>
      <c r="AE105" s="89">
        <f t="shared" si="58"/>
        <v>0</v>
      </c>
      <c r="AF105" s="84"/>
      <c r="AG105" s="89">
        <f>IF(AF105=$AF$56,$AF$57,0)</f>
        <v>0</v>
      </c>
      <c r="AH105" s="84"/>
      <c r="AI105" s="89">
        <f t="shared" si="60"/>
        <v>0</v>
      </c>
      <c r="AJ105" s="84"/>
      <c r="AK105" s="89">
        <f t="shared" si="61"/>
        <v>0</v>
      </c>
      <c r="AL105" s="84"/>
      <c r="AM105" s="89">
        <f t="shared" si="62"/>
        <v>0</v>
      </c>
      <c r="AN105" s="82"/>
      <c r="AO105" s="89">
        <f>IF(AN105=$AN$56,$AN$57,0)</f>
        <v>0</v>
      </c>
      <c r="AP105" s="82"/>
      <c r="AQ105" s="89">
        <f>IF(AP105=$AP$56,$AP$57,0)</f>
        <v>0</v>
      </c>
      <c r="AR105" s="84"/>
      <c r="AS105" s="89">
        <f>IF(AR105=$AR$56,$AR$57,0)</f>
        <v>0</v>
      </c>
      <c r="AT105" s="84"/>
      <c r="AU105" s="89">
        <f t="shared" si="66"/>
        <v>0</v>
      </c>
      <c r="AV105" s="84"/>
      <c r="AW105" s="89">
        <f t="shared" si="67"/>
        <v>0</v>
      </c>
      <c r="AX105" s="84"/>
      <c r="AY105" s="89">
        <f t="shared" si="68"/>
        <v>0</v>
      </c>
      <c r="AZ105" s="84"/>
      <c r="BA105" s="89">
        <f t="shared" si="69"/>
        <v>0</v>
      </c>
      <c r="BB105" s="82"/>
      <c r="BC105" s="89">
        <f t="shared" si="70"/>
        <v>0</v>
      </c>
      <c r="BD105" s="82"/>
      <c r="BE105" s="89">
        <f t="shared" si="71"/>
        <v>0</v>
      </c>
      <c r="BF105" s="82"/>
      <c r="BG105" s="89">
        <f t="shared" si="72"/>
        <v>0</v>
      </c>
      <c r="BH105" s="82"/>
      <c r="BI105" s="89">
        <f t="shared" si="73"/>
        <v>0</v>
      </c>
      <c r="BJ105" s="82"/>
      <c r="BK105" s="89">
        <f t="shared" si="74"/>
        <v>0</v>
      </c>
      <c r="BL105" s="82"/>
      <c r="BM105" s="85">
        <f t="shared" si="32"/>
        <v>0</v>
      </c>
      <c r="BN105" s="86">
        <f t="shared" si="30"/>
        <v>0</v>
      </c>
      <c r="BO105" s="87">
        <f t="shared" si="31"/>
        <v>2</v>
      </c>
      <c r="BP105" s="87">
        <f t="shared" si="33"/>
        <v>0</v>
      </c>
      <c r="BQ105" s="5">
        <f t="shared" si="34"/>
        <v>0</v>
      </c>
      <c r="BR105" s="298">
        <f t="shared" si="45"/>
        <v>0</v>
      </c>
      <c r="BS105" s="299">
        <f t="shared" si="43"/>
        <v>0</v>
      </c>
      <c r="BT105" s="301"/>
      <c r="BU105" s="149">
        <f t="shared" si="35"/>
        <v>0</v>
      </c>
      <c r="BV105" s="92">
        <f>IF($E$59:$E$105="P",IF(BU105&lt;=0.25,"B",IF(BU105&lt;=0.5,"MB",IF(BU105&lt;=0.75,"MA",IF(BU105&lt;=1,"A")))),0)</f>
        <v>0</v>
      </c>
      <c r="BW105" s="150">
        <f t="shared" si="37"/>
        <v>0</v>
      </c>
      <c r="BX105" s="92">
        <f t="shared" si="38"/>
        <v>0</v>
      </c>
      <c r="BY105" s="150">
        <f t="shared" si="39"/>
        <v>0</v>
      </c>
      <c r="BZ105" s="92">
        <f t="shared" si="40"/>
        <v>0</v>
      </c>
      <c r="CA105" s="151">
        <f t="shared" si="41"/>
        <v>0</v>
      </c>
      <c r="CB105" s="93">
        <f t="shared" si="42"/>
        <v>0</v>
      </c>
      <c r="CC105" s="52"/>
      <c r="CD105" s="52"/>
      <c r="CE105" s="52"/>
      <c r="CF105" s="52"/>
      <c r="CG105" s="13"/>
    </row>
    <row r="106" spans="1:85" ht="12.75" customHeight="1" x14ac:dyDescent="0.2">
      <c r="B106" s="8"/>
      <c r="C106" s="394"/>
      <c r="D106" s="394"/>
      <c r="E106" s="18"/>
      <c r="F106" s="302">
        <v>1</v>
      </c>
      <c r="G106" s="303"/>
      <c r="H106" s="302">
        <v>2</v>
      </c>
      <c r="I106" s="302"/>
      <c r="J106" s="302">
        <v>3</v>
      </c>
      <c r="K106" s="302"/>
      <c r="L106" s="302">
        <v>4</v>
      </c>
      <c r="M106" s="302"/>
      <c r="N106" s="302">
        <v>5</v>
      </c>
      <c r="O106" s="302"/>
      <c r="P106" s="302">
        <v>6</v>
      </c>
      <c r="Q106" s="302"/>
      <c r="R106" s="302">
        <v>7</v>
      </c>
      <c r="S106" s="302"/>
      <c r="T106" s="302">
        <v>8</v>
      </c>
      <c r="U106" s="302"/>
      <c r="V106" s="302">
        <v>9</v>
      </c>
      <c r="W106" s="302"/>
      <c r="X106" s="302">
        <v>10</v>
      </c>
      <c r="Y106" s="302"/>
      <c r="Z106" s="302">
        <v>11</v>
      </c>
      <c r="AA106" s="302"/>
      <c r="AB106" s="302">
        <v>12</v>
      </c>
      <c r="AC106" s="302"/>
      <c r="AD106" s="302">
        <v>13</v>
      </c>
      <c r="AE106" s="302"/>
      <c r="AF106" s="302">
        <v>14</v>
      </c>
      <c r="AG106" s="302"/>
      <c r="AH106" s="302">
        <v>15</v>
      </c>
      <c r="AI106" s="302"/>
      <c r="AJ106" s="302">
        <v>16</v>
      </c>
      <c r="AK106" s="302"/>
      <c r="AL106" s="302">
        <v>17</v>
      </c>
      <c r="AM106" s="302"/>
      <c r="AN106" s="302">
        <v>18</v>
      </c>
      <c r="AO106" s="302"/>
      <c r="AP106" s="302">
        <v>19</v>
      </c>
      <c r="AQ106" s="302"/>
      <c r="AR106" s="302">
        <v>20</v>
      </c>
      <c r="AS106" s="302"/>
      <c r="AT106" s="302">
        <v>21</v>
      </c>
      <c r="AU106" s="302"/>
      <c r="AV106" s="302">
        <v>22</v>
      </c>
      <c r="AW106" s="302"/>
      <c r="AX106" s="302">
        <v>23</v>
      </c>
      <c r="AY106" s="304"/>
      <c r="AZ106" s="302">
        <v>24</v>
      </c>
      <c r="BA106" s="302"/>
      <c r="BB106" s="302">
        <v>25</v>
      </c>
      <c r="BC106" s="302"/>
      <c r="BD106" s="302">
        <v>26</v>
      </c>
      <c r="BE106" s="302"/>
      <c r="BF106" s="302">
        <v>27</v>
      </c>
      <c r="BG106" s="302"/>
      <c r="BH106" s="302">
        <v>28</v>
      </c>
      <c r="BI106" s="302"/>
      <c r="BJ106" s="302">
        <v>29</v>
      </c>
      <c r="BK106" s="302"/>
      <c r="BL106" s="302">
        <v>30</v>
      </c>
      <c r="BM106" s="8"/>
      <c r="BN106" s="9"/>
      <c r="BO106" s="9"/>
      <c r="BP106" s="8"/>
      <c r="BQ106" s="8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1:85" ht="12.75" customHeight="1" x14ac:dyDescent="0.2">
      <c r="B107" s="3"/>
      <c r="C107" s="345" t="s">
        <v>3</v>
      </c>
      <c r="D107" s="395"/>
      <c r="E107" s="346"/>
      <c r="F107" s="100">
        <f>SUMIF($E$59:$E$105,"=P",G59:G105)</f>
        <v>0</v>
      </c>
      <c r="G107" s="100"/>
      <c r="H107" s="100">
        <f>SUMIF($E$59:$E$105,"=P",I59:I105)</f>
        <v>0</v>
      </c>
      <c r="I107" s="100"/>
      <c r="J107" s="99">
        <f>SUMIF($E$59:$E$105,"=P",K59:K105)</f>
        <v>0</v>
      </c>
      <c r="K107" s="99"/>
      <c r="L107" s="100">
        <f>SUMIF($E$59:$E$105,"=P",M59:M105)</f>
        <v>0</v>
      </c>
      <c r="M107" s="100"/>
      <c r="N107" s="101">
        <f>SUMIF($E$59:$E$105,"=P",O59:O105)</f>
        <v>0</v>
      </c>
      <c r="O107" s="101"/>
      <c r="P107" s="101">
        <f>SUMIF($E$59:$E$105,"=P",Q59:Q105)</f>
        <v>0</v>
      </c>
      <c r="Q107" s="101"/>
      <c r="R107" s="101">
        <f>SUMIF($E$59:$E$105,"=P",S59:S105)</f>
        <v>0</v>
      </c>
      <c r="S107" s="101"/>
      <c r="T107" s="101">
        <f>SUMIF($E$59:$E$105,"=P",U59:U105)</f>
        <v>0</v>
      </c>
      <c r="U107" s="101"/>
      <c r="V107" s="101">
        <f>SUMIF($E$59:$E$105,"=P",W59:W105)</f>
        <v>0</v>
      </c>
      <c r="W107" s="101"/>
      <c r="X107" s="101">
        <f>SUMIF($E$59:$E$105,"=P",Y59:Y105)</f>
        <v>0</v>
      </c>
      <c r="Y107" s="100"/>
      <c r="Z107" s="100">
        <f>SUMIF($E$59:$E$105,"=P",AA59:AA105)</f>
        <v>0</v>
      </c>
      <c r="AA107" s="100"/>
      <c r="AB107" s="100">
        <f>SUMIF($E$59:$E$105,"=P",AC59:AC105)</f>
        <v>0</v>
      </c>
      <c r="AC107" s="100"/>
      <c r="AD107" s="100">
        <f>SUMIF($E$59:$E$105,"=P",AE59:AE105)</f>
        <v>0</v>
      </c>
      <c r="AE107" s="100"/>
      <c r="AF107" s="100">
        <f>SUMIF($E$59:$E$105,"=P",AG59:AG105)</f>
        <v>0</v>
      </c>
      <c r="AG107" s="100"/>
      <c r="AH107" s="100">
        <f>SUMIF($E$59:$E$105,"=P",AI59:AI105)</f>
        <v>0</v>
      </c>
      <c r="AI107" s="100"/>
      <c r="AJ107" s="100">
        <f>SUMIF($E$59:$E$105,"=P",AK59:AK105)</f>
        <v>0</v>
      </c>
      <c r="AK107" s="100"/>
      <c r="AL107" s="100">
        <f>SUMIF($E$59:$E$105,"=P",AM59:AM105)</f>
        <v>0</v>
      </c>
      <c r="AM107" s="100"/>
      <c r="AN107" s="100">
        <f>SUMIF($E$59:$E$105,"=P",AO59:AO105)</f>
        <v>0</v>
      </c>
      <c r="AO107" s="100"/>
      <c r="AP107" s="100">
        <f>SUMIF($E$59:$E$105,"=P",AQ59:AQ105)</f>
        <v>0</v>
      </c>
      <c r="AQ107" s="99"/>
      <c r="AR107" s="99">
        <f>SUMIF($E$59:$E$105,"=P",AS59:AS105)</f>
        <v>0</v>
      </c>
      <c r="AS107" s="99"/>
      <c r="AT107" s="99">
        <f>SUMIF($E$59:$E$105,"=P",AU59:AU105)</f>
        <v>0</v>
      </c>
      <c r="AU107" s="99"/>
      <c r="AV107" s="99">
        <f>SUMIF($E$59:$E$105,"=P",AW59:AW105)</f>
        <v>0</v>
      </c>
      <c r="AW107" s="99"/>
      <c r="AX107" s="99">
        <f>SUMIF($E$59:$E$105,"=P",AY59:AY105)</f>
        <v>0</v>
      </c>
      <c r="AY107" s="99"/>
      <c r="AZ107" s="99">
        <f>SUMIF($E$59:$E$105,"=P",BA59:BA105)</f>
        <v>0</v>
      </c>
      <c r="BA107" s="99"/>
      <c r="BB107" s="99">
        <f>SUMIF($E$59:$E$105,"=P",BC59:BC105)</f>
        <v>0</v>
      </c>
      <c r="BC107" s="99"/>
      <c r="BD107" s="99">
        <f>SUMIF($E$59:$E$105,"=P",BE59:BE105)</f>
        <v>0</v>
      </c>
      <c r="BE107" s="99"/>
      <c r="BF107" s="99">
        <f>SUMIF($E$59:$E$105,"=P",BG59:BG105)</f>
        <v>0</v>
      </c>
      <c r="BG107" s="99"/>
      <c r="BH107" s="99">
        <f>SUMIF($E$59:$E$105,"=P",BI59:BI105)</f>
        <v>0</v>
      </c>
      <c r="BI107" s="101"/>
      <c r="BJ107" s="101">
        <f>SUMIF($E$59:$E$105,"=P",BK59:BK105)</f>
        <v>0</v>
      </c>
      <c r="BK107" s="172"/>
      <c r="BL107" s="100">
        <f>SUMIF($E$59:$E$105,"=P",BL59:BL105)</f>
        <v>0</v>
      </c>
      <c r="BM107" s="157"/>
      <c r="BN107" s="10" t="s">
        <v>28</v>
      </c>
      <c r="BO107" s="170" t="s">
        <v>78</v>
      </c>
      <c r="BP107" s="140"/>
      <c r="BQ107" s="7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1:85" ht="12.75" customHeight="1" x14ac:dyDescent="0.2">
      <c r="B108" s="3"/>
      <c r="C108" s="350" t="s">
        <v>32</v>
      </c>
      <c r="D108" s="350"/>
      <c r="E108" s="350"/>
      <c r="F108" s="102">
        <f>(F107*100)/(C18*F11)</f>
        <v>0</v>
      </c>
      <c r="G108" s="103"/>
      <c r="H108" s="102">
        <f>(H107*100)/(C19*F11)</f>
        <v>0</v>
      </c>
      <c r="I108" s="102"/>
      <c r="J108" s="102">
        <f>(J107*100)/(C20*F11)</f>
        <v>0</v>
      </c>
      <c r="K108" s="102"/>
      <c r="L108" s="102">
        <f>(L107*100)/(C21*F11)</f>
        <v>0</v>
      </c>
      <c r="M108" s="102"/>
      <c r="N108" s="102">
        <f>(N107*100)/(C22*F11)</f>
        <v>0</v>
      </c>
      <c r="O108" s="102"/>
      <c r="P108" s="102">
        <f>(P107*100)/(C23*F11)</f>
        <v>0</v>
      </c>
      <c r="Q108" s="102"/>
      <c r="R108" s="102">
        <f>(R107*100)/(C24*F11)</f>
        <v>0</v>
      </c>
      <c r="S108" s="102"/>
      <c r="T108" s="102">
        <f>(T107*100)/(C25*F11)</f>
        <v>0</v>
      </c>
      <c r="U108" s="102"/>
      <c r="V108" s="102">
        <f>(V107*100)/(C26*F11)</f>
        <v>0</v>
      </c>
      <c r="W108" s="102"/>
      <c r="X108" s="102">
        <f>(X107*100)/(C27*F11)</f>
        <v>0</v>
      </c>
      <c r="Y108" s="102"/>
      <c r="Z108" s="102">
        <f>(Z107*100)/(C28*F11)</f>
        <v>0</v>
      </c>
      <c r="AA108" s="102"/>
      <c r="AB108" s="102">
        <f>(AB107*100)/(C29*F11)</f>
        <v>0</v>
      </c>
      <c r="AC108" s="102"/>
      <c r="AD108" s="102">
        <f>(AD107*100)/(C30*F11)</f>
        <v>0</v>
      </c>
      <c r="AE108" s="102"/>
      <c r="AF108" s="102">
        <f>(AF107*100)/(C31*F11)</f>
        <v>0</v>
      </c>
      <c r="AG108" s="102"/>
      <c r="AH108" s="102">
        <f>(AH107*100)/(C32*F11)</f>
        <v>0</v>
      </c>
      <c r="AI108" s="102"/>
      <c r="AJ108" s="102">
        <f>(AJ107*100)/(C33*F11)</f>
        <v>0</v>
      </c>
      <c r="AK108" s="102"/>
      <c r="AL108" s="102">
        <f>(AL107*100)/(C34*F11)</f>
        <v>0</v>
      </c>
      <c r="AM108" s="102"/>
      <c r="AN108" s="102">
        <f>(AN107*100)/(C35*F11)</f>
        <v>0</v>
      </c>
      <c r="AO108" s="102"/>
      <c r="AP108" s="102">
        <f>(AP107*100)/(C36*F11)</f>
        <v>0</v>
      </c>
      <c r="AQ108" s="102"/>
      <c r="AR108" s="102">
        <f>(AR107*100)/(C37*F11)</f>
        <v>0</v>
      </c>
      <c r="AS108" s="102"/>
      <c r="AT108" s="102">
        <f>(AT107*100)/(C38*F11)</f>
        <v>0</v>
      </c>
      <c r="AU108" s="102"/>
      <c r="AV108" s="102">
        <f>(AV107*100)/(C39*F11)</f>
        <v>0</v>
      </c>
      <c r="AW108" s="102"/>
      <c r="AX108" s="102">
        <f>(AX107*100)/(C40*F11)</f>
        <v>0</v>
      </c>
      <c r="AY108" s="102"/>
      <c r="AZ108" s="102">
        <f>(AZ107*100)/(C41*F11)</f>
        <v>0</v>
      </c>
      <c r="BA108" s="102"/>
      <c r="BB108" s="102">
        <f>(BB107*100)/(C42*F11)</f>
        <v>0</v>
      </c>
      <c r="BC108" s="102"/>
      <c r="BD108" s="102">
        <f>(BD107*100)/(C43*F11)</f>
        <v>0</v>
      </c>
      <c r="BE108" s="102"/>
      <c r="BF108" s="102">
        <f>(BF107*100)/(C44*F11)</f>
        <v>0</v>
      </c>
      <c r="BG108" s="102"/>
      <c r="BH108" s="102">
        <f>(BH107*100)/(C45*F11)</f>
        <v>0</v>
      </c>
      <c r="BI108" s="102"/>
      <c r="BJ108" s="102">
        <f>(BJ107*100)/(C46*F11)</f>
        <v>0</v>
      </c>
      <c r="BK108" s="169"/>
      <c r="BL108" s="102">
        <f>(BL107*100)/(C47*F11)</f>
        <v>0</v>
      </c>
      <c r="BM108" s="171"/>
      <c r="BN108" s="11" t="e">
        <f>SUM(BN59:BN105)/COUNTIF(BN59:BN105,"&gt;0")</f>
        <v>#DIV/0!</v>
      </c>
      <c r="BO108" s="173">
        <f>SUMIF($E$59:$E$105,"=P",$BO$59:$BO$105)/COUNTIF($E$59:$E$105,"=P")</f>
        <v>2</v>
      </c>
      <c r="BP108" s="141"/>
      <c r="BQ108" s="7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1:85" s="37" customFormat="1" ht="12.75" customHeight="1" x14ac:dyDescent="0.2">
      <c r="C109" s="396"/>
      <c r="D109" s="397"/>
      <c r="E109" s="397"/>
      <c r="F109" s="104"/>
      <c r="G109" s="105"/>
      <c r="H109" s="105"/>
      <c r="I109" s="105"/>
      <c r="J109" s="105"/>
      <c r="K109" s="105"/>
      <c r="L109" s="105"/>
      <c r="M109" s="96"/>
      <c r="N109" s="398"/>
      <c r="O109" s="399"/>
      <c r="P109" s="399"/>
      <c r="Q109" s="399"/>
      <c r="R109" s="399"/>
      <c r="S109" s="399"/>
      <c r="T109" s="399"/>
      <c r="U109" s="399"/>
      <c r="V109" s="399"/>
      <c r="W109" s="399"/>
      <c r="X109" s="9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96"/>
      <c r="AO109" s="398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96"/>
      <c r="BK109" s="96"/>
      <c r="BL109" s="106"/>
      <c r="BN109" s="13"/>
      <c r="BO109" s="13"/>
      <c r="BP109" s="13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</row>
    <row r="110" spans="1:85" ht="12.75" customHeight="1" x14ac:dyDescent="0.25">
      <c r="C110" s="390" t="s">
        <v>34</v>
      </c>
      <c r="D110" s="391"/>
      <c r="E110" s="392"/>
      <c r="F110" s="107">
        <f>AVERAGE(F108)</f>
        <v>0</v>
      </c>
      <c r="G110" s="107"/>
      <c r="H110" s="107">
        <f>AVERAGE(H108)</f>
        <v>0</v>
      </c>
      <c r="I110" s="107"/>
      <c r="J110" s="107">
        <f>AVERAGE(J108,N108,R108,AD108)</f>
        <v>0</v>
      </c>
      <c r="K110" s="107"/>
      <c r="L110" s="107">
        <f>AVERAGE(L108,P108)</f>
        <v>0</v>
      </c>
      <c r="M110" s="107"/>
      <c r="N110" s="107">
        <f>AVERAGE(T108)</f>
        <v>0</v>
      </c>
      <c r="O110" s="107"/>
      <c r="P110" s="107">
        <f>AVERAGE(V108,AZ108,BD108)</f>
        <v>0</v>
      </c>
      <c r="Q110" s="107"/>
      <c r="R110" s="107">
        <f>AVERAGE(X108)</f>
        <v>0</v>
      </c>
      <c r="S110" s="107"/>
      <c r="T110" s="107">
        <f>AVERAGE(Z108)</f>
        <v>0</v>
      </c>
      <c r="U110" s="107"/>
      <c r="V110" s="107">
        <f>AVERAGE(AB108)</f>
        <v>0</v>
      </c>
      <c r="W110" s="107"/>
      <c r="X110" s="107">
        <f>AVERAGE(AF108)</f>
        <v>0</v>
      </c>
      <c r="Y110" s="107"/>
      <c r="Z110" s="107">
        <f>AVERAGE(AH108,BL108)</f>
        <v>0</v>
      </c>
      <c r="AA110" s="107"/>
      <c r="AB110" s="107">
        <f>AVERAGE(AJ108)</f>
        <v>0</v>
      </c>
      <c r="AC110" s="107"/>
      <c r="AD110" s="107">
        <f>AVERAGE(AL108)</f>
        <v>0</v>
      </c>
      <c r="AE110" s="107"/>
      <c r="AF110" s="107">
        <f>AVERAGE(AN108)</f>
        <v>0</v>
      </c>
      <c r="AG110" s="107"/>
      <c r="AH110" s="107">
        <f>AVERAGE(AP108)</f>
        <v>0</v>
      </c>
      <c r="AI110" s="107"/>
      <c r="AJ110" s="107">
        <f>AVERAGE(AR108)</f>
        <v>0</v>
      </c>
      <c r="AK110" s="107"/>
      <c r="AL110" s="107">
        <f>AVERAGE(AT108)</f>
        <v>0</v>
      </c>
      <c r="AM110" s="107"/>
      <c r="AN110" s="107">
        <f>AVERAGE(AV108)</f>
        <v>0</v>
      </c>
      <c r="AO110" s="107"/>
      <c r="AP110" s="107">
        <f>AVERAGE(AX108)</f>
        <v>0</v>
      </c>
      <c r="AQ110" s="107"/>
      <c r="AR110" s="107">
        <f>AVERAGE(BB108)</f>
        <v>0</v>
      </c>
      <c r="AS110" s="107"/>
      <c r="AT110" s="107">
        <f>AVERAGE(BF108)</f>
        <v>0</v>
      </c>
      <c r="AU110" s="107"/>
      <c r="AV110" s="107">
        <f>AVERAGE(BH108)</f>
        <v>0</v>
      </c>
      <c r="AW110" s="113"/>
      <c r="AX110" s="107">
        <f>AVERAGE(BL108)</f>
        <v>0</v>
      </c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Q110" s="63"/>
      <c r="BR110" s="63"/>
      <c r="BS110" s="63"/>
      <c r="BT110" s="63"/>
      <c r="BU110" s="424"/>
      <c r="BV110" s="425"/>
      <c r="BW110" s="425"/>
      <c r="BX110" s="425"/>
      <c r="BY110" s="425"/>
      <c r="BZ110" s="425"/>
      <c r="CA110" s="425"/>
      <c r="CB110" s="425"/>
    </row>
    <row r="111" spans="1:85" ht="12.75" customHeight="1" x14ac:dyDescent="0.25">
      <c r="C111" s="45"/>
      <c r="D111" s="45"/>
      <c r="E111" s="46"/>
      <c r="F111" s="393"/>
      <c r="G111" s="393"/>
      <c r="H111" s="393"/>
      <c r="I111" s="108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Q111" s="63"/>
      <c r="BR111" s="63"/>
      <c r="BS111" s="63"/>
      <c r="BT111" s="63"/>
      <c r="BU111" s="388"/>
      <c r="BV111" s="388"/>
      <c r="BW111" s="388"/>
      <c r="BX111" s="388"/>
      <c r="BY111" s="388"/>
      <c r="BZ111" s="388"/>
      <c r="CA111" s="79"/>
      <c r="CB111" s="79"/>
    </row>
    <row r="112" spans="1:85" ht="12.75" customHeight="1" x14ac:dyDescent="0.25">
      <c r="C112" s="390" t="s">
        <v>43</v>
      </c>
      <c r="D112" s="391"/>
      <c r="E112" s="392"/>
      <c r="F112" s="107">
        <f>AVERAGE(F108,AH108,BJ108)</f>
        <v>0</v>
      </c>
      <c r="G112" s="112"/>
      <c r="H112" s="107">
        <f>AVERAGE(L108,P108,T108,X108:Z108,AJ108,AP108,AT108,AX108,BB108)</f>
        <v>0</v>
      </c>
      <c r="I112" s="107"/>
      <c r="J112" s="107">
        <f>AVERAGE(H108,J108,N108,R108,V108,AB108:AF108,AL108:AN108,AR108,AV108,AZ108,BD108:BH108)</f>
        <v>0</v>
      </c>
      <c r="K112" s="107"/>
      <c r="L112" s="107">
        <f>AVERAGE(BL108)</f>
        <v>0</v>
      </c>
      <c r="M112" s="113"/>
      <c r="N112" s="113"/>
      <c r="O112" s="110"/>
      <c r="P112" s="110"/>
      <c r="Q112" s="110"/>
      <c r="R112" s="110"/>
      <c r="S112" s="110"/>
      <c r="T112" s="110"/>
      <c r="U112" s="113"/>
      <c r="V112" s="110"/>
      <c r="W112" s="113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Q112" s="63"/>
      <c r="BR112" s="63"/>
      <c r="BS112" s="63"/>
      <c r="BT112" s="63"/>
      <c r="BU112" s="388"/>
      <c r="BV112" s="388"/>
      <c r="BW112" s="388"/>
      <c r="BX112" s="388"/>
      <c r="BY112" s="388"/>
      <c r="BZ112" s="388"/>
      <c r="CA112" s="79"/>
      <c r="CB112" s="79"/>
    </row>
    <row r="113" spans="69:80" ht="12.75" customHeight="1" x14ac:dyDescent="0.25">
      <c r="BQ113" s="63"/>
      <c r="BR113" s="63"/>
      <c r="BS113" s="63"/>
      <c r="BT113" s="63"/>
      <c r="BU113" s="388"/>
      <c r="BV113" s="388"/>
      <c r="BW113" s="388"/>
      <c r="BX113" s="388"/>
      <c r="BY113" s="388"/>
      <c r="BZ113" s="388"/>
      <c r="CA113" s="79"/>
      <c r="CB113" s="79"/>
    </row>
    <row r="114" spans="69:80" ht="12.75" customHeight="1" x14ac:dyDescent="0.2">
      <c r="BQ114" s="64"/>
      <c r="BR114" s="64"/>
      <c r="BS114" s="64"/>
      <c r="BT114" s="64"/>
      <c r="BU114" s="65"/>
      <c r="BV114" s="65"/>
      <c r="BW114" s="65"/>
      <c r="BX114" s="65"/>
      <c r="BY114" s="65"/>
      <c r="BZ114" s="65"/>
      <c r="CA114" s="65"/>
      <c r="CB114" s="65"/>
    </row>
    <row r="115" spans="69:80" ht="12.75" customHeight="1" x14ac:dyDescent="0.25">
      <c r="BQ115" s="405"/>
      <c r="BR115" s="405"/>
      <c r="BS115" s="405"/>
      <c r="BT115" s="405"/>
      <c r="BU115" s="66"/>
      <c r="BV115" s="67"/>
      <c r="BW115" s="66"/>
      <c r="BX115" s="67"/>
      <c r="BY115" s="66"/>
      <c r="BZ115" s="67"/>
      <c r="CA115" s="67"/>
      <c r="CB115" s="67"/>
    </row>
    <row r="116" spans="69:80" ht="12.75" customHeight="1" x14ac:dyDescent="0.25">
      <c r="BQ116" s="405"/>
      <c r="BR116" s="405"/>
      <c r="BS116" s="405"/>
      <c r="BT116" s="405"/>
      <c r="BU116" s="66"/>
      <c r="BV116" s="67"/>
      <c r="BW116" s="66"/>
      <c r="BX116" s="67"/>
      <c r="BY116" s="66"/>
      <c r="BZ116" s="67"/>
      <c r="CA116" s="67"/>
      <c r="CB116" s="67"/>
    </row>
    <row r="117" spans="69:80" ht="12.75" customHeight="1" x14ac:dyDescent="0.25">
      <c r="BQ117" s="405"/>
      <c r="BR117" s="405"/>
      <c r="BS117" s="405"/>
      <c r="BT117" s="405"/>
      <c r="BU117" s="66"/>
      <c r="BV117" s="67"/>
      <c r="BW117" s="66"/>
      <c r="BX117" s="67"/>
      <c r="BY117" s="66"/>
      <c r="BZ117" s="67"/>
      <c r="CA117" s="67"/>
      <c r="CB117" s="67"/>
    </row>
    <row r="118" spans="69:80" ht="12.75" customHeight="1" x14ac:dyDescent="0.25">
      <c r="BQ118" s="405"/>
      <c r="BR118" s="405"/>
      <c r="BS118" s="405"/>
      <c r="BT118" s="405"/>
      <c r="BU118" s="66"/>
      <c r="BV118" s="67"/>
      <c r="BW118" s="66"/>
      <c r="BX118" s="67"/>
      <c r="BY118" s="66"/>
      <c r="BZ118" s="67"/>
      <c r="CA118" s="67"/>
      <c r="CB118" s="67"/>
    </row>
  </sheetData>
  <sheetProtection password="CC2D" sheet="1" objects="1" scenarios="1" selectLockedCells="1"/>
  <dataConsolidate/>
  <mergeCells count="211">
    <mergeCell ref="BU43:CB43"/>
    <mergeCell ref="BW44:BX46"/>
    <mergeCell ref="C91:D91"/>
    <mergeCell ref="BQ117:BT117"/>
    <mergeCell ref="BQ118:BT118"/>
    <mergeCell ref="BQ116:BT116"/>
    <mergeCell ref="F48:BO48"/>
    <mergeCell ref="C63:D63"/>
    <mergeCell ref="C69:D69"/>
    <mergeCell ref="C110:E110"/>
    <mergeCell ref="BO55:BO58"/>
    <mergeCell ref="BQ115:BT115"/>
    <mergeCell ref="C72:D72"/>
    <mergeCell ref="BY44:BZ46"/>
    <mergeCell ref="CA44:CB46"/>
    <mergeCell ref="BU44:BV46"/>
    <mergeCell ref="BQ55:BQ58"/>
    <mergeCell ref="CA55:CB57"/>
    <mergeCell ref="BU54:CB54"/>
    <mergeCell ref="BW55:BX57"/>
    <mergeCell ref="BU55:BV57"/>
    <mergeCell ref="BY55:BZ57"/>
    <mergeCell ref="BU110:CB110"/>
    <mergeCell ref="BU111:BV113"/>
    <mergeCell ref="CE74:CE77"/>
    <mergeCell ref="BW111:BX113"/>
    <mergeCell ref="BY111:BZ113"/>
    <mergeCell ref="CD86:CD89"/>
    <mergeCell ref="C85:D85"/>
    <mergeCell ref="CF74:CF77"/>
    <mergeCell ref="CD74:CD77"/>
    <mergeCell ref="C112:E112"/>
    <mergeCell ref="C80:D80"/>
    <mergeCell ref="CE86:CE89"/>
    <mergeCell ref="F111:H111"/>
    <mergeCell ref="C103:D103"/>
    <mergeCell ref="C104:D104"/>
    <mergeCell ref="C106:D106"/>
    <mergeCell ref="C107:E107"/>
    <mergeCell ref="C105:D105"/>
    <mergeCell ref="C97:D97"/>
    <mergeCell ref="C109:E109"/>
    <mergeCell ref="N109:W109"/>
    <mergeCell ref="AO109:BI109"/>
    <mergeCell ref="C108:E108"/>
    <mergeCell ref="CF86:CF89"/>
    <mergeCell ref="C94:D94"/>
    <mergeCell ref="C90:D90"/>
    <mergeCell ref="C2:N2"/>
    <mergeCell ref="D7:H7"/>
    <mergeCell ref="N7:U7"/>
    <mergeCell ref="D8:H8"/>
    <mergeCell ref="D17:N17"/>
    <mergeCell ref="D9:H9"/>
    <mergeCell ref="C10:E10"/>
    <mergeCell ref="F10:H10"/>
    <mergeCell ref="C12:E12"/>
    <mergeCell ref="F12:H12"/>
    <mergeCell ref="C3:N3"/>
    <mergeCell ref="C11:E11"/>
    <mergeCell ref="F11:H11"/>
    <mergeCell ref="B16:AF16"/>
    <mergeCell ref="C102:D102"/>
    <mergeCell ref="C93:D93"/>
    <mergeCell ref="C96:D96"/>
    <mergeCell ref="C99:D99"/>
    <mergeCell ref="C100:D100"/>
    <mergeCell ref="C71:D71"/>
    <mergeCell ref="C82:D82"/>
    <mergeCell ref="C83:D83"/>
    <mergeCell ref="C98:D98"/>
    <mergeCell ref="C95:D95"/>
    <mergeCell ref="C79:D79"/>
    <mergeCell ref="C76:D76"/>
    <mergeCell ref="C77:D77"/>
    <mergeCell ref="C92:D92"/>
    <mergeCell ref="C101:D101"/>
    <mergeCell ref="C89:D89"/>
    <mergeCell ref="C73:D73"/>
    <mergeCell ref="C87:D87"/>
    <mergeCell ref="C88:D88"/>
    <mergeCell ref="C86:D86"/>
    <mergeCell ref="C84:D84"/>
    <mergeCell ref="C78:D78"/>
    <mergeCell ref="C74:D74"/>
    <mergeCell ref="C75:D75"/>
    <mergeCell ref="BN55:BN58"/>
    <mergeCell ref="BM55:BM58"/>
    <mergeCell ref="C66:D66"/>
    <mergeCell ref="C67:D67"/>
    <mergeCell ref="C64:D64"/>
    <mergeCell ref="C61:D61"/>
    <mergeCell ref="C58:D58"/>
    <mergeCell ref="C59:D59"/>
    <mergeCell ref="C62:D62"/>
    <mergeCell ref="C65:D65"/>
    <mergeCell ref="C81:D81"/>
    <mergeCell ref="F55:BL55"/>
    <mergeCell ref="C60:D60"/>
    <mergeCell ref="D52:E52"/>
    <mergeCell ref="D47:N47"/>
    <mergeCell ref="D51:E51"/>
    <mergeCell ref="P47:AF47"/>
    <mergeCell ref="C68:D68"/>
    <mergeCell ref="AW47:BG47"/>
    <mergeCell ref="BH47:BL47"/>
    <mergeCell ref="C70:D70"/>
    <mergeCell ref="D25:N25"/>
    <mergeCell ref="D26:N26"/>
    <mergeCell ref="D40:N40"/>
    <mergeCell ref="D41:N41"/>
    <mergeCell ref="D43:N43"/>
    <mergeCell ref="D44:N44"/>
    <mergeCell ref="D45:N45"/>
    <mergeCell ref="D36:N36"/>
    <mergeCell ref="D46:N46"/>
    <mergeCell ref="D32:N32"/>
    <mergeCell ref="D33:N33"/>
    <mergeCell ref="D42:N42"/>
    <mergeCell ref="AW18:BG18"/>
    <mergeCell ref="BH18:BL18"/>
    <mergeCell ref="AW19:BG20"/>
    <mergeCell ref="BH19:BL20"/>
    <mergeCell ref="D30:N30"/>
    <mergeCell ref="D31:N31"/>
    <mergeCell ref="D34:N34"/>
    <mergeCell ref="D35:N35"/>
    <mergeCell ref="CX79:CZ79"/>
    <mergeCell ref="CX73:CZ73"/>
    <mergeCell ref="CX74:CZ74"/>
    <mergeCell ref="CX75:CZ75"/>
    <mergeCell ref="CX76:CZ76"/>
    <mergeCell ref="CX77:CZ77"/>
    <mergeCell ref="D21:N21"/>
    <mergeCell ref="D37:N37"/>
    <mergeCell ref="D38:N38"/>
    <mergeCell ref="D39:N39"/>
    <mergeCell ref="BP55:BP58"/>
    <mergeCell ref="D18:N18"/>
    <mergeCell ref="D23:N23"/>
    <mergeCell ref="D24:N24"/>
    <mergeCell ref="D22:N22"/>
    <mergeCell ref="CX78:CZ78"/>
    <mergeCell ref="BH25:BL25"/>
    <mergeCell ref="AW26:BG26"/>
    <mergeCell ref="BH26:BL26"/>
    <mergeCell ref="AW25:BG25"/>
    <mergeCell ref="AW23:BG23"/>
    <mergeCell ref="BH23:BL23"/>
    <mergeCell ref="AW24:BG24"/>
    <mergeCell ref="BH24:BL24"/>
    <mergeCell ref="AW21:BG21"/>
    <mergeCell ref="BH21:BL21"/>
    <mergeCell ref="AW22:BG22"/>
    <mergeCell ref="BH22:BL22"/>
    <mergeCell ref="BH34:BL35"/>
    <mergeCell ref="AW36:BG36"/>
    <mergeCell ref="BH36:BL36"/>
    <mergeCell ref="AW32:BG32"/>
    <mergeCell ref="BH32:BL32"/>
    <mergeCell ref="AW33:BG33"/>
    <mergeCell ref="BH33:BL33"/>
    <mergeCell ref="AW27:BG28"/>
    <mergeCell ref="BH27:BL28"/>
    <mergeCell ref="AW29:BG31"/>
    <mergeCell ref="BH29:BL31"/>
    <mergeCell ref="D19:N19"/>
    <mergeCell ref="D20:N20"/>
    <mergeCell ref="D27:N27"/>
    <mergeCell ref="D28:N28"/>
    <mergeCell ref="D29:N29"/>
    <mergeCell ref="AW43:BG45"/>
    <mergeCell ref="BH43:BL45"/>
    <mergeCell ref="AW46:BG46"/>
    <mergeCell ref="BH46:BL46"/>
    <mergeCell ref="AW41:BG41"/>
    <mergeCell ref="BH41:BL41"/>
    <mergeCell ref="AW42:BG42"/>
    <mergeCell ref="BH42:BL42"/>
    <mergeCell ref="AW39:BG39"/>
    <mergeCell ref="BH39:BL39"/>
    <mergeCell ref="AW40:BG40"/>
    <mergeCell ref="BH40:BL40"/>
    <mergeCell ref="AW37:BG37"/>
    <mergeCell ref="BH37:BL37"/>
    <mergeCell ref="AW38:BG38"/>
    <mergeCell ref="BH38:BL38"/>
    <mergeCell ref="AW34:BG35"/>
    <mergeCell ref="P39:AF39"/>
    <mergeCell ref="P40:AF40"/>
    <mergeCell ref="P41:AF41"/>
    <mergeCell ref="P42:AF42"/>
    <mergeCell ref="P43:AF45"/>
    <mergeCell ref="P46:AF46"/>
    <mergeCell ref="P32:AF32"/>
    <mergeCell ref="P33:AF33"/>
    <mergeCell ref="P34:AF35"/>
    <mergeCell ref="P36:AF36"/>
    <mergeCell ref="P37:AF37"/>
    <mergeCell ref="P38:AF38"/>
    <mergeCell ref="P26:AF26"/>
    <mergeCell ref="P27:AF28"/>
    <mergeCell ref="P29:AF31"/>
    <mergeCell ref="P22:AF22"/>
    <mergeCell ref="P23:AF23"/>
    <mergeCell ref="P24:AF24"/>
    <mergeCell ref="P25:AF25"/>
    <mergeCell ref="P17:AF17"/>
    <mergeCell ref="P18:AF18"/>
    <mergeCell ref="P19:AF20"/>
    <mergeCell ref="P21:AF21"/>
  </mergeCells>
  <phoneticPr fontId="4" type="noConversion"/>
  <conditionalFormatting sqref="AT59:AT105">
    <cfRule type="cellIs" dxfId="205" priority="66" stopIfTrue="1" operator="notEqual">
      <formula>$AT$56</formula>
    </cfRule>
    <cfRule type="cellIs" dxfId="204" priority="67" stopIfTrue="1" operator="equal">
      <formula>$AT$56</formula>
    </cfRule>
  </conditionalFormatting>
  <conditionalFormatting sqref="AV59:AV105">
    <cfRule type="cellIs" dxfId="203" priority="64" stopIfTrue="1" operator="notEqual">
      <formula>$AV$56</formula>
    </cfRule>
    <cfRule type="cellIs" dxfId="202" priority="65" stopIfTrue="1" operator="equal">
      <formula>$AV$56</formula>
    </cfRule>
  </conditionalFormatting>
  <conditionalFormatting sqref="AX59:AX105">
    <cfRule type="cellIs" dxfId="201" priority="62" stopIfTrue="1" operator="notEqual">
      <formula>$AX$56</formula>
    </cfRule>
    <cfRule type="cellIs" dxfId="200" priority="63" stopIfTrue="1" operator="equal">
      <formula>$AX$56</formula>
    </cfRule>
  </conditionalFormatting>
  <conditionalFormatting sqref="AZ59:AZ105">
    <cfRule type="cellIs" dxfId="199" priority="60" stopIfTrue="1" operator="notEqual">
      <formula>$AZ$56</formula>
    </cfRule>
    <cfRule type="cellIs" dxfId="198" priority="61" stopIfTrue="1" operator="equal">
      <formula>$AZ$56</formula>
    </cfRule>
  </conditionalFormatting>
  <conditionalFormatting sqref="BB59:BB105">
    <cfRule type="cellIs" dxfId="197" priority="58" stopIfTrue="1" operator="equal">
      <formula>$BB$56</formula>
    </cfRule>
    <cfRule type="cellIs" dxfId="196" priority="59" stopIfTrue="1" operator="notEqual">
      <formula>$BB$56</formula>
    </cfRule>
  </conditionalFormatting>
  <conditionalFormatting sqref="BD59:BD105">
    <cfRule type="cellIs" dxfId="195" priority="56" stopIfTrue="1" operator="notEqual">
      <formula>$BD$56</formula>
    </cfRule>
    <cfRule type="cellIs" dxfId="194" priority="57" stopIfTrue="1" operator="equal">
      <formula>$BD$56</formula>
    </cfRule>
  </conditionalFormatting>
  <conditionalFormatting sqref="BF59:BF105">
    <cfRule type="cellIs" dxfId="193" priority="54" stopIfTrue="1" operator="notEqual">
      <formula>$BF$56</formula>
    </cfRule>
    <cfRule type="cellIs" dxfId="192" priority="55" stopIfTrue="1" operator="equal">
      <formula>$BF$56</formula>
    </cfRule>
  </conditionalFormatting>
  <conditionalFormatting sqref="BH59:BH105">
    <cfRule type="cellIs" dxfId="191" priority="52" stopIfTrue="1" operator="notEqual">
      <formula>$BH$56</formula>
    </cfRule>
    <cfRule type="cellIs" dxfId="190" priority="53" stopIfTrue="1" operator="equal">
      <formula>$BH$56</formula>
    </cfRule>
  </conditionalFormatting>
  <conditionalFormatting sqref="BJ59:BJ105">
    <cfRule type="cellIs" dxfId="189" priority="50" stopIfTrue="1" operator="notEqual">
      <formula>$BJ$56</formula>
    </cfRule>
    <cfRule type="cellIs" dxfId="188" priority="51" stopIfTrue="1" operator="equal">
      <formula>$BJ$56</formula>
    </cfRule>
  </conditionalFormatting>
  <conditionalFormatting sqref="BL59:BL105">
    <cfRule type="cellIs" dxfId="187" priority="48" stopIfTrue="1" operator="notEqual">
      <formula>$K$11</formula>
    </cfRule>
    <cfRule type="cellIs" dxfId="186" priority="49" stopIfTrue="1" operator="equal">
      <formula>$K$11</formula>
    </cfRule>
  </conditionalFormatting>
  <conditionalFormatting sqref="BO59:BP105">
    <cfRule type="cellIs" dxfId="185" priority="45" stopIfTrue="1" operator="between">
      <formula>1</formula>
      <formula>2</formula>
    </cfRule>
    <cfRule type="cellIs" dxfId="184" priority="46" stopIfTrue="1" operator="between">
      <formula>2.05</formula>
      <formula>3.94</formula>
    </cfRule>
    <cfRule type="cellIs" dxfId="183" priority="47" stopIfTrue="1" operator="between">
      <formula>3.95</formula>
      <formula>7</formula>
    </cfRule>
  </conditionalFormatting>
  <conditionalFormatting sqref="F59:F105">
    <cfRule type="cellIs" dxfId="182" priority="43" stopIfTrue="1" operator="notEqual">
      <formula>$F$56</formula>
    </cfRule>
    <cfRule type="cellIs" dxfId="181" priority="44" stopIfTrue="1" operator="equal">
      <formula>$F$56</formula>
    </cfRule>
  </conditionalFormatting>
  <conditionalFormatting sqref="H59:H105">
    <cfRule type="cellIs" dxfId="180" priority="41" stopIfTrue="1" operator="notEqual">
      <formula>$H$56</formula>
    </cfRule>
    <cfRule type="cellIs" dxfId="179" priority="42" stopIfTrue="1" operator="equal">
      <formula>$H$56</formula>
    </cfRule>
  </conditionalFormatting>
  <conditionalFormatting sqref="J59:J105">
    <cfRule type="cellIs" dxfId="178" priority="39" stopIfTrue="1" operator="notEqual">
      <formula>$J$56</formula>
    </cfRule>
    <cfRule type="cellIs" dxfId="177" priority="40" stopIfTrue="1" operator="equal">
      <formula>$J$56</formula>
    </cfRule>
  </conditionalFormatting>
  <conditionalFormatting sqref="L59:L105">
    <cfRule type="cellIs" dxfId="176" priority="37" stopIfTrue="1" operator="notEqual">
      <formula>$L$56</formula>
    </cfRule>
    <cfRule type="cellIs" dxfId="175" priority="38" stopIfTrue="1" operator="equal">
      <formula>$L$56</formula>
    </cfRule>
  </conditionalFormatting>
  <conditionalFormatting sqref="N59:N105">
    <cfRule type="cellIs" dxfId="174" priority="35" stopIfTrue="1" operator="notEqual">
      <formula>$N$56</formula>
    </cfRule>
    <cfRule type="cellIs" dxfId="173" priority="36" stopIfTrue="1" operator="equal">
      <formula>$N$56</formula>
    </cfRule>
  </conditionalFormatting>
  <conditionalFormatting sqref="P59:P105">
    <cfRule type="cellIs" dxfId="172" priority="33" stopIfTrue="1" operator="notEqual">
      <formula>$P$56</formula>
    </cfRule>
    <cfRule type="cellIs" dxfId="171" priority="34" stopIfTrue="1" operator="equal">
      <formula>$P$56</formula>
    </cfRule>
  </conditionalFormatting>
  <conditionalFormatting sqref="R59:R105">
    <cfRule type="cellIs" dxfId="170" priority="31" stopIfTrue="1" operator="notEqual">
      <formula>$R$56</formula>
    </cfRule>
    <cfRule type="cellIs" dxfId="169" priority="32" stopIfTrue="1" operator="equal">
      <formula>$R$56</formula>
    </cfRule>
  </conditionalFormatting>
  <conditionalFormatting sqref="T59:T105">
    <cfRule type="cellIs" dxfId="168" priority="29" stopIfTrue="1" operator="notEqual">
      <formula>$T$56</formula>
    </cfRule>
    <cfRule type="cellIs" dxfId="167" priority="30" stopIfTrue="1" operator="equal">
      <formula>$T$56</formula>
    </cfRule>
  </conditionalFormatting>
  <conditionalFormatting sqref="V59:V105">
    <cfRule type="cellIs" dxfId="166" priority="27" stopIfTrue="1" operator="notEqual">
      <formula>$V$56</formula>
    </cfRule>
    <cfRule type="cellIs" dxfId="165" priority="28" stopIfTrue="1" operator="equal">
      <formula>$V$56</formula>
    </cfRule>
  </conditionalFormatting>
  <conditionalFormatting sqref="X59:X105">
    <cfRule type="cellIs" dxfId="164" priority="25" stopIfTrue="1" operator="notEqual">
      <formula>$X$56</formula>
    </cfRule>
    <cfRule type="cellIs" dxfId="163" priority="26" stopIfTrue="1" operator="equal">
      <formula>$X$56</formula>
    </cfRule>
  </conditionalFormatting>
  <conditionalFormatting sqref="Z59:Z105">
    <cfRule type="cellIs" dxfId="162" priority="23" stopIfTrue="1" operator="notEqual">
      <formula>$Z$56</formula>
    </cfRule>
    <cfRule type="cellIs" dxfId="161" priority="24" stopIfTrue="1" operator="equal">
      <formula>$Z$56</formula>
    </cfRule>
  </conditionalFormatting>
  <conditionalFormatting sqref="AB59:AB105">
    <cfRule type="cellIs" dxfId="160" priority="21" stopIfTrue="1" operator="notEqual">
      <formula>$AB$56</formula>
    </cfRule>
    <cfRule type="cellIs" dxfId="159" priority="22" stopIfTrue="1" operator="equal">
      <formula>$AB$56</formula>
    </cfRule>
  </conditionalFormatting>
  <conditionalFormatting sqref="AD59:AD105">
    <cfRule type="cellIs" dxfId="158" priority="19" stopIfTrue="1" operator="notEqual">
      <formula>$AD$56</formula>
    </cfRule>
    <cfRule type="cellIs" dxfId="157" priority="20" stopIfTrue="1" operator="equal">
      <formula>$AD$56</formula>
    </cfRule>
  </conditionalFormatting>
  <conditionalFormatting sqref="AF59:AF105">
    <cfRule type="cellIs" dxfId="156" priority="17" stopIfTrue="1" operator="notEqual">
      <formula>$AF$56</formula>
    </cfRule>
    <cfRule type="cellIs" dxfId="155" priority="18" stopIfTrue="1" operator="equal">
      <formula>$AF$56</formula>
    </cfRule>
  </conditionalFormatting>
  <conditionalFormatting sqref="AH59:AH105">
    <cfRule type="cellIs" dxfId="154" priority="15" stopIfTrue="1" operator="notEqual">
      <formula>$AH$56</formula>
    </cfRule>
    <cfRule type="cellIs" dxfId="153" priority="16" stopIfTrue="1" operator="equal">
      <formula>$AH$56</formula>
    </cfRule>
  </conditionalFormatting>
  <conditionalFormatting sqref="AJ59:AJ105">
    <cfRule type="cellIs" dxfId="152" priority="13" stopIfTrue="1" operator="notEqual">
      <formula>$AJ$56</formula>
    </cfRule>
    <cfRule type="cellIs" dxfId="151" priority="14" stopIfTrue="1" operator="equal">
      <formula>$AJ$56</formula>
    </cfRule>
  </conditionalFormatting>
  <conditionalFormatting sqref="AL59:AL105">
    <cfRule type="cellIs" dxfId="150" priority="11" stopIfTrue="1" operator="notEqual">
      <formula>$AL$56</formula>
    </cfRule>
    <cfRule type="cellIs" dxfId="149" priority="12" stopIfTrue="1" operator="equal">
      <formula>$AL$56</formula>
    </cfRule>
  </conditionalFormatting>
  <conditionalFormatting sqref="AN59:AN105">
    <cfRule type="cellIs" dxfId="148" priority="9" stopIfTrue="1" operator="notEqual">
      <formula>$AN$56</formula>
    </cfRule>
    <cfRule type="cellIs" dxfId="147" priority="10" stopIfTrue="1" operator="equal">
      <formula>$AN$56</formula>
    </cfRule>
  </conditionalFormatting>
  <conditionalFormatting sqref="AP59:AP105">
    <cfRule type="cellIs" dxfId="146" priority="7" stopIfTrue="1" operator="notEqual">
      <formula>$AP$56</formula>
    </cfRule>
    <cfRule type="cellIs" dxfId="145" priority="8" stopIfTrue="1" operator="equal">
      <formula>$AP$56</formula>
    </cfRule>
  </conditionalFormatting>
  <conditionalFormatting sqref="AR59:AR105">
    <cfRule type="cellIs" dxfId="144" priority="5" stopIfTrue="1" operator="notEqual">
      <formula>$AR$56</formula>
    </cfRule>
    <cfRule type="cellIs" dxfId="143" priority="6" stopIfTrue="1" operator="equal">
      <formula>$AR$56</formula>
    </cfRule>
  </conditionalFormatting>
  <conditionalFormatting sqref="BP59:BP105">
    <cfRule type="cellIs" dxfId="142" priority="4" stopIfTrue="1" operator="between">
      <formula>295</formula>
      <formula>417</formula>
    </cfRule>
  </conditionalFormatting>
  <conditionalFormatting sqref="BO108">
    <cfRule type="cellIs" dxfId="141" priority="1" stopIfTrue="1" operator="greaterThanOrEqual">
      <formula>3.95</formula>
    </cfRule>
    <cfRule type="cellIs" dxfId="140" priority="2" stopIfTrue="1" operator="between">
      <formula>2.05</formula>
      <formula>3.94</formula>
    </cfRule>
    <cfRule type="cellIs" dxfId="139" priority="3" stopIfTrue="1" operator="lessThanOrEqual">
      <formula>2</formula>
    </cfRule>
  </conditionalFormatting>
  <dataValidations count="4">
    <dataValidation type="decimal" allowBlank="1" showInputMessage="1" showErrorMessage="1" errorTitle="ERROR" error="Sólo se admiten valores decimales entre 0 y 3. Ingresar valores con coma decimal y no con punto, por ejemplo: 2,5 y no 2.5" sqref="K59:K105">
      <formula1>0</formula1>
      <formula2>3</formula2>
    </dataValidation>
    <dataValidation type="list" allowBlank="1" showInputMessage="1" showErrorMessage="1" errorTitle="Error" error="DIGITAR &quot;p o P&quot; SI ALUMNO SE ENCUENTRA PRESENTE O BIEN &quot;a o A&quot;  SI ESTÁ AUSENTE." sqref="E59:E105">
      <formula1>$CK$14:$CK$15</formula1>
    </dataValidation>
    <dataValidation type="list" allowBlank="1" showInputMessage="1" showErrorMessage="1" errorTitle="ERROR" error="SOLO SE ADMITEN LAS RESPUESTAS: A, B, C o D." sqref="F59:F105 J59:J105 L59:L105 N59:N105 P59:P105 R59:R105 T59:T105 V59:V105 X59:X105 Z59:Z105 AB59:AB105 AD59:AD105 AF59:AF105 AH59:AH105 AJ59:AJ105 AL59:AL105 AN59:AN105 AP59:AP105 AR59:AR105 AT59:AT105 AV59:AV105 AX59:AX105 AZ59:AZ105 BB59:BB105 BD59:BD105 BF59:BF105 BH59:BH105 BJ59:BJ105 H59:H105">
      <formula1>$J$8:$J$11</formula1>
    </dataValidation>
    <dataValidation type="list" allowBlank="1" showInputMessage="1" showErrorMessage="1" errorTitle="ERROR" error="SOLO SE ADMITEN LOS SIGUIENTES RESPUESTAS NUMÉRICAS: 0, 1, 2 o 3." sqref="BL59:BL105">
      <formula1>$K$8:$K$11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59" orientation="landscape" horizontalDpi="300" verticalDpi="300" r:id="rId1"/>
  <headerFooter alignWithMargins="0"/>
  <rowBreaks count="1" manualBreakCount="1">
    <brk id="53" max="16383" man="1"/>
  </rowBreaks>
  <colBreaks count="2" manualBreakCount="2">
    <brk id="70" max="115" man="1"/>
    <brk id="8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Z118"/>
  <sheetViews>
    <sheetView showGridLines="0" topLeftCell="A43" zoomScale="82" zoomScaleNormal="82" zoomScaleSheetLayoutView="80" workbookViewId="0">
      <selection activeCell="N68" sqref="N68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7" bestFit="1" customWidth="1"/>
    <col min="6" max="6" width="5.42578125" customWidth="1"/>
    <col min="7" max="7" width="5.28515625" style="25" hidden="1" customWidth="1"/>
    <col min="8" max="8" width="5" customWidth="1"/>
    <col min="9" max="9" width="5.28515625" hidden="1" customWidth="1"/>
    <col min="10" max="10" width="5" customWidth="1"/>
    <col min="11" max="11" width="5.28515625" hidden="1" customWidth="1"/>
    <col min="12" max="12" width="5.7109375" customWidth="1"/>
    <col min="13" max="13" width="5.28515625" hidden="1" customWidth="1"/>
    <col min="14" max="14" width="5" style="17" customWidth="1"/>
    <col min="15" max="15" width="5.28515625" style="17" hidden="1" customWidth="1"/>
    <col min="16" max="16" width="5" style="17" customWidth="1"/>
    <col min="17" max="17" width="5.28515625" style="17" hidden="1" customWidth="1"/>
    <col min="18" max="18" width="5" style="17" customWidth="1"/>
    <col min="19" max="19" width="5.28515625" style="17" hidden="1" customWidth="1"/>
    <col min="20" max="20" width="5" style="17" customWidth="1"/>
    <col min="21" max="21" width="5.28515625" hidden="1" customWidth="1"/>
    <col min="22" max="22" width="5" customWidth="1"/>
    <col min="23" max="23" width="5.28515625" hidden="1" customWidth="1"/>
    <col min="24" max="24" width="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5.28515625" customWidth="1"/>
    <col min="31" max="31" width="5.28515625" hidden="1" customWidth="1"/>
    <col min="32" max="32" width="5.28515625" customWidth="1"/>
    <col min="33" max="33" width="5.28515625" hidden="1" customWidth="1"/>
    <col min="34" max="34" width="5.28515625" customWidth="1"/>
    <col min="35" max="35" width="5.28515625" hidden="1" customWidth="1"/>
    <col min="36" max="36" width="5.28515625" customWidth="1"/>
    <col min="37" max="37" width="5.28515625" hidden="1" customWidth="1"/>
    <col min="38" max="38" width="5.28515625" customWidth="1"/>
    <col min="39" max="39" width="5.28515625" hidden="1" customWidth="1"/>
    <col min="40" max="40" width="5" customWidth="1"/>
    <col min="41" max="41" width="5.28515625" hidden="1" customWidth="1"/>
    <col min="42" max="42" width="5" customWidth="1"/>
    <col min="43" max="43" width="5.28515625" hidden="1" customWidth="1"/>
    <col min="44" max="44" width="5.28515625" customWidth="1"/>
    <col min="45" max="45" width="5.28515625" hidden="1" customWidth="1"/>
    <col min="46" max="46" width="5.28515625" customWidth="1"/>
    <col min="47" max="47" width="5.28515625" hidden="1" customWidth="1"/>
    <col min="48" max="48" width="5.28515625" customWidth="1"/>
    <col min="49" max="49" width="5.28515625" hidden="1" customWidth="1"/>
    <col min="50" max="50" width="5.28515625" customWidth="1"/>
    <col min="51" max="51" width="5.28515625" hidden="1" customWidth="1"/>
    <col min="52" max="52" width="5.28515625" customWidth="1"/>
    <col min="53" max="53" width="5.28515625" hidden="1" customWidth="1"/>
    <col min="54" max="54" width="5" customWidth="1"/>
    <col min="55" max="55" width="5.28515625" hidden="1" customWidth="1"/>
    <col min="56" max="56" width="5" customWidth="1"/>
    <col min="57" max="57" width="5.28515625" hidden="1" customWidth="1"/>
    <col min="58" max="58" width="5" customWidth="1"/>
    <col min="59" max="59" width="5.28515625" hidden="1" customWidth="1"/>
    <col min="60" max="60" width="5" customWidth="1"/>
    <col min="61" max="61" width="5.28515625" hidden="1" customWidth="1"/>
    <col min="62" max="62" width="5" customWidth="1"/>
    <col min="63" max="63" width="5.28515625" hidden="1" customWidth="1"/>
    <col min="64" max="64" width="5.5703125" customWidth="1"/>
    <col min="65" max="65" width="9.42578125" customWidth="1"/>
    <col min="66" max="66" width="8" customWidth="1"/>
    <col min="67" max="67" width="10.85546875" customWidth="1"/>
    <col min="68" max="68" width="14.140625" hidden="1" customWidth="1"/>
    <col min="69" max="71" width="12" customWidth="1"/>
    <col min="72" max="72" width="26.140625" style="47" customWidth="1"/>
    <col min="73" max="80" width="8.140625" style="47" customWidth="1"/>
    <col min="81" max="81" width="8.28515625" style="47" customWidth="1"/>
    <col min="82" max="82" width="11.7109375" style="47" bestFit="1" customWidth="1"/>
    <col min="83" max="84" width="12.42578125" style="47" bestFit="1" customWidth="1"/>
    <col min="85" max="85" width="0.5703125" style="47" customWidth="1"/>
    <col min="86" max="88" width="17.42578125" customWidth="1"/>
    <col min="89" max="89" width="13.42578125" customWidth="1"/>
    <col min="90" max="90" width="5.5703125" customWidth="1"/>
    <col min="97" max="97" width="5.42578125" customWidth="1"/>
    <col min="98" max="100" width="6.140625" customWidth="1"/>
  </cols>
  <sheetData>
    <row r="2" spans="1:89" ht="12.75" customHeight="1" x14ac:dyDescent="0.2">
      <c r="C2" s="361" t="s">
        <v>128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9"/>
      <c r="P2" s="19"/>
      <c r="Q2" s="19"/>
      <c r="R2" s="19"/>
      <c r="S2" s="19"/>
      <c r="T2" s="19"/>
    </row>
    <row r="3" spans="1:89" ht="12.75" customHeight="1" x14ac:dyDescent="0.2">
      <c r="C3" s="380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20"/>
      <c r="P3" s="20"/>
      <c r="Q3" s="20"/>
      <c r="R3" s="20"/>
      <c r="S3" s="20"/>
      <c r="T3" s="20"/>
    </row>
    <row r="4" spans="1:89" ht="12.75" customHeight="1" x14ac:dyDescent="0.2">
      <c r="C4" s="1"/>
      <c r="D4" s="1"/>
      <c r="E4" s="1"/>
      <c r="F4" s="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9" ht="12.75" customHeight="1" x14ac:dyDescent="0.2">
      <c r="C5" s="426" t="s">
        <v>185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"/>
      <c r="P5" s="1"/>
      <c r="Q5" s="1"/>
      <c r="R5" s="1"/>
      <c r="S5" s="1"/>
      <c r="T5" s="1"/>
    </row>
    <row r="6" spans="1:89" ht="12.75" customHeight="1" x14ac:dyDescent="0.2">
      <c r="C6" s="2"/>
      <c r="D6" s="2"/>
      <c r="E6" s="15"/>
      <c r="F6" s="2"/>
      <c r="G6" s="23"/>
      <c r="H6" s="2"/>
      <c r="I6" s="13"/>
      <c r="L6" s="2"/>
      <c r="M6" s="2"/>
      <c r="N6" s="15"/>
      <c r="O6" s="15"/>
      <c r="P6" s="15"/>
      <c r="Q6" s="15"/>
      <c r="R6" s="15"/>
      <c r="S6" s="15"/>
      <c r="T6" s="15"/>
      <c r="U6" s="2"/>
      <c r="V6" s="13"/>
    </row>
    <row r="7" spans="1:89" ht="12.75" customHeight="1" x14ac:dyDescent="0.2">
      <c r="B7" s="3"/>
      <c r="C7" s="4" t="s">
        <v>15</v>
      </c>
      <c r="D7" s="362" t="s">
        <v>126</v>
      </c>
      <c r="E7" s="362"/>
      <c r="F7" s="362"/>
      <c r="G7" s="362"/>
      <c r="H7" s="362"/>
      <c r="I7" s="28"/>
      <c r="J7" s="58"/>
      <c r="K7" s="130"/>
      <c r="L7" s="6" t="s">
        <v>18</v>
      </c>
      <c r="M7" s="6"/>
      <c r="N7" s="363" t="s">
        <v>125</v>
      </c>
      <c r="O7" s="363"/>
      <c r="P7" s="363"/>
      <c r="Q7" s="363"/>
      <c r="R7" s="363"/>
      <c r="S7" s="363"/>
      <c r="T7" s="363"/>
      <c r="U7" s="363"/>
      <c r="V7" s="119"/>
      <c r="W7" s="13"/>
      <c r="X7" s="13"/>
    </row>
    <row r="8" spans="1:89" ht="12.75" customHeight="1" x14ac:dyDescent="0.2">
      <c r="B8" s="3"/>
      <c r="C8" s="4" t="s">
        <v>1</v>
      </c>
      <c r="D8" s="364" t="s">
        <v>87</v>
      </c>
      <c r="E8" s="364"/>
      <c r="F8" s="364"/>
      <c r="G8" s="364"/>
      <c r="H8" s="364"/>
      <c r="I8" s="38"/>
      <c r="J8" s="97" t="s">
        <v>0</v>
      </c>
      <c r="K8" s="97">
        <v>0</v>
      </c>
      <c r="L8" s="152" t="s">
        <v>50</v>
      </c>
      <c r="M8" s="144"/>
      <c r="N8" s="144"/>
      <c r="O8" s="29"/>
      <c r="P8" s="29"/>
      <c r="Q8" s="29"/>
      <c r="R8" s="29"/>
      <c r="S8" s="29"/>
      <c r="T8" s="29"/>
      <c r="U8" s="30"/>
      <c r="V8" s="31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89" ht="12.75" customHeight="1" x14ac:dyDescent="0.2">
      <c r="B9" s="3"/>
      <c r="C9" s="4" t="s">
        <v>5</v>
      </c>
      <c r="D9" s="368" t="s">
        <v>127</v>
      </c>
      <c r="E9" s="369"/>
      <c r="F9" s="369"/>
      <c r="G9" s="369"/>
      <c r="H9" s="370"/>
      <c r="I9" s="39"/>
      <c r="J9" s="97" t="s">
        <v>24</v>
      </c>
      <c r="K9" s="97">
        <v>1</v>
      </c>
      <c r="L9" s="153" t="s">
        <v>49</v>
      </c>
      <c r="M9" s="145"/>
      <c r="N9" s="145"/>
      <c r="O9" s="33"/>
      <c r="P9" s="33"/>
      <c r="Q9" s="33"/>
      <c r="R9" s="33"/>
      <c r="S9" s="33"/>
      <c r="T9" s="33"/>
      <c r="U9" s="34"/>
      <c r="V9" s="34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89" ht="12.75" customHeight="1" x14ac:dyDescent="0.2">
      <c r="B10" s="3"/>
      <c r="C10" s="371" t="s">
        <v>10</v>
      </c>
      <c r="D10" s="372"/>
      <c r="E10" s="373"/>
      <c r="F10" s="374"/>
      <c r="G10" s="375"/>
      <c r="H10" s="376"/>
      <c r="I10" s="40"/>
      <c r="J10" s="97" t="s">
        <v>25</v>
      </c>
      <c r="K10" s="97">
        <v>2</v>
      </c>
      <c r="L10" s="153" t="s">
        <v>48</v>
      </c>
      <c r="M10" s="145"/>
      <c r="N10" s="145"/>
      <c r="O10" s="33"/>
      <c r="P10" s="33"/>
      <c r="Q10" s="33"/>
      <c r="R10" s="33"/>
      <c r="S10" s="33"/>
      <c r="T10" s="33"/>
      <c r="U10" s="34"/>
      <c r="V10" s="34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89" ht="12.75" customHeight="1" x14ac:dyDescent="0.2">
      <c r="B11" s="3"/>
      <c r="C11" s="371" t="s">
        <v>8</v>
      </c>
      <c r="D11" s="372"/>
      <c r="E11" s="373"/>
      <c r="F11" s="377">
        <f>COUNTIF(E59:E105,"=P")</f>
        <v>0</v>
      </c>
      <c r="G11" s="378"/>
      <c r="H11" s="379"/>
      <c r="I11" s="41"/>
      <c r="J11" s="97" t="s">
        <v>26</v>
      </c>
      <c r="K11" s="97">
        <v>3</v>
      </c>
      <c r="L11" s="153" t="s">
        <v>47</v>
      </c>
      <c r="M11" s="145"/>
      <c r="N11" s="145"/>
      <c r="O11" s="33"/>
      <c r="P11" s="117"/>
      <c r="Q11" s="117"/>
      <c r="R11" s="117"/>
      <c r="S11" s="11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1:89" ht="12.75" customHeight="1" x14ac:dyDescent="0.2">
      <c r="B12" s="3"/>
      <c r="C12" s="371" t="s">
        <v>13</v>
      </c>
      <c r="D12" s="372"/>
      <c r="E12" s="373"/>
      <c r="F12" s="377">
        <f>COUNTIF(E59:E105,"=A")</f>
        <v>0</v>
      </c>
      <c r="G12" s="378"/>
      <c r="H12" s="379"/>
      <c r="I12" s="41"/>
      <c r="J12" s="142"/>
      <c r="K12" s="142"/>
      <c r="L12" s="153"/>
      <c r="M12" s="59"/>
      <c r="N12" s="59"/>
      <c r="O12" s="59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118"/>
      <c r="BN12" s="118"/>
      <c r="BO12" s="118"/>
      <c r="BP12" s="118"/>
      <c r="BQ12" s="118"/>
      <c r="BR12" s="118"/>
      <c r="BS12" s="11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1:89" ht="12.75" customHeight="1" x14ac:dyDescent="0.2">
      <c r="C13" s="8"/>
      <c r="D13" s="8"/>
      <c r="E13" s="16"/>
      <c r="F13" s="8"/>
      <c r="G13" s="24"/>
      <c r="H13" s="8"/>
      <c r="I13" s="13"/>
      <c r="L13" s="33"/>
      <c r="M13" s="35"/>
      <c r="N13" s="35"/>
      <c r="O13" s="35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118"/>
      <c r="BN13" s="118"/>
      <c r="BO13" s="118"/>
      <c r="BP13" s="118"/>
      <c r="BQ13" s="118"/>
      <c r="BR13" s="118"/>
      <c r="BS13" s="11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K13" s="21"/>
    </row>
    <row r="14" spans="1:89" ht="12.75" customHeight="1" x14ac:dyDescent="0.2">
      <c r="M14" s="35"/>
      <c r="N14" s="35"/>
      <c r="O14" s="35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1"/>
      <c r="BN14" s="51"/>
      <c r="BO14" s="51"/>
      <c r="BP14" s="51"/>
      <c r="BQ14" s="51"/>
      <c r="BR14" s="51"/>
      <c r="BS14" s="51"/>
      <c r="CK14" s="42" t="s">
        <v>0</v>
      </c>
    </row>
    <row r="15" spans="1:89" ht="12.75" customHeight="1" thickBot="1" x14ac:dyDescent="0.25">
      <c r="B15" s="13"/>
      <c r="C15" s="13"/>
      <c r="D15" s="13" t="s">
        <v>39</v>
      </c>
      <c r="BM15" s="37"/>
      <c r="CK15" s="42" t="s">
        <v>4</v>
      </c>
    </row>
    <row r="16" spans="1:89" ht="12.75" customHeight="1" thickBot="1" x14ac:dyDescent="0.25">
      <c r="A16" s="13"/>
      <c r="B16" s="382" t="s">
        <v>46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M16" s="37"/>
      <c r="CK16" s="32"/>
    </row>
    <row r="17" spans="1:84" ht="12.75" customHeight="1" x14ac:dyDescent="0.2">
      <c r="A17" s="13"/>
      <c r="B17" s="124" t="s">
        <v>2</v>
      </c>
      <c r="C17" s="126" t="s">
        <v>27</v>
      </c>
      <c r="D17" s="365" t="s">
        <v>12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7"/>
      <c r="O17" s="120"/>
      <c r="P17" s="313" t="s">
        <v>40</v>
      </c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5"/>
      <c r="AG17" s="139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55"/>
      <c r="BN17" s="55"/>
      <c r="CC17" s="49"/>
      <c r="CD17" s="49"/>
      <c r="CE17" s="49"/>
      <c r="CF17" s="49"/>
    </row>
    <row r="18" spans="1:84" ht="15" customHeight="1" x14ac:dyDescent="0.2">
      <c r="A18" s="13"/>
      <c r="B18" s="125">
        <v>1</v>
      </c>
      <c r="C18" s="127">
        <v>1</v>
      </c>
      <c r="D18" s="319" t="s">
        <v>55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1"/>
      <c r="O18" s="116"/>
      <c r="P18" s="316" t="s">
        <v>51</v>
      </c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8"/>
      <c r="AG18" s="159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54"/>
      <c r="BN18" s="54"/>
      <c r="CC18" s="49"/>
      <c r="CD18" s="49"/>
      <c r="CE18" s="49"/>
      <c r="CF18" s="49"/>
    </row>
    <row r="19" spans="1:84" ht="27" customHeight="1" x14ac:dyDescent="0.2">
      <c r="A19" s="13"/>
      <c r="B19" s="125">
        <f>B18+1</f>
        <v>2</v>
      </c>
      <c r="C19" s="127">
        <v>1</v>
      </c>
      <c r="D19" s="319" t="s">
        <v>56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1"/>
      <c r="O19" s="116"/>
      <c r="P19" s="307" t="s">
        <v>85</v>
      </c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9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55"/>
      <c r="BN19" s="55"/>
      <c r="CC19" s="49"/>
      <c r="CD19" s="49"/>
      <c r="CE19" s="49"/>
      <c r="CF19" s="49"/>
    </row>
    <row r="20" spans="1:84" ht="13.5" x14ac:dyDescent="0.2">
      <c r="A20" s="13"/>
      <c r="B20" s="125">
        <f t="shared" ref="B20:B47" si="0">B19+1</f>
        <v>3</v>
      </c>
      <c r="C20" s="127">
        <v>1</v>
      </c>
      <c r="D20" s="322" t="s">
        <v>57</v>
      </c>
      <c r="E20" s="323"/>
      <c r="F20" s="323"/>
      <c r="G20" s="323"/>
      <c r="H20" s="323"/>
      <c r="I20" s="323"/>
      <c r="J20" s="323"/>
      <c r="K20" s="323"/>
      <c r="L20" s="323"/>
      <c r="M20" s="323"/>
      <c r="N20" s="324"/>
      <c r="O20" s="116"/>
      <c r="P20" s="307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9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56"/>
      <c r="BN20" s="56"/>
      <c r="CC20" s="49"/>
      <c r="CD20" s="49"/>
      <c r="CE20" s="49"/>
      <c r="CF20" s="49"/>
    </row>
    <row r="21" spans="1:84" ht="28.5" customHeight="1" x14ac:dyDescent="0.2">
      <c r="A21" s="13"/>
      <c r="B21" s="125">
        <f t="shared" si="0"/>
        <v>4</v>
      </c>
      <c r="C21" s="127">
        <v>1</v>
      </c>
      <c r="D21" s="329" t="s">
        <v>58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1"/>
      <c r="O21" s="116"/>
      <c r="P21" s="310" t="s">
        <v>84</v>
      </c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2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57"/>
      <c r="BN21" s="57"/>
      <c r="CC21" s="49"/>
      <c r="CD21" s="49"/>
      <c r="CE21" s="49"/>
      <c r="CF21" s="49"/>
    </row>
    <row r="22" spans="1:84" ht="15" customHeight="1" x14ac:dyDescent="0.2">
      <c r="A22" s="13"/>
      <c r="B22" s="125">
        <f t="shared" si="0"/>
        <v>5</v>
      </c>
      <c r="C22" s="127">
        <v>1</v>
      </c>
      <c r="D22" s="322" t="s">
        <v>57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4"/>
      <c r="O22" s="116"/>
      <c r="P22" s="307" t="s">
        <v>85</v>
      </c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9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55"/>
      <c r="BN22" s="55"/>
      <c r="CC22" s="49"/>
      <c r="CD22" s="49"/>
      <c r="CE22" s="49"/>
      <c r="CF22" s="49"/>
    </row>
    <row r="23" spans="1:84" ht="28.5" customHeight="1" x14ac:dyDescent="0.2">
      <c r="A23" s="13"/>
      <c r="B23" s="125">
        <f t="shared" si="0"/>
        <v>6</v>
      </c>
      <c r="C23" s="127">
        <v>1</v>
      </c>
      <c r="D23" s="329" t="s">
        <v>58</v>
      </c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116"/>
      <c r="P23" s="310" t="s">
        <v>84</v>
      </c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2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56"/>
      <c r="BN23" s="56"/>
      <c r="CC23" s="49"/>
      <c r="CD23" s="49"/>
      <c r="CE23" s="49"/>
      <c r="CF23" s="49"/>
    </row>
    <row r="24" spans="1:84" ht="15" customHeight="1" x14ac:dyDescent="0.2">
      <c r="A24" s="13"/>
      <c r="B24" s="125">
        <f t="shared" si="0"/>
        <v>7</v>
      </c>
      <c r="C24" s="127">
        <v>1</v>
      </c>
      <c r="D24" s="322" t="s">
        <v>57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4"/>
      <c r="O24" s="116"/>
      <c r="P24" s="307" t="s">
        <v>86</v>
      </c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9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56"/>
      <c r="BN24" s="56"/>
      <c r="CC24" s="49"/>
      <c r="CD24" s="49"/>
      <c r="CE24" s="49"/>
      <c r="CF24" s="49"/>
    </row>
    <row r="25" spans="1:84" ht="15" customHeight="1" x14ac:dyDescent="0.2">
      <c r="A25" s="13"/>
      <c r="B25" s="125">
        <f t="shared" si="0"/>
        <v>8</v>
      </c>
      <c r="C25" s="127">
        <v>1</v>
      </c>
      <c r="D25" s="319" t="s">
        <v>59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1"/>
      <c r="O25" s="116"/>
      <c r="P25" s="310" t="s">
        <v>84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2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56"/>
      <c r="BN25" s="56"/>
      <c r="CC25" s="49"/>
      <c r="CD25" s="49"/>
      <c r="CE25" s="49"/>
      <c r="CF25" s="49"/>
    </row>
    <row r="26" spans="1:84" ht="15" customHeight="1" x14ac:dyDescent="0.2">
      <c r="A26" s="13"/>
      <c r="B26" s="125">
        <f t="shared" si="0"/>
        <v>9</v>
      </c>
      <c r="C26" s="127">
        <v>1</v>
      </c>
      <c r="D26" s="335" t="s">
        <v>60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116"/>
      <c r="P26" s="307" t="s">
        <v>85</v>
      </c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9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56"/>
      <c r="BN26" s="56"/>
      <c r="CC26" s="49"/>
      <c r="CD26" s="49"/>
      <c r="CE26" s="49"/>
      <c r="CF26" s="49"/>
    </row>
    <row r="27" spans="1:84" ht="15" customHeight="1" x14ac:dyDescent="0.2">
      <c r="A27" s="13"/>
      <c r="B27" s="125">
        <f t="shared" si="0"/>
        <v>10</v>
      </c>
      <c r="C27" s="127">
        <v>1</v>
      </c>
      <c r="D27" s="319" t="s">
        <v>61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1"/>
      <c r="O27" s="116"/>
      <c r="P27" s="310" t="s">
        <v>84</v>
      </c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2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56"/>
      <c r="BN27" s="56"/>
      <c r="CC27" s="49"/>
      <c r="CD27" s="49"/>
      <c r="CE27" s="49"/>
      <c r="CF27" s="49"/>
    </row>
    <row r="28" spans="1:84" ht="15" customHeight="1" x14ac:dyDescent="0.2">
      <c r="A28" s="13"/>
      <c r="B28" s="125">
        <f t="shared" si="0"/>
        <v>11</v>
      </c>
      <c r="C28" s="127">
        <v>1</v>
      </c>
      <c r="D28" s="319" t="s">
        <v>62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1"/>
      <c r="O28" s="116"/>
      <c r="P28" s="310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2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56"/>
      <c r="BN28" s="56"/>
      <c r="CC28" s="49"/>
      <c r="CD28" s="49"/>
      <c r="CE28" s="49"/>
      <c r="CF28" s="49"/>
    </row>
    <row r="29" spans="1:84" ht="30" customHeight="1" x14ac:dyDescent="0.2">
      <c r="A29" s="13"/>
      <c r="B29" s="125">
        <f t="shared" si="0"/>
        <v>12</v>
      </c>
      <c r="C29" s="127">
        <v>1</v>
      </c>
      <c r="D29" s="319" t="s">
        <v>63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1"/>
      <c r="O29" s="116"/>
      <c r="P29" s="307" t="s">
        <v>85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9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56"/>
      <c r="BN29" s="56"/>
      <c r="CC29" s="49"/>
      <c r="CD29" s="49"/>
      <c r="CE29" s="49"/>
      <c r="CF29" s="49"/>
    </row>
    <row r="30" spans="1:84" ht="15" customHeight="1" x14ac:dyDescent="0.2">
      <c r="A30" s="13"/>
      <c r="B30" s="125">
        <f t="shared" si="0"/>
        <v>13</v>
      </c>
      <c r="C30" s="127">
        <v>1</v>
      </c>
      <c r="D30" s="322" t="s">
        <v>57</v>
      </c>
      <c r="E30" s="323"/>
      <c r="F30" s="323"/>
      <c r="G30" s="323"/>
      <c r="H30" s="323"/>
      <c r="I30" s="323"/>
      <c r="J30" s="323"/>
      <c r="K30" s="323"/>
      <c r="L30" s="323"/>
      <c r="M30" s="323"/>
      <c r="N30" s="324"/>
      <c r="O30" s="116"/>
      <c r="P30" s="307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9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56"/>
      <c r="BN30" s="56"/>
      <c r="CC30" s="49"/>
      <c r="CD30" s="49"/>
      <c r="CE30" s="49"/>
      <c r="CF30" s="49"/>
    </row>
    <row r="31" spans="1:84" ht="15" customHeight="1" x14ac:dyDescent="0.2">
      <c r="A31" s="13"/>
      <c r="B31" s="125">
        <f t="shared" si="0"/>
        <v>14</v>
      </c>
      <c r="C31" s="127">
        <v>1</v>
      </c>
      <c r="D31" s="319" t="s">
        <v>64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116"/>
      <c r="P31" s="307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9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56"/>
      <c r="BN31" s="56"/>
      <c r="CC31" s="49"/>
      <c r="CD31" s="49"/>
      <c r="CE31" s="49"/>
      <c r="CF31" s="49"/>
    </row>
    <row r="32" spans="1:84" ht="15" customHeight="1" x14ac:dyDescent="0.2">
      <c r="A32" s="13"/>
      <c r="B32" s="125">
        <f t="shared" si="0"/>
        <v>15</v>
      </c>
      <c r="C32" s="127">
        <v>1</v>
      </c>
      <c r="D32" s="338" t="s">
        <v>65</v>
      </c>
      <c r="E32" s="339"/>
      <c r="F32" s="339"/>
      <c r="G32" s="339"/>
      <c r="H32" s="339"/>
      <c r="I32" s="339"/>
      <c r="J32" s="339"/>
      <c r="K32" s="339"/>
      <c r="L32" s="339"/>
      <c r="M32" s="339"/>
      <c r="N32" s="340"/>
      <c r="O32" s="116"/>
      <c r="P32" s="316" t="s">
        <v>51</v>
      </c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8"/>
      <c r="AG32" s="159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56"/>
      <c r="BN32" s="56"/>
      <c r="CC32" s="49"/>
      <c r="CD32" s="49"/>
      <c r="CE32" s="49"/>
      <c r="CF32" s="49"/>
    </row>
    <row r="33" spans="1:89" ht="15" customHeight="1" x14ac:dyDescent="0.2">
      <c r="A33" s="13"/>
      <c r="B33" s="125">
        <f t="shared" si="0"/>
        <v>16</v>
      </c>
      <c r="C33" s="127">
        <v>1</v>
      </c>
      <c r="D33" s="319" t="s">
        <v>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1"/>
      <c r="O33" s="116"/>
      <c r="P33" s="310" t="s">
        <v>84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2"/>
      <c r="AG33" s="161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56"/>
      <c r="BN33" s="56"/>
      <c r="CC33" s="49"/>
      <c r="CD33" s="49"/>
      <c r="CE33" s="49"/>
      <c r="CF33" s="49"/>
    </row>
    <row r="34" spans="1:89" ht="15" customHeight="1" x14ac:dyDescent="0.2">
      <c r="A34" s="13"/>
      <c r="B34" s="125">
        <f t="shared" si="0"/>
        <v>17</v>
      </c>
      <c r="C34" s="127">
        <v>1</v>
      </c>
      <c r="D34" s="319" t="s">
        <v>67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1"/>
      <c r="O34" s="116"/>
      <c r="P34" s="307" t="s">
        <v>85</v>
      </c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9"/>
      <c r="AG34" s="160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56"/>
      <c r="BN34" s="56"/>
      <c r="CC34" s="49"/>
      <c r="CD34" s="49"/>
      <c r="CE34" s="49"/>
      <c r="CF34" s="49"/>
    </row>
    <row r="35" spans="1:89" ht="30.75" customHeight="1" x14ac:dyDescent="0.2">
      <c r="A35" s="13"/>
      <c r="B35" s="125">
        <f t="shared" si="0"/>
        <v>18</v>
      </c>
      <c r="C35" s="127">
        <v>1</v>
      </c>
      <c r="D35" s="319" t="s">
        <v>68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1"/>
      <c r="O35" s="116"/>
      <c r="P35" s="307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9"/>
      <c r="AG35" s="160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56"/>
      <c r="BN35" s="56"/>
      <c r="CC35" s="49"/>
      <c r="CD35" s="49"/>
      <c r="CE35" s="49"/>
      <c r="CF35" s="49"/>
    </row>
    <row r="36" spans="1:89" ht="15" customHeight="1" x14ac:dyDescent="0.2">
      <c r="A36" s="13"/>
      <c r="B36" s="125">
        <f t="shared" si="0"/>
        <v>19</v>
      </c>
      <c r="C36" s="127">
        <v>1</v>
      </c>
      <c r="D36" s="319" t="s">
        <v>69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1"/>
      <c r="O36" s="121"/>
      <c r="P36" s="310" t="s">
        <v>84</v>
      </c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2"/>
      <c r="AG36" s="161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55"/>
      <c r="BN36" s="55"/>
      <c r="CC36" s="50"/>
      <c r="CD36" s="50"/>
      <c r="CE36" s="50"/>
      <c r="CF36" s="50"/>
    </row>
    <row r="37" spans="1:89" ht="15" customHeight="1" x14ac:dyDescent="0.2">
      <c r="A37" s="13"/>
      <c r="B37" s="125">
        <f t="shared" si="0"/>
        <v>20</v>
      </c>
      <c r="C37" s="127">
        <v>1</v>
      </c>
      <c r="D37" s="319" t="s">
        <v>70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1"/>
      <c r="O37" s="121"/>
      <c r="P37" s="307" t="s">
        <v>85</v>
      </c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9"/>
      <c r="AG37" s="160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55"/>
      <c r="BN37" s="55"/>
      <c r="CC37" s="50"/>
      <c r="CD37" s="50"/>
      <c r="CE37" s="50"/>
      <c r="CF37" s="50"/>
    </row>
    <row r="38" spans="1:89" ht="15" customHeight="1" x14ac:dyDescent="0.2">
      <c r="A38" s="13"/>
      <c r="B38" s="125">
        <f t="shared" si="0"/>
        <v>21</v>
      </c>
      <c r="C38" s="127">
        <v>1</v>
      </c>
      <c r="D38" s="319" t="s">
        <v>71</v>
      </c>
      <c r="E38" s="320"/>
      <c r="F38" s="320"/>
      <c r="G38" s="320"/>
      <c r="H38" s="320"/>
      <c r="I38" s="320"/>
      <c r="J38" s="320"/>
      <c r="K38" s="320"/>
      <c r="L38" s="320"/>
      <c r="M38" s="320"/>
      <c r="N38" s="321"/>
      <c r="O38" s="121"/>
      <c r="P38" s="310" t="s">
        <v>84</v>
      </c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2"/>
      <c r="AG38" s="161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55"/>
      <c r="BN38" s="55"/>
      <c r="CC38" s="50"/>
      <c r="CD38" s="50"/>
      <c r="CE38" s="50"/>
      <c r="CF38" s="50"/>
    </row>
    <row r="39" spans="1:89" ht="15" customHeight="1" x14ac:dyDescent="0.2">
      <c r="A39" s="13"/>
      <c r="B39" s="125">
        <f t="shared" si="0"/>
        <v>22</v>
      </c>
      <c r="C39" s="127">
        <v>1</v>
      </c>
      <c r="D39" s="319" t="s">
        <v>72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1"/>
      <c r="O39" s="121"/>
      <c r="P39" s="307" t="s">
        <v>85</v>
      </c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9"/>
      <c r="AG39" s="160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55"/>
      <c r="BN39" s="55"/>
      <c r="CC39" s="50"/>
      <c r="CD39" s="50"/>
      <c r="CE39" s="50"/>
      <c r="CF39" s="50"/>
    </row>
    <row r="40" spans="1:89" ht="15" customHeight="1" x14ac:dyDescent="0.2">
      <c r="A40" s="13"/>
      <c r="B40" s="125">
        <f t="shared" si="0"/>
        <v>23</v>
      </c>
      <c r="C40" s="127">
        <v>1</v>
      </c>
      <c r="D40" s="319" t="s">
        <v>73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1"/>
      <c r="O40" s="121"/>
      <c r="P40" s="310" t="s">
        <v>84</v>
      </c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2"/>
      <c r="AG40" s="161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55"/>
      <c r="BN40" s="55"/>
      <c r="CC40" s="50"/>
      <c r="CD40" s="50"/>
      <c r="CE40" s="50"/>
      <c r="CF40" s="50"/>
    </row>
    <row r="41" spans="1:89" ht="15" customHeight="1" x14ac:dyDescent="0.2">
      <c r="A41" s="13"/>
      <c r="B41" s="125">
        <f t="shared" si="0"/>
        <v>24</v>
      </c>
      <c r="C41" s="127">
        <v>1</v>
      </c>
      <c r="D41" s="335" t="s">
        <v>60</v>
      </c>
      <c r="E41" s="336"/>
      <c r="F41" s="336"/>
      <c r="G41" s="336"/>
      <c r="H41" s="336"/>
      <c r="I41" s="336"/>
      <c r="J41" s="336"/>
      <c r="K41" s="336"/>
      <c r="L41" s="336"/>
      <c r="M41" s="336"/>
      <c r="N41" s="337"/>
      <c r="O41" s="121"/>
      <c r="P41" s="307" t="s">
        <v>85</v>
      </c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9"/>
      <c r="AG41" s="160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55"/>
      <c r="BN41" s="55"/>
      <c r="CC41" s="50"/>
      <c r="CD41" s="50"/>
      <c r="CE41" s="50"/>
      <c r="CF41" s="50"/>
    </row>
    <row r="42" spans="1:89" ht="15" customHeight="1" thickBot="1" x14ac:dyDescent="0.25">
      <c r="A42" s="13"/>
      <c r="B42" s="125">
        <f t="shared" si="0"/>
        <v>25</v>
      </c>
      <c r="C42" s="128">
        <v>1</v>
      </c>
      <c r="D42" s="319" t="s">
        <v>74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1"/>
      <c r="O42" s="121"/>
      <c r="P42" s="310" t="s">
        <v>84</v>
      </c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2"/>
      <c r="AG42" s="161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55"/>
      <c r="BN42" s="55"/>
      <c r="CC42" s="50"/>
      <c r="CD42" s="50"/>
      <c r="CE42" s="50"/>
      <c r="CF42" s="50"/>
    </row>
    <row r="43" spans="1:89" ht="24" customHeight="1" thickBot="1" x14ac:dyDescent="0.25">
      <c r="A43" s="13"/>
      <c r="B43" s="125">
        <f t="shared" si="0"/>
        <v>26</v>
      </c>
      <c r="C43" s="127">
        <v>1</v>
      </c>
      <c r="D43" s="335" t="s">
        <v>60</v>
      </c>
      <c r="E43" s="336"/>
      <c r="F43" s="336"/>
      <c r="G43" s="336"/>
      <c r="H43" s="336"/>
      <c r="I43" s="336"/>
      <c r="J43" s="336"/>
      <c r="K43" s="336"/>
      <c r="L43" s="336"/>
      <c r="M43" s="336"/>
      <c r="N43" s="337"/>
      <c r="O43" s="116"/>
      <c r="P43" s="307" t="s">
        <v>85</v>
      </c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9"/>
      <c r="AG43" s="160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57"/>
      <c r="BN43" s="57"/>
      <c r="BU43" s="400" t="s">
        <v>80</v>
      </c>
      <c r="BV43" s="401"/>
      <c r="BW43" s="401"/>
      <c r="BX43" s="401"/>
      <c r="BY43" s="401"/>
      <c r="BZ43" s="401"/>
      <c r="CA43" s="401"/>
      <c r="CB43" s="402"/>
      <c r="CC43" s="50"/>
      <c r="CD43" s="50"/>
      <c r="CE43" s="50"/>
      <c r="CF43" s="50"/>
    </row>
    <row r="44" spans="1:89" ht="15.75" customHeight="1" x14ac:dyDescent="0.2">
      <c r="A44" s="13"/>
      <c r="B44" s="125">
        <f t="shared" si="0"/>
        <v>27</v>
      </c>
      <c r="C44" s="127">
        <v>1</v>
      </c>
      <c r="D44" s="319" t="s">
        <v>75</v>
      </c>
      <c r="E44" s="320"/>
      <c r="F44" s="320"/>
      <c r="G44" s="320"/>
      <c r="H44" s="320"/>
      <c r="I44" s="320"/>
      <c r="J44" s="320"/>
      <c r="K44" s="320"/>
      <c r="L44" s="320"/>
      <c r="M44" s="320"/>
      <c r="N44" s="321"/>
      <c r="O44" s="116"/>
      <c r="P44" s="307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9"/>
      <c r="AG44" s="160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56"/>
      <c r="BN44" s="56"/>
      <c r="BU44" s="416" t="str">
        <f>BU55</f>
        <v>1.- Reflexión sobre el texto.</v>
      </c>
      <c r="BV44" s="417"/>
      <c r="BW44" s="403" t="str">
        <f>BW55</f>
        <v>2.- Extracción de información explícita.</v>
      </c>
      <c r="BX44" s="403"/>
      <c r="BY44" s="410" t="str">
        <f>BY55</f>
        <v>3.- Extracción de información implícita.</v>
      </c>
      <c r="BZ44" s="410"/>
      <c r="CA44" s="412" t="str">
        <f>CA55</f>
        <v>4.- Reconocimiento de funciones gramaticales y usos ortográficos.</v>
      </c>
      <c r="CB44" s="413"/>
      <c r="CC44" s="50"/>
      <c r="CD44" s="50"/>
      <c r="CE44" s="50"/>
      <c r="CF44" s="50"/>
    </row>
    <row r="45" spans="1:89" ht="15.75" customHeight="1" x14ac:dyDescent="0.2">
      <c r="A45" s="13"/>
      <c r="B45" s="125">
        <f t="shared" si="0"/>
        <v>28</v>
      </c>
      <c r="C45" s="127">
        <v>1</v>
      </c>
      <c r="D45" s="319" t="s">
        <v>76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1"/>
      <c r="O45" s="116"/>
      <c r="P45" s="307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9"/>
      <c r="AG45" s="160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55"/>
      <c r="BN45" s="55"/>
      <c r="BU45" s="418"/>
      <c r="BV45" s="419"/>
      <c r="BW45" s="404"/>
      <c r="BX45" s="404"/>
      <c r="BY45" s="411"/>
      <c r="BZ45" s="411"/>
      <c r="CA45" s="414"/>
      <c r="CB45" s="415"/>
      <c r="CC45" s="50"/>
      <c r="CD45" s="50"/>
      <c r="CE45" s="50"/>
      <c r="CF45" s="50"/>
    </row>
    <row r="46" spans="1:89" ht="15.75" customHeight="1" x14ac:dyDescent="0.2">
      <c r="A46" s="13"/>
      <c r="B46" s="125">
        <f t="shared" si="0"/>
        <v>29</v>
      </c>
      <c r="C46" s="127">
        <v>1</v>
      </c>
      <c r="D46" s="338" t="s">
        <v>65</v>
      </c>
      <c r="E46" s="339"/>
      <c r="F46" s="339"/>
      <c r="G46" s="339"/>
      <c r="H46" s="339"/>
      <c r="I46" s="339"/>
      <c r="J46" s="339"/>
      <c r="K46" s="339"/>
      <c r="L46" s="339"/>
      <c r="M46" s="339"/>
      <c r="N46" s="340"/>
      <c r="O46" s="121"/>
      <c r="P46" s="316" t="s">
        <v>51</v>
      </c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8"/>
      <c r="AG46" s="159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54"/>
      <c r="BN46" s="54"/>
      <c r="BU46" s="418"/>
      <c r="BV46" s="419"/>
      <c r="BW46" s="404"/>
      <c r="BX46" s="404"/>
      <c r="BY46" s="411"/>
      <c r="BZ46" s="411"/>
      <c r="CA46" s="414"/>
      <c r="CB46" s="415"/>
      <c r="CC46" s="50"/>
      <c r="CD46" s="50"/>
      <c r="CE46" s="50"/>
      <c r="CF46" s="50"/>
    </row>
    <row r="47" spans="1:89" ht="28.5" customHeight="1" thickBot="1" x14ac:dyDescent="0.25">
      <c r="A47" s="13"/>
      <c r="B47" s="125">
        <f t="shared" si="0"/>
        <v>30</v>
      </c>
      <c r="C47" s="129">
        <v>3</v>
      </c>
      <c r="D47" s="347" t="s">
        <v>77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9"/>
      <c r="O47" s="122"/>
      <c r="P47" s="351" t="s">
        <v>79</v>
      </c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3"/>
      <c r="AG47" s="162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56"/>
      <c r="BN47" s="56"/>
      <c r="BU47" s="184" t="s">
        <v>30</v>
      </c>
      <c r="BV47" s="185" t="s">
        <v>31</v>
      </c>
      <c r="BW47" s="183" t="s">
        <v>30</v>
      </c>
      <c r="BX47" s="183" t="s">
        <v>31</v>
      </c>
      <c r="BY47" s="188" t="s">
        <v>30</v>
      </c>
      <c r="BZ47" s="188" t="s">
        <v>31</v>
      </c>
      <c r="CA47" s="191" t="s">
        <v>30</v>
      </c>
      <c r="CB47" s="192" t="s">
        <v>31</v>
      </c>
      <c r="CC47" s="36"/>
      <c r="CD47" s="36"/>
      <c r="CE47" s="36"/>
      <c r="CF47" s="36"/>
    </row>
    <row r="48" spans="1:89" ht="12.75" customHeight="1" thickBot="1" x14ac:dyDescent="0.3">
      <c r="A48" s="13"/>
      <c r="B48" s="94" t="s">
        <v>17</v>
      </c>
      <c r="C48" s="95">
        <f>SUM(C18:C47)</f>
        <v>32</v>
      </c>
      <c r="D48" s="13"/>
      <c r="E48" s="3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123"/>
      <c r="BT48" s="154" t="s">
        <v>41</v>
      </c>
      <c r="BU48" s="80">
        <f>COUNTIF($BV$59:$BV$105, "B")</f>
        <v>0</v>
      </c>
      <c r="BV48" s="75" t="e">
        <f>COUNTIF($BV$59:$BV$105,"B")/COUNTIF($E$59:$E$105,"P")</f>
        <v>#DIV/0!</v>
      </c>
      <c r="BW48" s="61">
        <f>COUNTIF($BX$59:$BX$105,"B")</f>
        <v>0</v>
      </c>
      <c r="BX48" s="75" t="e">
        <f>COUNTIF($BX$59:$BX$105,"B")/COUNTIF($E$59:$E$105,"P")</f>
        <v>#DIV/0!</v>
      </c>
      <c r="BY48" s="61">
        <f>COUNTIF($BZ$59:$BZ$105,"B")</f>
        <v>0</v>
      </c>
      <c r="BZ48" s="75" t="e">
        <f>COUNTIF($BZ$59:$BZ$105,"B")/COUNTIF($E$59:$E$105,"P")</f>
        <v>#DIV/0!</v>
      </c>
      <c r="CA48" s="114">
        <f>COUNTIF($CB$59:$CB$105,"B")</f>
        <v>0</v>
      </c>
      <c r="CB48" s="76" t="e">
        <f>COUNTIF($CB$59:$CB$105,"B")/COUNTIF($E$59:$E$105,"P")</f>
        <v>#DIV/0!</v>
      </c>
      <c r="CD48" s="36"/>
      <c r="CE48" s="36"/>
      <c r="CF48" s="36"/>
      <c r="CG48" s="36"/>
      <c r="CJ48" s="47"/>
      <c r="CK48" s="47"/>
    </row>
    <row r="49" spans="1:86" ht="12.75" customHeight="1" x14ac:dyDescent="0.25">
      <c r="B49" s="13"/>
      <c r="C49" s="13"/>
      <c r="I49" s="47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BT49" s="155" t="s">
        <v>38</v>
      </c>
      <c r="BU49" s="80">
        <f>COUNTIF($BV$59:$BV$105, "MB")</f>
        <v>0</v>
      </c>
      <c r="BV49" s="75" t="e">
        <f>COUNTIF($BV$59:$BV$105,"MB")/COUNTIF($E$59:$E$105,"P")</f>
        <v>#DIV/0!</v>
      </c>
      <c r="BW49" s="61">
        <f>COUNTIF($BX$59:$BX$105,"MB")</f>
        <v>0</v>
      </c>
      <c r="BX49" s="75" t="e">
        <f>COUNTIF($BX$59:$BX$105,"MB")/COUNTIF($E$59:$E$105,"P")</f>
        <v>#DIV/0!</v>
      </c>
      <c r="BY49" s="61">
        <f>COUNTIF($BZ$59:$BZ$105,"MB")</f>
        <v>0</v>
      </c>
      <c r="BZ49" s="75" t="e">
        <f>COUNTIF($BZ$59:$BZ$105,"MB")/COUNTIF($E$59:$E$105,"P")</f>
        <v>#DIV/0!</v>
      </c>
      <c r="CA49" s="114">
        <f>COUNTIF($CB$59:$CB$105,"MB")</f>
        <v>0</v>
      </c>
      <c r="CB49" s="76" t="e">
        <f>COUNTIF($CB$59:$CB$105,"MB")/COUNTIF($E$59:$E$105,"P")</f>
        <v>#DIV/0!</v>
      </c>
    </row>
    <row r="50" spans="1:86" ht="12.75" customHeight="1" x14ac:dyDescent="0.25">
      <c r="D50" s="142" t="s">
        <v>53</v>
      </c>
      <c r="E50" s="97">
        <v>250</v>
      </c>
      <c r="F50" s="143">
        <f>E50/F52</f>
        <v>13.020833333333334</v>
      </c>
      <c r="G50" s="26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T50" s="155" t="s">
        <v>42</v>
      </c>
      <c r="BU50" s="80">
        <f>COUNTIF($BV$59:$BV$105, "MA")</f>
        <v>0</v>
      </c>
      <c r="BV50" s="75" t="e">
        <f>COUNTIF($BV$59:$BV$105,"MA")/COUNTIF($E$59:$E$105,"P")</f>
        <v>#DIV/0!</v>
      </c>
      <c r="BW50" s="61">
        <f>COUNTIF($BX$59:$BX$105,"MA")</f>
        <v>0</v>
      </c>
      <c r="BX50" s="75" t="e">
        <f>COUNTIF($BX$59:$BX$105,"MA")/COUNTIF($E$59:$E$105,"P")</f>
        <v>#DIV/0!</v>
      </c>
      <c r="BY50" s="61">
        <f>COUNTIF($BZ$59:$BZ$105,"MA")</f>
        <v>0</v>
      </c>
      <c r="BZ50" s="75" t="e">
        <f>COUNTIF($BZ$59:$BZ$105,"MA")/COUNTIF($E$59:$E$105,"P")</f>
        <v>#DIV/0!</v>
      </c>
      <c r="CA50" s="114">
        <f>COUNTIF($CB$59:$CB$105,"MA")</f>
        <v>0</v>
      </c>
      <c r="CB50" s="76" t="e">
        <f>COUNTIF($CB$59:$CB$105,"MA")/COUNTIF($E$59:$E$105,"P")</f>
        <v>#DIV/0!</v>
      </c>
    </row>
    <row r="51" spans="1:86" ht="12.75" customHeight="1" thickBot="1" x14ac:dyDescent="0.3">
      <c r="C51" s="3"/>
      <c r="D51" s="350" t="s">
        <v>6</v>
      </c>
      <c r="E51" s="350"/>
      <c r="F51" s="5">
        <f>C48</f>
        <v>32</v>
      </c>
      <c r="G51" s="27"/>
      <c r="H51" s="13"/>
      <c r="I51" s="13"/>
      <c r="AB51" s="51"/>
      <c r="AC51" s="51"/>
      <c r="BT51" s="156" t="s">
        <v>54</v>
      </c>
      <c r="BU51" s="81">
        <f>COUNTIF($BV$59:$BV$105, "A")</f>
        <v>0</v>
      </c>
      <c r="BV51" s="77" t="e">
        <f>COUNTIF($BV$59:$BV$105,"A")/COUNTIF($E$59:$E$105,"P")</f>
        <v>#DIV/0!</v>
      </c>
      <c r="BW51" s="62">
        <f>COUNTIF($BX$59:$BX$105,"A")</f>
        <v>0</v>
      </c>
      <c r="BX51" s="77" t="e">
        <f>COUNTIF($BX$59:$BX$105,"A")/COUNTIF($E$59:$E$105,"P")</f>
        <v>#DIV/0!</v>
      </c>
      <c r="BY51" s="62">
        <f>COUNTIF($BZ$59:$BZ$105,"A")</f>
        <v>0</v>
      </c>
      <c r="BZ51" s="77" t="e">
        <f>COUNTIF($BZ$59:$BZ$105,"A")/COUNTIF($E$59:$E$105,"P")</f>
        <v>#DIV/0!</v>
      </c>
      <c r="CA51" s="115">
        <f>COUNTIF($CB$59:$CB$105,"A")</f>
        <v>0</v>
      </c>
      <c r="CB51" s="78" t="e">
        <f>COUNTIF($CB$59:$CB$105,"A")/COUNTIF($E$59:$E$105,"P")</f>
        <v>#DIV/0!</v>
      </c>
    </row>
    <row r="52" spans="1:86" ht="12.75" customHeight="1" x14ac:dyDescent="0.2">
      <c r="C52" s="3"/>
      <c r="D52" s="345" t="s">
        <v>9</v>
      </c>
      <c r="E52" s="346"/>
      <c r="F52" s="5">
        <f>F51*0.6</f>
        <v>19.2</v>
      </c>
      <c r="G52" s="27"/>
      <c r="H52" s="13"/>
      <c r="I52" s="13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1:86" ht="12.75" customHeight="1" thickBot="1" x14ac:dyDescent="0.25">
      <c r="C53" s="13"/>
      <c r="D53" s="68"/>
      <c r="E53" s="68"/>
      <c r="F53" s="70"/>
      <c r="G53" s="69"/>
      <c r="H53" s="13"/>
      <c r="I53" s="13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51"/>
      <c r="V53" s="51"/>
      <c r="W53" s="51"/>
      <c r="X53" s="51"/>
      <c r="Y53" s="51"/>
      <c r="Z53" s="51"/>
      <c r="AA53" s="51"/>
      <c r="AB53" s="51"/>
    </row>
    <row r="54" spans="1:86" ht="12.75" customHeight="1" thickBot="1" x14ac:dyDescent="0.25">
      <c r="D54" s="13"/>
      <c r="E54" s="36"/>
      <c r="F54" s="71"/>
      <c r="G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2"/>
      <c r="BN54" s="2"/>
      <c r="BO54" s="2"/>
      <c r="BP54" s="2"/>
      <c r="BQ54" s="2"/>
      <c r="BR54" s="13"/>
      <c r="BS54" s="13"/>
      <c r="BT54" s="13"/>
      <c r="BU54" s="421" t="s">
        <v>40</v>
      </c>
      <c r="BV54" s="422"/>
      <c r="BW54" s="422"/>
      <c r="BX54" s="422"/>
      <c r="BY54" s="422"/>
      <c r="BZ54" s="422"/>
      <c r="CA54" s="422"/>
      <c r="CB54" s="423"/>
      <c r="CC54" s="13"/>
      <c r="CD54" s="13"/>
      <c r="CE54" s="13"/>
      <c r="CF54" s="13"/>
    </row>
    <row r="55" spans="1:86" ht="59.25" customHeight="1" x14ac:dyDescent="0.2">
      <c r="B55" s="13"/>
      <c r="C55" s="13"/>
      <c r="D55" s="13"/>
      <c r="E55" s="43"/>
      <c r="F55" s="343" t="s">
        <v>29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55" t="s">
        <v>21</v>
      </c>
      <c r="BN55" s="355" t="s">
        <v>22</v>
      </c>
      <c r="BO55" s="407" t="s">
        <v>16</v>
      </c>
      <c r="BP55" s="332" t="s">
        <v>52</v>
      </c>
      <c r="BQ55" s="420" t="s">
        <v>14</v>
      </c>
      <c r="BR55" s="182"/>
      <c r="BS55" s="182"/>
      <c r="BT55" s="60"/>
      <c r="BU55" s="416" t="str">
        <f>P18</f>
        <v>1.- Reflexión sobre el texto.</v>
      </c>
      <c r="BV55" s="417"/>
      <c r="BW55" s="403" t="str">
        <f>P21</f>
        <v>2.- Extracción de información explícita.</v>
      </c>
      <c r="BX55" s="403"/>
      <c r="BY55" s="410" t="str">
        <f>P19</f>
        <v>3.- Extracción de información implícita.</v>
      </c>
      <c r="BZ55" s="410"/>
      <c r="CA55" s="412" t="str">
        <f>P47</f>
        <v>4.- Reconocimiento de funciones gramaticales y usos ortográficos.</v>
      </c>
      <c r="CB55" s="413"/>
      <c r="CC55" s="60"/>
      <c r="CF55" s="51"/>
      <c r="CG55" s="13"/>
      <c r="CH55" s="37"/>
    </row>
    <row r="56" spans="1:86" ht="12.75" hidden="1" customHeight="1" x14ac:dyDescent="0.2">
      <c r="B56" s="13"/>
      <c r="C56" s="13"/>
      <c r="D56" s="13"/>
      <c r="E56" s="44" t="s">
        <v>23</v>
      </c>
      <c r="F56" s="6" t="s">
        <v>24</v>
      </c>
      <c r="G56" s="6"/>
      <c r="H56" s="6" t="s">
        <v>25</v>
      </c>
      <c r="I56" s="6"/>
      <c r="J56" s="6" t="s">
        <v>25</v>
      </c>
      <c r="K56" s="6"/>
      <c r="L56" s="6" t="s">
        <v>26</v>
      </c>
      <c r="M56" s="6"/>
      <c r="N56" s="6" t="s">
        <v>25</v>
      </c>
      <c r="O56" s="6"/>
      <c r="P56" s="6" t="s">
        <v>25</v>
      </c>
      <c r="Q56" s="6"/>
      <c r="R56" s="6" t="s">
        <v>0</v>
      </c>
      <c r="S56" s="6"/>
      <c r="T56" s="6" t="s">
        <v>26</v>
      </c>
      <c r="U56" s="6"/>
      <c r="V56" s="6" t="s">
        <v>26</v>
      </c>
      <c r="W56" s="6"/>
      <c r="X56" s="6" t="s">
        <v>24</v>
      </c>
      <c r="Y56" s="6"/>
      <c r="Z56" s="6" t="s">
        <v>0</v>
      </c>
      <c r="AA56" s="6"/>
      <c r="AB56" s="6" t="s">
        <v>0</v>
      </c>
      <c r="AC56" s="6"/>
      <c r="AD56" s="6" t="s">
        <v>26</v>
      </c>
      <c r="AE56" s="6"/>
      <c r="AF56" s="6" t="s">
        <v>25</v>
      </c>
      <c r="AG56" s="6"/>
      <c r="AH56" s="6" t="s">
        <v>26</v>
      </c>
      <c r="AI56" s="6"/>
      <c r="AJ56" s="6" t="s">
        <v>25</v>
      </c>
      <c r="AK56" s="6"/>
      <c r="AL56" s="6" t="s">
        <v>26</v>
      </c>
      <c r="AM56" s="6"/>
      <c r="AN56" s="6" t="s">
        <v>26</v>
      </c>
      <c r="AO56" s="6"/>
      <c r="AP56" s="6" t="s">
        <v>0</v>
      </c>
      <c r="AQ56" s="6"/>
      <c r="AR56" s="6" t="s">
        <v>26</v>
      </c>
      <c r="AS56" s="6"/>
      <c r="AT56" s="6" t="s">
        <v>0</v>
      </c>
      <c r="AU56" s="6"/>
      <c r="AV56" s="6" t="s">
        <v>24</v>
      </c>
      <c r="AW56" s="6"/>
      <c r="AX56" s="6" t="s">
        <v>24</v>
      </c>
      <c r="AY56" s="6"/>
      <c r="AZ56" s="6" t="s">
        <v>0</v>
      </c>
      <c r="BA56" s="6"/>
      <c r="BB56" s="6" t="s">
        <v>26</v>
      </c>
      <c r="BC56" s="6"/>
      <c r="BD56" s="6" t="s">
        <v>0</v>
      </c>
      <c r="BE56" s="6"/>
      <c r="BF56" s="6" t="s">
        <v>26</v>
      </c>
      <c r="BG56" s="6"/>
      <c r="BH56" s="6" t="s">
        <v>25</v>
      </c>
      <c r="BI56" s="6"/>
      <c r="BJ56" s="6" t="s">
        <v>25</v>
      </c>
      <c r="BK56" s="6"/>
      <c r="BL56" s="6"/>
      <c r="BM56" s="356"/>
      <c r="BN56" s="356"/>
      <c r="BO56" s="408"/>
      <c r="BP56" s="333"/>
      <c r="BQ56" s="420"/>
      <c r="BR56" s="182"/>
      <c r="BS56" s="182"/>
      <c r="BT56" s="60"/>
      <c r="BU56" s="418"/>
      <c r="BV56" s="419"/>
      <c r="BW56" s="404"/>
      <c r="BX56" s="404"/>
      <c r="BY56" s="411"/>
      <c r="BZ56" s="411"/>
      <c r="CA56" s="414"/>
      <c r="CB56" s="415"/>
      <c r="CC56" s="60"/>
      <c r="CF56" s="51"/>
      <c r="CG56" s="13"/>
      <c r="CH56" s="37"/>
    </row>
    <row r="57" spans="1:86" ht="12.75" hidden="1" customHeight="1" x14ac:dyDescent="0.2">
      <c r="B57" s="2"/>
      <c r="C57" s="2"/>
      <c r="D57" s="2"/>
      <c r="E57" s="44"/>
      <c r="F57" s="74">
        <v>1</v>
      </c>
      <c r="G57" s="74"/>
      <c r="H57" s="74">
        <v>1</v>
      </c>
      <c r="I57" s="74"/>
      <c r="J57" s="74">
        <v>1</v>
      </c>
      <c r="K57" s="74"/>
      <c r="L57" s="74">
        <v>1</v>
      </c>
      <c r="M57" s="74"/>
      <c r="N57" s="74">
        <v>1</v>
      </c>
      <c r="O57" s="74"/>
      <c r="P57" s="74">
        <v>1</v>
      </c>
      <c r="Q57" s="74"/>
      <c r="R57" s="74">
        <v>1</v>
      </c>
      <c r="S57" s="74"/>
      <c r="T57" s="74">
        <v>1</v>
      </c>
      <c r="U57" s="74"/>
      <c r="V57" s="74">
        <v>1</v>
      </c>
      <c r="W57" s="74"/>
      <c r="X57" s="74">
        <v>1</v>
      </c>
      <c r="Y57" s="74"/>
      <c r="Z57" s="74">
        <v>1</v>
      </c>
      <c r="AA57" s="74"/>
      <c r="AB57" s="74">
        <v>1</v>
      </c>
      <c r="AC57" s="74"/>
      <c r="AD57" s="74">
        <v>1</v>
      </c>
      <c r="AE57" s="74"/>
      <c r="AF57" s="74">
        <v>1</v>
      </c>
      <c r="AG57" s="74"/>
      <c r="AH57" s="74">
        <v>1</v>
      </c>
      <c r="AI57" s="74"/>
      <c r="AJ57" s="74">
        <v>1</v>
      </c>
      <c r="AK57" s="74"/>
      <c r="AL57" s="74">
        <v>1</v>
      </c>
      <c r="AM57" s="74"/>
      <c r="AN57" s="74">
        <v>1</v>
      </c>
      <c r="AO57" s="74"/>
      <c r="AP57" s="74">
        <v>1</v>
      </c>
      <c r="AQ57" s="74"/>
      <c r="AR57" s="74">
        <v>1</v>
      </c>
      <c r="AS57" s="74"/>
      <c r="AT57" s="74">
        <v>1</v>
      </c>
      <c r="AU57" s="74"/>
      <c r="AV57" s="74">
        <v>1</v>
      </c>
      <c r="AW57" s="74"/>
      <c r="AX57" s="74">
        <v>1</v>
      </c>
      <c r="AY57" s="74"/>
      <c r="AZ57" s="74">
        <v>1</v>
      </c>
      <c r="BA57" s="74"/>
      <c r="BB57" s="74">
        <v>1</v>
      </c>
      <c r="BC57" s="74"/>
      <c r="BD57" s="74">
        <v>1</v>
      </c>
      <c r="BE57" s="74"/>
      <c r="BF57" s="74">
        <v>1</v>
      </c>
      <c r="BG57" s="74"/>
      <c r="BH57" s="74">
        <v>1</v>
      </c>
      <c r="BI57" s="74"/>
      <c r="BJ57" s="74">
        <v>1</v>
      </c>
      <c r="BK57" s="74"/>
      <c r="BL57" s="74">
        <v>3</v>
      </c>
      <c r="BM57" s="356"/>
      <c r="BN57" s="356"/>
      <c r="BO57" s="408"/>
      <c r="BP57" s="333"/>
      <c r="BQ57" s="420"/>
      <c r="BR57" s="182"/>
      <c r="BS57" s="182"/>
      <c r="BT57" s="60"/>
      <c r="BU57" s="418"/>
      <c r="BV57" s="419"/>
      <c r="BW57" s="404"/>
      <c r="BX57" s="404"/>
      <c r="BY57" s="411"/>
      <c r="BZ57" s="411"/>
      <c r="CA57" s="414"/>
      <c r="CB57" s="415"/>
      <c r="CC57" s="60"/>
      <c r="CF57" s="51"/>
      <c r="CG57" s="13"/>
      <c r="CH57" s="37"/>
    </row>
    <row r="58" spans="1:86" ht="50.25" customHeight="1" thickBot="1" x14ac:dyDescent="0.25">
      <c r="A58" s="3"/>
      <c r="B58" s="12" t="s">
        <v>7</v>
      </c>
      <c r="C58" s="358" t="s">
        <v>11</v>
      </c>
      <c r="D58" s="358"/>
      <c r="E58" s="73" t="s">
        <v>33</v>
      </c>
      <c r="F58" s="194">
        <v>1</v>
      </c>
      <c r="G58" s="194"/>
      <c r="H58" s="132">
        <v>2</v>
      </c>
      <c r="I58" s="132"/>
      <c r="J58" s="132">
        <v>3</v>
      </c>
      <c r="K58" s="132"/>
      <c r="L58" s="193">
        <v>4</v>
      </c>
      <c r="M58" s="193"/>
      <c r="N58" s="132">
        <v>5</v>
      </c>
      <c r="O58" s="132"/>
      <c r="P58" s="193">
        <v>6</v>
      </c>
      <c r="Q58" s="193"/>
      <c r="R58" s="132">
        <v>7</v>
      </c>
      <c r="S58" s="132"/>
      <c r="T58" s="193">
        <v>8</v>
      </c>
      <c r="U58" s="193"/>
      <c r="V58" s="132">
        <v>9</v>
      </c>
      <c r="W58" s="132"/>
      <c r="X58" s="193">
        <v>10</v>
      </c>
      <c r="Y58" s="193"/>
      <c r="Z58" s="193">
        <v>11</v>
      </c>
      <c r="AA58" s="193"/>
      <c r="AB58" s="132">
        <v>12</v>
      </c>
      <c r="AC58" s="132"/>
      <c r="AD58" s="132">
        <v>13</v>
      </c>
      <c r="AE58" s="132"/>
      <c r="AF58" s="132">
        <v>14</v>
      </c>
      <c r="AG58" s="132"/>
      <c r="AH58" s="194">
        <v>15</v>
      </c>
      <c r="AI58" s="194"/>
      <c r="AJ58" s="193">
        <v>16</v>
      </c>
      <c r="AK58" s="193"/>
      <c r="AL58" s="132">
        <v>17</v>
      </c>
      <c r="AM58" s="132"/>
      <c r="AN58" s="132">
        <v>18</v>
      </c>
      <c r="AO58" s="132"/>
      <c r="AP58" s="193">
        <v>19</v>
      </c>
      <c r="AQ58" s="193"/>
      <c r="AR58" s="132">
        <v>20</v>
      </c>
      <c r="AS58" s="132"/>
      <c r="AT58" s="193">
        <v>21</v>
      </c>
      <c r="AU58" s="193"/>
      <c r="AV58" s="132">
        <v>22</v>
      </c>
      <c r="AW58" s="132"/>
      <c r="AX58" s="193">
        <v>23</v>
      </c>
      <c r="AY58" s="193"/>
      <c r="AZ58" s="132">
        <v>24</v>
      </c>
      <c r="BA58" s="132"/>
      <c r="BB58" s="193">
        <v>25</v>
      </c>
      <c r="BC58" s="193"/>
      <c r="BD58" s="132">
        <v>26</v>
      </c>
      <c r="BE58" s="132"/>
      <c r="BF58" s="132">
        <v>27</v>
      </c>
      <c r="BG58" s="132"/>
      <c r="BH58" s="132">
        <v>28</v>
      </c>
      <c r="BI58" s="132"/>
      <c r="BJ58" s="194">
        <v>29</v>
      </c>
      <c r="BK58" s="194"/>
      <c r="BL58" s="133">
        <v>30</v>
      </c>
      <c r="BM58" s="357"/>
      <c r="BN58" s="357"/>
      <c r="BO58" s="409"/>
      <c r="BP58" s="334"/>
      <c r="BQ58" s="420"/>
      <c r="BR58" s="296" t="s">
        <v>81</v>
      </c>
      <c r="BS58" s="296" t="s">
        <v>82</v>
      </c>
      <c r="BT58" s="297" t="s">
        <v>83</v>
      </c>
      <c r="BU58" s="186" t="s">
        <v>44</v>
      </c>
      <c r="BV58" s="187" t="s">
        <v>14</v>
      </c>
      <c r="BW58" s="183" t="s">
        <v>44</v>
      </c>
      <c r="BX58" s="183" t="s">
        <v>14</v>
      </c>
      <c r="BY58" s="195" t="s">
        <v>44</v>
      </c>
      <c r="BZ58" s="195" t="s">
        <v>14</v>
      </c>
      <c r="CA58" s="189" t="s">
        <v>44</v>
      </c>
      <c r="CB58" s="190" t="s">
        <v>14</v>
      </c>
      <c r="CC58" s="60"/>
      <c r="CF58" s="51"/>
      <c r="CG58" s="13"/>
      <c r="CH58" s="37"/>
    </row>
    <row r="59" spans="1:86" ht="12.75" customHeight="1" x14ac:dyDescent="0.2">
      <c r="A59" s="3"/>
      <c r="B59" s="5">
        <v>1</v>
      </c>
      <c r="C59" s="341" t="s">
        <v>158</v>
      </c>
      <c r="D59" s="342" t="s">
        <v>158</v>
      </c>
      <c r="E59" s="14"/>
      <c r="F59" s="88"/>
      <c r="G59" s="89">
        <f>IF(F59=$F$56,$F$57,0)</f>
        <v>0</v>
      </c>
      <c r="H59" s="88"/>
      <c r="I59" s="89">
        <f>IF(H59=$H$56,$H$57,0)</f>
        <v>0</v>
      </c>
      <c r="J59" s="88"/>
      <c r="K59" s="89">
        <f>IF(J59=$J$56,$J$57,0)</f>
        <v>0</v>
      </c>
      <c r="L59" s="88"/>
      <c r="M59" s="89">
        <f>IF(L59=$L$56,$L$57,0)</f>
        <v>0</v>
      </c>
      <c r="N59" s="88"/>
      <c r="O59" s="89">
        <f>IF(N59=$N$56,$N$57,0)</f>
        <v>0</v>
      </c>
      <c r="P59" s="88"/>
      <c r="Q59" s="89">
        <f>IF(P59=$P$56,$P$57,0)</f>
        <v>0</v>
      </c>
      <c r="R59" s="88"/>
      <c r="S59" s="89">
        <f>IF(R59=$R$56,$R$57,0)</f>
        <v>0</v>
      </c>
      <c r="T59" s="88"/>
      <c r="U59" s="89">
        <f>IF(T59=$T$56,$T$57,0)</f>
        <v>0</v>
      </c>
      <c r="V59" s="88"/>
      <c r="W59" s="89">
        <f>IF(V59=$V$56,$V$57,0)</f>
        <v>0</v>
      </c>
      <c r="X59" s="88"/>
      <c r="Y59" s="89">
        <f>IF(X59=$X$56,$X$57,0)</f>
        <v>0</v>
      </c>
      <c r="Z59" s="90"/>
      <c r="AA59" s="89">
        <f>IF(Z59=$Z$56,$Z$57,0)</f>
        <v>0</v>
      </c>
      <c r="AB59" s="90"/>
      <c r="AC59" s="89">
        <f t="shared" ref="AC59:AC105" si="1">IF(AB59=$AB$56,$AB$57,0)</f>
        <v>0</v>
      </c>
      <c r="AD59" s="90"/>
      <c r="AE59" s="89">
        <f t="shared" ref="AE59:AE105" si="2">IF(AD59=$AD$56,$AD$57,0)</f>
        <v>0</v>
      </c>
      <c r="AF59" s="90"/>
      <c r="AG59" s="89">
        <f t="shared" ref="AG59:AG103" si="3">IF(AF59=$AF$56,$AF$57,0)</f>
        <v>0</v>
      </c>
      <c r="AH59" s="90"/>
      <c r="AI59" s="89">
        <f t="shared" ref="AI59:AI105" si="4">IF(AH59=$AH$56,$AH$57,0)</f>
        <v>0</v>
      </c>
      <c r="AJ59" s="90"/>
      <c r="AK59" s="89">
        <f t="shared" ref="AK59:AK105" si="5">IF(AJ59=$AJ$56,$AJ$57,0)</f>
        <v>0</v>
      </c>
      <c r="AL59" s="90"/>
      <c r="AM59" s="89">
        <f t="shared" ref="AM59:AM105" si="6">IF(AL59=$AL$56,$AL$57,0)</f>
        <v>0</v>
      </c>
      <c r="AN59" s="88"/>
      <c r="AO59" s="89">
        <f t="shared" ref="AO59:AO104" si="7">IF(AN59=$AN$56,$AN$57,0)</f>
        <v>0</v>
      </c>
      <c r="AP59" s="88"/>
      <c r="AQ59" s="89">
        <f t="shared" ref="AQ59:AQ104" si="8">IF(AP59=$AP$56,$AP$57,0)</f>
        <v>0</v>
      </c>
      <c r="AR59" s="90"/>
      <c r="AS59" s="89">
        <f t="shared" ref="AS59:AS103" si="9">IF(AR59=$AR$56,$AR$57,0)</f>
        <v>0</v>
      </c>
      <c r="AT59" s="90"/>
      <c r="AU59" s="89">
        <f t="shared" ref="AU59:AU105" si="10">IF(AT59=$AT$56,$AT$57,0)</f>
        <v>0</v>
      </c>
      <c r="AV59" s="90"/>
      <c r="AW59" s="89">
        <f t="shared" ref="AW59:AW105" si="11">IF(AV59=$AV$56,$AV$57,0)</f>
        <v>0</v>
      </c>
      <c r="AX59" s="90"/>
      <c r="AY59" s="89">
        <f t="shared" ref="AY59:AY105" si="12">IF(AX59=$AX$56,$AX$57,0)</f>
        <v>0</v>
      </c>
      <c r="AZ59" s="90"/>
      <c r="BA59" s="89">
        <f t="shared" ref="BA59:BA105" si="13">IF(AZ59=$AZ$56,$AZ$57,0)</f>
        <v>0</v>
      </c>
      <c r="BB59" s="88"/>
      <c r="BC59" s="89">
        <f t="shared" ref="BC59:BC105" si="14">IF(BB59=$BB$56,$BB$57,0)</f>
        <v>0</v>
      </c>
      <c r="BD59" s="88"/>
      <c r="BE59" s="89">
        <f t="shared" ref="BE59:BE105" si="15">IF(BD59=$BD$56,$BD$57,0)</f>
        <v>0</v>
      </c>
      <c r="BF59" s="88"/>
      <c r="BG59" s="89">
        <f t="shared" ref="BG59:BG105" si="16">IF(BF59=$BF$56,$BF$57,0)</f>
        <v>0</v>
      </c>
      <c r="BH59" s="88"/>
      <c r="BI59" s="89">
        <f t="shared" ref="BI59:BI105" si="17">IF(BH59=$BH$56,$BH$57,0)</f>
        <v>0</v>
      </c>
      <c r="BJ59" s="88"/>
      <c r="BK59" s="89">
        <f>IF(BJ59=$BJ$56,$BJ$57,0)</f>
        <v>0</v>
      </c>
      <c r="BL59" s="88"/>
      <c r="BM59" s="85">
        <f>IF((E59="P"),SUM(F59:BL59),0)</f>
        <v>0</v>
      </c>
      <c r="BN59" s="86">
        <f t="shared" ref="BN59:BN105" si="18">(BM59*100)/F$51</f>
        <v>0</v>
      </c>
      <c r="BO59" s="87">
        <f t="shared" ref="BO59:BO105" si="19">IF(BM59&gt;=F$52,0.234375*BM59-0.5,0.10416667*BM59+2)</f>
        <v>2</v>
      </c>
      <c r="BP59" s="87">
        <f>BM59*$F$50</f>
        <v>0</v>
      </c>
      <c r="BQ59" s="5">
        <f>IF($E$59:$E$105="P",IF(AND((BN59&lt;50),(BN59&gt;=0)),"INICIAL",IF(AND((BN59&lt;80),(BN59&gt;49)),"INTERMEDIO",IF(AND((BN59&lt;=100),(BN59&gt;79)),"AVANZADO"))),0)</f>
        <v>0</v>
      </c>
      <c r="BR59" s="298">
        <f>IF((E59="P"),ROUND(BO59-$BO$108,2),0)</f>
        <v>0</v>
      </c>
      <c r="BS59" s="299">
        <f>IF((E59="P"),ROUND(POWER(BR59,2),3),0)</f>
        <v>0</v>
      </c>
      <c r="BT59" s="300">
        <f>SUM(BS59:BS105)</f>
        <v>0</v>
      </c>
      <c r="BU59" s="134">
        <f>IF((E59="P"),(SUM(F59:G59)+SUM(AH59:AI59)+SUM(BJ59:BK59))/3,0)</f>
        <v>0</v>
      </c>
      <c r="BV59" s="135">
        <f>IF($E$59:$E$105="P",IF(BU59&lt;=0.25,"B",IF(BU59&lt;=0.5,"MB",IF(BU59&lt;=0.75,"MA",IF(BU59&lt;=1,"A")))),0)</f>
        <v>0</v>
      </c>
      <c r="BW59" s="136">
        <f>IF((E59="P"),(SUM(L59:M59)+SUM(P59:Q59)+SUM(T59:U59)+SUM(X59:AA59)+SUM(AJ59:AK59)+SUM(AP59:AQ59)+SUM(AT59:AU59)+SUM(AX59:AY59)+SUM(BB59:BC59))/10,0)</f>
        <v>0</v>
      </c>
      <c r="BX59" s="135">
        <f>IF($E$59:$E$105="P",IF(BW59&lt;=0.25,"B",IF(BW59&lt;=0.5,"MB",IF(BW59=0.75,"MA",IF(BW59&lt;=1,"A")))),0)</f>
        <v>0</v>
      </c>
      <c r="BY59" s="136">
        <f>IF((E59="P"),(SUM(H59:K59)+SUM(N59:O59)+SUM(R59:S59)+SUM(V59:W59)+SUM(AB59:AG59)+SUM(AL59:AO59)+SUM(AR59:AS59)+SUM(AV59:AW59)+SUM(AZ59:BA59)+SUM(BD59:BI59))/16,0)</f>
        <v>0</v>
      </c>
      <c r="BZ59" s="135">
        <f>IF($E$59:$E$105="P",IF(BY59&lt;=0.25,"B",IF(BY59&lt;=0.5,"MB",IF(BY59&lt;=0.75,"MA",IF(BY59&lt;=1,"A")))),0)</f>
        <v>0</v>
      </c>
      <c r="CA59" s="137">
        <f>IF((E59="P"),SUM(BL59:BL59)/3,0)</f>
        <v>0</v>
      </c>
      <c r="CB59" s="138">
        <f>IF($E$59:$E$105="P",IF(CA59&lt;=0.25,"B",IF(CA59&lt;=0.5,"MB",IF(CA59&lt;=0.75,"MA",IF(CA59&lt;=1,"A")))),0)</f>
        <v>0</v>
      </c>
      <c r="CC59" s="52"/>
      <c r="CF59" s="51"/>
      <c r="CG59" s="13"/>
      <c r="CH59" s="37"/>
    </row>
    <row r="60" spans="1:86" ht="12.75" customHeight="1" x14ac:dyDescent="0.2">
      <c r="A60" s="3"/>
      <c r="B60" s="5">
        <v>2</v>
      </c>
      <c r="C60" s="341" t="s">
        <v>159</v>
      </c>
      <c r="D60" s="342" t="s">
        <v>159</v>
      </c>
      <c r="E60" s="14"/>
      <c r="F60" s="82"/>
      <c r="G60" s="83">
        <f t="shared" ref="G60:G105" si="20">IF(F60=$F$56,$F$57,0)</f>
        <v>0</v>
      </c>
      <c r="H60" s="82"/>
      <c r="I60" s="83">
        <f t="shared" ref="I60:I105" si="21">IF(H60=$H$56,$H$57,0)</f>
        <v>0</v>
      </c>
      <c r="J60" s="82"/>
      <c r="K60" s="83">
        <f t="shared" ref="K60:K105" si="22">IF(J60=$J$56,$J$57,0)</f>
        <v>0</v>
      </c>
      <c r="L60" s="82"/>
      <c r="M60" s="83">
        <f t="shared" ref="M60:M105" si="23">IF(L60=$L$56,$L$57,0)</f>
        <v>0</v>
      </c>
      <c r="N60" s="82"/>
      <c r="O60" s="83">
        <f t="shared" ref="O60:O105" si="24">IF(N60=$N$56,$N$57,0)</f>
        <v>0</v>
      </c>
      <c r="P60" s="82"/>
      <c r="Q60" s="83">
        <f t="shared" ref="Q60:Q105" si="25">IF(P60=$P$56,$P$57,0)</f>
        <v>0</v>
      </c>
      <c r="R60" s="82"/>
      <c r="S60" s="89">
        <f t="shared" ref="S60:S105" si="26">IF(R60=$R$56,$R$57,0)</f>
        <v>0</v>
      </c>
      <c r="T60" s="82"/>
      <c r="U60" s="89">
        <f t="shared" ref="U60:U105" si="27">IF(T60=$T$56,$T$57,0)</f>
        <v>0</v>
      </c>
      <c r="V60" s="82"/>
      <c r="W60" s="89">
        <f t="shared" ref="W60:W105" si="28">IF(V60=$V$56,$V$57,0)</f>
        <v>0</v>
      </c>
      <c r="X60" s="82"/>
      <c r="Y60" s="89">
        <f>IF(X60=$X$56,$X$57,0)</f>
        <v>0</v>
      </c>
      <c r="Z60" s="84"/>
      <c r="AA60" s="89">
        <f>IF(Z60=$Z$56,$Z$57,0)</f>
        <v>0</v>
      </c>
      <c r="AB60" s="84"/>
      <c r="AC60" s="89">
        <f t="shared" si="1"/>
        <v>0</v>
      </c>
      <c r="AD60" s="84"/>
      <c r="AE60" s="89">
        <f t="shared" si="2"/>
        <v>0</v>
      </c>
      <c r="AF60" s="84"/>
      <c r="AG60" s="89">
        <f t="shared" si="3"/>
        <v>0</v>
      </c>
      <c r="AH60" s="84"/>
      <c r="AI60" s="89">
        <f t="shared" si="4"/>
        <v>0</v>
      </c>
      <c r="AJ60" s="84"/>
      <c r="AK60" s="89">
        <f t="shared" si="5"/>
        <v>0</v>
      </c>
      <c r="AL60" s="84"/>
      <c r="AM60" s="89">
        <f t="shared" si="6"/>
        <v>0</v>
      </c>
      <c r="AN60" s="82"/>
      <c r="AO60" s="89">
        <f t="shared" si="7"/>
        <v>0</v>
      </c>
      <c r="AP60" s="82"/>
      <c r="AQ60" s="89">
        <f t="shared" si="8"/>
        <v>0</v>
      </c>
      <c r="AR60" s="84"/>
      <c r="AS60" s="89">
        <f t="shared" si="9"/>
        <v>0</v>
      </c>
      <c r="AT60" s="84"/>
      <c r="AU60" s="89">
        <f t="shared" si="10"/>
        <v>0</v>
      </c>
      <c r="AV60" s="84"/>
      <c r="AW60" s="89">
        <f t="shared" si="11"/>
        <v>0</v>
      </c>
      <c r="AX60" s="84"/>
      <c r="AY60" s="89">
        <f t="shared" si="12"/>
        <v>0</v>
      </c>
      <c r="AZ60" s="84"/>
      <c r="BA60" s="89">
        <f t="shared" si="13"/>
        <v>0</v>
      </c>
      <c r="BB60" s="82"/>
      <c r="BC60" s="89">
        <f t="shared" si="14"/>
        <v>0</v>
      </c>
      <c r="BD60" s="82"/>
      <c r="BE60" s="89">
        <f t="shared" si="15"/>
        <v>0</v>
      </c>
      <c r="BF60" s="82"/>
      <c r="BG60" s="89">
        <f t="shared" si="16"/>
        <v>0</v>
      </c>
      <c r="BH60" s="82"/>
      <c r="BI60" s="89">
        <f t="shared" si="17"/>
        <v>0</v>
      </c>
      <c r="BJ60" s="82"/>
      <c r="BK60" s="89">
        <f t="shared" ref="BK60:BK105" si="29">IF(BJ60=$BJ$56,$BJ$57,0)</f>
        <v>0</v>
      </c>
      <c r="BL60" s="82"/>
      <c r="BM60" s="85">
        <f t="shared" ref="BM60:BM105" si="30">IF((E60="P"),SUM(F60:BL60),0)</f>
        <v>0</v>
      </c>
      <c r="BN60" s="86">
        <f t="shared" si="18"/>
        <v>0</v>
      </c>
      <c r="BO60" s="87">
        <f t="shared" si="19"/>
        <v>2</v>
      </c>
      <c r="BP60" s="87">
        <f t="shared" ref="BP60:BP105" si="31">BM60*$F$50</f>
        <v>0</v>
      </c>
      <c r="BQ60" s="5">
        <f t="shared" ref="BQ60:BQ105" si="32">IF($E$59:$E$105="P",IF(AND((BN60&lt;50),(BN60&gt;=0)),"INICIAL",IF(AND((BN60&lt;80),(BN60&gt;49)),"INTERMEDIO",IF(AND((BN60&lt;=100),(BN60&gt;79)),"AVANZADO"))),0)</f>
        <v>0</v>
      </c>
      <c r="BR60" s="298">
        <f>IF((E60="P"),ROUND(BO60-$BO$108,2),0)</f>
        <v>0</v>
      </c>
      <c r="BS60" s="299">
        <f>IF((E60="P"),ROUND(POWER(BR60,2),3),0)</f>
        <v>0</v>
      </c>
      <c r="BT60" s="301">
        <f>COUNTIF(E59:E105,"=P")</f>
        <v>0</v>
      </c>
      <c r="BU60" s="148">
        <f t="shared" ref="BU60:BU105" si="33">IF((E60="P"),(SUM(F60:G60)+SUM(AH60:AI60)+SUM(BJ60:BK60))/3,0)</f>
        <v>0</v>
      </c>
      <c r="BV60" s="5">
        <f t="shared" ref="BV60:BV104" si="34">IF($E$59:$E$105="P",IF(BU60&lt;=0.25,"B",IF(BU60&lt;=0.5,"MB",IF(BU60&lt;=0.75,"MA",IF(BU60&lt;=1,"A")))),0)</f>
        <v>0</v>
      </c>
      <c r="BW60" s="146">
        <f t="shared" ref="BW60:BW105" si="35">IF((E60="P"),(SUM(L60:M60)+SUM(P60:Q60)+SUM(T60:U60)+SUM(X60:AA60)+SUM(AJ60:AK60)+SUM(AP60:AQ60)+SUM(AT60:AU60)+SUM(AX60:AY60)+SUM(BB60:BC60))/10,0)</f>
        <v>0</v>
      </c>
      <c r="BX60" s="5">
        <f t="shared" ref="BX60:BX105" si="36">IF($E$59:$E$105="P",IF(BW60&lt;=0.25,"B",IF(BW60&lt;=0.5,"MB",IF(BW60=0.75,"MA",IF(BW60&lt;=1,"A")))),0)</f>
        <v>0</v>
      </c>
      <c r="BY60" s="146">
        <f t="shared" ref="BY60:BY105" si="37">IF((E60="P"),(SUM(H60:K60)+SUM(N60:O60)+SUM(R60:S60)+SUM(V60:W60)+SUM(AB60:AG60)+SUM(AL60:AO60)+SUM(AR60:AS60)+SUM(AV60:AW60)+SUM(AZ60:BA60)+SUM(BD60:BI60))/16,0)</f>
        <v>0</v>
      </c>
      <c r="BZ60" s="5">
        <f t="shared" ref="BZ60:BZ105" si="38">IF($E$59:$E$105="P",IF(BY60&lt;=0.25,"B",IF(BY60&lt;=0.5,"MB",IF(BY60&lt;=0.75,"MA",IF(BY60&lt;=1,"A")))),0)</f>
        <v>0</v>
      </c>
      <c r="CA60" s="147">
        <f t="shared" ref="CA60:CA105" si="39">IF((E60="P"),SUM(BL60:BL60)/3,0)</f>
        <v>0</v>
      </c>
      <c r="CB60" s="91">
        <f t="shared" ref="CB60:CB105" si="40">IF($E$59:$E$105="P",IF(CA60&lt;=0.25,"B",IF(CA60&lt;=0.5,"MB",IF(CA60&lt;=0.75,"MA",IF(CA60&lt;=1,"A")))),0)</f>
        <v>0</v>
      </c>
      <c r="CC60" s="52"/>
      <c r="CF60" s="51"/>
      <c r="CG60" s="13"/>
      <c r="CH60" s="37"/>
    </row>
    <row r="61" spans="1:86" ht="12.75" customHeight="1" x14ac:dyDescent="0.2">
      <c r="A61" s="3"/>
      <c r="B61" s="5">
        <v>3</v>
      </c>
      <c r="C61" s="341" t="s">
        <v>160</v>
      </c>
      <c r="D61" s="342" t="s">
        <v>160</v>
      </c>
      <c r="E61" s="14"/>
      <c r="F61" s="82"/>
      <c r="G61" s="83">
        <f t="shared" si="20"/>
        <v>0</v>
      </c>
      <c r="H61" s="82"/>
      <c r="I61" s="83">
        <f t="shared" si="21"/>
        <v>0</v>
      </c>
      <c r="J61" s="82"/>
      <c r="K61" s="83">
        <f t="shared" si="22"/>
        <v>0</v>
      </c>
      <c r="L61" s="82"/>
      <c r="M61" s="83">
        <f t="shared" si="23"/>
        <v>0</v>
      </c>
      <c r="N61" s="82"/>
      <c r="O61" s="83">
        <f t="shared" si="24"/>
        <v>0</v>
      </c>
      <c r="P61" s="82"/>
      <c r="Q61" s="83">
        <f t="shared" si="25"/>
        <v>0</v>
      </c>
      <c r="R61" s="82"/>
      <c r="S61" s="89">
        <f t="shared" si="26"/>
        <v>0</v>
      </c>
      <c r="T61" s="82"/>
      <c r="U61" s="89">
        <f t="shared" si="27"/>
        <v>0</v>
      </c>
      <c r="V61" s="82"/>
      <c r="W61" s="89">
        <f t="shared" si="28"/>
        <v>0</v>
      </c>
      <c r="X61" s="82"/>
      <c r="Y61" s="89">
        <f>IF(X61=$X$56,$X$57,0)</f>
        <v>0</v>
      </c>
      <c r="Z61" s="84"/>
      <c r="AA61" s="89">
        <f t="shared" ref="AA61:AA105" si="41">IF(Z61=$Z$56,$Z$57,0)</f>
        <v>0</v>
      </c>
      <c r="AB61" s="84"/>
      <c r="AC61" s="89">
        <f t="shared" si="1"/>
        <v>0</v>
      </c>
      <c r="AD61" s="84"/>
      <c r="AE61" s="89">
        <f t="shared" si="2"/>
        <v>0</v>
      </c>
      <c r="AF61" s="84"/>
      <c r="AG61" s="89">
        <f t="shared" si="3"/>
        <v>0</v>
      </c>
      <c r="AH61" s="84"/>
      <c r="AI61" s="89">
        <f t="shared" si="4"/>
        <v>0</v>
      </c>
      <c r="AJ61" s="84"/>
      <c r="AK61" s="89">
        <f t="shared" si="5"/>
        <v>0</v>
      </c>
      <c r="AL61" s="84"/>
      <c r="AM61" s="89">
        <f t="shared" si="6"/>
        <v>0</v>
      </c>
      <c r="AN61" s="82"/>
      <c r="AO61" s="89">
        <f t="shared" si="7"/>
        <v>0</v>
      </c>
      <c r="AP61" s="82"/>
      <c r="AQ61" s="89">
        <f t="shared" si="8"/>
        <v>0</v>
      </c>
      <c r="AR61" s="84"/>
      <c r="AS61" s="89">
        <f t="shared" si="9"/>
        <v>0</v>
      </c>
      <c r="AT61" s="84"/>
      <c r="AU61" s="89">
        <f t="shared" si="10"/>
        <v>0</v>
      </c>
      <c r="AV61" s="84"/>
      <c r="AW61" s="89">
        <f t="shared" si="11"/>
        <v>0</v>
      </c>
      <c r="AX61" s="84"/>
      <c r="AY61" s="89">
        <f t="shared" si="12"/>
        <v>0</v>
      </c>
      <c r="AZ61" s="84"/>
      <c r="BA61" s="89">
        <f t="shared" si="13"/>
        <v>0</v>
      </c>
      <c r="BB61" s="82"/>
      <c r="BC61" s="89">
        <f t="shared" si="14"/>
        <v>0</v>
      </c>
      <c r="BD61" s="82"/>
      <c r="BE61" s="89">
        <f t="shared" si="15"/>
        <v>0</v>
      </c>
      <c r="BF61" s="82"/>
      <c r="BG61" s="89">
        <f t="shared" si="16"/>
        <v>0</v>
      </c>
      <c r="BH61" s="82"/>
      <c r="BI61" s="89">
        <f t="shared" si="17"/>
        <v>0</v>
      </c>
      <c r="BJ61" s="82"/>
      <c r="BK61" s="89">
        <f t="shared" si="29"/>
        <v>0</v>
      </c>
      <c r="BL61" s="82"/>
      <c r="BM61" s="85">
        <f t="shared" si="30"/>
        <v>0</v>
      </c>
      <c r="BN61" s="86">
        <f t="shared" si="18"/>
        <v>0</v>
      </c>
      <c r="BO61" s="87">
        <f t="shared" si="19"/>
        <v>2</v>
      </c>
      <c r="BP61" s="87">
        <f t="shared" si="31"/>
        <v>0</v>
      </c>
      <c r="BQ61" s="5">
        <f t="shared" si="32"/>
        <v>0</v>
      </c>
      <c r="BR61" s="298">
        <f>IF((E61="P"),ROUND(BO61-$BO$108,2),0)</f>
        <v>0</v>
      </c>
      <c r="BS61" s="299">
        <f t="shared" ref="BS61:BS105" si="42">IF((E61="P"),ROUND(POWER(BR61,2),3),0)</f>
        <v>0</v>
      </c>
      <c r="BT61" s="301"/>
      <c r="BU61" s="148">
        <f t="shared" si="33"/>
        <v>0</v>
      </c>
      <c r="BV61" s="5">
        <f t="shared" si="34"/>
        <v>0</v>
      </c>
      <c r="BW61" s="146">
        <f t="shared" si="35"/>
        <v>0</v>
      </c>
      <c r="BX61" s="5">
        <f t="shared" si="36"/>
        <v>0</v>
      </c>
      <c r="BY61" s="146">
        <f t="shared" si="37"/>
        <v>0</v>
      </c>
      <c r="BZ61" s="5">
        <f t="shared" si="38"/>
        <v>0</v>
      </c>
      <c r="CA61" s="147">
        <f t="shared" si="39"/>
        <v>0</v>
      </c>
      <c r="CB61" s="91">
        <f t="shared" si="40"/>
        <v>0</v>
      </c>
      <c r="CC61" s="52"/>
      <c r="CD61" s="52"/>
      <c r="CE61" s="52"/>
      <c r="CF61" s="52"/>
      <c r="CG61" s="13"/>
    </row>
    <row r="62" spans="1:86" ht="12.75" customHeight="1" x14ac:dyDescent="0.2">
      <c r="A62" s="3"/>
      <c r="B62" s="5">
        <f t="shared" ref="B62:B104" si="43">B61+1</f>
        <v>4</v>
      </c>
      <c r="C62" s="341" t="s">
        <v>161</v>
      </c>
      <c r="D62" s="342" t="s">
        <v>161</v>
      </c>
      <c r="E62" s="14"/>
      <c r="F62" s="82"/>
      <c r="G62" s="83">
        <f t="shared" si="20"/>
        <v>0</v>
      </c>
      <c r="H62" s="82"/>
      <c r="I62" s="83">
        <f t="shared" si="21"/>
        <v>0</v>
      </c>
      <c r="J62" s="82"/>
      <c r="K62" s="83">
        <f t="shared" si="22"/>
        <v>0</v>
      </c>
      <c r="L62" s="82"/>
      <c r="M62" s="83">
        <f t="shared" si="23"/>
        <v>0</v>
      </c>
      <c r="N62" s="82"/>
      <c r="O62" s="83">
        <f t="shared" si="24"/>
        <v>0</v>
      </c>
      <c r="P62" s="82"/>
      <c r="Q62" s="83">
        <f t="shared" si="25"/>
        <v>0</v>
      </c>
      <c r="R62" s="82"/>
      <c r="S62" s="89">
        <f t="shared" si="26"/>
        <v>0</v>
      </c>
      <c r="T62" s="82"/>
      <c r="U62" s="89">
        <f t="shared" si="27"/>
        <v>0</v>
      </c>
      <c r="V62" s="82"/>
      <c r="W62" s="89">
        <f t="shared" si="28"/>
        <v>0</v>
      </c>
      <c r="X62" s="82"/>
      <c r="Y62" s="89">
        <f>IF(X62=$X$56,$X$57,0)</f>
        <v>0</v>
      </c>
      <c r="Z62" s="84"/>
      <c r="AA62" s="89">
        <f t="shared" si="41"/>
        <v>0</v>
      </c>
      <c r="AB62" s="84"/>
      <c r="AC62" s="89">
        <f t="shared" si="1"/>
        <v>0</v>
      </c>
      <c r="AD62" s="84"/>
      <c r="AE62" s="89">
        <f t="shared" si="2"/>
        <v>0</v>
      </c>
      <c r="AF62" s="84"/>
      <c r="AG62" s="89">
        <f t="shared" si="3"/>
        <v>0</v>
      </c>
      <c r="AH62" s="84"/>
      <c r="AI62" s="89">
        <f t="shared" si="4"/>
        <v>0</v>
      </c>
      <c r="AJ62" s="84"/>
      <c r="AK62" s="89">
        <f t="shared" si="5"/>
        <v>0</v>
      </c>
      <c r="AL62" s="84"/>
      <c r="AM62" s="89">
        <f t="shared" si="6"/>
        <v>0</v>
      </c>
      <c r="AN62" s="82"/>
      <c r="AO62" s="89">
        <f t="shared" si="7"/>
        <v>0</v>
      </c>
      <c r="AP62" s="82"/>
      <c r="AQ62" s="89">
        <f t="shared" si="8"/>
        <v>0</v>
      </c>
      <c r="AR62" s="84"/>
      <c r="AS62" s="89">
        <f t="shared" si="9"/>
        <v>0</v>
      </c>
      <c r="AT62" s="84"/>
      <c r="AU62" s="89">
        <f t="shared" si="10"/>
        <v>0</v>
      </c>
      <c r="AV62" s="84"/>
      <c r="AW62" s="89">
        <f t="shared" si="11"/>
        <v>0</v>
      </c>
      <c r="AX62" s="84"/>
      <c r="AY62" s="89">
        <f t="shared" si="12"/>
        <v>0</v>
      </c>
      <c r="AZ62" s="84"/>
      <c r="BA62" s="89">
        <f t="shared" si="13"/>
        <v>0</v>
      </c>
      <c r="BB62" s="82"/>
      <c r="BC62" s="89">
        <f t="shared" si="14"/>
        <v>0</v>
      </c>
      <c r="BD62" s="82"/>
      <c r="BE62" s="89">
        <f t="shared" si="15"/>
        <v>0</v>
      </c>
      <c r="BF62" s="82"/>
      <c r="BG62" s="89">
        <f t="shared" si="16"/>
        <v>0</v>
      </c>
      <c r="BH62" s="82"/>
      <c r="BI62" s="89">
        <f t="shared" si="17"/>
        <v>0</v>
      </c>
      <c r="BJ62" s="82"/>
      <c r="BK62" s="89">
        <f t="shared" si="29"/>
        <v>0</v>
      </c>
      <c r="BL62" s="82"/>
      <c r="BM62" s="85">
        <f t="shared" si="30"/>
        <v>0</v>
      </c>
      <c r="BN62" s="86">
        <f t="shared" si="18"/>
        <v>0</v>
      </c>
      <c r="BO62" s="87">
        <f t="shared" si="19"/>
        <v>2</v>
      </c>
      <c r="BP62" s="87">
        <f t="shared" si="31"/>
        <v>0</v>
      </c>
      <c r="BQ62" s="5">
        <f t="shared" si="32"/>
        <v>0</v>
      </c>
      <c r="BR62" s="298">
        <f t="shared" ref="BR62:BR105" si="44">IF((E62="P"),ROUND(BO62-$BO$108,2),0)</f>
        <v>0</v>
      </c>
      <c r="BS62" s="299">
        <f t="shared" si="42"/>
        <v>0</v>
      </c>
      <c r="BT62" s="301"/>
      <c r="BU62" s="148">
        <f t="shared" si="33"/>
        <v>0</v>
      </c>
      <c r="BV62" s="5">
        <f t="shared" si="34"/>
        <v>0</v>
      </c>
      <c r="BW62" s="146">
        <f t="shared" si="35"/>
        <v>0</v>
      </c>
      <c r="BX62" s="5">
        <f t="shared" si="36"/>
        <v>0</v>
      </c>
      <c r="BY62" s="146">
        <f t="shared" si="37"/>
        <v>0</v>
      </c>
      <c r="BZ62" s="5">
        <f t="shared" si="38"/>
        <v>0</v>
      </c>
      <c r="CA62" s="147">
        <f t="shared" si="39"/>
        <v>0</v>
      </c>
      <c r="CB62" s="91">
        <f t="shared" si="40"/>
        <v>0</v>
      </c>
      <c r="CC62" s="52"/>
      <c r="CD62" s="52"/>
      <c r="CE62" s="52"/>
      <c r="CF62" s="52"/>
      <c r="CG62" s="13"/>
    </row>
    <row r="63" spans="1:86" ht="12.75" customHeight="1" x14ac:dyDescent="0.2">
      <c r="A63" s="3"/>
      <c r="B63" s="5">
        <f t="shared" si="43"/>
        <v>5</v>
      </c>
      <c r="C63" s="341" t="s">
        <v>162</v>
      </c>
      <c r="D63" s="342" t="s">
        <v>162</v>
      </c>
      <c r="E63" s="14"/>
      <c r="F63" s="82"/>
      <c r="G63" s="83">
        <f t="shared" si="20"/>
        <v>0</v>
      </c>
      <c r="H63" s="82"/>
      <c r="I63" s="83">
        <f t="shared" si="21"/>
        <v>0</v>
      </c>
      <c r="J63" s="82"/>
      <c r="K63" s="83">
        <f t="shared" si="22"/>
        <v>0</v>
      </c>
      <c r="L63" s="82"/>
      <c r="M63" s="83">
        <f t="shared" si="23"/>
        <v>0</v>
      </c>
      <c r="N63" s="82"/>
      <c r="O63" s="83">
        <f t="shared" si="24"/>
        <v>0</v>
      </c>
      <c r="P63" s="82"/>
      <c r="Q63" s="83">
        <f t="shared" si="25"/>
        <v>0</v>
      </c>
      <c r="R63" s="82"/>
      <c r="S63" s="89">
        <f t="shared" si="26"/>
        <v>0</v>
      </c>
      <c r="T63" s="82"/>
      <c r="U63" s="89">
        <f t="shared" si="27"/>
        <v>0</v>
      </c>
      <c r="V63" s="82"/>
      <c r="W63" s="89">
        <f t="shared" si="28"/>
        <v>0</v>
      </c>
      <c r="X63" s="82"/>
      <c r="Y63" s="89">
        <f>IF(X63=$X$56,$X$57,0)</f>
        <v>0</v>
      </c>
      <c r="Z63" s="84"/>
      <c r="AA63" s="89">
        <f t="shared" si="41"/>
        <v>0</v>
      </c>
      <c r="AB63" s="84"/>
      <c r="AC63" s="89">
        <f t="shared" si="1"/>
        <v>0</v>
      </c>
      <c r="AD63" s="84"/>
      <c r="AE63" s="89">
        <f t="shared" si="2"/>
        <v>0</v>
      </c>
      <c r="AF63" s="84"/>
      <c r="AG63" s="89">
        <f t="shared" si="3"/>
        <v>0</v>
      </c>
      <c r="AH63" s="84"/>
      <c r="AI63" s="89">
        <f t="shared" si="4"/>
        <v>0</v>
      </c>
      <c r="AJ63" s="84"/>
      <c r="AK63" s="89">
        <f t="shared" si="5"/>
        <v>0</v>
      </c>
      <c r="AL63" s="84"/>
      <c r="AM63" s="89">
        <f t="shared" si="6"/>
        <v>0</v>
      </c>
      <c r="AN63" s="82"/>
      <c r="AO63" s="89">
        <f t="shared" si="7"/>
        <v>0</v>
      </c>
      <c r="AP63" s="82"/>
      <c r="AQ63" s="89">
        <f t="shared" si="8"/>
        <v>0</v>
      </c>
      <c r="AR63" s="84"/>
      <c r="AS63" s="89">
        <f t="shared" si="9"/>
        <v>0</v>
      </c>
      <c r="AT63" s="84"/>
      <c r="AU63" s="89">
        <f t="shared" si="10"/>
        <v>0</v>
      </c>
      <c r="AV63" s="84"/>
      <c r="AW63" s="89">
        <f t="shared" si="11"/>
        <v>0</v>
      </c>
      <c r="AX63" s="84"/>
      <c r="AY63" s="89">
        <f t="shared" si="12"/>
        <v>0</v>
      </c>
      <c r="AZ63" s="84"/>
      <c r="BA63" s="89">
        <f t="shared" si="13"/>
        <v>0</v>
      </c>
      <c r="BB63" s="82"/>
      <c r="BC63" s="89">
        <f t="shared" si="14"/>
        <v>0</v>
      </c>
      <c r="BD63" s="82"/>
      <c r="BE63" s="89">
        <f t="shared" si="15"/>
        <v>0</v>
      </c>
      <c r="BF63" s="82"/>
      <c r="BG63" s="89">
        <f t="shared" si="16"/>
        <v>0</v>
      </c>
      <c r="BH63" s="82"/>
      <c r="BI63" s="89">
        <f t="shared" si="17"/>
        <v>0</v>
      </c>
      <c r="BJ63" s="82"/>
      <c r="BK63" s="89">
        <f t="shared" si="29"/>
        <v>0</v>
      </c>
      <c r="BL63" s="82"/>
      <c r="BM63" s="85">
        <f t="shared" si="30"/>
        <v>0</v>
      </c>
      <c r="BN63" s="86">
        <f t="shared" si="18"/>
        <v>0</v>
      </c>
      <c r="BO63" s="87">
        <f t="shared" si="19"/>
        <v>2</v>
      </c>
      <c r="BP63" s="87">
        <f t="shared" si="31"/>
        <v>0</v>
      </c>
      <c r="BQ63" s="5">
        <f t="shared" si="32"/>
        <v>0</v>
      </c>
      <c r="BR63" s="298">
        <f t="shared" si="44"/>
        <v>0</v>
      </c>
      <c r="BS63" s="299">
        <f>IF((E63="P"),ROUND(POWER(BR63,2),3),0)</f>
        <v>0</v>
      </c>
      <c r="BT63" s="301"/>
      <c r="BU63" s="148">
        <f t="shared" si="33"/>
        <v>0</v>
      </c>
      <c r="BV63" s="5">
        <f t="shared" si="34"/>
        <v>0</v>
      </c>
      <c r="BW63" s="146">
        <f t="shared" si="35"/>
        <v>0</v>
      </c>
      <c r="BX63" s="5">
        <f t="shared" si="36"/>
        <v>0</v>
      </c>
      <c r="BY63" s="146">
        <f t="shared" si="37"/>
        <v>0</v>
      </c>
      <c r="BZ63" s="5">
        <f t="shared" si="38"/>
        <v>0</v>
      </c>
      <c r="CA63" s="147">
        <f t="shared" si="39"/>
        <v>0</v>
      </c>
      <c r="CB63" s="91">
        <f t="shared" si="40"/>
        <v>0</v>
      </c>
      <c r="CC63" s="52"/>
      <c r="CD63" s="52"/>
      <c r="CE63" s="52"/>
      <c r="CF63" s="52"/>
      <c r="CG63" s="13"/>
    </row>
    <row r="64" spans="1:86" ht="12.75" customHeight="1" x14ac:dyDescent="0.2">
      <c r="A64" s="3"/>
      <c r="B64" s="5">
        <f t="shared" si="43"/>
        <v>6</v>
      </c>
      <c r="C64" s="341" t="s">
        <v>163</v>
      </c>
      <c r="D64" s="342" t="s">
        <v>163</v>
      </c>
      <c r="E64" s="14"/>
      <c r="F64" s="82"/>
      <c r="G64" s="83">
        <f t="shared" si="20"/>
        <v>0</v>
      </c>
      <c r="H64" s="82"/>
      <c r="I64" s="83">
        <f t="shared" si="21"/>
        <v>0</v>
      </c>
      <c r="J64" s="82"/>
      <c r="K64" s="83">
        <f t="shared" si="22"/>
        <v>0</v>
      </c>
      <c r="L64" s="82"/>
      <c r="M64" s="83">
        <f t="shared" si="23"/>
        <v>0</v>
      </c>
      <c r="N64" s="82"/>
      <c r="O64" s="83">
        <f t="shared" si="24"/>
        <v>0</v>
      </c>
      <c r="P64" s="82"/>
      <c r="Q64" s="83">
        <f t="shared" si="25"/>
        <v>0</v>
      </c>
      <c r="R64" s="82"/>
      <c r="S64" s="89">
        <f t="shared" si="26"/>
        <v>0</v>
      </c>
      <c r="T64" s="82"/>
      <c r="U64" s="89">
        <f t="shared" si="27"/>
        <v>0</v>
      </c>
      <c r="V64" s="82"/>
      <c r="W64" s="89">
        <f t="shared" si="28"/>
        <v>0</v>
      </c>
      <c r="X64" s="82"/>
      <c r="Y64" s="89">
        <f t="shared" ref="Y64:Y105" si="45">IF(X64=$X$56,$X$57,0)</f>
        <v>0</v>
      </c>
      <c r="Z64" s="84"/>
      <c r="AA64" s="89">
        <f t="shared" si="41"/>
        <v>0</v>
      </c>
      <c r="AB64" s="84"/>
      <c r="AC64" s="89">
        <f t="shared" si="1"/>
        <v>0</v>
      </c>
      <c r="AD64" s="84"/>
      <c r="AE64" s="89">
        <f t="shared" si="2"/>
        <v>0</v>
      </c>
      <c r="AF64" s="84"/>
      <c r="AG64" s="89">
        <f t="shared" si="3"/>
        <v>0</v>
      </c>
      <c r="AH64" s="84"/>
      <c r="AI64" s="89">
        <f t="shared" si="4"/>
        <v>0</v>
      </c>
      <c r="AJ64" s="84"/>
      <c r="AK64" s="89">
        <f t="shared" si="5"/>
        <v>0</v>
      </c>
      <c r="AL64" s="84"/>
      <c r="AM64" s="89">
        <f t="shared" si="6"/>
        <v>0</v>
      </c>
      <c r="AN64" s="82"/>
      <c r="AO64" s="89">
        <f t="shared" si="7"/>
        <v>0</v>
      </c>
      <c r="AP64" s="82"/>
      <c r="AQ64" s="89">
        <f t="shared" si="8"/>
        <v>0</v>
      </c>
      <c r="AR64" s="84"/>
      <c r="AS64" s="89">
        <f t="shared" si="9"/>
        <v>0</v>
      </c>
      <c r="AT64" s="84"/>
      <c r="AU64" s="89">
        <f t="shared" si="10"/>
        <v>0</v>
      </c>
      <c r="AV64" s="84"/>
      <c r="AW64" s="89">
        <f t="shared" si="11"/>
        <v>0</v>
      </c>
      <c r="AX64" s="84"/>
      <c r="AY64" s="89">
        <f t="shared" si="12"/>
        <v>0</v>
      </c>
      <c r="AZ64" s="84"/>
      <c r="BA64" s="89">
        <f t="shared" si="13"/>
        <v>0</v>
      </c>
      <c r="BB64" s="82"/>
      <c r="BC64" s="89">
        <f t="shared" si="14"/>
        <v>0</v>
      </c>
      <c r="BD64" s="82"/>
      <c r="BE64" s="89">
        <f t="shared" si="15"/>
        <v>0</v>
      </c>
      <c r="BF64" s="82"/>
      <c r="BG64" s="89">
        <f t="shared" si="16"/>
        <v>0</v>
      </c>
      <c r="BH64" s="82"/>
      <c r="BI64" s="89">
        <f t="shared" si="17"/>
        <v>0</v>
      </c>
      <c r="BJ64" s="82"/>
      <c r="BK64" s="89">
        <f t="shared" si="29"/>
        <v>0</v>
      </c>
      <c r="BL64" s="82"/>
      <c r="BM64" s="85">
        <f t="shared" si="30"/>
        <v>0</v>
      </c>
      <c r="BN64" s="86">
        <f t="shared" si="18"/>
        <v>0</v>
      </c>
      <c r="BO64" s="87">
        <f t="shared" si="19"/>
        <v>2</v>
      </c>
      <c r="BP64" s="87">
        <f t="shared" si="31"/>
        <v>0</v>
      </c>
      <c r="BQ64" s="5">
        <f t="shared" si="32"/>
        <v>0</v>
      </c>
      <c r="BR64" s="298">
        <f t="shared" si="44"/>
        <v>0</v>
      </c>
      <c r="BS64" s="299">
        <f t="shared" si="42"/>
        <v>0</v>
      </c>
      <c r="BT64" s="301"/>
      <c r="BU64" s="148">
        <f t="shared" si="33"/>
        <v>0</v>
      </c>
      <c r="BV64" s="5">
        <f t="shared" si="34"/>
        <v>0</v>
      </c>
      <c r="BW64" s="146">
        <f t="shared" si="35"/>
        <v>0</v>
      </c>
      <c r="BX64" s="5">
        <f t="shared" si="36"/>
        <v>0</v>
      </c>
      <c r="BY64" s="146">
        <f t="shared" si="37"/>
        <v>0</v>
      </c>
      <c r="BZ64" s="5">
        <f t="shared" si="38"/>
        <v>0</v>
      </c>
      <c r="CA64" s="147">
        <f t="shared" si="39"/>
        <v>0</v>
      </c>
      <c r="CB64" s="91">
        <f t="shared" si="40"/>
        <v>0</v>
      </c>
      <c r="CC64" s="52"/>
      <c r="CD64" s="52"/>
      <c r="CE64" s="52"/>
      <c r="CF64" s="52"/>
      <c r="CG64" s="13"/>
    </row>
    <row r="65" spans="1:104" ht="12.75" customHeight="1" x14ac:dyDescent="0.2">
      <c r="A65" s="3"/>
      <c r="B65" s="5">
        <f t="shared" si="43"/>
        <v>7</v>
      </c>
      <c r="C65" s="341" t="s">
        <v>164</v>
      </c>
      <c r="D65" s="342" t="s">
        <v>164</v>
      </c>
      <c r="E65" s="14"/>
      <c r="F65" s="82"/>
      <c r="G65" s="83">
        <f t="shared" si="20"/>
        <v>0</v>
      </c>
      <c r="H65" s="82"/>
      <c r="I65" s="83">
        <f t="shared" si="21"/>
        <v>0</v>
      </c>
      <c r="J65" s="82"/>
      <c r="K65" s="83">
        <f t="shared" si="22"/>
        <v>0</v>
      </c>
      <c r="L65" s="82"/>
      <c r="M65" s="83">
        <f t="shared" si="23"/>
        <v>0</v>
      </c>
      <c r="N65" s="82"/>
      <c r="O65" s="83">
        <f t="shared" si="24"/>
        <v>0</v>
      </c>
      <c r="P65" s="82"/>
      <c r="Q65" s="83">
        <f t="shared" si="25"/>
        <v>0</v>
      </c>
      <c r="R65" s="82"/>
      <c r="S65" s="89">
        <f t="shared" si="26"/>
        <v>0</v>
      </c>
      <c r="T65" s="82"/>
      <c r="U65" s="89">
        <f t="shared" si="27"/>
        <v>0</v>
      </c>
      <c r="V65" s="82"/>
      <c r="W65" s="89">
        <f t="shared" si="28"/>
        <v>0</v>
      </c>
      <c r="X65" s="82"/>
      <c r="Y65" s="89">
        <f t="shared" si="45"/>
        <v>0</v>
      </c>
      <c r="Z65" s="84"/>
      <c r="AA65" s="89">
        <f t="shared" si="41"/>
        <v>0</v>
      </c>
      <c r="AB65" s="84"/>
      <c r="AC65" s="89">
        <f t="shared" si="1"/>
        <v>0</v>
      </c>
      <c r="AD65" s="84"/>
      <c r="AE65" s="89">
        <f t="shared" si="2"/>
        <v>0</v>
      </c>
      <c r="AF65" s="84"/>
      <c r="AG65" s="89">
        <f t="shared" si="3"/>
        <v>0</v>
      </c>
      <c r="AH65" s="84"/>
      <c r="AI65" s="89">
        <f t="shared" si="4"/>
        <v>0</v>
      </c>
      <c r="AJ65" s="84"/>
      <c r="AK65" s="89">
        <f t="shared" si="5"/>
        <v>0</v>
      </c>
      <c r="AL65" s="84"/>
      <c r="AM65" s="89">
        <f t="shared" si="6"/>
        <v>0</v>
      </c>
      <c r="AN65" s="82"/>
      <c r="AO65" s="89">
        <f t="shared" si="7"/>
        <v>0</v>
      </c>
      <c r="AP65" s="82"/>
      <c r="AQ65" s="89">
        <f t="shared" si="8"/>
        <v>0</v>
      </c>
      <c r="AR65" s="84"/>
      <c r="AS65" s="89">
        <f t="shared" si="9"/>
        <v>0</v>
      </c>
      <c r="AT65" s="84"/>
      <c r="AU65" s="89">
        <f t="shared" si="10"/>
        <v>0</v>
      </c>
      <c r="AV65" s="84"/>
      <c r="AW65" s="89">
        <f t="shared" si="11"/>
        <v>0</v>
      </c>
      <c r="AX65" s="84"/>
      <c r="AY65" s="89">
        <f t="shared" si="12"/>
        <v>0</v>
      </c>
      <c r="AZ65" s="84"/>
      <c r="BA65" s="89">
        <f t="shared" si="13"/>
        <v>0</v>
      </c>
      <c r="BB65" s="82"/>
      <c r="BC65" s="89">
        <f t="shared" si="14"/>
        <v>0</v>
      </c>
      <c r="BD65" s="82"/>
      <c r="BE65" s="89">
        <f t="shared" si="15"/>
        <v>0</v>
      </c>
      <c r="BF65" s="82"/>
      <c r="BG65" s="89">
        <f t="shared" si="16"/>
        <v>0</v>
      </c>
      <c r="BH65" s="82"/>
      <c r="BI65" s="89">
        <f t="shared" si="17"/>
        <v>0</v>
      </c>
      <c r="BJ65" s="82"/>
      <c r="BK65" s="89">
        <f t="shared" si="29"/>
        <v>0</v>
      </c>
      <c r="BL65" s="82"/>
      <c r="BM65" s="85">
        <f t="shared" si="30"/>
        <v>0</v>
      </c>
      <c r="BN65" s="86">
        <f t="shared" si="18"/>
        <v>0</v>
      </c>
      <c r="BO65" s="87">
        <f t="shared" si="19"/>
        <v>2</v>
      </c>
      <c r="BP65" s="87">
        <f t="shared" si="31"/>
        <v>0</v>
      </c>
      <c r="BQ65" s="5">
        <f t="shared" si="32"/>
        <v>0</v>
      </c>
      <c r="BR65" s="298">
        <f t="shared" si="44"/>
        <v>0</v>
      </c>
      <c r="BS65" s="299">
        <f t="shared" si="42"/>
        <v>0</v>
      </c>
      <c r="BT65" s="301"/>
      <c r="BU65" s="148">
        <f t="shared" si="33"/>
        <v>0</v>
      </c>
      <c r="BV65" s="5">
        <f t="shared" si="34"/>
        <v>0</v>
      </c>
      <c r="BW65" s="146">
        <f t="shared" si="35"/>
        <v>0</v>
      </c>
      <c r="BX65" s="5">
        <f t="shared" si="36"/>
        <v>0</v>
      </c>
      <c r="BY65" s="146">
        <f t="shared" si="37"/>
        <v>0</v>
      </c>
      <c r="BZ65" s="5">
        <f t="shared" si="38"/>
        <v>0</v>
      </c>
      <c r="CA65" s="147">
        <f t="shared" si="39"/>
        <v>0</v>
      </c>
      <c r="CB65" s="91">
        <f>IF($E$59:$E$105="P",IF(CA65&lt;=0.25,"B",IF(CA65&lt;=0.5,"MB",IF(CA65&lt;=0.75,"MA",IF(CA65&lt;=1,"A")))),0)</f>
        <v>0</v>
      </c>
      <c r="CC65" s="52"/>
      <c r="CD65" s="52"/>
      <c r="CE65" s="52"/>
      <c r="CF65" s="52"/>
      <c r="CG65" s="13"/>
    </row>
    <row r="66" spans="1:104" ht="12.75" customHeight="1" x14ac:dyDescent="0.2">
      <c r="A66" s="3"/>
      <c r="B66" s="5">
        <f t="shared" si="43"/>
        <v>8</v>
      </c>
      <c r="C66" s="341" t="s">
        <v>165</v>
      </c>
      <c r="D66" s="342" t="s">
        <v>165</v>
      </c>
      <c r="E66" s="14"/>
      <c r="F66" s="82"/>
      <c r="G66" s="83">
        <f t="shared" si="20"/>
        <v>0</v>
      </c>
      <c r="H66" s="82"/>
      <c r="I66" s="83">
        <f t="shared" si="21"/>
        <v>0</v>
      </c>
      <c r="J66" s="82"/>
      <c r="K66" s="83">
        <f t="shared" si="22"/>
        <v>0</v>
      </c>
      <c r="L66" s="82"/>
      <c r="M66" s="83">
        <f t="shared" si="23"/>
        <v>0</v>
      </c>
      <c r="N66" s="82"/>
      <c r="O66" s="83">
        <f t="shared" si="24"/>
        <v>0</v>
      </c>
      <c r="P66" s="82"/>
      <c r="Q66" s="83">
        <f t="shared" si="25"/>
        <v>0</v>
      </c>
      <c r="R66" s="82"/>
      <c r="S66" s="89">
        <f t="shared" si="26"/>
        <v>0</v>
      </c>
      <c r="T66" s="82"/>
      <c r="U66" s="89">
        <f t="shared" si="27"/>
        <v>0</v>
      </c>
      <c r="V66" s="82"/>
      <c r="W66" s="89">
        <f t="shared" si="28"/>
        <v>0</v>
      </c>
      <c r="X66" s="82"/>
      <c r="Y66" s="89">
        <f t="shared" si="45"/>
        <v>0</v>
      </c>
      <c r="Z66" s="84"/>
      <c r="AA66" s="89">
        <f t="shared" si="41"/>
        <v>0</v>
      </c>
      <c r="AB66" s="84"/>
      <c r="AC66" s="89">
        <f t="shared" si="1"/>
        <v>0</v>
      </c>
      <c r="AD66" s="84"/>
      <c r="AE66" s="89">
        <f t="shared" si="2"/>
        <v>0</v>
      </c>
      <c r="AF66" s="84"/>
      <c r="AG66" s="89">
        <f t="shared" si="3"/>
        <v>0</v>
      </c>
      <c r="AH66" s="84"/>
      <c r="AI66" s="89">
        <f t="shared" si="4"/>
        <v>0</v>
      </c>
      <c r="AJ66" s="84"/>
      <c r="AK66" s="89">
        <f t="shared" si="5"/>
        <v>0</v>
      </c>
      <c r="AL66" s="84"/>
      <c r="AM66" s="89">
        <f t="shared" si="6"/>
        <v>0</v>
      </c>
      <c r="AN66" s="82"/>
      <c r="AO66" s="89">
        <f t="shared" si="7"/>
        <v>0</v>
      </c>
      <c r="AP66" s="82"/>
      <c r="AQ66" s="89">
        <f t="shared" si="8"/>
        <v>0</v>
      </c>
      <c r="AR66" s="84"/>
      <c r="AS66" s="89">
        <f t="shared" si="9"/>
        <v>0</v>
      </c>
      <c r="AT66" s="84"/>
      <c r="AU66" s="89">
        <f t="shared" si="10"/>
        <v>0</v>
      </c>
      <c r="AV66" s="84"/>
      <c r="AW66" s="89">
        <f t="shared" si="11"/>
        <v>0</v>
      </c>
      <c r="AX66" s="84"/>
      <c r="AY66" s="89">
        <f t="shared" si="12"/>
        <v>0</v>
      </c>
      <c r="AZ66" s="84"/>
      <c r="BA66" s="89">
        <f t="shared" si="13"/>
        <v>0</v>
      </c>
      <c r="BB66" s="82"/>
      <c r="BC66" s="89">
        <f t="shared" si="14"/>
        <v>0</v>
      </c>
      <c r="BD66" s="82"/>
      <c r="BE66" s="89">
        <f t="shared" si="15"/>
        <v>0</v>
      </c>
      <c r="BF66" s="82"/>
      <c r="BG66" s="89">
        <f t="shared" si="16"/>
        <v>0</v>
      </c>
      <c r="BH66" s="82"/>
      <c r="BI66" s="89">
        <f t="shared" si="17"/>
        <v>0</v>
      </c>
      <c r="BJ66" s="82"/>
      <c r="BK66" s="89">
        <f t="shared" si="29"/>
        <v>0</v>
      </c>
      <c r="BL66" s="82"/>
      <c r="BM66" s="85">
        <f t="shared" si="30"/>
        <v>0</v>
      </c>
      <c r="BN66" s="86">
        <f t="shared" si="18"/>
        <v>0</v>
      </c>
      <c r="BO66" s="87">
        <f t="shared" si="19"/>
        <v>2</v>
      </c>
      <c r="BP66" s="87">
        <f t="shared" si="31"/>
        <v>0</v>
      </c>
      <c r="BQ66" s="5">
        <f t="shared" si="32"/>
        <v>0</v>
      </c>
      <c r="BR66" s="298">
        <f t="shared" si="44"/>
        <v>0</v>
      </c>
      <c r="BS66" s="299">
        <f t="shared" si="42"/>
        <v>0</v>
      </c>
      <c r="BT66" s="301"/>
      <c r="BU66" s="148">
        <f t="shared" si="33"/>
        <v>0</v>
      </c>
      <c r="BV66" s="5">
        <f t="shared" si="34"/>
        <v>0</v>
      </c>
      <c r="BW66" s="146">
        <f t="shared" si="35"/>
        <v>0</v>
      </c>
      <c r="BX66" s="5">
        <f>IF($E$59:$E$105="P",IF(BW66&lt;=0.25,"B",IF(BW66&lt;=0.5,"MB",IF(BW66=0.75,"MA",IF(BW66&lt;=1,"A")))),0)</f>
        <v>0</v>
      </c>
      <c r="BY66" s="146">
        <f t="shared" si="37"/>
        <v>0</v>
      </c>
      <c r="BZ66" s="5">
        <f t="shared" si="38"/>
        <v>0</v>
      </c>
      <c r="CA66" s="147">
        <f t="shared" si="39"/>
        <v>0</v>
      </c>
      <c r="CB66" s="91">
        <f t="shared" si="40"/>
        <v>0</v>
      </c>
      <c r="CC66" s="52"/>
      <c r="CD66" s="52"/>
      <c r="CE66" s="52"/>
      <c r="CF66" s="52"/>
      <c r="CG66" s="13"/>
    </row>
    <row r="67" spans="1:104" ht="12.75" customHeight="1" x14ac:dyDescent="0.2">
      <c r="A67" s="3"/>
      <c r="B67" s="5">
        <f t="shared" si="43"/>
        <v>9</v>
      </c>
      <c r="C67" s="341" t="s">
        <v>166</v>
      </c>
      <c r="D67" s="342" t="s">
        <v>166</v>
      </c>
      <c r="E67" s="14"/>
      <c r="F67" s="82"/>
      <c r="G67" s="83">
        <f t="shared" si="20"/>
        <v>0</v>
      </c>
      <c r="H67" s="82"/>
      <c r="I67" s="83">
        <f t="shared" si="21"/>
        <v>0</v>
      </c>
      <c r="J67" s="82"/>
      <c r="K67" s="83">
        <f t="shared" si="22"/>
        <v>0</v>
      </c>
      <c r="L67" s="82"/>
      <c r="M67" s="83">
        <f t="shared" si="23"/>
        <v>0</v>
      </c>
      <c r="N67" s="82"/>
      <c r="O67" s="83">
        <f t="shared" si="24"/>
        <v>0</v>
      </c>
      <c r="P67" s="82"/>
      <c r="Q67" s="83">
        <f t="shared" si="25"/>
        <v>0</v>
      </c>
      <c r="R67" s="82"/>
      <c r="S67" s="89">
        <f t="shared" si="26"/>
        <v>0</v>
      </c>
      <c r="T67" s="82"/>
      <c r="U67" s="89">
        <f t="shared" si="27"/>
        <v>0</v>
      </c>
      <c r="V67" s="82"/>
      <c r="W67" s="89">
        <f t="shared" si="28"/>
        <v>0</v>
      </c>
      <c r="X67" s="82"/>
      <c r="Y67" s="89">
        <f t="shared" si="45"/>
        <v>0</v>
      </c>
      <c r="Z67" s="84"/>
      <c r="AA67" s="89">
        <f t="shared" si="41"/>
        <v>0</v>
      </c>
      <c r="AB67" s="84"/>
      <c r="AC67" s="89">
        <f t="shared" si="1"/>
        <v>0</v>
      </c>
      <c r="AD67" s="84"/>
      <c r="AE67" s="89">
        <f t="shared" si="2"/>
        <v>0</v>
      </c>
      <c r="AF67" s="84"/>
      <c r="AG67" s="89">
        <f t="shared" si="3"/>
        <v>0</v>
      </c>
      <c r="AH67" s="84"/>
      <c r="AI67" s="89">
        <f t="shared" si="4"/>
        <v>0</v>
      </c>
      <c r="AJ67" s="84"/>
      <c r="AK67" s="89">
        <f t="shared" si="5"/>
        <v>0</v>
      </c>
      <c r="AL67" s="84"/>
      <c r="AM67" s="89">
        <f t="shared" si="6"/>
        <v>0</v>
      </c>
      <c r="AN67" s="82"/>
      <c r="AO67" s="89">
        <f t="shared" si="7"/>
        <v>0</v>
      </c>
      <c r="AP67" s="82"/>
      <c r="AQ67" s="89">
        <f t="shared" si="8"/>
        <v>0</v>
      </c>
      <c r="AR67" s="84"/>
      <c r="AS67" s="89">
        <f t="shared" si="9"/>
        <v>0</v>
      </c>
      <c r="AT67" s="84"/>
      <c r="AU67" s="89">
        <f t="shared" si="10"/>
        <v>0</v>
      </c>
      <c r="AV67" s="84"/>
      <c r="AW67" s="89">
        <f t="shared" si="11"/>
        <v>0</v>
      </c>
      <c r="AX67" s="84"/>
      <c r="AY67" s="89">
        <f t="shared" si="12"/>
        <v>0</v>
      </c>
      <c r="AZ67" s="84"/>
      <c r="BA67" s="89">
        <f t="shared" si="13"/>
        <v>0</v>
      </c>
      <c r="BB67" s="82"/>
      <c r="BC67" s="89">
        <f t="shared" si="14"/>
        <v>0</v>
      </c>
      <c r="BD67" s="82"/>
      <c r="BE67" s="89">
        <f t="shared" si="15"/>
        <v>0</v>
      </c>
      <c r="BF67" s="82"/>
      <c r="BG67" s="89">
        <f t="shared" si="16"/>
        <v>0</v>
      </c>
      <c r="BH67" s="82"/>
      <c r="BI67" s="89">
        <f t="shared" si="17"/>
        <v>0</v>
      </c>
      <c r="BJ67" s="82"/>
      <c r="BK67" s="89">
        <f t="shared" si="29"/>
        <v>0</v>
      </c>
      <c r="BL67" s="82"/>
      <c r="BM67" s="85">
        <f t="shared" si="30"/>
        <v>0</v>
      </c>
      <c r="BN67" s="86">
        <f t="shared" si="18"/>
        <v>0</v>
      </c>
      <c r="BO67" s="87">
        <f t="shared" si="19"/>
        <v>2</v>
      </c>
      <c r="BP67" s="87">
        <f t="shared" si="31"/>
        <v>0</v>
      </c>
      <c r="BQ67" s="5">
        <f t="shared" si="32"/>
        <v>0</v>
      </c>
      <c r="BR67" s="298">
        <f t="shared" si="44"/>
        <v>0</v>
      </c>
      <c r="BS67" s="299">
        <f t="shared" si="42"/>
        <v>0</v>
      </c>
      <c r="BT67" s="301"/>
      <c r="BU67" s="148">
        <f t="shared" si="33"/>
        <v>0</v>
      </c>
      <c r="BV67" s="5">
        <f t="shared" si="34"/>
        <v>0</v>
      </c>
      <c r="BW67" s="146">
        <f t="shared" si="35"/>
        <v>0</v>
      </c>
      <c r="BX67" s="5">
        <f t="shared" si="36"/>
        <v>0</v>
      </c>
      <c r="BY67" s="146">
        <f t="shared" si="37"/>
        <v>0</v>
      </c>
      <c r="BZ67" s="5">
        <f>IF($E$59:$E$105="P",IF(BY67&lt;=0.25,"B",IF(BY67&lt;=0.5,"MB",IF(BY67&lt;=0.75,"MA",IF(BY67&lt;=1,"A")))),0)</f>
        <v>0</v>
      </c>
      <c r="CA67" s="147">
        <f t="shared" si="39"/>
        <v>0</v>
      </c>
      <c r="CB67" s="91">
        <f t="shared" si="40"/>
        <v>0</v>
      </c>
      <c r="CC67" s="52"/>
      <c r="CD67" s="52"/>
      <c r="CE67" s="52"/>
      <c r="CF67" s="52"/>
      <c r="CG67" s="13"/>
    </row>
    <row r="68" spans="1:104" ht="12.75" customHeight="1" x14ac:dyDescent="0.2">
      <c r="A68" s="3"/>
      <c r="B68" s="5">
        <f t="shared" si="43"/>
        <v>10</v>
      </c>
      <c r="C68" s="341" t="s">
        <v>167</v>
      </c>
      <c r="D68" s="342" t="s">
        <v>167</v>
      </c>
      <c r="E68" s="14"/>
      <c r="F68" s="82"/>
      <c r="G68" s="83">
        <f t="shared" si="20"/>
        <v>0</v>
      </c>
      <c r="H68" s="82"/>
      <c r="I68" s="83">
        <f t="shared" si="21"/>
        <v>0</v>
      </c>
      <c r="J68" s="82"/>
      <c r="K68" s="83">
        <f t="shared" si="22"/>
        <v>0</v>
      </c>
      <c r="L68" s="82"/>
      <c r="M68" s="83">
        <f t="shared" si="23"/>
        <v>0</v>
      </c>
      <c r="N68" s="82"/>
      <c r="O68" s="83">
        <f t="shared" si="24"/>
        <v>0</v>
      </c>
      <c r="P68" s="82"/>
      <c r="Q68" s="83">
        <f t="shared" si="25"/>
        <v>0</v>
      </c>
      <c r="R68" s="82"/>
      <c r="S68" s="89">
        <f t="shared" si="26"/>
        <v>0</v>
      </c>
      <c r="T68" s="82"/>
      <c r="U68" s="89">
        <f t="shared" si="27"/>
        <v>0</v>
      </c>
      <c r="V68" s="82"/>
      <c r="W68" s="89">
        <f t="shared" si="28"/>
        <v>0</v>
      </c>
      <c r="X68" s="82"/>
      <c r="Y68" s="89">
        <f t="shared" si="45"/>
        <v>0</v>
      </c>
      <c r="Z68" s="84"/>
      <c r="AA68" s="89">
        <f t="shared" si="41"/>
        <v>0</v>
      </c>
      <c r="AB68" s="84"/>
      <c r="AC68" s="89">
        <f t="shared" si="1"/>
        <v>0</v>
      </c>
      <c r="AD68" s="84"/>
      <c r="AE68" s="89">
        <f t="shared" si="2"/>
        <v>0</v>
      </c>
      <c r="AF68" s="84"/>
      <c r="AG68" s="89">
        <f t="shared" si="3"/>
        <v>0</v>
      </c>
      <c r="AH68" s="84"/>
      <c r="AI68" s="89">
        <f t="shared" si="4"/>
        <v>0</v>
      </c>
      <c r="AJ68" s="84"/>
      <c r="AK68" s="89">
        <f t="shared" si="5"/>
        <v>0</v>
      </c>
      <c r="AL68" s="84"/>
      <c r="AM68" s="89">
        <f t="shared" si="6"/>
        <v>0</v>
      </c>
      <c r="AN68" s="82"/>
      <c r="AO68" s="89">
        <f t="shared" si="7"/>
        <v>0</v>
      </c>
      <c r="AP68" s="82"/>
      <c r="AQ68" s="89">
        <f t="shared" si="8"/>
        <v>0</v>
      </c>
      <c r="AR68" s="84"/>
      <c r="AS68" s="89">
        <f t="shared" si="9"/>
        <v>0</v>
      </c>
      <c r="AT68" s="84"/>
      <c r="AU68" s="89">
        <f t="shared" si="10"/>
        <v>0</v>
      </c>
      <c r="AV68" s="84"/>
      <c r="AW68" s="89">
        <f t="shared" si="11"/>
        <v>0</v>
      </c>
      <c r="AX68" s="84"/>
      <c r="AY68" s="89">
        <f t="shared" si="12"/>
        <v>0</v>
      </c>
      <c r="AZ68" s="84"/>
      <c r="BA68" s="89">
        <f t="shared" si="13"/>
        <v>0</v>
      </c>
      <c r="BB68" s="82"/>
      <c r="BC68" s="89">
        <f t="shared" si="14"/>
        <v>0</v>
      </c>
      <c r="BD68" s="82"/>
      <c r="BE68" s="89">
        <f t="shared" si="15"/>
        <v>0</v>
      </c>
      <c r="BF68" s="82"/>
      <c r="BG68" s="89">
        <f t="shared" si="16"/>
        <v>0</v>
      </c>
      <c r="BH68" s="82"/>
      <c r="BI68" s="89">
        <f t="shared" si="17"/>
        <v>0</v>
      </c>
      <c r="BJ68" s="82"/>
      <c r="BK68" s="89">
        <f t="shared" si="29"/>
        <v>0</v>
      </c>
      <c r="BL68" s="82"/>
      <c r="BM68" s="85">
        <f t="shared" si="30"/>
        <v>0</v>
      </c>
      <c r="BN68" s="86">
        <f t="shared" si="18"/>
        <v>0</v>
      </c>
      <c r="BO68" s="87">
        <f t="shared" si="19"/>
        <v>2</v>
      </c>
      <c r="BP68" s="87">
        <f t="shared" si="31"/>
        <v>0</v>
      </c>
      <c r="BQ68" s="5">
        <f t="shared" si="32"/>
        <v>0</v>
      </c>
      <c r="BR68" s="298">
        <f t="shared" si="44"/>
        <v>0</v>
      </c>
      <c r="BS68" s="299">
        <f t="shared" si="42"/>
        <v>0</v>
      </c>
      <c r="BT68" s="301"/>
      <c r="BU68" s="148">
        <f t="shared" si="33"/>
        <v>0</v>
      </c>
      <c r="BV68" s="5">
        <f t="shared" si="34"/>
        <v>0</v>
      </c>
      <c r="BW68" s="146">
        <f t="shared" si="35"/>
        <v>0</v>
      </c>
      <c r="BX68" s="5">
        <f t="shared" si="36"/>
        <v>0</v>
      </c>
      <c r="BY68" s="146">
        <f t="shared" si="37"/>
        <v>0</v>
      </c>
      <c r="BZ68" s="5">
        <f t="shared" si="38"/>
        <v>0</v>
      </c>
      <c r="CA68" s="147">
        <f t="shared" si="39"/>
        <v>0</v>
      </c>
      <c r="CB68" s="91">
        <f t="shared" si="40"/>
        <v>0</v>
      </c>
      <c r="CC68" s="52"/>
      <c r="CD68" s="52"/>
      <c r="CE68" s="52"/>
      <c r="CF68" s="52"/>
      <c r="CG68" s="13"/>
    </row>
    <row r="69" spans="1:104" ht="12.75" customHeight="1" x14ac:dyDescent="0.2">
      <c r="A69" s="3"/>
      <c r="B69" s="5">
        <f t="shared" si="43"/>
        <v>11</v>
      </c>
      <c r="C69" s="341" t="s">
        <v>168</v>
      </c>
      <c r="D69" s="342" t="s">
        <v>168</v>
      </c>
      <c r="E69" s="14"/>
      <c r="F69" s="82"/>
      <c r="G69" s="83">
        <f t="shared" si="20"/>
        <v>0</v>
      </c>
      <c r="H69" s="82"/>
      <c r="I69" s="83">
        <f t="shared" si="21"/>
        <v>0</v>
      </c>
      <c r="J69" s="82"/>
      <c r="K69" s="83">
        <f t="shared" si="22"/>
        <v>0</v>
      </c>
      <c r="L69" s="82"/>
      <c r="M69" s="83">
        <f t="shared" si="23"/>
        <v>0</v>
      </c>
      <c r="N69" s="82"/>
      <c r="O69" s="83">
        <f t="shared" si="24"/>
        <v>0</v>
      </c>
      <c r="P69" s="82"/>
      <c r="Q69" s="83">
        <f t="shared" si="25"/>
        <v>0</v>
      </c>
      <c r="R69" s="82"/>
      <c r="S69" s="89">
        <f t="shared" si="26"/>
        <v>0</v>
      </c>
      <c r="T69" s="82"/>
      <c r="U69" s="89">
        <f t="shared" si="27"/>
        <v>0</v>
      </c>
      <c r="V69" s="82"/>
      <c r="W69" s="89">
        <f t="shared" si="28"/>
        <v>0</v>
      </c>
      <c r="X69" s="82"/>
      <c r="Y69" s="89">
        <f t="shared" si="45"/>
        <v>0</v>
      </c>
      <c r="Z69" s="84"/>
      <c r="AA69" s="89">
        <f t="shared" si="41"/>
        <v>0</v>
      </c>
      <c r="AB69" s="84"/>
      <c r="AC69" s="89">
        <f t="shared" si="1"/>
        <v>0</v>
      </c>
      <c r="AD69" s="84"/>
      <c r="AE69" s="89">
        <f t="shared" si="2"/>
        <v>0</v>
      </c>
      <c r="AF69" s="84"/>
      <c r="AG69" s="89">
        <f t="shared" si="3"/>
        <v>0</v>
      </c>
      <c r="AH69" s="84"/>
      <c r="AI69" s="89">
        <f t="shared" si="4"/>
        <v>0</v>
      </c>
      <c r="AJ69" s="84"/>
      <c r="AK69" s="89">
        <f t="shared" si="5"/>
        <v>0</v>
      </c>
      <c r="AL69" s="84"/>
      <c r="AM69" s="89">
        <f t="shared" si="6"/>
        <v>0</v>
      </c>
      <c r="AN69" s="82"/>
      <c r="AO69" s="89">
        <f t="shared" si="7"/>
        <v>0</v>
      </c>
      <c r="AP69" s="82"/>
      <c r="AQ69" s="89">
        <f t="shared" si="8"/>
        <v>0</v>
      </c>
      <c r="AR69" s="84"/>
      <c r="AS69" s="89">
        <f t="shared" si="9"/>
        <v>0</v>
      </c>
      <c r="AT69" s="84"/>
      <c r="AU69" s="89">
        <f t="shared" si="10"/>
        <v>0</v>
      </c>
      <c r="AV69" s="84"/>
      <c r="AW69" s="89">
        <f t="shared" si="11"/>
        <v>0</v>
      </c>
      <c r="AX69" s="84"/>
      <c r="AY69" s="89">
        <f t="shared" si="12"/>
        <v>0</v>
      </c>
      <c r="AZ69" s="84"/>
      <c r="BA69" s="89">
        <f t="shared" si="13"/>
        <v>0</v>
      </c>
      <c r="BB69" s="82"/>
      <c r="BC69" s="89">
        <f t="shared" si="14"/>
        <v>0</v>
      </c>
      <c r="BD69" s="82"/>
      <c r="BE69" s="89">
        <f t="shared" si="15"/>
        <v>0</v>
      </c>
      <c r="BF69" s="82"/>
      <c r="BG69" s="89">
        <f t="shared" si="16"/>
        <v>0</v>
      </c>
      <c r="BH69" s="82"/>
      <c r="BI69" s="89">
        <f t="shared" si="17"/>
        <v>0</v>
      </c>
      <c r="BJ69" s="82"/>
      <c r="BK69" s="89">
        <f t="shared" si="29"/>
        <v>0</v>
      </c>
      <c r="BL69" s="82"/>
      <c r="BM69" s="85">
        <f t="shared" si="30"/>
        <v>0</v>
      </c>
      <c r="BN69" s="86">
        <f t="shared" si="18"/>
        <v>0</v>
      </c>
      <c r="BO69" s="87">
        <f t="shared" si="19"/>
        <v>2</v>
      </c>
      <c r="BP69" s="87">
        <f t="shared" si="31"/>
        <v>0</v>
      </c>
      <c r="BQ69" s="5">
        <f t="shared" si="32"/>
        <v>0</v>
      </c>
      <c r="BR69" s="298">
        <f t="shared" si="44"/>
        <v>0</v>
      </c>
      <c r="BS69" s="299">
        <f t="shared" si="42"/>
        <v>0</v>
      </c>
      <c r="BT69" s="301"/>
      <c r="BU69" s="148">
        <f t="shared" si="33"/>
        <v>0</v>
      </c>
      <c r="BV69" s="5">
        <f>IF($E$59:$E$105="P",IF(BU69&lt;=0.25,"B",IF(BU69&lt;=0.5,"MB",IF(BU69&lt;=0.75,"MA",IF(BU69&lt;=1,"A")))),0)</f>
        <v>0</v>
      </c>
      <c r="BW69" s="146">
        <f t="shared" si="35"/>
        <v>0</v>
      </c>
      <c r="BX69" s="5">
        <f t="shared" si="36"/>
        <v>0</v>
      </c>
      <c r="BY69" s="146">
        <f t="shared" si="37"/>
        <v>0</v>
      </c>
      <c r="BZ69" s="5">
        <f t="shared" si="38"/>
        <v>0</v>
      </c>
      <c r="CA69" s="147">
        <f t="shared" si="39"/>
        <v>0</v>
      </c>
      <c r="CB69" s="91">
        <f t="shared" si="40"/>
        <v>0</v>
      </c>
      <c r="CC69" s="52"/>
      <c r="CD69" s="52"/>
      <c r="CE69" s="52"/>
      <c r="CF69" s="52"/>
      <c r="CG69" s="13"/>
    </row>
    <row r="70" spans="1:104" ht="12.75" customHeight="1" x14ac:dyDescent="0.2">
      <c r="A70" s="3"/>
      <c r="B70" s="5">
        <f t="shared" si="43"/>
        <v>12</v>
      </c>
      <c r="C70" s="341" t="s">
        <v>169</v>
      </c>
      <c r="D70" s="342" t="s">
        <v>169</v>
      </c>
      <c r="E70" s="14"/>
      <c r="F70" s="82"/>
      <c r="G70" s="83">
        <f t="shared" si="20"/>
        <v>0</v>
      </c>
      <c r="H70" s="82"/>
      <c r="I70" s="83">
        <f t="shared" si="21"/>
        <v>0</v>
      </c>
      <c r="J70" s="82"/>
      <c r="K70" s="83">
        <f t="shared" si="22"/>
        <v>0</v>
      </c>
      <c r="L70" s="82"/>
      <c r="M70" s="83">
        <f t="shared" si="23"/>
        <v>0</v>
      </c>
      <c r="N70" s="82"/>
      <c r="O70" s="83">
        <f t="shared" si="24"/>
        <v>0</v>
      </c>
      <c r="P70" s="82"/>
      <c r="Q70" s="83">
        <f t="shared" si="25"/>
        <v>0</v>
      </c>
      <c r="R70" s="82"/>
      <c r="S70" s="89">
        <f t="shared" si="26"/>
        <v>0</v>
      </c>
      <c r="T70" s="82"/>
      <c r="U70" s="89">
        <f t="shared" si="27"/>
        <v>0</v>
      </c>
      <c r="V70" s="82"/>
      <c r="W70" s="89">
        <f t="shared" si="28"/>
        <v>0</v>
      </c>
      <c r="X70" s="82"/>
      <c r="Y70" s="89">
        <f t="shared" si="45"/>
        <v>0</v>
      </c>
      <c r="Z70" s="84"/>
      <c r="AA70" s="89">
        <f t="shared" si="41"/>
        <v>0</v>
      </c>
      <c r="AB70" s="84"/>
      <c r="AC70" s="89">
        <f t="shared" si="1"/>
        <v>0</v>
      </c>
      <c r="AD70" s="84"/>
      <c r="AE70" s="89">
        <f t="shared" si="2"/>
        <v>0</v>
      </c>
      <c r="AF70" s="84"/>
      <c r="AG70" s="89">
        <f t="shared" si="3"/>
        <v>0</v>
      </c>
      <c r="AH70" s="84"/>
      <c r="AI70" s="89">
        <f t="shared" si="4"/>
        <v>0</v>
      </c>
      <c r="AJ70" s="84"/>
      <c r="AK70" s="89">
        <f t="shared" si="5"/>
        <v>0</v>
      </c>
      <c r="AL70" s="84"/>
      <c r="AM70" s="89">
        <f t="shared" si="6"/>
        <v>0</v>
      </c>
      <c r="AN70" s="82"/>
      <c r="AO70" s="89">
        <f t="shared" si="7"/>
        <v>0</v>
      </c>
      <c r="AP70" s="82"/>
      <c r="AQ70" s="89">
        <f t="shared" si="8"/>
        <v>0</v>
      </c>
      <c r="AR70" s="84"/>
      <c r="AS70" s="89">
        <f t="shared" si="9"/>
        <v>0</v>
      </c>
      <c r="AT70" s="84"/>
      <c r="AU70" s="89">
        <f t="shared" si="10"/>
        <v>0</v>
      </c>
      <c r="AV70" s="84"/>
      <c r="AW70" s="89">
        <f t="shared" si="11"/>
        <v>0</v>
      </c>
      <c r="AX70" s="84"/>
      <c r="AY70" s="89">
        <f t="shared" si="12"/>
        <v>0</v>
      </c>
      <c r="AZ70" s="84"/>
      <c r="BA70" s="89">
        <f t="shared" si="13"/>
        <v>0</v>
      </c>
      <c r="BB70" s="82"/>
      <c r="BC70" s="89">
        <f t="shared" si="14"/>
        <v>0</v>
      </c>
      <c r="BD70" s="82"/>
      <c r="BE70" s="89">
        <f t="shared" si="15"/>
        <v>0</v>
      </c>
      <c r="BF70" s="82"/>
      <c r="BG70" s="89">
        <f t="shared" si="16"/>
        <v>0</v>
      </c>
      <c r="BH70" s="82"/>
      <c r="BI70" s="89">
        <f t="shared" si="17"/>
        <v>0</v>
      </c>
      <c r="BJ70" s="82"/>
      <c r="BK70" s="89">
        <f t="shared" si="29"/>
        <v>0</v>
      </c>
      <c r="BL70" s="82"/>
      <c r="BM70" s="85">
        <f t="shared" si="30"/>
        <v>0</v>
      </c>
      <c r="BN70" s="86">
        <f t="shared" si="18"/>
        <v>0</v>
      </c>
      <c r="BO70" s="87">
        <f t="shared" si="19"/>
        <v>2</v>
      </c>
      <c r="BP70" s="87">
        <f t="shared" si="31"/>
        <v>0</v>
      </c>
      <c r="BQ70" s="5">
        <f t="shared" si="32"/>
        <v>0</v>
      </c>
      <c r="BR70" s="298">
        <f t="shared" si="44"/>
        <v>0</v>
      </c>
      <c r="BS70" s="299">
        <f t="shared" si="42"/>
        <v>0</v>
      </c>
      <c r="BT70" s="301"/>
      <c r="BU70" s="148">
        <f t="shared" si="33"/>
        <v>0</v>
      </c>
      <c r="BV70" s="5">
        <f t="shared" si="34"/>
        <v>0</v>
      </c>
      <c r="BW70" s="146">
        <f t="shared" si="35"/>
        <v>0</v>
      </c>
      <c r="BX70" s="5">
        <f t="shared" si="36"/>
        <v>0</v>
      </c>
      <c r="BY70" s="146">
        <f t="shared" si="37"/>
        <v>0</v>
      </c>
      <c r="BZ70" s="5">
        <f t="shared" si="38"/>
        <v>0</v>
      </c>
      <c r="CA70" s="147">
        <f t="shared" si="39"/>
        <v>0</v>
      </c>
      <c r="CB70" s="91">
        <f t="shared" si="40"/>
        <v>0</v>
      </c>
      <c r="CC70" s="52"/>
      <c r="CD70" s="52"/>
      <c r="CE70" s="52"/>
      <c r="CF70" s="52"/>
      <c r="CG70" s="13"/>
    </row>
    <row r="71" spans="1:104" ht="12.75" customHeight="1" x14ac:dyDescent="0.2">
      <c r="A71" s="3"/>
      <c r="B71" s="5">
        <f t="shared" si="43"/>
        <v>13</v>
      </c>
      <c r="C71" s="341" t="s">
        <v>170</v>
      </c>
      <c r="D71" s="342" t="s">
        <v>170</v>
      </c>
      <c r="E71" s="14"/>
      <c r="F71" s="82"/>
      <c r="G71" s="83">
        <f t="shared" si="20"/>
        <v>0</v>
      </c>
      <c r="H71" s="82"/>
      <c r="I71" s="83">
        <f t="shared" si="21"/>
        <v>0</v>
      </c>
      <c r="J71" s="82"/>
      <c r="K71" s="83">
        <f t="shared" si="22"/>
        <v>0</v>
      </c>
      <c r="L71" s="82"/>
      <c r="M71" s="83">
        <f t="shared" si="23"/>
        <v>0</v>
      </c>
      <c r="N71" s="82"/>
      <c r="O71" s="83">
        <f t="shared" si="24"/>
        <v>0</v>
      </c>
      <c r="P71" s="82"/>
      <c r="Q71" s="83">
        <f t="shared" si="25"/>
        <v>0</v>
      </c>
      <c r="R71" s="82"/>
      <c r="S71" s="89">
        <f t="shared" si="26"/>
        <v>0</v>
      </c>
      <c r="T71" s="82"/>
      <c r="U71" s="89">
        <f t="shared" si="27"/>
        <v>0</v>
      </c>
      <c r="V71" s="82"/>
      <c r="W71" s="89">
        <f t="shared" si="28"/>
        <v>0</v>
      </c>
      <c r="X71" s="82"/>
      <c r="Y71" s="89">
        <f t="shared" si="45"/>
        <v>0</v>
      </c>
      <c r="Z71" s="84"/>
      <c r="AA71" s="89">
        <f t="shared" si="41"/>
        <v>0</v>
      </c>
      <c r="AB71" s="84"/>
      <c r="AC71" s="89">
        <f t="shared" si="1"/>
        <v>0</v>
      </c>
      <c r="AD71" s="84"/>
      <c r="AE71" s="89">
        <f t="shared" si="2"/>
        <v>0</v>
      </c>
      <c r="AF71" s="84"/>
      <c r="AG71" s="89">
        <f t="shared" si="3"/>
        <v>0</v>
      </c>
      <c r="AH71" s="84"/>
      <c r="AI71" s="89">
        <f t="shared" si="4"/>
        <v>0</v>
      </c>
      <c r="AJ71" s="84"/>
      <c r="AK71" s="89">
        <f t="shared" si="5"/>
        <v>0</v>
      </c>
      <c r="AL71" s="84"/>
      <c r="AM71" s="89">
        <f t="shared" si="6"/>
        <v>0</v>
      </c>
      <c r="AN71" s="82"/>
      <c r="AO71" s="89">
        <f t="shared" si="7"/>
        <v>0</v>
      </c>
      <c r="AP71" s="82"/>
      <c r="AQ71" s="89">
        <f t="shared" si="8"/>
        <v>0</v>
      </c>
      <c r="AR71" s="84"/>
      <c r="AS71" s="89">
        <f t="shared" si="9"/>
        <v>0</v>
      </c>
      <c r="AT71" s="84"/>
      <c r="AU71" s="89">
        <f t="shared" si="10"/>
        <v>0</v>
      </c>
      <c r="AV71" s="84"/>
      <c r="AW71" s="89">
        <f t="shared" si="11"/>
        <v>0</v>
      </c>
      <c r="AX71" s="84"/>
      <c r="AY71" s="89">
        <f t="shared" si="12"/>
        <v>0</v>
      </c>
      <c r="AZ71" s="84"/>
      <c r="BA71" s="89">
        <f t="shared" si="13"/>
        <v>0</v>
      </c>
      <c r="BB71" s="82"/>
      <c r="BC71" s="89">
        <f t="shared" si="14"/>
        <v>0</v>
      </c>
      <c r="BD71" s="82"/>
      <c r="BE71" s="89">
        <f t="shared" si="15"/>
        <v>0</v>
      </c>
      <c r="BF71" s="82"/>
      <c r="BG71" s="89">
        <f t="shared" si="16"/>
        <v>0</v>
      </c>
      <c r="BH71" s="82"/>
      <c r="BI71" s="89">
        <f t="shared" si="17"/>
        <v>0</v>
      </c>
      <c r="BJ71" s="82"/>
      <c r="BK71" s="89">
        <f t="shared" si="29"/>
        <v>0</v>
      </c>
      <c r="BL71" s="82"/>
      <c r="BM71" s="85">
        <f t="shared" si="30"/>
        <v>0</v>
      </c>
      <c r="BN71" s="86">
        <f t="shared" si="18"/>
        <v>0</v>
      </c>
      <c r="BO71" s="87">
        <f t="shared" si="19"/>
        <v>2</v>
      </c>
      <c r="BP71" s="87">
        <f t="shared" si="31"/>
        <v>0</v>
      </c>
      <c r="BQ71" s="5">
        <f t="shared" si="32"/>
        <v>0</v>
      </c>
      <c r="BR71" s="298">
        <f t="shared" si="44"/>
        <v>0</v>
      </c>
      <c r="BS71" s="299">
        <f t="shared" si="42"/>
        <v>0</v>
      </c>
      <c r="BT71" s="301"/>
      <c r="BU71" s="148">
        <f t="shared" si="33"/>
        <v>0</v>
      </c>
      <c r="BV71" s="5">
        <f t="shared" si="34"/>
        <v>0</v>
      </c>
      <c r="BW71" s="146">
        <f t="shared" si="35"/>
        <v>0</v>
      </c>
      <c r="BX71" s="5">
        <f t="shared" si="36"/>
        <v>0</v>
      </c>
      <c r="BY71" s="146">
        <f t="shared" si="37"/>
        <v>0</v>
      </c>
      <c r="BZ71" s="5">
        <f t="shared" si="38"/>
        <v>0</v>
      </c>
      <c r="CA71" s="147">
        <f t="shared" si="39"/>
        <v>0</v>
      </c>
      <c r="CB71" s="91">
        <f t="shared" si="40"/>
        <v>0</v>
      </c>
      <c r="CC71" s="52"/>
      <c r="CD71" s="52"/>
      <c r="CE71" s="52"/>
      <c r="CF71" s="52"/>
      <c r="CG71" s="13"/>
    </row>
    <row r="72" spans="1:104" ht="12.75" customHeight="1" x14ac:dyDescent="0.2">
      <c r="A72" s="3"/>
      <c r="B72" s="5">
        <f t="shared" si="43"/>
        <v>14</v>
      </c>
      <c r="C72" s="341" t="s">
        <v>171</v>
      </c>
      <c r="D72" s="342" t="s">
        <v>171</v>
      </c>
      <c r="E72" s="14"/>
      <c r="F72" s="82"/>
      <c r="G72" s="83">
        <f t="shared" si="20"/>
        <v>0</v>
      </c>
      <c r="H72" s="82"/>
      <c r="I72" s="83">
        <f t="shared" si="21"/>
        <v>0</v>
      </c>
      <c r="J72" s="82"/>
      <c r="K72" s="83">
        <f t="shared" si="22"/>
        <v>0</v>
      </c>
      <c r="L72" s="82"/>
      <c r="M72" s="83">
        <f t="shared" si="23"/>
        <v>0</v>
      </c>
      <c r="N72" s="82"/>
      <c r="O72" s="83">
        <f t="shared" si="24"/>
        <v>0</v>
      </c>
      <c r="P72" s="82"/>
      <c r="Q72" s="83">
        <f t="shared" si="25"/>
        <v>0</v>
      </c>
      <c r="R72" s="82"/>
      <c r="S72" s="89">
        <f t="shared" si="26"/>
        <v>0</v>
      </c>
      <c r="T72" s="82"/>
      <c r="U72" s="89">
        <f t="shared" si="27"/>
        <v>0</v>
      </c>
      <c r="V72" s="82"/>
      <c r="W72" s="89">
        <f t="shared" si="28"/>
        <v>0</v>
      </c>
      <c r="X72" s="82"/>
      <c r="Y72" s="89">
        <f t="shared" si="45"/>
        <v>0</v>
      </c>
      <c r="Z72" s="84"/>
      <c r="AA72" s="89">
        <f t="shared" si="41"/>
        <v>0</v>
      </c>
      <c r="AB72" s="84"/>
      <c r="AC72" s="89">
        <f t="shared" si="1"/>
        <v>0</v>
      </c>
      <c r="AD72" s="84"/>
      <c r="AE72" s="89">
        <f t="shared" si="2"/>
        <v>0</v>
      </c>
      <c r="AF72" s="84"/>
      <c r="AG72" s="89">
        <f t="shared" si="3"/>
        <v>0</v>
      </c>
      <c r="AH72" s="84"/>
      <c r="AI72" s="89">
        <f t="shared" si="4"/>
        <v>0</v>
      </c>
      <c r="AJ72" s="84"/>
      <c r="AK72" s="89">
        <f t="shared" si="5"/>
        <v>0</v>
      </c>
      <c r="AL72" s="84"/>
      <c r="AM72" s="89">
        <f t="shared" si="6"/>
        <v>0</v>
      </c>
      <c r="AN72" s="82"/>
      <c r="AO72" s="89">
        <f t="shared" si="7"/>
        <v>0</v>
      </c>
      <c r="AP72" s="82"/>
      <c r="AQ72" s="89">
        <f t="shared" si="8"/>
        <v>0</v>
      </c>
      <c r="AR72" s="84"/>
      <c r="AS72" s="89">
        <f t="shared" si="9"/>
        <v>0</v>
      </c>
      <c r="AT72" s="84"/>
      <c r="AU72" s="89">
        <f t="shared" si="10"/>
        <v>0</v>
      </c>
      <c r="AV72" s="84"/>
      <c r="AW72" s="89">
        <f t="shared" si="11"/>
        <v>0</v>
      </c>
      <c r="AX72" s="84"/>
      <c r="AY72" s="89">
        <f t="shared" si="12"/>
        <v>0</v>
      </c>
      <c r="AZ72" s="84"/>
      <c r="BA72" s="89">
        <f t="shared" si="13"/>
        <v>0</v>
      </c>
      <c r="BB72" s="82"/>
      <c r="BC72" s="89">
        <f t="shared" si="14"/>
        <v>0</v>
      </c>
      <c r="BD72" s="82"/>
      <c r="BE72" s="89">
        <f t="shared" si="15"/>
        <v>0</v>
      </c>
      <c r="BF72" s="82"/>
      <c r="BG72" s="89">
        <f t="shared" si="16"/>
        <v>0</v>
      </c>
      <c r="BH72" s="82"/>
      <c r="BI72" s="89">
        <f t="shared" si="17"/>
        <v>0</v>
      </c>
      <c r="BJ72" s="82"/>
      <c r="BK72" s="89">
        <f t="shared" si="29"/>
        <v>0</v>
      </c>
      <c r="BL72" s="82"/>
      <c r="BM72" s="85">
        <f t="shared" si="30"/>
        <v>0</v>
      </c>
      <c r="BN72" s="86">
        <f t="shared" si="18"/>
        <v>0</v>
      </c>
      <c r="BO72" s="87">
        <f t="shared" si="19"/>
        <v>2</v>
      </c>
      <c r="BP72" s="87">
        <f t="shared" si="31"/>
        <v>0</v>
      </c>
      <c r="BQ72" s="5">
        <f t="shared" si="32"/>
        <v>0</v>
      </c>
      <c r="BR72" s="298">
        <f t="shared" si="44"/>
        <v>0</v>
      </c>
      <c r="BS72" s="299">
        <f t="shared" si="42"/>
        <v>0</v>
      </c>
      <c r="BT72" s="301"/>
      <c r="BU72" s="148">
        <f t="shared" si="33"/>
        <v>0</v>
      </c>
      <c r="BV72" s="5">
        <f t="shared" si="34"/>
        <v>0</v>
      </c>
      <c r="BW72" s="146">
        <f t="shared" si="35"/>
        <v>0</v>
      </c>
      <c r="BX72" s="5">
        <f t="shared" si="36"/>
        <v>0</v>
      </c>
      <c r="BY72" s="146">
        <f t="shared" si="37"/>
        <v>0</v>
      </c>
      <c r="BZ72" s="5">
        <f t="shared" si="38"/>
        <v>0</v>
      </c>
      <c r="CA72" s="147">
        <f t="shared" si="39"/>
        <v>0</v>
      </c>
      <c r="CB72" s="91">
        <f t="shared" si="40"/>
        <v>0</v>
      </c>
      <c r="CC72" s="52"/>
      <c r="CD72" s="52"/>
      <c r="CE72" s="52"/>
      <c r="CF72" s="52"/>
      <c r="CG72" s="13"/>
    </row>
    <row r="73" spans="1:104" ht="12.75" customHeight="1" x14ac:dyDescent="0.2">
      <c r="A73" s="3"/>
      <c r="B73" s="5">
        <f t="shared" si="43"/>
        <v>15</v>
      </c>
      <c r="C73" s="341" t="s">
        <v>172</v>
      </c>
      <c r="D73" s="342" t="s">
        <v>172</v>
      </c>
      <c r="E73" s="14"/>
      <c r="F73" s="82"/>
      <c r="G73" s="83">
        <f t="shared" si="20"/>
        <v>0</v>
      </c>
      <c r="H73" s="82"/>
      <c r="I73" s="83">
        <f t="shared" si="21"/>
        <v>0</v>
      </c>
      <c r="J73" s="82"/>
      <c r="K73" s="83">
        <f t="shared" si="22"/>
        <v>0</v>
      </c>
      <c r="L73" s="82"/>
      <c r="M73" s="83">
        <f t="shared" si="23"/>
        <v>0</v>
      </c>
      <c r="N73" s="82"/>
      <c r="O73" s="83">
        <f t="shared" si="24"/>
        <v>0</v>
      </c>
      <c r="P73" s="82"/>
      <c r="Q73" s="83">
        <f t="shared" si="25"/>
        <v>0</v>
      </c>
      <c r="R73" s="82"/>
      <c r="S73" s="89">
        <f t="shared" si="26"/>
        <v>0</v>
      </c>
      <c r="T73" s="82"/>
      <c r="U73" s="89">
        <f t="shared" si="27"/>
        <v>0</v>
      </c>
      <c r="V73" s="82"/>
      <c r="W73" s="89">
        <f t="shared" si="28"/>
        <v>0</v>
      </c>
      <c r="X73" s="82"/>
      <c r="Y73" s="89">
        <f t="shared" si="45"/>
        <v>0</v>
      </c>
      <c r="Z73" s="84"/>
      <c r="AA73" s="89">
        <f t="shared" si="41"/>
        <v>0</v>
      </c>
      <c r="AB73" s="84"/>
      <c r="AC73" s="89">
        <f t="shared" si="1"/>
        <v>0</v>
      </c>
      <c r="AD73" s="84"/>
      <c r="AE73" s="89">
        <f t="shared" si="2"/>
        <v>0</v>
      </c>
      <c r="AF73" s="84"/>
      <c r="AG73" s="89">
        <f t="shared" si="3"/>
        <v>0</v>
      </c>
      <c r="AH73" s="84"/>
      <c r="AI73" s="89">
        <f t="shared" si="4"/>
        <v>0</v>
      </c>
      <c r="AJ73" s="84"/>
      <c r="AK73" s="89">
        <f t="shared" si="5"/>
        <v>0</v>
      </c>
      <c r="AL73" s="84"/>
      <c r="AM73" s="89">
        <f t="shared" si="6"/>
        <v>0</v>
      </c>
      <c r="AN73" s="82"/>
      <c r="AO73" s="89">
        <f t="shared" si="7"/>
        <v>0</v>
      </c>
      <c r="AP73" s="82"/>
      <c r="AQ73" s="89">
        <f t="shared" si="8"/>
        <v>0</v>
      </c>
      <c r="AR73" s="84"/>
      <c r="AS73" s="89">
        <f t="shared" si="9"/>
        <v>0</v>
      </c>
      <c r="AT73" s="84"/>
      <c r="AU73" s="89">
        <f t="shared" si="10"/>
        <v>0</v>
      </c>
      <c r="AV73" s="84"/>
      <c r="AW73" s="89">
        <f t="shared" si="11"/>
        <v>0</v>
      </c>
      <c r="AX73" s="84"/>
      <c r="AY73" s="89">
        <f t="shared" si="12"/>
        <v>0</v>
      </c>
      <c r="AZ73" s="84"/>
      <c r="BA73" s="89">
        <f t="shared" si="13"/>
        <v>0</v>
      </c>
      <c r="BB73" s="82"/>
      <c r="BC73" s="89">
        <f t="shared" si="14"/>
        <v>0</v>
      </c>
      <c r="BD73" s="82"/>
      <c r="BE73" s="89">
        <f t="shared" si="15"/>
        <v>0</v>
      </c>
      <c r="BF73" s="82"/>
      <c r="BG73" s="89">
        <f t="shared" si="16"/>
        <v>0</v>
      </c>
      <c r="BH73" s="82"/>
      <c r="BI73" s="89">
        <f t="shared" si="17"/>
        <v>0</v>
      </c>
      <c r="BJ73" s="82"/>
      <c r="BK73" s="89">
        <f t="shared" si="29"/>
        <v>0</v>
      </c>
      <c r="BL73" s="82"/>
      <c r="BM73" s="85">
        <f t="shared" si="30"/>
        <v>0</v>
      </c>
      <c r="BN73" s="86">
        <f t="shared" si="18"/>
        <v>0</v>
      </c>
      <c r="BO73" s="87">
        <f t="shared" si="19"/>
        <v>2</v>
      </c>
      <c r="BP73" s="87">
        <f t="shared" si="31"/>
        <v>0</v>
      </c>
      <c r="BQ73" s="5">
        <f t="shared" si="32"/>
        <v>0</v>
      </c>
      <c r="BR73" s="298">
        <f t="shared" si="44"/>
        <v>0</v>
      </c>
      <c r="BS73" s="299">
        <f t="shared" si="42"/>
        <v>0</v>
      </c>
      <c r="BT73" s="301"/>
      <c r="BU73" s="148">
        <f t="shared" si="33"/>
        <v>0</v>
      </c>
      <c r="BV73" s="5">
        <f t="shared" si="34"/>
        <v>0</v>
      </c>
      <c r="BW73" s="146">
        <f t="shared" si="35"/>
        <v>0</v>
      </c>
      <c r="BX73" s="5">
        <f t="shared" si="36"/>
        <v>0</v>
      </c>
      <c r="BY73" s="146">
        <f t="shared" si="37"/>
        <v>0</v>
      </c>
      <c r="BZ73" s="5">
        <f t="shared" si="38"/>
        <v>0</v>
      </c>
      <c r="CA73" s="147">
        <f t="shared" si="39"/>
        <v>0</v>
      </c>
      <c r="CB73" s="91">
        <f t="shared" si="40"/>
        <v>0</v>
      </c>
      <c r="CC73" s="52"/>
      <c r="CD73" s="52"/>
      <c r="CE73" s="52"/>
      <c r="CF73" s="52"/>
      <c r="CG73" s="13"/>
      <c r="CW73" s="53"/>
      <c r="CX73" s="328"/>
      <c r="CY73" s="328"/>
      <c r="CZ73" s="328"/>
    </row>
    <row r="74" spans="1:104" ht="12.75" customHeight="1" x14ac:dyDescent="0.2">
      <c r="A74" s="3"/>
      <c r="B74" s="5">
        <f t="shared" si="43"/>
        <v>16</v>
      </c>
      <c r="C74" s="341" t="s">
        <v>173</v>
      </c>
      <c r="D74" s="342" t="s">
        <v>173</v>
      </c>
      <c r="E74" s="14"/>
      <c r="F74" s="82"/>
      <c r="G74" s="83">
        <f t="shared" si="20"/>
        <v>0</v>
      </c>
      <c r="H74" s="82"/>
      <c r="I74" s="83">
        <f t="shared" si="21"/>
        <v>0</v>
      </c>
      <c r="J74" s="82"/>
      <c r="K74" s="83">
        <f t="shared" si="22"/>
        <v>0</v>
      </c>
      <c r="L74" s="82"/>
      <c r="M74" s="83">
        <f t="shared" si="23"/>
        <v>0</v>
      </c>
      <c r="N74" s="82"/>
      <c r="O74" s="83">
        <f t="shared" si="24"/>
        <v>0</v>
      </c>
      <c r="P74" s="82"/>
      <c r="Q74" s="83">
        <f t="shared" si="25"/>
        <v>0</v>
      </c>
      <c r="R74" s="82"/>
      <c r="S74" s="89">
        <f t="shared" si="26"/>
        <v>0</v>
      </c>
      <c r="T74" s="82"/>
      <c r="U74" s="89">
        <f t="shared" si="27"/>
        <v>0</v>
      </c>
      <c r="V74" s="82"/>
      <c r="W74" s="89">
        <f t="shared" si="28"/>
        <v>0</v>
      </c>
      <c r="X74" s="82"/>
      <c r="Y74" s="89">
        <f t="shared" si="45"/>
        <v>0</v>
      </c>
      <c r="Z74" s="84"/>
      <c r="AA74" s="89">
        <f t="shared" si="41"/>
        <v>0</v>
      </c>
      <c r="AB74" s="84"/>
      <c r="AC74" s="89">
        <f t="shared" si="1"/>
        <v>0</v>
      </c>
      <c r="AD74" s="84"/>
      <c r="AE74" s="89">
        <f t="shared" si="2"/>
        <v>0</v>
      </c>
      <c r="AF74" s="84"/>
      <c r="AG74" s="89">
        <f t="shared" si="3"/>
        <v>0</v>
      </c>
      <c r="AH74" s="84"/>
      <c r="AI74" s="89">
        <f t="shared" si="4"/>
        <v>0</v>
      </c>
      <c r="AJ74" s="84"/>
      <c r="AK74" s="89">
        <f t="shared" si="5"/>
        <v>0</v>
      </c>
      <c r="AL74" s="84"/>
      <c r="AM74" s="89">
        <f t="shared" si="6"/>
        <v>0</v>
      </c>
      <c r="AN74" s="82"/>
      <c r="AO74" s="89">
        <f t="shared" si="7"/>
        <v>0</v>
      </c>
      <c r="AP74" s="82"/>
      <c r="AQ74" s="89">
        <f t="shared" si="8"/>
        <v>0</v>
      </c>
      <c r="AR74" s="84"/>
      <c r="AS74" s="89">
        <f t="shared" si="9"/>
        <v>0</v>
      </c>
      <c r="AT74" s="84"/>
      <c r="AU74" s="89">
        <f t="shared" si="10"/>
        <v>0</v>
      </c>
      <c r="AV74" s="84"/>
      <c r="AW74" s="89">
        <f t="shared" si="11"/>
        <v>0</v>
      </c>
      <c r="AX74" s="84"/>
      <c r="AY74" s="89">
        <f t="shared" si="12"/>
        <v>0</v>
      </c>
      <c r="AZ74" s="84"/>
      <c r="BA74" s="89">
        <f t="shared" si="13"/>
        <v>0</v>
      </c>
      <c r="BB74" s="82"/>
      <c r="BC74" s="89">
        <f t="shared" si="14"/>
        <v>0</v>
      </c>
      <c r="BD74" s="82"/>
      <c r="BE74" s="89">
        <f t="shared" si="15"/>
        <v>0</v>
      </c>
      <c r="BF74" s="82"/>
      <c r="BG74" s="89">
        <f t="shared" si="16"/>
        <v>0</v>
      </c>
      <c r="BH74" s="82"/>
      <c r="BI74" s="89">
        <f t="shared" si="17"/>
        <v>0</v>
      </c>
      <c r="BJ74" s="82"/>
      <c r="BK74" s="89">
        <f t="shared" si="29"/>
        <v>0</v>
      </c>
      <c r="BL74" s="82"/>
      <c r="BM74" s="85">
        <f t="shared" si="30"/>
        <v>0</v>
      </c>
      <c r="BN74" s="86">
        <f t="shared" si="18"/>
        <v>0</v>
      </c>
      <c r="BO74" s="87">
        <f t="shared" si="19"/>
        <v>2</v>
      </c>
      <c r="BP74" s="87">
        <f t="shared" si="31"/>
        <v>0</v>
      </c>
      <c r="BQ74" s="5">
        <f t="shared" si="32"/>
        <v>0</v>
      </c>
      <c r="BR74" s="298">
        <f t="shared" si="44"/>
        <v>0</v>
      </c>
      <c r="BS74" s="299">
        <f t="shared" si="42"/>
        <v>0</v>
      </c>
      <c r="BT74" s="301"/>
      <c r="BU74" s="148">
        <f t="shared" si="33"/>
        <v>0</v>
      </c>
      <c r="BV74" s="5">
        <f t="shared" si="34"/>
        <v>0</v>
      </c>
      <c r="BW74" s="146">
        <f t="shared" si="35"/>
        <v>0</v>
      </c>
      <c r="BX74" s="5">
        <f t="shared" si="36"/>
        <v>0</v>
      </c>
      <c r="BY74" s="146">
        <f t="shared" si="37"/>
        <v>0</v>
      </c>
      <c r="BZ74" s="5">
        <f t="shared" si="38"/>
        <v>0</v>
      </c>
      <c r="CA74" s="147">
        <f t="shared" si="39"/>
        <v>0</v>
      </c>
      <c r="CB74" s="91">
        <f t="shared" si="40"/>
        <v>0</v>
      </c>
      <c r="CC74" s="52"/>
      <c r="CD74" s="385" t="s">
        <v>37</v>
      </c>
      <c r="CE74" s="385" t="s">
        <v>35</v>
      </c>
      <c r="CF74" s="385" t="s">
        <v>36</v>
      </c>
      <c r="CG74" s="13"/>
      <c r="CW74" s="53"/>
      <c r="CX74" s="328"/>
      <c r="CY74" s="328"/>
      <c r="CZ74" s="328"/>
    </row>
    <row r="75" spans="1:104" ht="12.75" customHeight="1" x14ac:dyDescent="0.2">
      <c r="A75" s="3"/>
      <c r="B75" s="5">
        <f t="shared" si="43"/>
        <v>17</v>
      </c>
      <c r="C75" s="341" t="s">
        <v>174</v>
      </c>
      <c r="D75" s="342" t="s">
        <v>174</v>
      </c>
      <c r="E75" s="14"/>
      <c r="F75" s="82"/>
      <c r="G75" s="83">
        <f t="shared" si="20"/>
        <v>0</v>
      </c>
      <c r="H75" s="82"/>
      <c r="I75" s="83">
        <f t="shared" si="21"/>
        <v>0</v>
      </c>
      <c r="J75" s="82"/>
      <c r="K75" s="83">
        <f t="shared" si="22"/>
        <v>0</v>
      </c>
      <c r="L75" s="82"/>
      <c r="M75" s="83">
        <f t="shared" si="23"/>
        <v>0</v>
      </c>
      <c r="N75" s="82"/>
      <c r="O75" s="83">
        <f t="shared" si="24"/>
        <v>0</v>
      </c>
      <c r="P75" s="82"/>
      <c r="Q75" s="83">
        <f t="shared" si="25"/>
        <v>0</v>
      </c>
      <c r="R75" s="82"/>
      <c r="S75" s="89">
        <f t="shared" si="26"/>
        <v>0</v>
      </c>
      <c r="T75" s="82"/>
      <c r="U75" s="89">
        <f t="shared" si="27"/>
        <v>0</v>
      </c>
      <c r="V75" s="82"/>
      <c r="W75" s="89">
        <f t="shared" si="28"/>
        <v>0</v>
      </c>
      <c r="X75" s="82"/>
      <c r="Y75" s="89">
        <f t="shared" si="45"/>
        <v>0</v>
      </c>
      <c r="Z75" s="84"/>
      <c r="AA75" s="89">
        <f t="shared" si="41"/>
        <v>0</v>
      </c>
      <c r="AB75" s="84"/>
      <c r="AC75" s="89">
        <f t="shared" si="1"/>
        <v>0</v>
      </c>
      <c r="AD75" s="84"/>
      <c r="AE75" s="89">
        <f t="shared" si="2"/>
        <v>0</v>
      </c>
      <c r="AF75" s="84"/>
      <c r="AG75" s="89">
        <f t="shared" si="3"/>
        <v>0</v>
      </c>
      <c r="AH75" s="84"/>
      <c r="AI75" s="89">
        <f t="shared" si="4"/>
        <v>0</v>
      </c>
      <c r="AJ75" s="84"/>
      <c r="AK75" s="89">
        <f t="shared" si="5"/>
        <v>0</v>
      </c>
      <c r="AL75" s="84"/>
      <c r="AM75" s="89">
        <f t="shared" si="6"/>
        <v>0</v>
      </c>
      <c r="AN75" s="82"/>
      <c r="AO75" s="89">
        <f t="shared" si="7"/>
        <v>0</v>
      </c>
      <c r="AP75" s="82"/>
      <c r="AQ75" s="89">
        <f t="shared" si="8"/>
        <v>0</v>
      </c>
      <c r="AR75" s="84"/>
      <c r="AS75" s="89">
        <f t="shared" si="9"/>
        <v>0</v>
      </c>
      <c r="AT75" s="84"/>
      <c r="AU75" s="89">
        <f t="shared" si="10"/>
        <v>0</v>
      </c>
      <c r="AV75" s="84"/>
      <c r="AW75" s="89">
        <f t="shared" si="11"/>
        <v>0</v>
      </c>
      <c r="AX75" s="84"/>
      <c r="AY75" s="89">
        <f t="shared" si="12"/>
        <v>0</v>
      </c>
      <c r="AZ75" s="84"/>
      <c r="BA75" s="89">
        <f t="shared" si="13"/>
        <v>0</v>
      </c>
      <c r="BB75" s="82"/>
      <c r="BC75" s="89">
        <f t="shared" si="14"/>
        <v>0</v>
      </c>
      <c r="BD75" s="82"/>
      <c r="BE75" s="89">
        <f t="shared" si="15"/>
        <v>0</v>
      </c>
      <c r="BF75" s="82"/>
      <c r="BG75" s="89">
        <f t="shared" si="16"/>
        <v>0</v>
      </c>
      <c r="BH75" s="82"/>
      <c r="BI75" s="89">
        <f t="shared" si="17"/>
        <v>0</v>
      </c>
      <c r="BJ75" s="82"/>
      <c r="BK75" s="89">
        <f t="shared" si="29"/>
        <v>0</v>
      </c>
      <c r="BL75" s="82"/>
      <c r="BM75" s="85">
        <f t="shared" si="30"/>
        <v>0</v>
      </c>
      <c r="BN75" s="86">
        <f t="shared" si="18"/>
        <v>0</v>
      </c>
      <c r="BO75" s="87">
        <f t="shared" si="19"/>
        <v>2</v>
      </c>
      <c r="BP75" s="87">
        <f t="shared" si="31"/>
        <v>0</v>
      </c>
      <c r="BQ75" s="5">
        <f t="shared" si="32"/>
        <v>0</v>
      </c>
      <c r="BR75" s="298">
        <f t="shared" si="44"/>
        <v>0</v>
      </c>
      <c r="BS75" s="299">
        <f t="shared" si="42"/>
        <v>0</v>
      </c>
      <c r="BT75" s="301"/>
      <c r="BU75" s="148">
        <f t="shared" si="33"/>
        <v>0</v>
      </c>
      <c r="BV75" s="5">
        <f t="shared" si="34"/>
        <v>0</v>
      </c>
      <c r="BW75" s="146">
        <f t="shared" si="35"/>
        <v>0</v>
      </c>
      <c r="BX75" s="5">
        <f t="shared" si="36"/>
        <v>0</v>
      </c>
      <c r="BY75" s="146">
        <f t="shared" si="37"/>
        <v>0</v>
      </c>
      <c r="BZ75" s="5">
        <f t="shared" si="38"/>
        <v>0</v>
      </c>
      <c r="CA75" s="147">
        <f t="shared" si="39"/>
        <v>0</v>
      </c>
      <c r="CB75" s="91">
        <f t="shared" si="40"/>
        <v>0</v>
      </c>
      <c r="CC75" s="52"/>
      <c r="CD75" s="386"/>
      <c r="CE75" s="386"/>
      <c r="CF75" s="386"/>
      <c r="CG75" s="13"/>
      <c r="CW75" s="53"/>
      <c r="CX75" s="328"/>
      <c r="CY75" s="328"/>
      <c r="CZ75" s="328"/>
    </row>
    <row r="76" spans="1:104" ht="12.75" customHeight="1" x14ac:dyDescent="0.2">
      <c r="A76" s="3"/>
      <c r="B76" s="5">
        <f t="shared" si="43"/>
        <v>18</v>
      </c>
      <c r="C76" s="341" t="s">
        <v>175</v>
      </c>
      <c r="D76" s="342" t="s">
        <v>175</v>
      </c>
      <c r="E76" s="14"/>
      <c r="F76" s="82"/>
      <c r="G76" s="83">
        <f t="shared" si="20"/>
        <v>0</v>
      </c>
      <c r="H76" s="82"/>
      <c r="I76" s="83">
        <f t="shared" si="21"/>
        <v>0</v>
      </c>
      <c r="J76" s="82"/>
      <c r="K76" s="83">
        <f t="shared" si="22"/>
        <v>0</v>
      </c>
      <c r="L76" s="82"/>
      <c r="M76" s="83">
        <f t="shared" si="23"/>
        <v>0</v>
      </c>
      <c r="N76" s="82"/>
      <c r="O76" s="83">
        <f t="shared" si="24"/>
        <v>0</v>
      </c>
      <c r="P76" s="82"/>
      <c r="Q76" s="83">
        <f t="shared" si="25"/>
        <v>0</v>
      </c>
      <c r="R76" s="82"/>
      <c r="S76" s="89">
        <f t="shared" si="26"/>
        <v>0</v>
      </c>
      <c r="T76" s="82"/>
      <c r="U76" s="89">
        <f t="shared" si="27"/>
        <v>0</v>
      </c>
      <c r="V76" s="82"/>
      <c r="W76" s="89">
        <f t="shared" si="28"/>
        <v>0</v>
      </c>
      <c r="X76" s="82"/>
      <c r="Y76" s="89">
        <f t="shared" si="45"/>
        <v>0</v>
      </c>
      <c r="Z76" s="84"/>
      <c r="AA76" s="89">
        <f t="shared" si="41"/>
        <v>0</v>
      </c>
      <c r="AB76" s="84"/>
      <c r="AC76" s="89">
        <f t="shared" si="1"/>
        <v>0</v>
      </c>
      <c r="AD76" s="84"/>
      <c r="AE76" s="89">
        <f t="shared" si="2"/>
        <v>0</v>
      </c>
      <c r="AF76" s="84"/>
      <c r="AG76" s="89">
        <f t="shared" si="3"/>
        <v>0</v>
      </c>
      <c r="AH76" s="84"/>
      <c r="AI76" s="89">
        <f t="shared" si="4"/>
        <v>0</v>
      </c>
      <c r="AJ76" s="84"/>
      <c r="AK76" s="89">
        <f t="shared" si="5"/>
        <v>0</v>
      </c>
      <c r="AL76" s="84"/>
      <c r="AM76" s="89">
        <f t="shared" si="6"/>
        <v>0</v>
      </c>
      <c r="AN76" s="82"/>
      <c r="AO76" s="89">
        <f t="shared" si="7"/>
        <v>0</v>
      </c>
      <c r="AP76" s="82"/>
      <c r="AQ76" s="89">
        <f t="shared" si="8"/>
        <v>0</v>
      </c>
      <c r="AR76" s="84"/>
      <c r="AS76" s="89">
        <f t="shared" si="9"/>
        <v>0</v>
      </c>
      <c r="AT76" s="84"/>
      <c r="AU76" s="89">
        <f t="shared" si="10"/>
        <v>0</v>
      </c>
      <c r="AV76" s="84"/>
      <c r="AW76" s="89">
        <f t="shared" si="11"/>
        <v>0</v>
      </c>
      <c r="AX76" s="84"/>
      <c r="AY76" s="89">
        <f t="shared" si="12"/>
        <v>0</v>
      </c>
      <c r="AZ76" s="84"/>
      <c r="BA76" s="89">
        <f t="shared" si="13"/>
        <v>0</v>
      </c>
      <c r="BB76" s="82"/>
      <c r="BC76" s="89">
        <f t="shared" si="14"/>
        <v>0</v>
      </c>
      <c r="BD76" s="82"/>
      <c r="BE76" s="89">
        <f t="shared" si="15"/>
        <v>0</v>
      </c>
      <c r="BF76" s="82"/>
      <c r="BG76" s="89">
        <f t="shared" si="16"/>
        <v>0</v>
      </c>
      <c r="BH76" s="82"/>
      <c r="BI76" s="89">
        <f t="shared" si="17"/>
        <v>0</v>
      </c>
      <c r="BJ76" s="82"/>
      <c r="BK76" s="89">
        <f t="shared" si="29"/>
        <v>0</v>
      </c>
      <c r="BL76" s="82"/>
      <c r="BM76" s="85">
        <f t="shared" si="30"/>
        <v>0</v>
      </c>
      <c r="BN76" s="86">
        <f t="shared" si="18"/>
        <v>0</v>
      </c>
      <c r="BO76" s="87">
        <f t="shared" si="19"/>
        <v>2</v>
      </c>
      <c r="BP76" s="87">
        <f t="shared" si="31"/>
        <v>0</v>
      </c>
      <c r="BQ76" s="5">
        <f t="shared" si="32"/>
        <v>0</v>
      </c>
      <c r="BR76" s="298">
        <f t="shared" si="44"/>
        <v>0</v>
      </c>
      <c r="BS76" s="299">
        <f t="shared" si="42"/>
        <v>0</v>
      </c>
      <c r="BT76" s="301"/>
      <c r="BU76" s="148">
        <f t="shared" si="33"/>
        <v>0</v>
      </c>
      <c r="BV76" s="5">
        <f t="shared" si="34"/>
        <v>0</v>
      </c>
      <c r="BW76" s="146">
        <f t="shared" si="35"/>
        <v>0</v>
      </c>
      <c r="BX76" s="5">
        <f t="shared" si="36"/>
        <v>0</v>
      </c>
      <c r="BY76" s="146">
        <f t="shared" si="37"/>
        <v>0</v>
      </c>
      <c r="BZ76" s="5">
        <f t="shared" si="38"/>
        <v>0</v>
      </c>
      <c r="CA76" s="147">
        <f t="shared" si="39"/>
        <v>0</v>
      </c>
      <c r="CB76" s="91">
        <f t="shared" si="40"/>
        <v>0</v>
      </c>
      <c r="CC76" s="52"/>
      <c r="CD76" s="386"/>
      <c r="CE76" s="386"/>
      <c r="CF76" s="386"/>
      <c r="CG76" s="13"/>
      <c r="CW76" s="53"/>
      <c r="CX76" s="328"/>
      <c r="CY76" s="328"/>
      <c r="CZ76" s="328"/>
    </row>
    <row r="77" spans="1:104" ht="12.75" customHeight="1" x14ac:dyDescent="0.2">
      <c r="A77" s="3"/>
      <c r="B77" s="5">
        <f t="shared" si="43"/>
        <v>19</v>
      </c>
      <c r="C77" s="341" t="s">
        <v>176</v>
      </c>
      <c r="D77" s="342" t="s">
        <v>176</v>
      </c>
      <c r="E77" s="14"/>
      <c r="F77" s="82"/>
      <c r="G77" s="83">
        <f t="shared" si="20"/>
        <v>0</v>
      </c>
      <c r="H77" s="82"/>
      <c r="I77" s="83">
        <f t="shared" si="21"/>
        <v>0</v>
      </c>
      <c r="J77" s="82"/>
      <c r="K77" s="83">
        <f t="shared" si="22"/>
        <v>0</v>
      </c>
      <c r="L77" s="82"/>
      <c r="M77" s="83">
        <f t="shared" si="23"/>
        <v>0</v>
      </c>
      <c r="N77" s="82"/>
      <c r="O77" s="83">
        <f t="shared" si="24"/>
        <v>0</v>
      </c>
      <c r="P77" s="82"/>
      <c r="Q77" s="83">
        <f t="shared" si="25"/>
        <v>0</v>
      </c>
      <c r="R77" s="82"/>
      <c r="S77" s="89">
        <f t="shared" si="26"/>
        <v>0</v>
      </c>
      <c r="T77" s="82"/>
      <c r="U77" s="89">
        <f t="shared" si="27"/>
        <v>0</v>
      </c>
      <c r="V77" s="82"/>
      <c r="W77" s="89">
        <f t="shared" si="28"/>
        <v>0</v>
      </c>
      <c r="X77" s="82"/>
      <c r="Y77" s="89">
        <f t="shared" si="45"/>
        <v>0</v>
      </c>
      <c r="Z77" s="84"/>
      <c r="AA77" s="89">
        <f t="shared" si="41"/>
        <v>0</v>
      </c>
      <c r="AB77" s="84"/>
      <c r="AC77" s="89">
        <f t="shared" si="1"/>
        <v>0</v>
      </c>
      <c r="AD77" s="84"/>
      <c r="AE77" s="89">
        <f t="shared" si="2"/>
        <v>0</v>
      </c>
      <c r="AF77" s="84"/>
      <c r="AG77" s="89">
        <f t="shared" si="3"/>
        <v>0</v>
      </c>
      <c r="AH77" s="84"/>
      <c r="AI77" s="89">
        <f t="shared" si="4"/>
        <v>0</v>
      </c>
      <c r="AJ77" s="84"/>
      <c r="AK77" s="89">
        <f t="shared" si="5"/>
        <v>0</v>
      </c>
      <c r="AL77" s="84"/>
      <c r="AM77" s="89">
        <f t="shared" si="6"/>
        <v>0</v>
      </c>
      <c r="AN77" s="82"/>
      <c r="AO77" s="89">
        <f t="shared" si="7"/>
        <v>0</v>
      </c>
      <c r="AP77" s="82"/>
      <c r="AQ77" s="89">
        <f t="shared" si="8"/>
        <v>0</v>
      </c>
      <c r="AR77" s="84"/>
      <c r="AS77" s="89">
        <f t="shared" si="9"/>
        <v>0</v>
      </c>
      <c r="AT77" s="84"/>
      <c r="AU77" s="89">
        <f t="shared" si="10"/>
        <v>0</v>
      </c>
      <c r="AV77" s="84"/>
      <c r="AW77" s="89">
        <f t="shared" si="11"/>
        <v>0</v>
      </c>
      <c r="AX77" s="84"/>
      <c r="AY77" s="89">
        <f t="shared" si="12"/>
        <v>0</v>
      </c>
      <c r="AZ77" s="84"/>
      <c r="BA77" s="89">
        <f t="shared" si="13"/>
        <v>0</v>
      </c>
      <c r="BB77" s="82"/>
      <c r="BC77" s="89">
        <f t="shared" si="14"/>
        <v>0</v>
      </c>
      <c r="BD77" s="82"/>
      <c r="BE77" s="89">
        <f t="shared" si="15"/>
        <v>0</v>
      </c>
      <c r="BF77" s="82"/>
      <c r="BG77" s="89">
        <f t="shared" si="16"/>
        <v>0</v>
      </c>
      <c r="BH77" s="82"/>
      <c r="BI77" s="89">
        <f t="shared" si="17"/>
        <v>0</v>
      </c>
      <c r="BJ77" s="82"/>
      <c r="BK77" s="89">
        <f t="shared" si="29"/>
        <v>0</v>
      </c>
      <c r="BL77" s="82"/>
      <c r="BM77" s="85">
        <f t="shared" si="30"/>
        <v>0</v>
      </c>
      <c r="BN77" s="86">
        <f t="shared" si="18"/>
        <v>0</v>
      </c>
      <c r="BO77" s="87">
        <f t="shared" si="19"/>
        <v>2</v>
      </c>
      <c r="BP77" s="87">
        <f t="shared" si="31"/>
        <v>0</v>
      </c>
      <c r="BQ77" s="5">
        <f t="shared" si="32"/>
        <v>0</v>
      </c>
      <c r="BR77" s="298">
        <f t="shared" si="44"/>
        <v>0</v>
      </c>
      <c r="BS77" s="299">
        <f t="shared" si="42"/>
        <v>0</v>
      </c>
      <c r="BT77" s="301"/>
      <c r="BU77" s="148">
        <f t="shared" si="33"/>
        <v>0</v>
      </c>
      <c r="BV77" s="5">
        <f t="shared" si="34"/>
        <v>0</v>
      </c>
      <c r="BW77" s="146">
        <f t="shared" si="35"/>
        <v>0</v>
      </c>
      <c r="BX77" s="5">
        <f t="shared" si="36"/>
        <v>0</v>
      </c>
      <c r="BY77" s="146">
        <f t="shared" si="37"/>
        <v>0</v>
      </c>
      <c r="BZ77" s="5">
        <f t="shared" si="38"/>
        <v>0</v>
      </c>
      <c r="CA77" s="147">
        <f t="shared" si="39"/>
        <v>0</v>
      </c>
      <c r="CB77" s="91">
        <f t="shared" si="40"/>
        <v>0</v>
      </c>
      <c r="CC77" s="52"/>
      <c r="CD77" s="387"/>
      <c r="CE77" s="387"/>
      <c r="CF77" s="387"/>
      <c r="CG77" s="13"/>
      <c r="CW77" s="53"/>
      <c r="CX77" s="328"/>
      <c r="CY77" s="328"/>
      <c r="CZ77" s="328"/>
    </row>
    <row r="78" spans="1:104" ht="12.75" customHeight="1" x14ac:dyDescent="0.2">
      <c r="A78" s="3"/>
      <c r="B78" s="5">
        <f t="shared" si="43"/>
        <v>20</v>
      </c>
      <c r="C78" s="341" t="s">
        <v>177</v>
      </c>
      <c r="D78" s="342" t="s">
        <v>177</v>
      </c>
      <c r="E78" s="14"/>
      <c r="F78" s="82"/>
      <c r="G78" s="83">
        <f t="shared" si="20"/>
        <v>0</v>
      </c>
      <c r="H78" s="82"/>
      <c r="I78" s="83">
        <f t="shared" si="21"/>
        <v>0</v>
      </c>
      <c r="J78" s="82"/>
      <c r="K78" s="83">
        <f t="shared" si="22"/>
        <v>0</v>
      </c>
      <c r="L78" s="82"/>
      <c r="M78" s="83">
        <f t="shared" si="23"/>
        <v>0</v>
      </c>
      <c r="N78" s="82"/>
      <c r="O78" s="83">
        <f t="shared" si="24"/>
        <v>0</v>
      </c>
      <c r="P78" s="82"/>
      <c r="Q78" s="83">
        <f t="shared" si="25"/>
        <v>0</v>
      </c>
      <c r="R78" s="82"/>
      <c r="S78" s="89">
        <f t="shared" si="26"/>
        <v>0</v>
      </c>
      <c r="T78" s="82"/>
      <c r="U78" s="89">
        <f t="shared" si="27"/>
        <v>0</v>
      </c>
      <c r="V78" s="82"/>
      <c r="W78" s="89">
        <f t="shared" si="28"/>
        <v>0</v>
      </c>
      <c r="X78" s="82"/>
      <c r="Y78" s="89">
        <f t="shared" si="45"/>
        <v>0</v>
      </c>
      <c r="Z78" s="84"/>
      <c r="AA78" s="89">
        <f t="shared" si="41"/>
        <v>0</v>
      </c>
      <c r="AB78" s="84"/>
      <c r="AC78" s="89">
        <f t="shared" si="1"/>
        <v>0</v>
      </c>
      <c r="AD78" s="84"/>
      <c r="AE78" s="89">
        <f t="shared" si="2"/>
        <v>0</v>
      </c>
      <c r="AF78" s="84"/>
      <c r="AG78" s="89">
        <f t="shared" si="3"/>
        <v>0</v>
      </c>
      <c r="AH78" s="84"/>
      <c r="AI78" s="89">
        <f t="shared" si="4"/>
        <v>0</v>
      </c>
      <c r="AJ78" s="84"/>
      <c r="AK78" s="89">
        <f t="shared" si="5"/>
        <v>0</v>
      </c>
      <c r="AL78" s="84"/>
      <c r="AM78" s="89">
        <f t="shared" si="6"/>
        <v>0</v>
      </c>
      <c r="AN78" s="82"/>
      <c r="AO78" s="89">
        <f t="shared" si="7"/>
        <v>0</v>
      </c>
      <c r="AP78" s="82"/>
      <c r="AQ78" s="89">
        <f t="shared" si="8"/>
        <v>0</v>
      </c>
      <c r="AR78" s="84"/>
      <c r="AS78" s="89">
        <f t="shared" si="9"/>
        <v>0</v>
      </c>
      <c r="AT78" s="84"/>
      <c r="AU78" s="89">
        <f t="shared" si="10"/>
        <v>0</v>
      </c>
      <c r="AV78" s="84"/>
      <c r="AW78" s="89">
        <f t="shared" si="11"/>
        <v>0</v>
      </c>
      <c r="AX78" s="84"/>
      <c r="AY78" s="89">
        <f t="shared" si="12"/>
        <v>0</v>
      </c>
      <c r="AZ78" s="84"/>
      <c r="BA78" s="89">
        <f t="shared" si="13"/>
        <v>0</v>
      </c>
      <c r="BB78" s="82"/>
      <c r="BC78" s="89">
        <f t="shared" si="14"/>
        <v>0</v>
      </c>
      <c r="BD78" s="82"/>
      <c r="BE78" s="89">
        <f t="shared" si="15"/>
        <v>0</v>
      </c>
      <c r="BF78" s="82"/>
      <c r="BG78" s="89">
        <f t="shared" si="16"/>
        <v>0</v>
      </c>
      <c r="BH78" s="82"/>
      <c r="BI78" s="89">
        <f t="shared" si="17"/>
        <v>0</v>
      </c>
      <c r="BJ78" s="82"/>
      <c r="BK78" s="89">
        <f t="shared" si="29"/>
        <v>0</v>
      </c>
      <c r="BL78" s="82"/>
      <c r="BM78" s="85">
        <f t="shared" si="30"/>
        <v>0</v>
      </c>
      <c r="BN78" s="86">
        <f t="shared" si="18"/>
        <v>0</v>
      </c>
      <c r="BO78" s="87">
        <f t="shared" si="19"/>
        <v>2</v>
      </c>
      <c r="BP78" s="87">
        <f t="shared" si="31"/>
        <v>0</v>
      </c>
      <c r="BQ78" s="5">
        <f t="shared" si="32"/>
        <v>0</v>
      </c>
      <c r="BR78" s="298">
        <f t="shared" si="44"/>
        <v>0</v>
      </c>
      <c r="BS78" s="299">
        <f t="shared" si="42"/>
        <v>0</v>
      </c>
      <c r="BT78" s="301"/>
      <c r="BU78" s="148">
        <f t="shared" si="33"/>
        <v>0</v>
      </c>
      <c r="BV78" s="5">
        <f t="shared" si="34"/>
        <v>0</v>
      </c>
      <c r="BW78" s="146">
        <f t="shared" si="35"/>
        <v>0</v>
      </c>
      <c r="BX78" s="5">
        <f t="shared" si="36"/>
        <v>0</v>
      </c>
      <c r="BY78" s="146">
        <f t="shared" si="37"/>
        <v>0</v>
      </c>
      <c r="BZ78" s="5">
        <f t="shared" si="38"/>
        <v>0</v>
      </c>
      <c r="CA78" s="147">
        <f t="shared" si="39"/>
        <v>0</v>
      </c>
      <c r="CB78" s="91">
        <f t="shared" si="40"/>
        <v>0</v>
      </c>
      <c r="CC78" s="52"/>
      <c r="CD78" s="5">
        <f>IF(BN47:BN93&lt;="49",COUNTIF($BQ$59:$BQ$105,"INICIAL"))</f>
        <v>0</v>
      </c>
      <c r="CE78" s="5">
        <f>COUNTIF($BQ$59:$BQ$105,"INTERMEDIO")</f>
        <v>0</v>
      </c>
      <c r="CF78" s="5">
        <f>COUNTIF($BQ$59:$BQ$105,"AVANZADO")</f>
        <v>0</v>
      </c>
      <c r="CG78" s="13"/>
      <c r="CJ78" s="158" t="str">
        <f>P18</f>
        <v>1.- Reflexión sobre el texto.</v>
      </c>
      <c r="CW78" s="53"/>
      <c r="CX78" s="328"/>
      <c r="CY78" s="328"/>
      <c r="CZ78" s="328"/>
    </row>
    <row r="79" spans="1:104" ht="12.75" customHeight="1" x14ac:dyDescent="0.2">
      <c r="A79" s="3"/>
      <c r="B79" s="5">
        <f t="shared" si="43"/>
        <v>21</v>
      </c>
      <c r="C79" s="341" t="s">
        <v>178</v>
      </c>
      <c r="D79" s="342" t="s">
        <v>178</v>
      </c>
      <c r="E79" s="14"/>
      <c r="F79" s="82"/>
      <c r="G79" s="83">
        <f t="shared" si="20"/>
        <v>0</v>
      </c>
      <c r="H79" s="82"/>
      <c r="I79" s="83">
        <f t="shared" si="21"/>
        <v>0</v>
      </c>
      <c r="J79" s="82"/>
      <c r="K79" s="83">
        <f t="shared" si="22"/>
        <v>0</v>
      </c>
      <c r="L79" s="82"/>
      <c r="M79" s="83">
        <f t="shared" si="23"/>
        <v>0</v>
      </c>
      <c r="N79" s="82"/>
      <c r="O79" s="83">
        <f t="shared" si="24"/>
        <v>0</v>
      </c>
      <c r="P79" s="82"/>
      <c r="Q79" s="83">
        <f t="shared" si="25"/>
        <v>0</v>
      </c>
      <c r="R79" s="82"/>
      <c r="S79" s="89">
        <f t="shared" si="26"/>
        <v>0</v>
      </c>
      <c r="T79" s="82"/>
      <c r="U79" s="89">
        <f t="shared" si="27"/>
        <v>0</v>
      </c>
      <c r="V79" s="82"/>
      <c r="W79" s="89">
        <f t="shared" si="28"/>
        <v>0</v>
      </c>
      <c r="X79" s="82"/>
      <c r="Y79" s="89">
        <f t="shared" si="45"/>
        <v>0</v>
      </c>
      <c r="Z79" s="84"/>
      <c r="AA79" s="89">
        <f t="shared" si="41"/>
        <v>0</v>
      </c>
      <c r="AB79" s="84"/>
      <c r="AC79" s="89">
        <f t="shared" si="1"/>
        <v>0</v>
      </c>
      <c r="AD79" s="84"/>
      <c r="AE79" s="89">
        <f t="shared" si="2"/>
        <v>0</v>
      </c>
      <c r="AF79" s="84"/>
      <c r="AG79" s="89">
        <f t="shared" si="3"/>
        <v>0</v>
      </c>
      <c r="AH79" s="84"/>
      <c r="AI79" s="89">
        <f t="shared" si="4"/>
        <v>0</v>
      </c>
      <c r="AJ79" s="84"/>
      <c r="AK79" s="89">
        <f t="shared" si="5"/>
        <v>0</v>
      </c>
      <c r="AL79" s="84"/>
      <c r="AM79" s="89">
        <f t="shared" si="6"/>
        <v>0</v>
      </c>
      <c r="AN79" s="82"/>
      <c r="AO79" s="89">
        <f t="shared" si="7"/>
        <v>0</v>
      </c>
      <c r="AP79" s="82"/>
      <c r="AQ79" s="89">
        <f t="shared" si="8"/>
        <v>0</v>
      </c>
      <c r="AR79" s="84"/>
      <c r="AS79" s="89">
        <f t="shared" si="9"/>
        <v>0</v>
      </c>
      <c r="AT79" s="84"/>
      <c r="AU79" s="89">
        <f t="shared" si="10"/>
        <v>0</v>
      </c>
      <c r="AV79" s="84"/>
      <c r="AW79" s="89">
        <f t="shared" si="11"/>
        <v>0</v>
      </c>
      <c r="AX79" s="84"/>
      <c r="AY79" s="89">
        <f t="shared" si="12"/>
        <v>0</v>
      </c>
      <c r="AZ79" s="84"/>
      <c r="BA79" s="89">
        <f t="shared" si="13"/>
        <v>0</v>
      </c>
      <c r="BB79" s="82"/>
      <c r="BC79" s="89">
        <f t="shared" si="14"/>
        <v>0</v>
      </c>
      <c r="BD79" s="82"/>
      <c r="BE79" s="89">
        <f t="shared" si="15"/>
        <v>0</v>
      </c>
      <c r="BF79" s="82"/>
      <c r="BG79" s="89">
        <f t="shared" si="16"/>
        <v>0</v>
      </c>
      <c r="BH79" s="82"/>
      <c r="BI79" s="89">
        <f t="shared" si="17"/>
        <v>0</v>
      </c>
      <c r="BJ79" s="82"/>
      <c r="BK79" s="89">
        <f t="shared" si="29"/>
        <v>0</v>
      </c>
      <c r="BL79" s="82"/>
      <c r="BM79" s="85">
        <f t="shared" si="30"/>
        <v>0</v>
      </c>
      <c r="BN79" s="86">
        <f t="shared" si="18"/>
        <v>0</v>
      </c>
      <c r="BO79" s="87">
        <f t="shared" si="19"/>
        <v>2</v>
      </c>
      <c r="BP79" s="87">
        <f t="shared" si="31"/>
        <v>0</v>
      </c>
      <c r="BQ79" s="5">
        <f t="shared" si="32"/>
        <v>0</v>
      </c>
      <c r="BR79" s="298">
        <f t="shared" si="44"/>
        <v>0</v>
      </c>
      <c r="BS79" s="299">
        <f t="shared" si="42"/>
        <v>0</v>
      </c>
      <c r="BT79" s="301"/>
      <c r="BU79" s="148">
        <f t="shared" si="33"/>
        <v>0</v>
      </c>
      <c r="BV79" s="5">
        <f t="shared" si="34"/>
        <v>0</v>
      </c>
      <c r="BW79" s="146">
        <f t="shared" si="35"/>
        <v>0</v>
      </c>
      <c r="BX79" s="5">
        <f t="shared" si="36"/>
        <v>0</v>
      </c>
      <c r="BY79" s="146">
        <f t="shared" si="37"/>
        <v>0</v>
      </c>
      <c r="BZ79" s="5">
        <f t="shared" si="38"/>
        <v>0</v>
      </c>
      <c r="CA79" s="147">
        <f t="shared" si="39"/>
        <v>0</v>
      </c>
      <c r="CB79" s="91">
        <f t="shared" si="40"/>
        <v>0</v>
      </c>
      <c r="CC79" s="52"/>
      <c r="CD79" s="146" t="e">
        <f>CD78*1/$F$11</f>
        <v>#DIV/0!</v>
      </c>
      <c r="CE79" s="146" t="e">
        <f>CE78*1/$F$11</f>
        <v>#DIV/0!</v>
      </c>
      <c r="CF79" s="146" t="e">
        <f>CF78*1/$F$11</f>
        <v>#DIV/0!</v>
      </c>
      <c r="CG79" s="13"/>
      <c r="CJ79" s="158" t="str">
        <f>P21</f>
        <v>2.- Extracción de información explícita.</v>
      </c>
      <c r="CW79" s="49"/>
      <c r="CX79" s="328"/>
      <c r="CY79" s="328"/>
      <c r="CZ79" s="328"/>
    </row>
    <row r="80" spans="1:104" ht="12.75" customHeight="1" x14ac:dyDescent="0.2">
      <c r="A80" s="3"/>
      <c r="B80" s="5">
        <f t="shared" si="43"/>
        <v>22</v>
      </c>
      <c r="C80" s="341" t="s">
        <v>179</v>
      </c>
      <c r="D80" s="342" t="s">
        <v>179</v>
      </c>
      <c r="E80" s="14"/>
      <c r="F80" s="82"/>
      <c r="G80" s="83">
        <f t="shared" si="20"/>
        <v>0</v>
      </c>
      <c r="H80" s="82"/>
      <c r="I80" s="83">
        <f t="shared" si="21"/>
        <v>0</v>
      </c>
      <c r="J80" s="82"/>
      <c r="K80" s="83">
        <f t="shared" si="22"/>
        <v>0</v>
      </c>
      <c r="L80" s="82"/>
      <c r="M80" s="83">
        <f t="shared" si="23"/>
        <v>0</v>
      </c>
      <c r="N80" s="82"/>
      <c r="O80" s="83">
        <f t="shared" si="24"/>
        <v>0</v>
      </c>
      <c r="P80" s="82"/>
      <c r="Q80" s="83">
        <f t="shared" si="25"/>
        <v>0</v>
      </c>
      <c r="R80" s="82"/>
      <c r="S80" s="89">
        <f t="shared" si="26"/>
        <v>0</v>
      </c>
      <c r="T80" s="82"/>
      <c r="U80" s="89">
        <f t="shared" si="27"/>
        <v>0</v>
      </c>
      <c r="V80" s="82"/>
      <c r="W80" s="89">
        <f t="shared" si="28"/>
        <v>0</v>
      </c>
      <c r="X80" s="82"/>
      <c r="Y80" s="89">
        <f t="shared" si="45"/>
        <v>0</v>
      </c>
      <c r="Z80" s="84"/>
      <c r="AA80" s="89">
        <f t="shared" si="41"/>
        <v>0</v>
      </c>
      <c r="AB80" s="84"/>
      <c r="AC80" s="89">
        <f t="shared" si="1"/>
        <v>0</v>
      </c>
      <c r="AD80" s="84"/>
      <c r="AE80" s="89">
        <f t="shared" si="2"/>
        <v>0</v>
      </c>
      <c r="AF80" s="84"/>
      <c r="AG80" s="89">
        <f t="shared" si="3"/>
        <v>0</v>
      </c>
      <c r="AH80" s="84"/>
      <c r="AI80" s="89">
        <f t="shared" si="4"/>
        <v>0</v>
      </c>
      <c r="AJ80" s="84"/>
      <c r="AK80" s="89">
        <f t="shared" si="5"/>
        <v>0</v>
      </c>
      <c r="AL80" s="84"/>
      <c r="AM80" s="89">
        <f t="shared" si="6"/>
        <v>0</v>
      </c>
      <c r="AN80" s="82"/>
      <c r="AO80" s="89">
        <f t="shared" si="7"/>
        <v>0</v>
      </c>
      <c r="AP80" s="82"/>
      <c r="AQ80" s="89">
        <f t="shared" si="8"/>
        <v>0</v>
      </c>
      <c r="AR80" s="84"/>
      <c r="AS80" s="89">
        <f t="shared" si="9"/>
        <v>0</v>
      </c>
      <c r="AT80" s="84"/>
      <c r="AU80" s="89">
        <f t="shared" si="10"/>
        <v>0</v>
      </c>
      <c r="AV80" s="84"/>
      <c r="AW80" s="89">
        <f t="shared" si="11"/>
        <v>0</v>
      </c>
      <c r="AX80" s="84"/>
      <c r="AY80" s="89">
        <f t="shared" si="12"/>
        <v>0</v>
      </c>
      <c r="AZ80" s="84"/>
      <c r="BA80" s="89">
        <f t="shared" si="13"/>
        <v>0</v>
      </c>
      <c r="BB80" s="82"/>
      <c r="BC80" s="89">
        <f t="shared" si="14"/>
        <v>0</v>
      </c>
      <c r="BD80" s="82"/>
      <c r="BE80" s="89">
        <f t="shared" si="15"/>
        <v>0</v>
      </c>
      <c r="BF80" s="82"/>
      <c r="BG80" s="89">
        <f t="shared" si="16"/>
        <v>0</v>
      </c>
      <c r="BH80" s="82"/>
      <c r="BI80" s="89">
        <f t="shared" si="17"/>
        <v>0</v>
      </c>
      <c r="BJ80" s="82"/>
      <c r="BK80" s="89">
        <f t="shared" si="29"/>
        <v>0</v>
      </c>
      <c r="BL80" s="82"/>
      <c r="BM80" s="85">
        <f t="shared" si="30"/>
        <v>0</v>
      </c>
      <c r="BN80" s="86">
        <f t="shared" si="18"/>
        <v>0</v>
      </c>
      <c r="BO80" s="87">
        <f t="shared" si="19"/>
        <v>2</v>
      </c>
      <c r="BP80" s="87">
        <f t="shared" si="31"/>
        <v>0</v>
      </c>
      <c r="BQ80" s="5">
        <f t="shared" si="32"/>
        <v>0</v>
      </c>
      <c r="BR80" s="298">
        <f t="shared" si="44"/>
        <v>0</v>
      </c>
      <c r="BS80" s="299">
        <f t="shared" si="42"/>
        <v>0</v>
      </c>
      <c r="BT80" s="301"/>
      <c r="BU80" s="148">
        <f t="shared" si="33"/>
        <v>0</v>
      </c>
      <c r="BV80" s="5">
        <f t="shared" si="34"/>
        <v>0</v>
      </c>
      <c r="BW80" s="146">
        <f t="shared" si="35"/>
        <v>0</v>
      </c>
      <c r="BX80" s="5">
        <f t="shared" si="36"/>
        <v>0</v>
      </c>
      <c r="BY80" s="146">
        <f t="shared" si="37"/>
        <v>0</v>
      </c>
      <c r="BZ80" s="5">
        <f t="shared" si="38"/>
        <v>0</v>
      </c>
      <c r="CA80" s="147">
        <f t="shared" si="39"/>
        <v>0</v>
      </c>
      <c r="CB80" s="91">
        <f t="shared" si="40"/>
        <v>0</v>
      </c>
      <c r="CC80" s="52"/>
      <c r="CD80" s="52"/>
      <c r="CE80" s="52"/>
      <c r="CF80" s="52"/>
      <c r="CG80" s="13"/>
      <c r="CJ80" s="158" t="str">
        <f>P19</f>
        <v>3.- Extracción de información implícita.</v>
      </c>
    </row>
    <row r="81" spans="1:88" ht="12.75" customHeight="1" x14ac:dyDescent="0.2">
      <c r="A81" s="3"/>
      <c r="B81" s="5">
        <f t="shared" si="43"/>
        <v>23</v>
      </c>
      <c r="C81" s="341" t="s">
        <v>180</v>
      </c>
      <c r="D81" s="342" t="s">
        <v>180</v>
      </c>
      <c r="E81" s="14"/>
      <c r="F81" s="82"/>
      <c r="G81" s="83">
        <f t="shared" si="20"/>
        <v>0</v>
      </c>
      <c r="H81" s="82"/>
      <c r="I81" s="83">
        <f t="shared" si="21"/>
        <v>0</v>
      </c>
      <c r="J81" s="82"/>
      <c r="K81" s="83">
        <f t="shared" si="22"/>
        <v>0</v>
      </c>
      <c r="L81" s="82"/>
      <c r="M81" s="83">
        <f t="shared" si="23"/>
        <v>0</v>
      </c>
      <c r="N81" s="82"/>
      <c r="O81" s="83">
        <f t="shared" si="24"/>
        <v>0</v>
      </c>
      <c r="P81" s="82"/>
      <c r="Q81" s="83">
        <f t="shared" si="25"/>
        <v>0</v>
      </c>
      <c r="R81" s="82"/>
      <c r="S81" s="89">
        <f t="shared" si="26"/>
        <v>0</v>
      </c>
      <c r="T81" s="82"/>
      <c r="U81" s="89">
        <f t="shared" si="27"/>
        <v>0</v>
      </c>
      <c r="V81" s="82"/>
      <c r="W81" s="89">
        <f t="shared" si="28"/>
        <v>0</v>
      </c>
      <c r="X81" s="82"/>
      <c r="Y81" s="89">
        <f t="shared" si="45"/>
        <v>0</v>
      </c>
      <c r="Z81" s="84"/>
      <c r="AA81" s="89">
        <f t="shared" si="41"/>
        <v>0</v>
      </c>
      <c r="AB81" s="84"/>
      <c r="AC81" s="89">
        <f t="shared" si="1"/>
        <v>0</v>
      </c>
      <c r="AD81" s="84"/>
      <c r="AE81" s="89">
        <f t="shared" si="2"/>
        <v>0</v>
      </c>
      <c r="AF81" s="84"/>
      <c r="AG81" s="89">
        <f t="shared" si="3"/>
        <v>0</v>
      </c>
      <c r="AH81" s="84"/>
      <c r="AI81" s="89">
        <f t="shared" si="4"/>
        <v>0</v>
      </c>
      <c r="AJ81" s="84"/>
      <c r="AK81" s="89">
        <f t="shared" si="5"/>
        <v>0</v>
      </c>
      <c r="AL81" s="84"/>
      <c r="AM81" s="89">
        <f t="shared" si="6"/>
        <v>0</v>
      </c>
      <c r="AN81" s="82"/>
      <c r="AO81" s="89">
        <f t="shared" si="7"/>
        <v>0</v>
      </c>
      <c r="AP81" s="82"/>
      <c r="AQ81" s="89">
        <f t="shared" si="8"/>
        <v>0</v>
      </c>
      <c r="AR81" s="84"/>
      <c r="AS81" s="89">
        <f t="shared" si="9"/>
        <v>0</v>
      </c>
      <c r="AT81" s="84"/>
      <c r="AU81" s="89">
        <f t="shared" si="10"/>
        <v>0</v>
      </c>
      <c r="AV81" s="84"/>
      <c r="AW81" s="89">
        <f t="shared" si="11"/>
        <v>0</v>
      </c>
      <c r="AX81" s="84"/>
      <c r="AY81" s="89">
        <f t="shared" si="12"/>
        <v>0</v>
      </c>
      <c r="AZ81" s="84"/>
      <c r="BA81" s="89">
        <f t="shared" si="13"/>
        <v>0</v>
      </c>
      <c r="BB81" s="82"/>
      <c r="BC81" s="89">
        <f t="shared" si="14"/>
        <v>0</v>
      </c>
      <c r="BD81" s="82"/>
      <c r="BE81" s="89">
        <f t="shared" si="15"/>
        <v>0</v>
      </c>
      <c r="BF81" s="82"/>
      <c r="BG81" s="89">
        <f t="shared" si="16"/>
        <v>0</v>
      </c>
      <c r="BH81" s="82"/>
      <c r="BI81" s="89">
        <f t="shared" si="17"/>
        <v>0</v>
      </c>
      <c r="BJ81" s="82"/>
      <c r="BK81" s="89">
        <f t="shared" si="29"/>
        <v>0</v>
      </c>
      <c r="BL81" s="82"/>
      <c r="BM81" s="85">
        <f t="shared" si="30"/>
        <v>0</v>
      </c>
      <c r="BN81" s="86">
        <f t="shared" si="18"/>
        <v>0</v>
      </c>
      <c r="BO81" s="87">
        <f t="shared" si="19"/>
        <v>2</v>
      </c>
      <c r="BP81" s="87">
        <f t="shared" si="31"/>
        <v>0</v>
      </c>
      <c r="BQ81" s="5">
        <f t="shared" si="32"/>
        <v>0</v>
      </c>
      <c r="BR81" s="298">
        <f t="shared" si="44"/>
        <v>0</v>
      </c>
      <c r="BS81" s="299">
        <f t="shared" si="42"/>
        <v>0</v>
      </c>
      <c r="BT81" s="301"/>
      <c r="BU81" s="148">
        <f t="shared" si="33"/>
        <v>0</v>
      </c>
      <c r="BV81" s="5">
        <f t="shared" si="34"/>
        <v>0</v>
      </c>
      <c r="BW81" s="146">
        <f t="shared" si="35"/>
        <v>0</v>
      </c>
      <c r="BX81" s="5">
        <f t="shared" si="36"/>
        <v>0</v>
      </c>
      <c r="BY81" s="146">
        <f t="shared" si="37"/>
        <v>0</v>
      </c>
      <c r="BZ81" s="5">
        <f t="shared" si="38"/>
        <v>0</v>
      </c>
      <c r="CA81" s="147">
        <f t="shared" si="39"/>
        <v>0</v>
      </c>
      <c r="CB81" s="91">
        <f t="shared" si="40"/>
        <v>0</v>
      </c>
      <c r="CC81" s="52"/>
      <c r="CD81" s="52"/>
      <c r="CE81" s="52"/>
      <c r="CF81" s="52"/>
      <c r="CG81" s="13"/>
      <c r="CJ81" s="158" t="str">
        <f>P47</f>
        <v>4.- Reconocimiento de funciones gramaticales y usos ortográficos.</v>
      </c>
    </row>
    <row r="82" spans="1:88" ht="12.75" customHeight="1" x14ac:dyDescent="0.2">
      <c r="A82" s="3"/>
      <c r="B82" s="5">
        <f t="shared" si="43"/>
        <v>24</v>
      </c>
      <c r="C82" s="341" t="s">
        <v>181</v>
      </c>
      <c r="D82" s="342" t="s">
        <v>181</v>
      </c>
      <c r="E82" s="14"/>
      <c r="F82" s="82"/>
      <c r="G82" s="83">
        <f t="shared" si="20"/>
        <v>0</v>
      </c>
      <c r="H82" s="82"/>
      <c r="I82" s="83">
        <f t="shared" si="21"/>
        <v>0</v>
      </c>
      <c r="J82" s="82"/>
      <c r="K82" s="83">
        <f t="shared" si="22"/>
        <v>0</v>
      </c>
      <c r="L82" s="82"/>
      <c r="M82" s="83">
        <f t="shared" si="23"/>
        <v>0</v>
      </c>
      <c r="N82" s="82"/>
      <c r="O82" s="83">
        <f t="shared" si="24"/>
        <v>0</v>
      </c>
      <c r="P82" s="82"/>
      <c r="Q82" s="83">
        <f t="shared" si="25"/>
        <v>0</v>
      </c>
      <c r="R82" s="82"/>
      <c r="S82" s="89">
        <f t="shared" si="26"/>
        <v>0</v>
      </c>
      <c r="T82" s="82"/>
      <c r="U82" s="89">
        <f t="shared" si="27"/>
        <v>0</v>
      </c>
      <c r="V82" s="82"/>
      <c r="W82" s="89">
        <f t="shared" si="28"/>
        <v>0</v>
      </c>
      <c r="X82" s="82"/>
      <c r="Y82" s="89">
        <f t="shared" si="45"/>
        <v>0</v>
      </c>
      <c r="Z82" s="84"/>
      <c r="AA82" s="89">
        <f t="shared" si="41"/>
        <v>0</v>
      </c>
      <c r="AB82" s="84"/>
      <c r="AC82" s="89">
        <f t="shared" si="1"/>
        <v>0</v>
      </c>
      <c r="AD82" s="84"/>
      <c r="AE82" s="89">
        <f t="shared" si="2"/>
        <v>0</v>
      </c>
      <c r="AF82" s="84"/>
      <c r="AG82" s="89">
        <f t="shared" si="3"/>
        <v>0</v>
      </c>
      <c r="AH82" s="84"/>
      <c r="AI82" s="89">
        <f t="shared" si="4"/>
        <v>0</v>
      </c>
      <c r="AJ82" s="84"/>
      <c r="AK82" s="89">
        <f t="shared" si="5"/>
        <v>0</v>
      </c>
      <c r="AL82" s="84"/>
      <c r="AM82" s="89">
        <f t="shared" si="6"/>
        <v>0</v>
      </c>
      <c r="AN82" s="82"/>
      <c r="AO82" s="89">
        <f t="shared" si="7"/>
        <v>0</v>
      </c>
      <c r="AP82" s="82"/>
      <c r="AQ82" s="89">
        <f t="shared" si="8"/>
        <v>0</v>
      </c>
      <c r="AR82" s="84"/>
      <c r="AS82" s="89">
        <f t="shared" si="9"/>
        <v>0</v>
      </c>
      <c r="AT82" s="84"/>
      <c r="AU82" s="89">
        <f t="shared" si="10"/>
        <v>0</v>
      </c>
      <c r="AV82" s="84"/>
      <c r="AW82" s="89">
        <f t="shared" si="11"/>
        <v>0</v>
      </c>
      <c r="AX82" s="84"/>
      <c r="AY82" s="89">
        <f t="shared" si="12"/>
        <v>0</v>
      </c>
      <c r="AZ82" s="84"/>
      <c r="BA82" s="89">
        <f t="shared" si="13"/>
        <v>0</v>
      </c>
      <c r="BB82" s="82"/>
      <c r="BC82" s="89">
        <f t="shared" si="14"/>
        <v>0</v>
      </c>
      <c r="BD82" s="82"/>
      <c r="BE82" s="89">
        <f t="shared" si="15"/>
        <v>0</v>
      </c>
      <c r="BF82" s="82"/>
      <c r="BG82" s="89">
        <f t="shared" si="16"/>
        <v>0</v>
      </c>
      <c r="BH82" s="82"/>
      <c r="BI82" s="89">
        <f t="shared" si="17"/>
        <v>0</v>
      </c>
      <c r="BJ82" s="82"/>
      <c r="BK82" s="89">
        <f t="shared" si="29"/>
        <v>0</v>
      </c>
      <c r="BL82" s="82"/>
      <c r="BM82" s="85">
        <f t="shared" si="30"/>
        <v>0</v>
      </c>
      <c r="BN82" s="86">
        <f t="shared" si="18"/>
        <v>0</v>
      </c>
      <c r="BO82" s="87">
        <f t="shared" si="19"/>
        <v>2</v>
      </c>
      <c r="BP82" s="87">
        <f t="shared" si="31"/>
        <v>0</v>
      </c>
      <c r="BQ82" s="5">
        <f t="shared" si="32"/>
        <v>0</v>
      </c>
      <c r="BR82" s="298">
        <f t="shared" si="44"/>
        <v>0</v>
      </c>
      <c r="BS82" s="299">
        <f t="shared" si="42"/>
        <v>0</v>
      </c>
      <c r="BT82" s="301"/>
      <c r="BU82" s="148">
        <f t="shared" si="33"/>
        <v>0</v>
      </c>
      <c r="BV82" s="5">
        <f t="shared" si="34"/>
        <v>0</v>
      </c>
      <c r="BW82" s="146">
        <f t="shared" si="35"/>
        <v>0</v>
      </c>
      <c r="BX82" s="5">
        <f t="shared" si="36"/>
        <v>0</v>
      </c>
      <c r="BY82" s="146">
        <f t="shared" si="37"/>
        <v>0</v>
      </c>
      <c r="BZ82" s="5">
        <f t="shared" si="38"/>
        <v>0</v>
      </c>
      <c r="CA82" s="147">
        <f t="shared" si="39"/>
        <v>0</v>
      </c>
      <c r="CB82" s="91">
        <f t="shared" si="40"/>
        <v>0</v>
      </c>
      <c r="CC82" s="52"/>
      <c r="CD82" s="52"/>
      <c r="CE82" s="52"/>
      <c r="CF82" s="52"/>
      <c r="CG82" s="13"/>
      <c r="CJ82" s="181"/>
    </row>
    <row r="83" spans="1:88" ht="12.75" customHeight="1" x14ac:dyDescent="0.2">
      <c r="A83" s="3"/>
      <c r="B83" s="5">
        <f t="shared" si="43"/>
        <v>25</v>
      </c>
      <c r="C83" s="341" t="s">
        <v>182</v>
      </c>
      <c r="D83" s="342" t="s">
        <v>182</v>
      </c>
      <c r="E83" s="14"/>
      <c r="F83" s="82"/>
      <c r="G83" s="83">
        <f t="shared" si="20"/>
        <v>0</v>
      </c>
      <c r="H83" s="82"/>
      <c r="I83" s="83">
        <f t="shared" si="21"/>
        <v>0</v>
      </c>
      <c r="J83" s="82"/>
      <c r="K83" s="83">
        <f t="shared" si="22"/>
        <v>0</v>
      </c>
      <c r="L83" s="82"/>
      <c r="M83" s="83">
        <f t="shared" si="23"/>
        <v>0</v>
      </c>
      <c r="N83" s="82"/>
      <c r="O83" s="83">
        <f t="shared" si="24"/>
        <v>0</v>
      </c>
      <c r="P83" s="82"/>
      <c r="Q83" s="83">
        <f t="shared" si="25"/>
        <v>0</v>
      </c>
      <c r="R83" s="82"/>
      <c r="S83" s="89">
        <f t="shared" si="26"/>
        <v>0</v>
      </c>
      <c r="T83" s="82"/>
      <c r="U83" s="89">
        <f t="shared" si="27"/>
        <v>0</v>
      </c>
      <c r="V83" s="82"/>
      <c r="W83" s="89">
        <f t="shared" si="28"/>
        <v>0</v>
      </c>
      <c r="X83" s="82"/>
      <c r="Y83" s="89">
        <f t="shared" si="45"/>
        <v>0</v>
      </c>
      <c r="Z83" s="84"/>
      <c r="AA83" s="89">
        <f t="shared" si="41"/>
        <v>0</v>
      </c>
      <c r="AB83" s="84"/>
      <c r="AC83" s="89">
        <f t="shared" si="1"/>
        <v>0</v>
      </c>
      <c r="AD83" s="84"/>
      <c r="AE83" s="89">
        <f t="shared" si="2"/>
        <v>0</v>
      </c>
      <c r="AF83" s="84"/>
      <c r="AG83" s="89">
        <f t="shared" si="3"/>
        <v>0</v>
      </c>
      <c r="AH83" s="84"/>
      <c r="AI83" s="89">
        <f t="shared" si="4"/>
        <v>0</v>
      </c>
      <c r="AJ83" s="84"/>
      <c r="AK83" s="89">
        <f t="shared" si="5"/>
        <v>0</v>
      </c>
      <c r="AL83" s="84"/>
      <c r="AM83" s="89">
        <f t="shared" si="6"/>
        <v>0</v>
      </c>
      <c r="AN83" s="82"/>
      <c r="AO83" s="89">
        <f t="shared" si="7"/>
        <v>0</v>
      </c>
      <c r="AP83" s="82"/>
      <c r="AQ83" s="89">
        <f t="shared" si="8"/>
        <v>0</v>
      </c>
      <c r="AR83" s="84"/>
      <c r="AS83" s="89">
        <f t="shared" si="9"/>
        <v>0</v>
      </c>
      <c r="AT83" s="84"/>
      <c r="AU83" s="89">
        <f t="shared" si="10"/>
        <v>0</v>
      </c>
      <c r="AV83" s="84"/>
      <c r="AW83" s="89">
        <f t="shared" si="11"/>
        <v>0</v>
      </c>
      <c r="AX83" s="84"/>
      <c r="AY83" s="89">
        <f t="shared" si="12"/>
        <v>0</v>
      </c>
      <c r="AZ83" s="84"/>
      <c r="BA83" s="89">
        <f t="shared" si="13"/>
        <v>0</v>
      </c>
      <c r="BB83" s="82"/>
      <c r="BC83" s="89">
        <f t="shared" si="14"/>
        <v>0</v>
      </c>
      <c r="BD83" s="82"/>
      <c r="BE83" s="89">
        <f t="shared" si="15"/>
        <v>0</v>
      </c>
      <c r="BF83" s="82"/>
      <c r="BG83" s="89">
        <f t="shared" si="16"/>
        <v>0</v>
      </c>
      <c r="BH83" s="82"/>
      <c r="BI83" s="89">
        <f t="shared" si="17"/>
        <v>0</v>
      </c>
      <c r="BJ83" s="82"/>
      <c r="BK83" s="89">
        <f t="shared" si="29"/>
        <v>0</v>
      </c>
      <c r="BL83" s="82"/>
      <c r="BM83" s="85">
        <f t="shared" si="30"/>
        <v>0</v>
      </c>
      <c r="BN83" s="86">
        <f t="shared" si="18"/>
        <v>0</v>
      </c>
      <c r="BO83" s="87">
        <f t="shared" si="19"/>
        <v>2</v>
      </c>
      <c r="BP83" s="87">
        <f t="shared" si="31"/>
        <v>0</v>
      </c>
      <c r="BQ83" s="5">
        <f t="shared" si="32"/>
        <v>0</v>
      </c>
      <c r="BR83" s="298">
        <f t="shared" si="44"/>
        <v>0</v>
      </c>
      <c r="BS83" s="299">
        <f t="shared" si="42"/>
        <v>0</v>
      </c>
      <c r="BT83" s="301"/>
      <c r="BU83" s="148">
        <f t="shared" si="33"/>
        <v>0</v>
      </c>
      <c r="BV83" s="5">
        <f t="shared" si="34"/>
        <v>0</v>
      </c>
      <c r="BW83" s="146">
        <f t="shared" si="35"/>
        <v>0</v>
      </c>
      <c r="BX83" s="5">
        <f t="shared" si="36"/>
        <v>0</v>
      </c>
      <c r="BY83" s="146">
        <f t="shared" si="37"/>
        <v>0</v>
      </c>
      <c r="BZ83" s="5">
        <f t="shared" si="38"/>
        <v>0</v>
      </c>
      <c r="CA83" s="147">
        <f t="shared" si="39"/>
        <v>0</v>
      </c>
      <c r="CB83" s="91">
        <f t="shared" si="40"/>
        <v>0</v>
      </c>
      <c r="CC83" s="52"/>
      <c r="CD83" s="52"/>
      <c r="CE83" s="52"/>
      <c r="CF83" s="52"/>
      <c r="CG83" s="13"/>
    </row>
    <row r="84" spans="1:88" ht="12.75" customHeight="1" x14ac:dyDescent="0.2">
      <c r="A84" s="3"/>
      <c r="B84" s="5">
        <f t="shared" si="43"/>
        <v>26</v>
      </c>
      <c r="C84" s="341" t="s">
        <v>183</v>
      </c>
      <c r="D84" s="342" t="s">
        <v>183</v>
      </c>
      <c r="E84" s="14"/>
      <c r="F84" s="82"/>
      <c r="G84" s="83">
        <f t="shared" si="20"/>
        <v>0</v>
      </c>
      <c r="H84" s="82"/>
      <c r="I84" s="83">
        <f t="shared" si="21"/>
        <v>0</v>
      </c>
      <c r="J84" s="82"/>
      <c r="K84" s="83">
        <f t="shared" si="22"/>
        <v>0</v>
      </c>
      <c r="L84" s="82"/>
      <c r="M84" s="83">
        <f t="shared" si="23"/>
        <v>0</v>
      </c>
      <c r="N84" s="82"/>
      <c r="O84" s="83">
        <f t="shared" si="24"/>
        <v>0</v>
      </c>
      <c r="P84" s="82"/>
      <c r="Q84" s="83">
        <f t="shared" si="25"/>
        <v>0</v>
      </c>
      <c r="R84" s="82"/>
      <c r="S84" s="89">
        <f t="shared" si="26"/>
        <v>0</v>
      </c>
      <c r="T84" s="82"/>
      <c r="U84" s="89">
        <f t="shared" si="27"/>
        <v>0</v>
      </c>
      <c r="V84" s="82"/>
      <c r="W84" s="89">
        <f t="shared" si="28"/>
        <v>0</v>
      </c>
      <c r="X84" s="82"/>
      <c r="Y84" s="89">
        <f t="shared" si="45"/>
        <v>0</v>
      </c>
      <c r="Z84" s="84"/>
      <c r="AA84" s="89">
        <f t="shared" si="41"/>
        <v>0</v>
      </c>
      <c r="AB84" s="84"/>
      <c r="AC84" s="89">
        <f t="shared" si="1"/>
        <v>0</v>
      </c>
      <c r="AD84" s="84"/>
      <c r="AE84" s="89">
        <f t="shared" si="2"/>
        <v>0</v>
      </c>
      <c r="AF84" s="84"/>
      <c r="AG84" s="89">
        <f t="shared" si="3"/>
        <v>0</v>
      </c>
      <c r="AH84" s="84"/>
      <c r="AI84" s="89">
        <f t="shared" si="4"/>
        <v>0</v>
      </c>
      <c r="AJ84" s="84"/>
      <c r="AK84" s="89">
        <f t="shared" si="5"/>
        <v>0</v>
      </c>
      <c r="AL84" s="84"/>
      <c r="AM84" s="89">
        <f t="shared" si="6"/>
        <v>0</v>
      </c>
      <c r="AN84" s="82"/>
      <c r="AO84" s="89">
        <f t="shared" si="7"/>
        <v>0</v>
      </c>
      <c r="AP84" s="82"/>
      <c r="AQ84" s="89">
        <f t="shared" si="8"/>
        <v>0</v>
      </c>
      <c r="AR84" s="84"/>
      <c r="AS84" s="89">
        <f t="shared" si="9"/>
        <v>0</v>
      </c>
      <c r="AT84" s="84"/>
      <c r="AU84" s="89">
        <f t="shared" si="10"/>
        <v>0</v>
      </c>
      <c r="AV84" s="84"/>
      <c r="AW84" s="89">
        <f t="shared" si="11"/>
        <v>0</v>
      </c>
      <c r="AX84" s="84"/>
      <c r="AY84" s="89">
        <f t="shared" si="12"/>
        <v>0</v>
      </c>
      <c r="AZ84" s="84"/>
      <c r="BA84" s="89">
        <f t="shared" si="13"/>
        <v>0</v>
      </c>
      <c r="BB84" s="82"/>
      <c r="BC84" s="89">
        <f t="shared" si="14"/>
        <v>0</v>
      </c>
      <c r="BD84" s="82"/>
      <c r="BE84" s="89">
        <f t="shared" si="15"/>
        <v>0</v>
      </c>
      <c r="BF84" s="82"/>
      <c r="BG84" s="89">
        <f t="shared" si="16"/>
        <v>0</v>
      </c>
      <c r="BH84" s="82"/>
      <c r="BI84" s="89">
        <f t="shared" si="17"/>
        <v>0</v>
      </c>
      <c r="BJ84" s="82"/>
      <c r="BK84" s="89">
        <f t="shared" si="29"/>
        <v>0</v>
      </c>
      <c r="BL84" s="82"/>
      <c r="BM84" s="85">
        <f t="shared" si="30"/>
        <v>0</v>
      </c>
      <c r="BN84" s="86">
        <f t="shared" si="18"/>
        <v>0</v>
      </c>
      <c r="BO84" s="87">
        <f t="shared" si="19"/>
        <v>2</v>
      </c>
      <c r="BP84" s="87">
        <f t="shared" si="31"/>
        <v>0</v>
      </c>
      <c r="BQ84" s="5">
        <f t="shared" si="32"/>
        <v>0</v>
      </c>
      <c r="BR84" s="298">
        <f t="shared" si="44"/>
        <v>0</v>
      </c>
      <c r="BS84" s="299">
        <f t="shared" si="42"/>
        <v>0</v>
      </c>
      <c r="BT84" s="301"/>
      <c r="BU84" s="148">
        <f t="shared" si="33"/>
        <v>0</v>
      </c>
      <c r="BV84" s="5">
        <f t="shared" si="34"/>
        <v>0</v>
      </c>
      <c r="BW84" s="146">
        <f t="shared" si="35"/>
        <v>0</v>
      </c>
      <c r="BX84" s="5">
        <f t="shared" si="36"/>
        <v>0</v>
      </c>
      <c r="BY84" s="146">
        <f t="shared" si="37"/>
        <v>0</v>
      </c>
      <c r="BZ84" s="5">
        <f t="shared" si="38"/>
        <v>0</v>
      </c>
      <c r="CA84" s="147">
        <f t="shared" si="39"/>
        <v>0</v>
      </c>
      <c r="CB84" s="91">
        <f t="shared" si="40"/>
        <v>0</v>
      </c>
      <c r="CC84" s="52"/>
      <c r="CD84" s="52"/>
      <c r="CE84" s="52"/>
      <c r="CF84" s="52"/>
      <c r="CG84" s="13"/>
    </row>
    <row r="85" spans="1:88" ht="12.75" customHeight="1" x14ac:dyDescent="0.2">
      <c r="A85" s="3"/>
      <c r="B85" s="5">
        <f t="shared" si="43"/>
        <v>27</v>
      </c>
      <c r="C85" s="341"/>
      <c r="D85" s="342"/>
      <c r="E85" s="14"/>
      <c r="F85" s="82"/>
      <c r="G85" s="83">
        <f t="shared" si="20"/>
        <v>0</v>
      </c>
      <c r="H85" s="82"/>
      <c r="I85" s="83">
        <f t="shared" si="21"/>
        <v>0</v>
      </c>
      <c r="J85" s="82"/>
      <c r="K85" s="83">
        <f t="shared" si="22"/>
        <v>0</v>
      </c>
      <c r="L85" s="82"/>
      <c r="M85" s="83">
        <f t="shared" si="23"/>
        <v>0</v>
      </c>
      <c r="N85" s="82"/>
      <c r="O85" s="83">
        <f t="shared" si="24"/>
        <v>0</v>
      </c>
      <c r="P85" s="82"/>
      <c r="Q85" s="83">
        <f t="shared" si="25"/>
        <v>0</v>
      </c>
      <c r="R85" s="82"/>
      <c r="S85" s="89">
        <f t="shared" si="26"/>
        <v>0</v>
      </c>
      <c r="T85" s="82"/>
      <c r="U85" s="89">
        <f t="shared" si="27"/>
        <v>0</v>
      </c>
      <c r="V85" s="82"/>
      <c r="W85" s="89">
        <f t="shared" si="28"/>
        <v>0</v>
      </c>
      <c r="X85" s="82"/>
      <c r="Y85" s="89">
        <f t="shared" si="45"/>
        <v>0</v>
      </c>
      <c r="Z85" s="84"/>
      <c r="AA85" s="89">
        <f t="shared" si="41"/>
        <v>0</v>
      </c>
      <c r="AB85" s="84"/>
      <c r="AC85" s="89">
        <f t="shared" si="1"/>
        <v>0</v>
      </c>
      <c r="AD85" s="84"/>
      <c r="AE85" s="89">
        <f t="shared" si="2"/>
        <v>0</v>
      </c>
      <c r="AF85" s="84"/>
      <c r="AG85" s="89">
        <f t="shared" si="3"/>
        <v>0</v>
      </c>
      <c r="AH85" s="84"/>
      <c r="AI85" s="89">
        <f t="shared" si="4"/>
        <v>0</v>
      </c>
      <c r="AJ85" s="84"/>
      <c r="AK85" s="89">
        <f t="shared" si="5"/>
        <v>0</v>
      </c>
      <c r="AL85" s="84"/>
      <c r="AM85" s="89">
        <f t="shared" si="6"/>
        <v>0</v>
      </c>
      <c r="AN85" s="82"/>
      <c r="AO85" s="89">
        <f t="shared" si="7"/>
        <v>0</v>
      </c>
      <c r="AP85" s="82"/>
      <c r="AQ85" s="89">
        <f t="shared" si="8"/>
        <v>0</v>
      </c>
      <c r="AR85" s="84"/>
      <c r="AS85" s="89">
        <f t="shared" si="9"/>
        <v>0</v>
      </c>
      <c r="AT85" s="84"/>
      <c r="AU85" s="89">
        <f t="shared" si="10"/>
        <v>0</v>
      </c>
      <c r="AV85" s="84"/>
      <c r="AW85" s="89">
        <f t="shared" si="11"/>
        <v>0</v>
      </c>
      <c r="AX85" s="84"/>
      <c r="AY85" s="89">
        <f t="shared" si="12"/>
        <v>0</v>
      </c>
      <c r="AZ85" s="84"/>
      <c r="BA85" s="89">
        <f t="shared" si="13"/>
        <v>0</v>
      </c>
      <c r="BB85" s="82"/>
      <c r="BC85" s="89">
        <f t="shared" si="14"/>
        <v>0</v>
      </c>
      <c r="BD85" s="82"/>
      <c r="BE85" s="89">
        <f t="shared" si="15"/>
        <v>0</v>
      </c>
      <c r="BF85" s="82"/>
      <c r="BG85" s="89">
        <f t="shared" si="16"/>
        <v>0</v>
      </c>
      <c r="BH85" s="82"/>
      <c r="BI85" s="89">
        <f t="shared" si="17"/>
        <v>0</v>
      </c>
      <c r="BJ85" s="82"/>
      <c r="BK85" s="89">
        <f t="shared" si="29"/>
        <v>0</v>
      </c>
      <c r="BL85" s="82"/>
      <c r="BM85" s="85">
        <f t="shared" si="30"/>
        <v>0</v>
      </c>
      <c r="BN85" s="86">
        <f t="shared" si="18"/>
        <v>0</v>
      </c>
      <c r="BO85" s="87">
        <f t="shared" si="19"/>
        <v>2</v>
      </c>
      <c r="BP85" s="87">
        <f t="shared" si="31"/>
        <v>0</v>
      </c>
      <c r="BQ85" s="5">
        <f t="shared" si="32"/>
        <v>0</v>
      </c>
      <c r="BR85" s="298">
        <f t="shared" si="44"/>
        <v>0</v>
      </c>
      <c r="BS85" s="299">
        <f t="shared" si="42"/>
        <v>0</v>
      </c>
      <c r="BT85" s="301"/>
      <c r="BU85" s="148">
        <f t="shared" si="33"/>
        <v>0</v>
      </c>
      <c r="BV85" s="5">
        <f t="shared" si="34"/>
        <v>0</v>
      </c>
      <c r="BW85" s="146">
        <f t="shared" si="35"/>
        <v>0</v>
      </c>
      <c r="BX85" s="5">
        <f t="shared" si="36"/>
        <v>0</v>
      </c>
      <c r="BY85" s="146">
        <f t="shared" si="37"/>
        <v>0</v>
      </c>
      <c r="BZ85" s="5">
        <f t="shared" si="38"/>
        <v>0</v>
      </c>
      <c r="CA85" s="147">
        <f t="shared" si="39"/>
        <v>0</v>
      </c>
      <c r="CB85" s="91">
        <f t="shared" si="40"/>
        <v>0</v>
      </c>
      <c r="CC85" s="52"/>
      <c r="CD85" s="52"/>
      <c r="CE85" s="52"/>
      <c r="CF85" s="52"/>
      <c r="CG85" s="13"/>
    </row>
    <row r="86" spans="1:88" ht="12.75" customHeight="1" x14ac:dyDescent="0.2">
      <c r="A86" s="3"/>
      <c r="B86" s="5">
        <f t="shared" si="43"/>
        <v>28</v>
      </c>
      <c r="C86" s="341"/>
      <c r="D86" s="342"/>
      <c r="E86" s="14"/>
      <c r="F86" s="82"/>
      <c r="G86" s="83">
        <f t="shared" si="20"/>
        <v>0</v>
      </c>
      <c r="H86" s="82"/>
      <c r="I86" s="83">
        <f t="shared" si="21"/>
        <v>0</v>
      </c>
      <c r="J86" s="82"/>
      <c r="K86" s="83">
        <f t="shared" si="22"/>
        <v>0</v>
      </c>
      <c r="L86" s="82"/>
      <c r="M86" s="83">
        <f t="shared" si="23"/>
        <v>0</v>
      </c>
      <c r="N86" s="82"/>
      <c r="O86" s="83">
        <f t="shared" si="24"/>
        <v>0</v>
      </c>
      <c r="P86" s="82"/>
      <c r="Q86" s="83">
        <f t="shared" si="25"/>
        <v>0</v>
      </c>
      <c r="R86" s="82"/>
      <c r="S86" s="89">
        <f t="shared" si="26"/>
        <v>0</v>
      </c>
      <c r="T86" s="82"/>
      <c r="U86" s="89">
        <f t="shared" si="27"/>
        <v>0</v>
      </c>
      <c r="V86" s="82"/>
      <c r="W86" s="89">
        <f t="shared" si="28"/>
        <v>0</v>
      </c>
      <c r="X86" s="82"/>
      <c r="Y86" s="89">
        <f t="shared" si="45"/>
        <v>0</v>
      </c>
      <c r="Z86" s="84"/>
      <c r="AA86" s="89">
        <f t="shared" si="41"/>
        <v>0</v>
      </c>
      <c r="AB86" s="84"/>
      <c r="AC86" s="89">
        <f t="shared" si="1"/>
        <v>0</v>
      </c>
      <c r="AD86" s="84"/>
      <c r="AE86" s="89">
        <f t="shared" si="2"/>
        <v>0</v>
      </c>
      <c r="AF86" s="84"/>
      <c r="AG86" s="89">
        <f t="shared" si="3"/>
        <v>0</v>
      </c>
      <c r="AH86" s="84"/>
      <c r="AI86" s="89">
        <f t="shared" si="4"/>
        <v>0</v>
      </c>
      <c r="AJ86" s="84"/>
      <c r="AK86" s="89">
        <f t="shared" si="5"/>
        <v>0</v>
      </c>
      <c r="AL86" s="84"/>
      <c r="AM86" s="89">
        <f t="shared" si="6"/>
        <v>0</v>
      </c>
      <c r="AN86" s="82"/>
      <c r="AO86" s="89">
        <f t="shared" si="7"/>
        <v>0</v>
      </c>
      <c r="AP86" s="82"/>
      <c r="AQ86" s="89">
        <f t="shared" si="8"/>
        <v>0</v>
      </c>
      <c r="AR86" s="84"/>
      <c r="AS86" s="89">
        <f t="shared" si="9"/>
        <v>0</v>
      </c>
      <c r="AT86" s="84"/>
      <c r="AU86" s="89">
        <f t="shared" si="10"/>
        <v>0</v>
      </c>
      <c r="AV86" s="84"/>
      <c r="AW86" s="89">
        <f t="shared" si="11"/>
        <v>0</v>
      </c>
      <c r="AX86" s="84"/>
      <c r="AY86" s="89">
        <f t="shared" si="12"/>
        <v>0</v>
      </c>
      <c r="AZ86" s="84"/>
      <c r="BA86" s="89">
        <f t="shared" si="13"/>
        <v>0</v>
      </c>
      <c r="BB86" s="82"/>
      <c r="BC86" s="89">
        <f t="shared" si="14"/>
        <v>0</v>
      </c>
      <c r="BD86" s="82"/>
      <c r="BE86" s="89">
        <f t="shared" si="15"/>
        <v>0</v>
      </c>
      <c r="BF86" s="82"/>
      <c r="BG86" s="89">
        <f t="shared" si="16"/>
        <v>0</v>
      </c>
      <c r="BH86" s="82"/>
      <c r="BI86" s="89">
        <f t="shared" si="17"/>
        <v>0</v>
      </c>
      <c r="BJ86" s="82"/>
      <c r="BK86" s="89">
        <f t="shared" si="29"/>
        <v>0</v>
      </c>
      <c r="BL86" s="82"/>
      <c r="BM86" s="85">
        <f t="shared" si="30"/>
        <v>0</v>
      </c>
      <c r="BN86" s="86">
        <f t="shared" si="18"/>
        <v>0</v>
      </c>
      <c r="BO86" s="87">
        <f t="shared" si="19"/>
        <v>2</v>
      </c>
      <c r="BP86" s="87">
        <f t="shared" si="31"/>
        <v>0</v>
      </c>
      <c r="BQ86" s="5">
        <f t="shared" si="32"/>
        <v>0</v>
      </c>
      <c r="BR86" s="298">
        <f t="shared" si="44"/>
        <v>0</v>
      </c>
      <c r="BS86" s="299">
        <f t="shared" si="42"/>
        <v>0</v>
      </c>
      <c r="BT86" s="301"/>
      <c r="BU86" s="148">
        <f t="shared" si="33"/>
        <v>0</v>
      </c>
      <c r="BV86" s="5">
        <f t="shared" si="34"/>
        <v>0</v>
      </c>
      <c r="BW86" s="146">
        <f t="shared" si="35"/>
        <v>0</v>
      </c>
      <c r="BX86" s="5">
        <f t="shared" si="36"/>
        <v>0</v>
      </c>
      <c r="BY86" s="146">
        <f t="shared" si="37"/>
        <v>0</v>
      </c>
      <c r="BZ86" s="5">
        <f t="shared" si="38"/>
        <v>0</v>
      </c>
      <c r="CA86" s="147">
        <f t="shared" si="39"/>
        <v>0</v>
      </c>
      <c r="CB86" s="91">
        <f t="shared" si="40"/>
        <v>0</v>
      </c>
      <c r="CC86" s="52"/>
      <c r="CD86" s="389"/>
      <c r="CE86" s="389"/>
      <c r="CF86" s="389"/>
      <c r="CG86" s="13"/>
    </row>
    <row r="87" spans="1:88" ht="12.75" customHeight="1" x14ac:dyDescent="0.2">
      <c r="A87" s="3"/>
      <c r="B87" s="5">
        <f t="shared" si="43"/>
        <v>29</v>
      </c>
      <c r="C87" s="341"/>
      <c r="D87" s="342"/>
      <c r="E87" s="14"/>
      <c r="F87" s="82"/>
      <c r="G87" s="83">
        <f t="shared" si="20"/>
        <v>0</v>
      </c>
      <c r="H87" s="82"/>
      <c r="I87" s="83">
        <f t="shared" si="21"/>
        <v>0</v>
      </c>
      <c r="J87" s="82"/>
      <c r="K87" s="83">
        <f t="shared" si="22"/>
        <v>0</v>
      </c>
      <c r="L87" s="82"/>
      <c r="M87" s="83">
        <f t="shared" si="23"/>
        <v>0</v>
      </c>
      <c r="N87" s="82"/>
      <c r="O87" s="83">
        <f t="shared" si="24"/>
        <v>0</v>
      </c>
      <c r="P87" s="82"/>
      <c r="Q87" s="83">
        <f t="shared" si="25"/>
        <v>0</v>
      </c>
      <c r="R87" s="82"/>
      <c r="S87" s="89">
        <f t="shared" si="26"/>
        <v>0</v>
      </c>
      <c r="T87" s="82"/>
      <c r="U87" s="89">
        <f t="shared" si="27"/>
        <v>0</v>
      </c>
      <c r="V87" s="82"/>
      <c r="W87" s="89">
        <f t="shared" si="28"/>
        <v>0</v>
      </c>
      <c r="X87" s="82"/>
      <c r="Y87" s="89">
        <f t="shared" si="45"/>
        <v>0</v>
      </c>
      <c r="Z87" s="84"/>
      <c r="AA87" s="89">
        <f t="shared" si="41"/>
        <v>0</v>
      </c>
      <c r="AB87" s="84"/>
      <c r="AC87" s="89">
        <f t="shared" si="1"/>
        <v>0</v>
      </c>
      <c r="AD87" s="84"/>
      <c r="AE87" s="89">
        <f t="shared" si="2"/>
        <v>0</v>
      </c>
      <c r="AF87" s="84"/>
      <c r="AG87" s="89">
        <f t="shared" si="3"/>
        <v>0</v>
      </c>
      <c r="AH87" s="84"/>
      <c r="AI87" s="89">
        <f t="shared" si="4"/>
        <v>0</v>
      </c>
      <c r="AJ87" s="84"/>
      <c r="AK87" s="89">
        <f t="shared" si="5"/>
        <v>0</v>
      </c>
      <c r="AL87" s="84"/>
      <c r="AM87" s="89">
        <f t="shared" si="6"/>
        <v>0</v>
      </c>
      <c r="AN87" s="82"/>
      <c r="AO87" s="89">
        <f t="shared" si="7"/>
        <v>0</v>
      </c>
      <c r="AP87" s="82"/>
      <c r="AQ87" s="89">
        <f t="shared" si="8"/>
        <v>0</v>
      </c>
      <c r="AR87" s="84"/>
      <c r="AS87" s="89">
        <f t="shared" si="9"/>
        <v>0</v>
      </c>
      <c r="AT87" s="84"/>
      <c r="AU87" s="89">
        <f t="shared" si="10"/>
        <v>0</v>
      </c>
      <c r="AV87" s="84"/>
      <c r="AW87" s="89">
        <f t="shared" si="11"/>
        <v>0</v>
      </c>
      <c r="AX87" s="84"/>
      <c r="AY87" s="89">
        <f t="shared" si="12"/>
        <v>0</v>
      </c>
      <c r="AZ87" s="84"/>
      <c r="BA87" s="89">
        <f t="shared" si="13"/>
        <v>0</v>
      </c>
      <c r="BB87" s="82"/>
      <c r="BC87" s="89">
        <f t="shared" si="14"/>
        <v>0</v>
      </c>
      <c r="BD87" s="82"/>
      <c r="BE87" s="89">
        <f t="shared" si="15"/>
        <v>0</v>
      </c>
      <c r="BF87" s="82"/>
      <c r="BG87" s="89">
        <f t="shared" si="16"/>
        <v>0</v>
      </c>
      <c r="BH87" s="82"/>
      <c r="BI87" s="89">
        <f t="shared" si="17"/>
        <v>0</v>
      </c>
      <c r="BJ87" s="82"/>
      <c r="BK87" s="89">
        <f t="shared" si="29"/>
        <v>0</v>
      </c>
      <c r="BL87" s="82"/>
      <c r="BM87" s="85">
        <f t="shared" si="30"/>
        <v>0</v>
      </c>
      <c r="BN87" s="86">
        <f t="shared" si="18"/>
        <v>0</v>
      </c>
      <c r="BO87" s="87">
        <f t="shared" si="19"/>
        <v>2</v>
      </c>
      <c r="BP87" s="87">
        <f t="shared" si="31"/>
        <v>0</v>
      </c>
      <c r="BQ87" s="5">
        <f t="shared" si="32"/>
        <v>0</v>
      </c>
      <c r="BR87" s="298">
        <f t="shared" si="44"/>
        <v>0</v>
      </c>
      <c r="BS87" s="299">
        <f t="shared" si="42"/>
        <v>0</v>
      </c>
      <c r="BT87" s="301"/>
      <c r="BU87" s="148">
        <f t="shared" si="33"/>
        <v>0</v>
      </c>
      <c r="BV87" s="5">
        <f t="shared" si="34"/>
        <v>0</v>
      </c>
      <c r="BW87" s="146">
        <f t="shared" si="35"/>
        <v>0</v>
      </c>
      <c r="BX87" s="5">
        <f t="shared" si="36"/>
        <v>0</v>
      </c>
      <c r="BY87" s="146">
        <f t="shared" si="37"/>
        <v>0</v>
      </c>
      <c r="BZ87" s="5">
        <f t="shared" si="38"/>
        <v>0</v>
      </c>
      <c r="CA87" s="147">
        <f t="shared" si="39"/>
        <v>0</v>
      </c>
      <c r="CB87" s="91">
        <f t="shared" si="40"/>
        <v>0</v>
      </c>
      <c r="CC87" s="52"/>
      <c r="CD87" s="389"/>
      <c r="CE87" s="389"/>
      <c r="CF87" s="389"/>
      <c r="CG87" s="13"/>
    </row>
    <row r="88" spans="1:88" ht="12.75" customHeight="1" x14ac:dyDescent="0.2">
      <c r="A88" s="3"/>
      <c r="B88" s="5">
        <f t="shared" si="43"/>
        <v>30</v>
      </c>
      <c r="C88" s="341"/>
      <c r="D88" s="342"/>
      <c r="E88" s="14"/>
      <c r="F88" s="82"/>
      <c r="G88" s="83">
        <f t="shared" si="20"/>
        <v>0</v>
      </c>
      <c r="H88" s="82"/>
      <c r="I88" s="83">
        <f t="shared" si="21"/>
        <v>0</v>
      </c>
      <c r="J88" s="82"/>
      <c r="K88" s="83">
        <f t="shared" si="22"/>
        <v>0</v>
      </c>
      <c r="L88" s="82"/>
      <c r="M88" s="83">
        <f t="shared" si="23"/>
        <v>0</v>
      </c>
      <c r="N88" s="82"/>
      <c r="O88" s="83">
        <f t="shared" si="24"/>
        <v>0</v>
      </c>
      <c r="P88" s="82"/>
      <c r="Q88" s="83">
        <f t="shared" si="25"/>
        <v>0</v>
      </c>
      <c r="R88" s="82"/>
      <c r="S88" s="89">
        <f t="shared" si="26"/>
        <v>0</v>
      </c>
      <c r="T88" s="82"/>
      <c r="U88" s="89">
        <f t="shared" si="27"/>
        <v>0</v>
      </c>
      <c r="V88" s="82"/>
      <c r="W88" s="89">
        <f t="shared" si="28"/>
        <v>0</v>
      </c>
      <c r="X88" s="82"/>
      <c r="Y88" s="89">
        <f t="shared" si="45"/>
        <v>0</v>
      </c>
      <c r="Z88" s="84"/>
      <c r="AA88" s="89">
        <f t="shared" si="41"/>
        <v>0</v>
      </c>
      <c r="AB88" s="84"/>
      <c r="AC88" s="89">
        <f t="shared" si="1"/>
        <v>0</v>
      </c>
      <c r="AD88" s="84"/>
      <c r="AE88" s="89">
        <f t="shared" si="2"/>
        <v>0</v>
      </c>
      <c r="AF88" s="84"/>
      <c r="AG88" s="89">
        <f t="shared" si="3"/>
        <v>0</v>
      </c>
      <c r="AH88" s="84"/>
      <c r="AI88" s="89">
        <f t="shared" si="4"/>
        <v>0</v>
      </c>
      <c r="AJ88" s="84"/>
      <c r="AK88" s="89">
        <f t="shared" si="5"/>
        <v>0</v>
      </c>
      <c r="AL88" s="84"/>
      <c r="AM88" s="89">
        <f t="shared" si="6"/>
        <v>0</v>
      </c>
      <c r="AN88" s="82"/>
      <c r="AO88" s="89">
        <f t="shared" si="7"/>
        <v>0</v>
      </c>
      <c r="AP88" s="82"/>
      <c r="AQ88" s="89">
        <f t="shared" si="8"/>
        <v>0</v>
      </c>
      <c r="AR88" s="84"/>
      <c r="AS88" s="89">
        <f t="shared" si="9"/>
        <v>0</v>
      </c>
      <c r="AT88" s="84"/>
      <c r="AU88" s="89">
        <f t="shared" si="10"/>
        <v>0</v>
      </c>
      <c r="AV88" s="84"/>
      <c r="AW88" s="89">
        <f t="shared" si="11"/>
        <v>0</v>
      </c>
      <c r="AX88" s="84"/>
      <c r="AY88" s="89">
        <f t="shared" si="12"/>
        <v>0</v>
      </c>
      <c r="AZ88" s="84"/>
      <c r="BA88" s="89">
        <f t="shared" si="13"/>
        <v>0</v>
      </c>
      <c r="BB88" s="82"/>
      <c r="BC88" s="89">
        <f t="shared" si="14"/>
        <v>0</v>
      </c>
      <c r="BD88" s="82"/>
      <c r="BE88" s="89">
        <f t="shared" si="15"/>
        <v>0</v>
      </c>
      <c r="BF88" s="82"/>
      <c r="BG88" s="89">
        <f t="shared" si="16"/>
        <v>0</v>
      </c>
      <c r="BH88" s="82"/>
      <c r="BI88" s="89">
        <f t="shared" si="17"/>
        <v>0</v>
      </c>
      <c r="BJ88" s="82"/>
      <c r="BK88" s="89">
        <f t="shared" si="29"/>
        <v>0</v>
      </c>
      <c r="BL88" s="82"/>
      <c r="BM88" s="85">
        <f t="shared" si="30"/>
        <v>0</v>
      </c>
      <c r="BN88" s="86">
        <f t="shared" si="18"/>
        <v>0</v>
      </c>
      <c r="BO88" s="87">
        <f t="shared" si="19"/>
        <v>2</v>
      </c>
      <c r="BP88" s="87">
        <f t="shared" si="31"/>
        <v>0</v>
      </c>
      <c r="BQ88" s="5">
        <f t="shared" si="32"/>
        <v>0</v>
      </c>
      <c r="BR88" s="298">
        <f t="shared" si="44"/>
        <v>0</v>
      </c>
      <c r="BS88" s="299">
        <f t="shared" si="42"/>
        <v>0</v>
      </c>
      <c r="BT88" s="301"/>
      <c r="BU88" s="148">
        <f t="shared" si="33"/>
        <v>0</v>
      </c>
      <c r="BV88" s="5">
        <f t="shared" si="34"/>
        <v>0</v>
      </c>
      <c r="BW88" s="146">
        <f t="shared" si="35"/>
        <v>0</v>
      </c>
      <c r="BX88" s="5">
        <f t="shared" si="36"/>
        <v>0</v>
      </c>
      <c r="BY88" s="146">
        <f t="shared" si="37"/>
        <v>0</v>
      </c>
      <c r="BZ88" s="5">
        <f t="shared" si="38"/>
        <v>0</v>
      </c>
      <c r="CA88" s="147">
        <f t="shared" si="39"/>
        <v>0</v>
      </c>
      <c r="CB88" s="91">
        <f t="shared" si="40"/>
        <v>0</v>
      </c>
      <c r="CC88" s="52"/>
      <c r="CD88" s="389"/>
      <c r="CE88" s="389"/>
      <c r="CF88" s="389"/>
      <c r="CG88" s="13"/>
    </row>
    <row r="89" spans="1:88" ht="12.75" customHeight="1" x14ac:dyDescent="0.2">
      <c r="A89" s="3"/>
      <c r="B89" s="5">
        <f t="shared" si="43"/>
        <v>31</v>
      </c>
      <c r="C89" s="341"/>
      <c r="D89" s="342"/>
      <c r="E89" s="14"/>
      <c r="F89" s="82"/>
      <c r="G89" s="83">
        <f t="shared" si="20"/>
        <v>0</v>
      </c>
      <c r="H89" s="82"/>
      <c r="I89" s="83">
        <f t="shared" si="21"/>
        <v>0</v>
      </c>
      <c r="J89" s="82"/>
      <c r="K89" s="83">
        <f t="shared" si="22"/>
        <v>0</v>
      </c>
      <c r="L89" s="82"/>
      <c r="M89" s="83">
        <f t="shared" si="23"/>
        <v>0</v>
      </c>
      <c r="N89" s="82"/>
      <c r="O89" s="83">
        <f t="shared" si="24"/>
        <v>0</v>
      </c>
      <c r="P89" s="82"/>
      <c r="Q89" s="83">
        <f t="shared" si="25"/>
        <v>0</v>
      </c>
      <c r="R89" s="82"/>
      <c r="S89" s="89">
        <f t="shared" si="26"/>
        <v>0</v>
      </c>
      <c r="T89" s="82"/>
      <c r="U89" s="89">
        <f t="shared" si="27"/>
        <v>0</v>
      </c>
      <c r="V89" s="82"/>
      <c r="W89" s="89">
        <f t="shared" si="28"/>
        <v>0</v>
      </c>
      <c r="X89" s="82"/>
      <c r="Y89" s="89">
        <f t="shared" si="45"/>
        <v>0</v>
      </c>
      <c r="Z89" s="84"/>
      <c r="AA89" s="89">
        <f t="shared" si="41"/>
        <v>0</v>
      </c>
      <c r="AB89" s="84"/>
      <c r="AC89" s="89">
        <f t="shared" si="1"/>
        <v>0</v>
      </c>
      <c r="AD89" s="84"/>
      <c r="AE89" s="89">
        <f t="shared" si="2"/>
        <v>0</v>
      </c>
      <c r="AF89" s="84"/>
      <c r="AG89" s="89">
        <f t="shared" si="3"/>
        <v>0</v>
      </c>
      <c r="AH89" s="84"/>
      <c r="AI89" s="89">
        <f t="shared" si="4"/>
        <v>0</v>
      </c>
      <c r="AJ89" s="84"/>
      <c r="AK89" s="89">
        <f t="shared" si="5"/>
        <v>0</v>
      </c>
      <c r="AL89" s="84"/>
      <c r="AM89" s="89">
        <f t="shared" si="6"/>
        <v>0</v>
      </c>
      <c r="AN89" s="82"/>
      <c r="AO89" s="89">
        <f t="shared" si="7"/>
        <v>0</v>
      </c>
      <c r="AP89" s="82"/>
      <c r="AQ89" s="89">
        <f t="shared" si="8"/>
        <v>0</v>
      </c>
      <c r="AR89" s="84"/>
      <c r="AS89" s="89">
        <f t="shared" si="9"/>
        <v>0</v>
      </c>
      <c r="AT89" s="84"/>
      <c r="AU89" s="89">
        <f t="shared" si="10"/>
        <v>0</v>
      </c>
      <c r="AV89" s="84"/>
      <c r="AW89" s="89">
        <f t="shared" si="11"/>
        <v>0</v>
      </c>
      <c r="AX89" s="84"/>
      <c r="AY89" s="89">
        <f t="shared" si="12"/>
        <v>0</v>
      </c>
      <c r="AZ89" s="84"/>
      <c r="BA89" s="89">
        <f t="shared" si="13"/>
        <v>0</v>
      </c>
      <c r="BB89" s="82"/>
      <c r="BC89" s="89">
        <f t="shared" si="14"/>
        <v>0</v>
      </c>
      <c r="BD89" s="82"/>
      <c r="BE89" s="89">
        <f t="shared" si="15"/>
        <v>0</v>
      </c>
      <c r="BF89" s="82"/>
      <c r="BG89" s="89">
        <f t="shared" si="16"/>
        <v>0</v>
      </c>
      <c r="BH89" s="82"/>
      <c r="BI89" s="89">
        <f t="shared" si="17"/>
        <v>0</v>
      </c>
      <c r="BJ89" s="82"/>
      <c r="BK89" s="89">
        <f t="shared" si="29"/>
        <v>0</v>
      </c>
      <c r="BL89" s="82"/>
      <c r="BM89" s="85">
        <f t="shared" si="30"/>
        <v>0</v>
      </c>
      <c r="BN89" s="86">
        <f t="shared" si="18"/>
        <v>0</v>
      </c>
      <c r="BO89" s="87">
        <f t="shared" si="19"/>
        <v>2</v>
      </c>
      <c r="BP89" s="87">
        <f t="shared" si="31"/>
        <v>0</v>
      </c>
      <c r="BQ89" s="5">
        <f t="shared" si="32"/>
        <v>0</v>
      </c>
      <c r="BR89" s="298">
        <f t="shared" si="44"/>
        <v>0</v>
      </c>
      <c r="BS89" s="299">
        <f t="shared" si="42"/>
        <v>0</v>
      </c>
      <c r="BT89" s="301"/>
      <c r="BU89" s="148">
        <f t="shared" si="33"/>
        <v>0</v>
      </c>
      <c r="BV89" s="5">
        <f t="shared" si="34"/>
        <v>0</v>
      </c>
      <c r="BW89" s="146">
        <f t="shared" si="35"/>
        <v>0</v>
      </c>
      <c r="BX89" s="5">
        <f t="shared" si="36"/>
        <v>0</v>
      </c>
      <c r="BY89" s="146">
        <f t="shared" si="37"/>
        <v>0</v>
      </c>
      <c r="BZ89" s="5">
        <f t="shared" si="38"/>
        <v>0</v>
      </c>
      <c r="CA89" s="147">
        <f t="shared" si="39"/>
        <v>0</v>
      </c>
      <c r="CB89" s="91">
        <f t="shared" si="40"/>
        <v>0</v>
      </c>
      <c r="CC89" s="52"/>
      <c r="CD89" s="389"/>
      <c r="CE89" s="389"/>
      <c r="CF89" s="389"/>
      <c r="CG89" s="13"/>
    </row>
    <row r="90" spans="1:88" ht="12.75" customHeight="1" x14ac:dyDescent="0.2">
      <c r="A90" s="3"/>
      <c r="B90" s="5">
        <f t="shared" si="43"/>
        <v>32</v>
      </c>
      <c r="C90" s="341"/>
      <c r="D90" s="342"/>
      <c r="E90" s="14"/>
      <c r="F90" s="82"/>
      <c r="G90" s="83">
        <f t="shared" si="20"/>
        <v>0</v>
      </c>
      <c r="H90" s="82"/>
      <c r="I90" s="83">
        <f t="shared" si="21"/>
        <v>0</v>
      </c>
      <c r="J90" s="82"/>
      <c r="K90" s="83">
        <f t="shared" si="22"/>
        <v>0</v>
      </c>
      <c r="L90" s="82"/>
      <c r="M90" s="83">
        <f t="shared" si="23"/>
        <v>0</v>
      </c>
      <c r="N90" s="82"/>
      <c r="O90" s="83">
        <f t="shared" si="24"/>
        <v>0</v>
      </c>
      <c r="P90" s="82"/>
      <c r="Q90" s="83">
        <f t="shared" si="25"/>
        <v>0</v>
      </c>
      <c r="R90" s="82"/>
      <c r="S90" s="89">
        <f t="shared" si="26"/>
        <v>0</v>
      </c>
      <c r="T90" s="82"/>
      <c r="U90" s="89">
        <f t="shared" si="27"/>
        <v>0</v>
      </c>
      <c r="V90" s="82"/>
      <c r="W90" s="89">
        <f t="shared" si="28"/>
        <v>0</v>
      </c>
      <c r="X90" s="82"/>
      <c r="Y90" s="89">
        <f t="shared" si="45"/>
        <v>0</v>
      </c>
      <c r="Z90" s="84"/>
      <c r="AA90" s="89">
        <f t="shared" si="41"/>
        <v>0</v>
      </c>
      <c r="AB90" s="84"/>
      <c r="AC90" s="89">
        <f t="shared" si="1"/>
        <v>0</v>
      </c>
      <c r="AD90" s="84"/>
      <c r="AE90" s="89">
        <f t="shared" si="2"/>
        <v>0</v>
      </c>
      <c r="AF90" s="84"/>
      <c r="AG90" s="89">
        <f t="shared" si="3"/>
        <v>0</v>
      </c>
      <c r="AH90" s="84"/>
      <c r="AI90" s="89">
        <f t="shared" si="4"/>
        <v>0</v>
      </c>
      <c r="AJ90" s="84"/>
      <c r="AK90" s="89">
        <f t="shared" si="5"/>
        <v>0</v>
      </c>
      <c r="AL90" s="84"/>
      <c r="AM90" s="89">
        <f t="shared" si="6"/>
        <v>0</v>
      </c>
      <c r="AN90" s="82"/>
      <c r="AO90" s="89">
        <f t="shared" si="7"/>
        <v>0</v>
      </c>
      <c r="AP90" s="82"/>
      <c r="AQ90" s="89">
        <f t="shared" si="8"/>
        <v>0</v>
      </c>
      <c r="AR90" s="84"/>
      <c r="AS90" s="89">
        <f t="shared" si="9"/>
        <v>0</v>
      </c>
      <c r="AT90" s="84"/>
      <c r="AU90" s="89">
        <f t="shared" si="10"/>
        <v>0</v>
      </c>
      <c r="AV90" s="84"/>
      <c r="AW90" s="89">
        <f t="shared" si="11"/>
        <v>0</v>
      </c>
      <c r="AX90" s="84"/>
      <c r="AY90" s="89">
        <f t="shared" si="12"/>
        <v>0</v>
      </c>
      <c r="AZ90" s="84"/>
      <c r="BA90" s="89">
        <f t="shared" si="13"/>
        <v>0</v>
      </c>
      <c r="BB90" s="82"/>
      <c r="BC90" s="89">
        <f t="shared" si="14"/>
        <v>0</v>
      </c>
      <c r="BD90" s="82"/>
      <c r="BE90" s="89">
        <f t="shared" si="15"/>
        <v>0</v>
      </c>
      <c r="BF90" s="82"/>
      <c r="BG90" s="89">
        <f t="shared" si="16"/>
        <v>0</v>
      </c>
      <c r="BH90" s="82"/>
      <c r="BI90" s="89">
        <f t="shared" si="17"/>
        <v>0</v>
      </c>
      <c r="BJ90" s="82"/>
      <c r="BK90" s="89">
        <f t="shared" si="29"/>
        <v>0</v>
      </c>
      <c r="BL90" s="82"/>
      <c r="BM90" s="85">
        <f t="shared" si="30"/>
        <v>0</v>
      </c>
      <c r="BN90" s="86">
        <f t="shared" si="18"/>
        <v>0</v>
      </c>
      <c r="BO90" s="87">
        <f t="shared" si="19"/>
        <v>2</v>
      </c>
      <c r="BP90" s="87">
        <f t="shared" si="31"/>
        <v>0</v>
      </c>
      <c r="BQ90" s="5">
        <f t="shared" si="32"/>
        <v>0</v>
      </c>
      <c r="BR90" s="298">
        <f t="shared" si="44"/>
        <v>0</v>
      </c>
      <c r="BS90" s="299">
        <f t="shared" si="42"/>
        <v>0</v>
      </c>
      <c r="BT90" s="301"/>
      <c r="BU90" s="148">
        <f t="shared" si="33"/>
        <v>0</v>
      </c>
      <c r="BV90" s="5">
        <f t="shared" si="34"/>
        <v>0</v>
      </c>
      <c r="BW90" s="146">
        <f t="shared" si="35"/>
        <v>0</v>
      </c>
      <c r="BX90" s="5">
        <f t="shared" si="36"/>
        <v>0</v>
      </c>
      <c r="BY90" s="146">
        <f t="shared" si="37"/>
        <v>0</v>
      </c>
      <c r="BZ90" s="5">
        <f t="shared" si="38"/>
        <v>0</v>
      </c>
      <c r="CA90" s="147">
        <f t="shared" si="39"/>
        <v>0</v>
      </c>
      <c r="CB90" s="91">
        <f t="shared" si="40"/>
        <v>0</v>
      </c>
      <c r="CC90" s="52"/>
      <c r="CD90" s="52"/>
      <c r="CE90" s="52"/>
      <c r="CF90" s="52"/>
      <c r="CG90" s="13"/>
    </row>
    <row r="91" spans="1:88" ht="12.75" customHeight="1" x14ac:dyDescent="0.2">
      <c r="A91" s="3"/>
      <c r="B91" s="5">
        <f t="shared" si="43"/>
        <v>33</v>
      </c>
      <c r="C91" s="341"/>
      <c r="D91" s="342"/>
      <c r="E91" s="14"/>
      <c r="F91" s="82"/>
      <c r="G91" s="83">
        <f t="shared" si="20"/>
        <v>0</v>
      </c>
      <c r="H91" s="82"/>
      <c r="I91" s="83">
        <f t="shared" si="21"/>
        <v>0</v>
      </c>
      <c r="J91" s="82"/>
      <c r="K91" s="83">
        <f t="shared" si="22"/>
        <v>0</v>
      </c>
      <c r="L91" s="82"/>
      <c r="M91" s="83">
        <f t="shared" si="23"/>
        <v>0</v>
      </c>
      <c r="N91" s="82"/>
      <c r="O91" s="83">
        <f t="shared" si="24"/>
        <v>0</v>
      </c>
      <c r="P91" s="82"/>
      <c r="Q91" s="83">
        <f t="shared" si="25"/>
        <v>0</v>
      </c>
      <c r="R91" s="82"/>
      <c r="S91" s="89">
        <f t="shared" si="26"/>
        <v>0</v>
      </c>
      <c r="T91" s="82"/>
      <c r="U91" s="89">
        <f t="shared" si="27"/>
        <v>0</v>
      </c>
      <c r="V91" s="82"/>
      <c r="W91" s="89">
        <f t="shared" si="28"/>
        <v>0</v>
      </c>
      <c r="X91" s="82"/>
      <c r="Y91" s="89">
        <f t="shared" si="45"/>
        <v>0</v>
      </c>
      <c r="Z91" s="84"/>
      <c r="AA91" s="89">
        <f t="shared" si="41"/>
        <v>0</v>
      </c>
      <c r="AB91" s="84"/>
      <c r="AC91" s="89">
        <f t="shared" si="1"/>
        <v>0</v>
      </c>
      <c r="AD91" s="84"/>
      <c r="AE91" s="89">
        <f t="shared" si="2"/>
        <v>0</v>
      </c>
      <c r="AF91" s="84"/>
      <c r="AG91" s="89">
        <f t="shared" si="3"/>
        <v>0</v>
      </c>
      <c r="AH91" s="84"/>
      <c r="AI91" s="89">
        <f t="shared" si="4"/>
        <v>0</v>
      </c>
      <c r="AJ91" s="84"/>
      <c r="AK91" s="89">
        <f t="shared" si="5"/>
        <v>0</v>
      </c>
      <c r="AL91" s="84"/>
      <c r="AM91" s="89">
        <f t="shared" si="6"/>
        <v>0</v>
      </c>
      <c r="AN91" s="82"/>
      <c r="AO91" s="89">
        <f t="shared" si="7"/>
        <v>0</v>
      </c>
      <c r="AP91" s="82"/>
      <c r="AQ91" s="89">
        <f t="shared" si="8"/>
        <v>0</v>
      </c>
      <c r="AR91" s="84"/>
      <c r="AS91" s="89">
        <f t="shared" si="9"/>
        <v>0</v>
      </c>
      <c r="AT91" s="84"/>
      <c r="AU91" s="89">
        <f t="shared" si="10"/>
        <v>0</v>
      </c>
      <c r="AV91" s="84"/>
      <c r="AW91" s="89">
        <f t="shared" si="11"/>
        <v>0</v>
      </c>
      <c r="AX91" s="84"/>
      <c r="AY91" s="89">
        <f t="shared" si="12"/>
        <v>0</v>
      </c>
      <c r="AZ91" s="84"/>
      <c r="BA91" s="89">
        <f t="shared" si="13"/>
        <v>0</v>
      </c>
      <c r="BB91" s="82"/>
      <c r="BC91" s="89">
        <f t="shared" si="14"/>
        <v>0</v>
      </c>
      <c r="BD91" s="82"/>
      <c r="BE91" s="89">
        <f t="shared" si="15"/>
        <v>0</v>
      </c>
      <c r="BF91" s="82"/>
      <c r="BG91" s="89">
        <f t="shared" si="16"/>
        <v>0</v>
      </c>
      <c r="BH91" s="82"/>
      <c r="BI91" s="89">
        <f t="shared" si="17"/>
        <v>0</v>
      </c>
      <c r="BJ91" s="82"/>
      <c r="BK91" s="89">
        <f t="shared" si="29"/>
        <v>0</v>
      </c>
      <c r="BL91" s="82"/>
      <c r="BM91" s="85">
        <f t="shared" si="30"/>
        <v>0</v>
      </c>
      <c r="BN91" s="86">
        <f t="shared" si="18"/>
        <v>0</v>
      </c>
      <c r="BO91" s="87">
        <f t="shared" si="19"/>
        <v>2</v>
      </c>
      <c r="BP91" s="87">
        <f t="shared" si="31"/>
        <v>0</v>
      </c>
      <c r="BQ91" s="5">
        <f t="shared" si="32"/>
        <v>0</v>
      </c>
      <c r="BR91" s="298">
        <f t="shared" si="44"/>
        <v>0</v>
      </c>
      <c r="BS91" s="299">
        <f t="shared" si="42"/>
        <v>0</v>
      </c>
      <c r="BT91" s="301"/>
      <c r="BU91" s="148">
        <f t="shared" si="33"/>
        <v>0</v>
      </c>
      <c r="BV91" s="5">
        <f t="shared" si="34"/>
        <v>0</v>
      </c>
      <c r="BW91" s="146">
        <f t="shared" si="35"/>
        <v>0</v>
      </c>
      <c r="BX91" s="5">
        <f t="shared" si="36"/>
        <v>0</v>
      </c>
      <c r="BY91" s="146">
        <f t="shared" si="37"/>
        <v>0</v>
      </c>
      <c r="BZ91" s="5">
        <f t="shared" si="38"/>
        <v>0</v>
      </c>
      <c r="CA91" s="147">
        <f t="shared" si="39"/>
        <v>0</v>
      </c>
      <c r="CB91" s="91">
        <f t="shared" si="40"/>
        <v>0</v>
      </c>
      <c r="CC91" s="52"/>
      <c r="CD91" s="98"/>
      <c r="CE91" s="98"/>
      <c r="CF91" s="98"/>
      <c r="CG91" s="13"/>
    </row>
    <row r="92" spans="1:88" ht="12.75" customHeight="1" x14ac:dyDescent="0.2">
      <c r="A92" s="3"/>
      <c r="B92" s="5">
        <f t="shared" si="43"/>
        <v>34</v>
      </c>
      <c r="C92" s="359"/>
      <c r="D92" s="360"/>
      <c r="E92" s="14"/>
      <c r="F92" s="82"/>
      <c r="G92" s="83">
        <f t="shared" si="20"/>
        <v>0</v>
      </c>
      <c r="H92" s="82"/>
      <c r="I92" s="83">
        <f t="shared" si="21"/>
        <v>0</v>
      </c>
      <c r="J92" s="82"/>
      <c r="K92" s="83">
        <f t="shared" si="22"/>
        <v>0</v>
      </c>
      <c r="L92" s="82"/>
      <c r="M92" s="83">
        <f t="shared" si="23"/>
        <v>0</v>
      </c>
      <c r="N92" s="82"/>
      <c r="O92" s="83">
        <f t="shared" si="24"/>
        <v>0</v>
      </c>
      <c r="P92" s="82"/>
      <c r="Q92" s="83">
        <f t="shared" si="25"/>
        <v>0</v>
      </c>
      <c r="R92" s="82"/>
      <c r="S92" s="89">
        <f t="shared" si="26"/>
        <v>0</v>
      </c>
      <c r="T92" s="82"/>
      <c r="U92" s="89">
        <f t="shared" si="27"/>
        <v>0</v>
      </c>
      <c r="V92" s="82"/>
      <c r="W92" s="89">
        <f t="shared" si="28"/>
        <v>0</v>
      </c>
      <c r="X92" s="82"/>
      <c r="Y92" s="89">
        <f t="shared" si="45"/>
        <v>0</v>
      </c>
      <c r="Z92" s="84"/>
      <c r="AA92" s="89">
        <f t="shared" si="41"/>
        <v>0</v>
      </c>
      <c r="AB92" s="84"/>
      <c r="AC92" s="89">
        <f t="shared" si="1"/>
        <v>0</v>
      </c>
      <c r="AD92" s="84"/>
      <c r="AE92" s="89">
        <f t="shared" si="2"/>
        <v>0</v>
      </c>
      <c r="AF92" s="84"/>
      <c r="AG92" s="89">
        <f t="shared" si="3"/>
        <v>0</v>
      </c>
      <c r="AH92" s="84"/>
      <c r="AI92" s="89">
        <f t="shared" si="4"/>
        <v>0</v>
      </c>
      <c r="AJ92" s="84"/>
      <c r="AK92" s="89">
        <f t="shared" si="5"/>
        <v>0</v>
      </c>
      <c r="AL92" s="84"/>
      <c r="AM92" s="89">
        <f t="shared" si="6"/>
        <v>0</v>
      </c>
      <c r="AN92" s="82"/>
      <c r="AO92" s="89">
        <f t="shared" si="7"/>
        <v>0</v>
      </c>
      <c r="AP92" s="82"/>
      <c r="AQ92" s="89">
        <f t="shared" si="8"/>
        <v>0</v>
      </c>
      <c r="AR92" s="84"/>
      <c r="AS92" s="89">
        <f t="shared" si="9"/>
        <v>0</v>
      </c>
      <c r="AT92" s="84"/>
      <c r="AU92" s="89">
        <f t="shared" si="10"/>
        <v>0</v>
      </c>
      <c r="AV92" s="84"/>
      <c r="AW92" s="89">
        <f t="shared" si="11"/>
        <v>0</v>
      </c>
      <c r="AX92" s="84"/>
      <c r="AY92" s="89">
        <f t="shared" si="12"/>
        <v>0</v>
      </c>
      <c r="AZ92" s="84"/>
      <c r="BA92" s="89">
        <f t="shared" si="13"/>
        <v>0</v>
      </c>
      <c r="BB92" s="82"/>
      <c r="BC92" s="89">
        <f t="shared" si="14"/>
        <v>0</v>
      </c>
      <c r="BD92" s="82"/>
      <c r="BE92" s="89">
        <f t="shared" si="15"/>
        <v>0</v>
      </c>
      <c r="BF92" s="82"/>
      <c r="BG92" s="89">
        <f t="shared" si="16"/>
        <v>0</v>
      </c>
      <c r="BH92" s="82"/>
      <c r="BI92" s="89">
        <f t="shared" si="17"/>
        <v>0</v>
      </c>
      <c r="BJ92" s="82"/>
      <c r="BK92" s="89">
        <f t="shared" si="29"/>
        <v>0</v>
      </c>
      <c r="BL92" s="82"/>
      <c r="BM92" s="85">
        <f t="shared" si="30"/>
        <v>0</v>
      </c>
      <c r="BN92" s="86">
        <f t="shared" si="18"/>
        <v>0</v>
      </c>
      <c r="BO92" s="87">
        <f t="shared" si="19"/>
        <v>2</v>
      </c>
      <c r="BP92" s="87">
        <f t="shared" si="31"/>
        <v>0</v>
      </c>
      <c r="BQ92" s="5">
        <f t="shared" si="32"/>
        <v>0</v>
      </c>
      <c r="BR92" s="298">
        <f t="shared" si="44"/>
        <v>0</v>
      </c>
      <c r="BS92" s="299">
        <f t="shared" si="42"/>
        <v>0</v>
      </c>
      <c r="BT92" s="301"/>
      <c r="BU92" s="148">
        <f t="shared" si="33"/>
        <v>0</v>
      </c>
      <c r="BV92" s="5">
        <f t="shared" si="34"/>
        <v>0</v>
      </c>
      <c r="BW92" s="146">
        <f t="shared" si="35"/>
        <v>0</v>
      </c>
      <c r="BX92" s="5">
        <f t="shared" si="36"/>
        <v>0</v>
      </c>
      <c r="BY92" s="146">
        <f t="shared" si="37"/>
        <v>0</v>
      </c>
      <c r="BZ92" s="5">
        <f t="shared" si="38"/>
        <v>0</v>
      </c>
      <c r="CA92" s="147">
        <f t="shared" si="39"/>
        <v>0</v>
      </c>
      <c r="CB92" s="91">
        <f t="shared" si="40"/>
        <v>0</v>
      </c>
      <c r="CC92" s="52"/>
      <c r="CD92" s="52"/>
      <c r="CE92" s="52"/>
      <c r="CF92" s="52"/>
      <c r="CG92" s="13"/>
    </row>
    <row r="93" spans="1:88" ht="12.75" customHeight="1" x14ac:dyDescent="0.2">
      <c r="A93" s="3"/>
      <c r="B93" s="5">
        <f t="shared" si="43"/>
        <v>35</v>
      </c>
      <c r="C93" s="341"/>
      <c r="D93" s="342"/>
      <c r="E93" s="14"/>
      <c r="F93" s="82"/>
      <c r="G93" s="83">
        <f t="shared" si="20"/>
        <v>0</v>
      </c>
      <c r="H93" s="82"/>
      <c r="I93" s="83">
        <f t="shared" si="21"/>
        <v>0</v>
      </c>
      <c r="J93" s="82"/>
      <c r="K93" s="83">
        <f t="shared" si="22"/>
        <v>0</v>
      </c>
      <c r="L93" s="82"/>
      <c r="M93" s="83">
        <f t="shared" si="23"/>
        <v>0</v>
      </c>
      <c r="N93" s="82"/>
      <c r="O93" s="83">
        <f t="shared" si="24"/>
        <v>0</v>
      </c>
      <c r="P93" s="82"/>
      <c r="Q93" s="83">
        <f t="shared" si="25"/>
        <v>0</v>
      </c>
      <c r="R93" s="82"/>
      <c r="S93" s="89">
        <f t="shared" si="26"/>
        <v>0</v>
      </c>
      <c r="T93" s="82"/>
      <c r="U93" s="89">
        <f t="shared" si="27"/>
        <v>0</v>
      </c>
      <c r="V93" s="82"/>
      <c r="W93" s="89">
        <f t="shared" si="28"/>
        <v>0</v>
      </c>
      <c r="X93" s="82"/>
      <c r="Y93" s="89">
        <f t="shared" si="45"/>
        <v>0</v>
      </c>
      <c r="Z93" s="84"/>
      <c r="AA93" s="89">
        <f t="shared" si="41"/>
        <v>0</v>
      </c>
      <c r="AB93" s="84"/>
      <c r="AC93" s="89">
        <f t="shared" si="1"/>
        <v>0</v>
      </c>
      <c r="AD93" s="84"/>
      <c r="AE93" s="89">
        <f t="shared" si="2"/>
        <v>0</v>
      </c>
      <c r="AF93" s="84"/>
      <c r="AG93" s="89">
        <f t="shared" si="3"/>
        <v>0</v>
      </c>
      <c r="AH93" s="84"/>
      <c r="AI93" s="89">
        <f t="shared" si="4"/>
        <v>0</v>
      </c>
      <c r="AJ93" s="84"/>
      <c r="AK93" s="89">
        <f t="shared" si="5"/>
        <v>0</v>
      </c>
      <c r="AL93" s="84"/>
      <c r="AM93" s="89">
        <f t="shared" si="6"/>
        <v>0</v>
      </c>
      <c r="AN93" s="82"/>
      <c r="AO93" s="89">
        <f t="shared" si="7"/>
        <v>0</v>
      </c>
      <c r="AP93" s="82"/>
      <c r="AQ93" s="89">
        <f t="shared" si="8"/>
        <v>0</v>
      </c>
      <c r="AR93" s="84"/>
      <c r="AS93" s="89">
        <f t="shared" si="9"/>
        <v>0</v>
      </c>
      <c r="AT93" s="84"/>
      <c r="AU93" s="89">
        <f t="shared" si="10"/>
        <v>0</v>
      </c>
      <c r="AV93" s="84"/>
      <c r="AW93" s="89">
        <f t="shared" si="11"/>
        <v>0</v>
      </c>
      <c r="AX93" s="84"/>
      <c r="AY93" s="89">
        <f t="shared" si="12"/>
        <v>0</v>
      </c>
      <c r="AZ93" s="84"/>
      <c r="BA93" s="89">
        <f t="shared" si="13"/>
        <v>0</v>
      </c>
      <c r="BB93" s="82"/>
      <c r="BC93" s="89">
        <f t="shared" si="14"/>
        <v>0</v>
      </c>
      <c r="BD93" s="82"/>
      <c r="BE93" s="89">
        <f t="shared" si="15"/>
        <v>0</v>
      </c>
      <c r="BF93" s="82"/>
      <c r="BG93" s="89">
        <f t="shared" si="16"/>
        <v>0</v>
      </c>
      <c r="BH93" s="82"/>
      <c r="BI93" s="89">
        <f t="shared" si="17"/>
        <v>0</v>
      </c>
      <c r="BJ93" s="82"/>
      <c r="BK93" s="89">
        <f t="shared" si="29"/>
        <v>0</v>
      </c>
      <c r="BL93" s="82"/>
      <c r="BM93" s="85">
        <f t="shared" si="30"/>
        <v>0</v>
      </c>
      <c r="BN93" s="86">
        <f t="shared" si="18"/>
        <v>0</v>
      </c>
      <c r="BO93" s="87">
        <f t="shared" si="19"/>
        <v>2</v>
      </c>
      <c r="BP93" s="87">
        <f t="shared" si="31"/>
        <v>0</v>
      </c>
      <c r="BQ93" s="5">
        <f t="shared" si="32"/>
        <v>0</v>
      </c>
      <c r="BR93" s="298">
        <f t="shared" si="44"/>
        <v>0</v>
      </c>
      <c r="BS93" s="299">
        <f t="shared" si="42"/>
        <v>0</v>
      </c>
      <c r="BT93" s="301"/>
      <c r="BU93" s="148">
        <f t="shared" si="33"/>
        <v>0</v>
      </c>
      <c r="BV93" s="5">
        <f t="shared" si="34"/>
        <v>0</v>
      </c>
      <c r="BW93" s="146">
        <f t="shared" si="35"/>
        <v>0</v>
      </c>
      <c r="BX93" s="5">
        <f t="shared" si="36"/>
        <v>0</v>
      </c>
      <c r="BY93" s="146">
        <f t="shared" si="37"/>
        <v>0</v>
      </c>
      <c r="BZ93" s="5">
        <f t="shared" si="38"/>
        <v>0</v>
      </c>
      <c r="CA93" s="147">
        <f t="shared" si="39"/>
        <v>0</v>
      </c>
      <c r="CB93" s="91">
        <f t="shared" si="40"/>
        <v>0</v>
      </c>
      <c r="CC93" s="52"/>
      <c r="CD93" s="52"/>
      <c r="CE93" s="52"/>
      <c r="CF93" s="52"/>
      <c r="CG93" s="13"/>
    </row>
    <row r="94" spans="1:88" ht="12.75" customHeight="1" x14ac:dyDescent="0.2">
      <c r="A94" s="3"/>
      <c r="B94" s="5">
        <f t="shared" si="43"/>
        <v>36</v>
      </c>
      <c r="C94" s="341"/>
      <c r="D94" s="342"/>
      <c r="E94" s="14"/>
      <c r="F94" s="82"/>
      <c r="G94" s="83">
        <f t="shared" si="20"/>
        <v>0</v>
      </c>
      <c r="H94" s="82"/>
      <c r="I94" s="83">
        <f t="shared" si="21"/>
        <v>0</v>
      </c>
      <c r="J94" s="82"/>
      <c r="K94" s="83">
        <f t="shared" si="22"/>
        <v>0</v>
      </c>
      <c r="L94" s="82"/>
      <c r="M94" s="83">
        <f t="shared" si="23"/>
        <v>0</v>
      </c>
      <c r="N94" s="82"/>
      <c r="O94" s="83">
        <f t="shared" si="24"/>
        <v>0</v>
      </c>
      <c r="P94" s="82"/>
      <c r="Q94" s="83">
        <f t="shared" si="25"/>
        <v>0</v>
      </c>
      <c r="R94" s="82"/>
      <c r="S94" s="89">
        <f t="shared" si="26"/>
        <v>0</v>
      </c>
      <c r="T94" s="82"/>
      <c r="U94" s="89">
        <f t="shared" si="27"/>
        <v>0</v>
      </c>
      <c r="V94" s="82"/>
      <c r="W94" s="89">
        <f t="shared" si="28"/>
        <v>0</v>
      </c>
      <c r="X94" s="82"/>
      <c r="Y94" s="89">
        <f t="shared" si="45"/>
        <v>0</v>
      </c>
      <c r="Z94" s="84"/>
      <c r="AA94" s="89">
        <f t="shared" si="41"/>
        <v>0</v>
      </c>
      <c r="AB94" s="84"/>
      <c r="AC94" s="89">
        <f t="shared" si="1"/>
        <v>0</v>
      </c>
      <c r="AD94" s="84"/>
      <c r="AE94" s="89">
        <f t="shared" si="2"/>
        <v>0</v>
      </c>
      <c r="AF94" s="84"/>
      <c r="AG94" s="89">
        <f t="shared" si="3"/>
        <v>0</v>
      </c>
      <c r="AH94" s="84"/>
      <c r="AI94" s="89">
        <f t="shared" si="4"/>
        <v>0</v>
      </c>
      <c r="AJ94" s="84"/>
      <c r="AK94" s="89">
        <f t="shared" si="5"/>
        <v>0</v>
      </c>
      <c r="AL94" s="84"/>
      <c r="AM94" s="89">
        <f t="shared" si="6"/>
        <v>0</v>
      </c>
      <c r="AN94" s="82"/>
      <c r="AO94" s="89">
        <f t="shared" si="7"/>
        <v>0</v>
      </c>
      <c r="AP94" s="82"/>
      <c r="AQ94" s="89">
        <f t="shared" si="8"/>
        <v>0</v>
      </c>
      <c r="AR94" s="84"/>
      <c r="AS94" s="89">
        <f t="shared" si="9"/>
        <v>0</v>
      </c>
      <c r="AT94" s="84"/>
      <c r="AU94" s="89">
        <f t="shared" si="10"/>
        <v>0</v>
      </c>
      <c r="AV94" s="84"/>
      <c r="AW94" s="89">
        <f t="shared" si="11"/>
        <v>0</v>
      </c>
      <c r="AX94" s="84"/>
      <c r="AY94" s="89">
        <f t="shared" si="12"/>
        <v>0</v>
      </c>
      <c r="AZ94" s="84"/>
      <c r="BA94" s="89">
        <f t="shared" si="13"/>
        <v>0</v>
      </c>
      <c r="BB94" s="82"/>
      <c r="BC94" s="89">
        <f t="shared" si="14"/>
        <v>0</v>
      </c>
      <c r="BD94" s="82"/>
      <c r="BE94" s="89">
        <f t="shared" si="15"/>
        <v>0</v>
      </c>
      <c r="BF94" s="82"/>
      <c r="BG94" s="89">
        <f t="shared" si="16"/>
        <v>0</v>
      </c>
      <c r="BH94" s="82"/>
      <c r="BI94" s="89">
        <f t="shared" si="17"/>
        <v>0</v>
      </c>
      <c r="BJ94" s="82"/>
      <c r="BK94" s="89">
        <f t="shared" si="29"/>
        <v>0</v>
      </c>
      <c r="BL94" s="82"/>
      <c r="BM94" s="85">
        <f t="shared" si="30"/>
        <v>0</v>
      </c>
      <c r="BN94" s="86">
        <f t="shared" si="18"/>
        <v>0</v>
      </c>
      <c r="BO94" s="87">
        <f t="shared" si="19"/>
        <v>2</v>
      </c>
      <c r="BP94" s="87">
        <f t="shared" si="31"/>
        <v>0</v>
      </c>
      <c r="BQ94" s="5">
        <f t="shared" si="32"/>
        <v>0</v>
      </c>
      <c r="BR94" s="298">
        <f t="shared" si="44"/>
        <v>0</v>
      </c>
      <c r="BS94" s="299">
        <f t="shared" si="42"/>
        <v>0</v>
      </c>
      <c r="BT94" s="301"/>
      <c r="BU94" s="148">
        <f t="shared" si="33"/>
        <v>0</v>
      </c>
      <c r="BV94" s="5">
        <f t="shared" si="34"/>
        <v>0</v>
      </c>
      <c r="BW94" s="146">
        <f t="shared" si="35"/>
        <v>0</v>
      </c>
      <c r="BX94" s="5">
        <f t="shared" si="36"/>
        <v>0</v>
      </c>
      <c r="BY94" s="146">
        <f t="shared" si="37"/>
        <v>0</v>
      </c>
      <c r="BZ94" s="5">
        <f t="shared" si="38"/>
        <v>0</v>
      </c>
      <c r="CA94" s="147">
        <f t="shared" si="39"/>
        <v>0</v>
      </c>
      <c r="CB94" s="91">
        <f t="shared" si="40"/>
        <v>0</v>
      </c>
      <c r="CC94" s="52"/>
      <c r="CD94" s="52"/>
      <c r="CE94" s="52"/>
      <c r="CF94" s="52"/>
      <c r="CG94" s="13"/>
    </row>
    <row r="95" spans="1:88" ht="12.75" customHeight="1" x14ac:dyDescent="0.2">
      <c r="A95" s="3"/>
      <c r="B95" s="5">
        <f t="shared" si="43"/>
        <v>37</v>
      </c>
      <c r="C95" s="341"/>
      <c r="D95" s="342"/>
      <c r="E95" s="14"/>
      <c r="F95" s="82"/>
      <c r="G95" s="83">
        <f t="shared" si="20"/>
        <v>0</v>
      </c>
      <c r="H95" s="82"/>
      <c r="I95" s="83">
        <f t="shared" si="21"/>
        <v>0</v>
      </c>
      <c r="J95" s="82"/>
      <c r="K95" s="83">
        <f t="shared" si="22"/>
        <v>0</v>
      </c>
      <c r="L95" s="82"/>
      <c r="M95" s="83">
        <f t="shared" si="23"/>
        <v>0</v>
      </c>
      <c r="N95" s="82"/>
      <c r="O95" s="83">
        <f t="shared" si="24"/>
        <v>0</v>
      </c>
      <c r="P95" s="82"/>
      <c r="Q95" s="83">
        <f t="shared" si="25"/>
        <v>0</v>
      </c>
      <c r="R95" s="82"/>
      <c r="S95" s="89">
        <f t="shared" si="26"/>
        <v>0</v>
      </c>
      <c r="T95" s="82"/>
      <c r="U95" s="89">
        <f t="shared" si="27"/>
        <v>0</v>
      </c>
      <c r="V95" s="82"/>
      <c r="W95" s="89">
        <f t="shared" si="28"/>
        <v>0</v>
      </c>
      <c r="X95" s="82"/>
      <c r="Y95" s="89">
        <f t="shared" si="45"/>
        <v>0</v>
      </c>
      <c r="Z95" s="84"/>
      <c r="AA95" s="89">
        <f t="shared" si="41"/>
        <v>0</v>
      </c>
      <c r="AB95" s="84"/>
      <c r="AC95" s="89">
        <f t="shared" si="1"/>
        <v>0</v>
      </c>
      <c r="AD95" s="84"/>
      <c r="AE95" s="89">
        <f t="shared" si="2"/>
        <v>0</v>
      </c>
      <c r="AF95" s="84"/>
      <c r="AG95" s="89">
        <f t="shared" si="3"/>
        <v>0</v>
      </c>
      <c r="AH95" s="84"/>
      <c r="AI95" s="89">
        <f t="shared" si="4"/>
        <v>0</v>
      </c>
      <c r="AJ95" s="84"/>
      <c r="AK95" s="89">
        <f t="shared" si="5"/>
        <v>0</v>
      </c>
      <c r="AL95" s="84"/>
      <c r="AM95" s="89">
        <f t="shared" si="6"/>
        <v>0</v>
      </c>
      <c r="AN95" s="82"/>
      <c r="AO95" s="89">
        <f t="shared" si="7"/>
        <v>0</v>
      </c>
      <c r="AP95" s="82"/>
      <c r="AQ95" s="89">
        <f t="shared" si="8"/>
        <v>0</v>
      </c>
      <c r="AR95" s="84"/>
      <c r="AS95" s="89">
        <f t="shared" si="9"/>
        <v>0</v>
      </c>
      <c r="AT95" s="84"/>
      <c r="AU95" s="89">
        <f t="shared" si="10"/>
        <v>0</v>
      </c>
      <c r="AV95" s="84"/>
      <c r="AW95" s="89">
        <f t="shared" si="11"/>
        <v>0</v>
      </c>
      <c r="AX95" s="84"/>
      <c r="AY95" s="89">
        <f t="shared" si="12"/>
        <v>0</v>
      </c>
      <c r="AZ95" s="84"/>
      <c r="BA95" s="89">
        <f t="shared" si="13"/>
        <v>0</v>
      </c>
      <c r="BB95" s="82"/>
      <c r="BC95" s="89">
        <f t="shared" si="14"/>
        <v>0</v>
      </c>
      <c r="BD95" s="82"/>
      <c r="BE95" s="89">
        <f t="shared" si="15"/>
        <v>0</v>
      </c>
      <c r="BF95" s="82"/>
      <c r="BG95" s="89">
        <f t="shared" si="16"/>
        <v>0</v>
      </c>
      <c r="BH95" s="82"/>
      <c r="BI95" s="89">
        <f t="shared" si="17"/>
        <v>0</v>
      </c>
      <c r="BJ95" s="82"/>
      <c r="BK95" s="89">
        <f t="shared" si="29"/>
        <v>0</v>
      </c>
      <c r="BL95" s="82"/>
      <c r="BM95" s="85">
        <f t="shared" si="30"/>
        <v>0</v>
      </c>
      <c r="BN95" s="86">
        <f t="shared" si="18"/>
        <v>0</v>
      </c>
      <c r="BO95" s="87">
        <f t="shared" si="19"/>
        <v>2</v>
      </c>
      <c r="BP95" s="87">
        <f t="shared" si="31"/>
        <v>0</v>
      </c>
      <c r="BQ95" s="5">
        <f t="shared" si="32"/>
        <v>0</v>
      </c>
      <c r="BR95" s="298">
        <f t="shared" si="44"/>
        <v>0</v>
      </c>
      <c r="BS95" s="299">
        <f t="shared" si="42"/>
        <v>0</v>
      </c>
      <c r="BT95" s="301"/>
      <c r="BU95" s="148">
        <f t="shared" si="33"/>
        <v>0</v>
      </c>
      <c r="BV95" s="5">
        <f t="shared" si="34"/>
        <v>0</v>
      </c>
      <c r="BW95" s="146">
        <f t="shared" si="35"/>
        <v>0</v>
      </c>
      <c r="BX95" s="5">
        <f t="shared" si="36"/>
        <v>0</v>
      </c>
      <c r="BY95" s="146">
        <f t="shared" si="37"/>
        <v>0</v>
      </c>
      <c r="BZ95" s="5">
        <f t="shared" si="38"/>
        <v>0</v>
      </c>
      <c r="CA95" s="147">
        <f t="shared" si="39"/>
        <v>0</v>
      </c>
      <c r="CB95" s="91">
        <f t="shared" si="40"/>
        <v>0</v>
      </c>
      <c r="CC95" s="52"/>
      <c r="CD95" s="52"/>
      <c r="CE95" s="52"/>
      <c r="CF95" s="52"/>
      <c r="CG95" s="13"/>
    </row>
    <row r="96" spans="1:88" ht="12.75" customHeight="1" x14ac:dyDescent="0.2">
      <c r="A96" s="3"/>
      <c r="B96" s="5">
        <f t="shared" si="43"/>
        <v>38</v>
      </c>
      <c r="C96" s="341"/>
      <c r="D96" s="342"/>
      <c r="E96" s="14"/>
      <c r="F96" s="82"/>
      <c r="G96" s="83">
        <f t="shared" si="20"/>
        <v>0</v>
      </c>
      <c r="H96" s="82"/>
      <c r="I96" s="83">
        <f t="shared" si="21"/>
        <v>0</v>
      </c>
      <c r="J96" s="82"/>
      <c r="K96" s="83">
        <f t="shared" si="22"/>
        <v>0</v>
      </c>
      <c r="L96" s="82"/>
      <c r="M96" s="83">
        <f t="shared" si="23"/>
        <v>0</v>
      </c>
      <c r="N96" s="82"/>
      <c r="O96" s="83">
        <f t="shared" si="24"/>
        <v>0</v>
      </c>
      <c r="P96" s="82"/>
      <c r="Q96" s="83">
        <f t="shared" si="25"/>
        <v>0</v>
      </c>
      <c r="R96" s="82"/>
      <c r="S96" s="89">
        <f t="shared" si="26"/>
        <v>0</v>
      </c>
      <c r="T96" s="82"/>
      <c r="U96" s="89">
        <f t="shared" si="27"/>
        <v>0</v>
      </c>
      <c r="V96" s="82"/>
      <c r="W96" s="89">
        <f t="shared" si="28"/>
        <v>0</v>
      </c>
      <c r="X96" s="82"/>
      <c r="Y96" s="89">
        <f t="shared" si="45"/>
        <v>0</v>
      </c>
      <c r="Z96" s="84"/>
      <c r="AA96" s="89">
        <f t="shared" si="41"/>
        <v>0</v>
      </c>
      <c r="AB96" s="84"/>
      <c r="AC96" s="89">
        <f t="shared" si="1"/>
        <v>0</v>
      </c>
      <c r="AD96" s="84"/>
      <c r="AE96" s="89">
        <f t="shared" si="2"/>
        <v>0</v>
      </c>
      <c r="AF96" s="84"/>
      <c r="AG96" s="89">
        <f t="shared" si="3"/>
        <v>0</v>
      </c>
      <c r="AH96" s="84"/>
      <c r="AI96" s="89">
        <f t="shared" si="4"/>
        <v>0</v>
      </c>
      <c r="AJ96" s="84"/>
      <c r="AK96" s="89">
        <f t="shared" si="5"/>
        <v>0</v>
      </c>
      <c r="AL96" s="84"/>
      <c r="AM96" s="89">
        <f t="shared" si="6"/>
        <v>0</v>
      </c>
      <c r="AN96" s="82"/>
      <c r="AO96" s="89">
        <f t="shared" si="7"/>
        <v>0</v>
      </c>
      <c r="AP96" s="82"/>
      <c r="AQ96" s="89">
        <f t="shared" si="8"/>
        <v>0</v>
      </c>
      <c r="AR96" s="84"/>
      <c r="AS96" s="89">
        <f t="shared" si="9"/>
        <v>0</v>
      </c>
      <c r="AT96" s="84"/>
      <c r="AU96" s="89">
        <f t="shared" si="10"/>
        <v>0</v>
      </c>
      <c r="AV96" s="84"/>
      <c r="AW96" s="89">
        <f t="shared" si="11"/>
        <v>0</v>
      </c>
      <c r="AX96" s="84"/>
      <c r="AY96" s="89">
        <f t="shared" si="12"/>
        <v>0</v>
      </c>
      <c r="AZ96" s="84"/>
      <c r="BA96" s="89">
        <f t="shared" si="13"/>
        <v>0</v>
      </c>
      <c r="BB96" s="82"/>
      <c r="BC96" s="89">
        <f t="shared" si="14"/>
        <v>0</v>
      </c>
      <c r="BD96" s="82"/>
      <c r="BE96" s="89">
        <f t="shared" si="15"/>
        <v>0</v>
      </c>
      <c r="BF96" s="82"/>
      <c r="BG96" s="89">
        <f t="shared" si="16"/>
        <v>0</v>
      </c>
      <c r="BH96" s="82"/>
      <c r="BI96" s="89">
        <f t="shared" si="17"/>
        <v>0</v>
      </c>
      <c r="BJ96" s="82"/>
      <c r="BK96" s="89">
        <f t="shared" si="29"/>
        <v>0</v>
      </c>
      <c r="BL96" s="82"/>
      <c r="BM96" s="85">
        <f t="shared" si="30"/>
        <v>0</v>
      </c>
      <c r="BN96" s="86">
        <f t="shared" si="18"/>
        <v>0</v>
      </c>
      <c r="BO96" s="87">
        <f t="shared" si="19"/>
        <v>2</v>
      </c>
      <c r="BP96" s="87">
        <f t="shared" si="31"/>
        <v>0</v>
      </c>
      <c r="BQ96" s="5">
        <f t="shared" si="32"/>
        <v>0</v>
      </c>
      <c r="BR96" s="298">
        <f t="shared" si="44"/>
        <v>0</v>
      </c>
      <c r="BS96" s="299">
        <f t="shared" si="42"/>
        <v>0</v>
      </c>
      <c r="BT96" s="301"/>
      <c r="BU96" s="148">
        <f t="shared" si="33"/>
        <v>0</v>
      </c>
      <c r="BV96" s="5">
        <f t="shared" si="34"/>
        <v>0</v>
      </c>
      <c r="BW96" s="146">
        <f t="shared" si="35"/>
        <v>0</v>
      </c>
      <c r="BX96" s="5">
        <f t="shared" si="36"/>
        <v>0</v>
      </c>
      <c r="BY96" s="146">
        <f t="shared" si="37"/>
        <v>0</v>
      </c>
      <c r="BZ96" s="5">
        <f t="shared" si="38"/>
        <v>0</v>
      </c>
      <c r="CA96" s="147">
        <f t="shared" si="39"/>
        <v>0</v>
      </c>
      <c r="CB96" s="91">
        <f t="shared" si="40"/>
        <v>0</v>
      </c>
      <c r="CC96" s="52"/>
      <c r="CD96" s="52"/>
      <c r="CE96" s="52"/>
      <c r="CF96" s="52"/>
      <c r="CG96" s="13"/>
    </row>
    <row r="97" spans="1:85" ht="12.75" customHeight="1" x14ac:dyDescent="0.2">
      <c r="A97" s="3"/>
      <c r="B97" s="5">
        <f t="shared" si="43"/>
        <v>39</v>
      </c>
      <c r="C97" s="341"/>
      <c r="D97" s="342"/>
      <c r="E97" s="14"/>
      <c r="F97" s="82"/>
      <c r="G97" s="83">
        <f t="shared" si="20"/>
        <v>0</v>
      </c>
      <c r="H97" s="82"/>
      <c r="I97" s="83">
        <f t="shared" si="21"/>
        <v>0</v>
      </c>
      <c r="J97" s="82"/>
      <c r="K97" s="83">
        <f t="shared" si="22"/>
        <v>0</v>
      </c>
      <c r="L97" s="82"/>
      <c r="M97" s="83">
        <f t="shared" si="23"/>
        <v>0</v>
      </c>
      <c r="N97" s="82"/>
      <c r="O97" s="83">
        <f t="shared" si="24"/>
        <v>0</v>
      </c>
      <c r="P97" s="82"/>
      <c r="Q97" s="83">
        <f t="shared" si="25"/>
        <v>0</v>
      </c>
      <c r="R97" s="82"/>
      <c r="S97" s="89">
        <f t="shared" si="26"/>
        <v>0</v>
      </c>
      <c r="T97" s="82"/>
      <c r="U97" s="89">
        <f t="shared" si="27"/>
        <v>0</v>
      </c>
      <c r="V97" s="82"/>
      <c r="W97" s="89">
        <f t="shared" si="28"/>
        <v>0</v>
      </c>
      <c r="X97" s="82"/>
      <c r="Y97" s="89">
        <f t="shared" si="45"/>
        <v>0</v>
      </c>
      <c r="Z97" s="84"/>
      <c r="AA97" s="89">
        <f t="shared" si="41"/>
        <v>0</v>
      </c>
      <c r="AB97" s="84"/>
      <c r="AC97" s="89">
        <f t="shared" si="1"/>
        <v>0</v>
      </c>
      <c r="AD97" s="84"/>
      <c r="AE97" s="89">
        <f t="shared" si="2"/>
        <v>0</v>
      </c>
      <c r="AF97" s="84"/>
      <c r="AG97" s="89">
        <f t="shared" si="3"/>
        <v>0</v>
      </c>
      <c r="AH97" s="84"/>
      <c r="AI97" s="89">
        <f t="shared" si="4"/>
        <v>0</v>
      </c>
      <c r="AJ97" s="84"/>
      <c r="AK97" s="89">
        <f t="shared" si="5"/>
        <v>0</v>
      </c>
      <c r="AL97" s="84"/>
      <c r="AM97" s="89">
        <f t="shared" si="6"/>
        <v>0</v>
      </c>
      <c r="AN97" s="82"/>
      <c r="AO97" s="89">
        <f t="shared" si="7"/>
        <v>0</v>
      </c>
      <c r="AP97" s="82"/>
      <c r="AQ97" s="89">
        <f t="shared" si="8"/>
        <v>0</v>
      </c>
      <c r="AR97" s="84"/>
      <c r="AS97" s="89">
        <f t="shared" si="9"/>
        <v>0</v>
      </c>
      <c r="AT97" s="84"/>
      <c r="AU97" s="89">
        <f t="shared" si="10"/>
        <v>0</v>
      </c>
      <c r="AV97" s="84"/>
      <c r="AW97" s="89">
        <f t="shared" si="11"/>
        <v>0</v>
      </c>
      <c r="AX97" s="84"/>
      <c r="AY97" s="89">
        <f t="shared" si="12"/>
        <v>0</v>
      </c>
      <c r="AZ97" s="84"/>
      <c r="BA97" s="89">
        <f t="shared" si="13"/>
        <v>0</v>
      </c>
      <c r="BB97" s="82"/>
      <c r="BC97" s="89">
        <f t="shared" si="14"/>
        <v>0</v>
      </c>
      <c r="BD97" s="82"/>
      <c r="BE97" s="89">
        <f t="shared" si="15"/>
        <v>0</v>
      </c>
      <c r="BF97" s="82"/>
      <c r="BG97" s="89">
        <f t="shared" si="16"/>
        <v>0</v>
      </c>
      <c r="BH97" s="82"/>
      <c r="BI97" s="89">
        <f t="shared" si="17"/>
        <v>0</v>
      </c>
      <c r="BJ97" s="82"/>
      <c r="BK97" s="89">
        <f t="shared" si="29"/>
        <v>0</v>
      </c>
      <c r="BL97" s="82"/>
      <c r="BM97" s="85">
        <f t="shared" si="30"/>
        <v>0</v>
      </c>
      <c r="BN97" s="86">
        <f t="shared" si="18"/>
        <v>0</v>
      </c>
      <c r="BO97" s="87">
        <f t="shared" si="19"/>
        <v>2</v>
      </c>
      <c r="BP97" s="87">
        <f t="shared" si="31"/>
        <v>0</v>
      </c>
      <c r="BQ97" s="5">
        <f t="shared" si="32"/>
        <v>0</v>
      </c>
      <c r="BR97" s="298">
        <f t="shared" si="44"/>
        <v>0</v>
      </c>
      <c r="BS97" s="299">
        <f t="shared" si="42"/>
        <v>0</v>
      </c>
      <c r="BT97" s="301"/>
      <c r="BU97" s="148">
        <f t="shared" si="33"/>
        <v>0</v>
      </c>
      <c r="BV97" s="5">
        <f t="shared" si="34"/>
        <v>0</v>
      </c>
      <c r="BW97" s="146">
        <f t="shared" si="35"/>
        <v>0</v>
      </c>
      <c r="BX97" s="5">
        <f t="shared" si="36"/>
        <v>0</v>
      </c>
      <c r="BY97" s="146">
        <f t="shared" si="37"/>
        <v>0</v>
      </c>
      <c r="BZ97" s="5">
        <f t="shared" si="38"/>
        <v>0</v>
      </c>
      <c r="CA97" s="147">
        <f t="shared" si="39"/>
        <v>0</v>
      </c>
      <c r="CB97" s="91">
        <f t="shared" si="40"/>
        <v>0</v>
      </c>
      <c r="CC97" s="52"/>
      <c r="CD97" s="52"/>
      <c r="CE97" s="52"/>
      <c r="CF97" s="52"/>
      <c r="CG97" s="13"/>
    </row>
    <row r="98" spans="1:85" ht="12.75" customHeight="1" x14ac:dyDescent="0.2">
      <c r="A98" s="3"/>
      <c r="B98" s="5">
        <f t="shared" si="43"/>
        <v>40</v>
      </c>
      <c r="C98" s="341"/>
      <c r="D98" s="342"/>
      <c r="E98" s="14"/>
      <c r="F98" s="82"/>
      <c r="G98" s="83">
        <f t="shared" si="20"/>
        <v>0</v>
      </c>
      <c r="H98" s="82"/>
      <c r="I98" s="83">
        <f t="shared" si="21"/>
        <v>0</v>
      </c>
      <c r="J98" s="82"/>
      <c r="K98" s="83">
        <f t="shared" si="22"/>
        <v>0</v>
      </c>
      <c r="L98" s="82"/>
      <c r="M98" s="83">
        <f t="shared" si="23"/>
        <v>0</v>
      </c>
      <c r="N98" s="82"/>
      <c r="O98" s="83">
        <f t="shared" si="24"/>
        <v>0</v>
      </c>
      <c r="P98" s="82"/>
      <c r="Q98" s="83">
        <f t="shared" si="25"/>
        <v>0</v>
      </c>
      <c r="R98" s="82"/>
      <c r="S98" s="89">
        <f t="shared" si="26"/>
        <v>0</v>
      </c>
      <c r="T98" s="82"/>
      <c r="U98" s="89">
        <f t="shared" si="27"/>
        <v>0</v>
      </c>
      <c r="V98" s="82"/>
      <c r="W98" s="89">
        <f t="shared" si="28"/>
        <v>0</v>
      </c>
      <c r="X98" s="82"/>
      <c r="Y98" s="89">
        <f t="shared" si="45"/>
        <v>0</v>
      </c>
      <c r="Z98" s="84"/>
      <c r="AA98" s="89">
        <f t="shared" si="41"/>
        <v>0</v>
      </c>
      <c r="AB98" s="84"/>
      <c r="AC98" s="89">
        <f t="shared" si="1"/>
        <v>0</v>
      </c>
      <c r="AD98" s="84"/>
      <c r="AE98" s="89">
        <f t="shared" si="2"/>
        <v>0</v>
      </c>
      <c r="AF98" s="84"/>
      <c r="AG98" s="89">
        <f t="shared" si="3"/>
        <v>0</v>
      </c>
      <c r="AH98" s="84"/>
      <c r="AI98" s="89">
        <f t="shared" si="4"/>
        <v>0</v>
      </c>
      <c r="AJ98" s="84"/>
      <c r="AK98" s="89">
        <f t="shared" si="5"/>
        <v>0</v>
      </c>
      <c r="AL98" s="84"/>
      <c r="AM98" s="89">
        <f t="shared" si="6"/>
        <v>0</v>
      </c>
      <c r="AN98" s="82"/>
      <c r="AO98" s="89">
        <f t="shared" si="7"/>
        <v>0</v>
      </c>
      <c r="AP98" s="82"/>
      <c r="AQ98" s="89">
        <f t="shared" si="8"/>
        <v>0</v>
      </c>
      <c r="AR98" s="84"/>
      <c r="AS98" s="89">
        <f t="shared" si="9"/>
        <v>0</v>
      </c>
      <c r="AT98" s="84"/>
      <c r="AU98" s="89">
        <f t="shared" si="10"/>
        <v>0</v>
      </c>
      <c r="AV98" s="84"/>
      <c r="AW98" s="89">
        <f t="shared" si="11"/>
        <v>0</v>
      </c>
      <c r="AX98" s="84"/>
      <c r="AY98" s="89">
        <f t="shared" si="12"/>
        <v>0</v>
      </c>
      <c r="AZ98" s="84"/>
      <c r="BA98" s="89">
        <f t="shared" si="13"/>
        <v>0</v>
      </c>
      <c r="BB98" s="82"/>
      <c r="BC98" s="89">
        <f t="shared" si="14"/>
        <v>0</v>
      </c>
      <c r="BD98" s="82"/>
      <c r="BE98" s="89">
        <f t="shared" si="15"/>
        <v>0</v>
      </c>
      <c r="BF98" s="82"/>
      <c r="BG98" s="89">
        <f t="shared" si="16"/>
        <v>0</v>
      </c>
      <c r="BH98" s="82"/>
      <c r="BI98" s="89">
        <f t="shared" si="17"/>
        <v>0</v>
      </c>
      <c r="BJ98" s="82"/>
      <c r="BK98" s="89">
        <f t="shared" si="29"/>
        <v>0</v>
      </c>
      <c r="BL98" s="82"/>
      <c r="BM98" s="85">
        <f t="shared" si="30"/>
        <v>0</v>
      </c>
      <c r="BN98" s="86">
        <f t="shared" si="18"/>
        <v>0</v>
      </c>
      <c r="BO98" s="87">
        <f t="shared" si="19"/>
        <v>2</v>
      </c>
      <c r="BP98" s="87">
        <f t="shared" si="31"/>
        <v>0</v>
      </c>
      <c r="BQ98" s="5">
        <f t="shared" si="32"/>
        <v>0</v>
      </c>
      <c r="BR98" s="298">
        <f t="shared" si="44"/>
        <v>0</v>
      </c>
      <c r="BS98" s="299">
        <f t="shared" si="42"/>
        <v>0</v>
      </c>
      <c r="BT98" s="301"/>
      <c r="BU98" s="148">
        <f t="shared" si="33"/>
        <v>0</v>
      </c>
      <c r="BV98" s="5">
        <f t="shared" si="34"/>
        <v>0</v>
      </c>
      <c r="BW98" s="146">
        <f t="shared" si="35"/>
        <v>0</v>
      </c>
      <c r="BX98" s="5">
        <f t="shared" si="36"/>
        <v>0</v>
      </c>
      <c r="BY98" s="146">
        <f t="shared" si="37"/>
        <v>0</v>
      </c>
      <c r="BZ98" s="5">
        <f t="shared" si="38"/>
        <v>0</v>
      </c>
      <c r="CA98" s="147">
        <f t="shared" si="39"/>
        <v>0</v>
      </c>
      <c r="CB98" s="91">
        <f t="shared" si="40"/>
        <v>0</v>
      </c>
      <c r="CC98" s="52"/>
      <c r="CD98" s="52"/>
      <c r="CE98" s="52"/>
      <c r="CF98" s="52"/>
      <c r="CG98" s="13"/>
    </row>
    <row r="99" spans="1:85" ht="12.75" customHeight="1" x14ac:dyDescent="0.2">
      <c r="A99" s="3"/>
      <c r="B99" s="5">
        <f t="shared" si="43"/>
        <v>41</v>
      </c>
      <c r="C99" s="341"/>
      <c r="D99" s="342"/>
      <c r="E99" s="14"/>
      <c r="F99" s="82"/>
      <c r="G99" s="83">
        <f t="shared" si="20"/>
        <v>0</v>
      </c>
      <c r="H99" s="82"/>
      <c r="I99" s="83">
        <f t="shared" si="21"/>
        <v>0</v>
      </c>
      <c r="J99" s="82"/>
      <c r="K99" s="83">
        <f t="shared" si="22"/>
        <v>0</v>
      </c>
      <c r="L99" s="82"/>
      <c r="M99" s="83">
        <f t="shared" si="23"/>
        <v>0</v>
      </c>
      <c r="N99" s="82"/>
      <c r="O99" s="83">
        <f t="shared" si="24"/>
        <v>0</v>
      </c>
      <c r="P99" s="82"/>
      <c r="Q99" s="83">
        <f t="shared" si="25"/>
        <v>0</v>
      </c>
      <c r="R99" s="82"/>
      <c r="S99" s="89">
        <f t="shared" si="26"/>
        <v>0</v>
      </c>
      <c r="T99" s="82"/>
      <c r="U99" s="89">
        <f t="shared" si="27"/>
        <v>0</v>
      </c>
      <c r="V99" s="82"/>
      <c r="W99" s="89">
        <f t="shared" si="28"/>
        <v>0</v>
      </c>
      <c r="X99" s="82"/>
      <c r="Y99" s="89">
        <f t="shared" si="45"/>
        <v>0</v>
      </c>
      <c r="Z99" s="84"/>
      <c r="AA99" s="89">
        <f t="shared" si="41"/>
        <v>0</v>
      </c>
      <c r="AB99" s="84"/>
      <c r="AC99" s="89">
        <f>IF(AB99=$AB$56,$AB$57,0)</f>
        <v>0</v>
      </c>
      <c r="AD99" s="84"/>
      <c r="AE99" s="89">
        <f t="shared" si="2"/>
        <v>0</v>
      </c>
      <c r="AF99" s="84"/>
      <c r="AG99" s="89">
        <f t="shared" si="3"/>
        <v>0</v>
      </c>
      <c r="AH99" s="84"/>
      <c r="AI99" s="89">
        <f t="shared" si="4"/>
        <v>0</v>
      </c>
      <c r="AJ99" s="84"/>
      <c r="AK99" s="89">
        <f t="shared" si="5"/>
        <v>0</v>
      </c>
      <c r="AL99" s="84"/>
      <c r="AM99" s="89">
        <f t="shared" si="6"/>
        <v>0</v>
      </c>
      <c r="AN99" s="82"/>
      <c r="AO99" s="89">
        <f t="shared" si="7"/>
        <v>0</v>
      </c>
      <c r="AP99" s="82"/>
      <c r="AQ99" s="89">
        <f t="shared" si="8"/>
        <v>0</v>
      </c>
      <c r="AR99" s="84"/>
      <c r="AS99" s="89">
        <f t="shared" si="9"/>
        <v>0</v>
      </c>
      <c r="AT99" s="84"/>
      <c r="AU99" s="89">
        <f t="shared" si="10"/>
        <v>0</v>
      </c>
      <c r="AV99" s="84"/>
      <c r="AW99" s="89">
        <f t="shared" si="11"/>
        <v>0</v>
      </c>
      <c r="AX99" s="84"/>
      <c r="AY99" s="89">
        <f t="shared" si="12"/>
        <v>0</v>
      </c>
      <c r="AZ99" s="84"/>
      <c r="BA99" s="89">
        <f t="shared" si="13"/>
        <v>0</v>
      </c>
      <c r="BB99" s="82"/>
      <c r="BC99" s="89">
        <f t="shared" si="14"/>
        <v>0</v>
      </c>
      <c r="BD99" s="82"/>
      <c r="BE99" s="89">
        <f t="shared" si="15"/>
        <v>0</v>
      </c>
      <c r="BF99" s="82"/>
      <c r="BG99" s="89">
        <f t="shared" si="16"/>
        <v>0</v>
      </c>
      <c r="BH99" s="82"/>
      <c r="BI99" s="89">
        <f t="shared" si="17"/>
        <v>0</v>
      </c>
      <c r="BJ99" s="82"/>
      <c r="BK99" s="89">
        <f t="shared" si="29"/>
        <v>0</v>
      </c>
      <c r="BL99" s="82"/>
      <c r="BM99" s="85">
        <f t="shared" si="30"/>
        <v>0</v>
      </c>
      <c r="BN99" s="86">
        <f t="shared" si="18"/>
        <v>0</v>
      </c>
      <c r="BO99" s="87">
        <f t="shared" si="19"/>
        <v>2</v>
      </c>
      <c r="BP99" s="87">
        <f t="shared" si="31"/>
        <v>0</v>
      </c>
      <c r="BQ99" s="5">
        <f t="shared" si="32"/>
        <v>0</v>
      </c>
      <c r="BR99" s="298">
        <f t="shared" si="44"/>
        <v>0</v>
      </c>
      <c r="BS99" s="299">
        <f t="shared" si="42"/>
        <v>0</v>
      </c>
      <c r="BT99" s="301"/>
      <c r="BU99" s="148">
        <f t="shared" si="33"/>
        <v>0</v>
      </c>
      <c r="BV99" s="5">
        <f t="shared" si="34"/>
        <v>0</v>
      </c>
      <c r="BW99" s="146">
        <f t="shared" si="35"/>
        <v>0</v>
      </c>
      <c r="BX99" s="5">
        <f t="shared" si="36"/>
        <v>0</v>
      </c>
      <c r="BY99" s="146">
        <f t="shared" si="37"/>
        <v>0</v>
      </c>
      <c r="BZ99" s="5">
        <f t="shared" si="38"/>
        <v>0</v>
      </c>
      <c r="CA99" s="147">
        <f t="shared" si="39"/>
        <v>0</v>
      </c>
      <c r="CB99" s="91">
        <f t="shared" si="40"/>
        <v>0</v>
      </c>
      <c r="CC99" s="52"/>
      <c r="CD99" s="52"/>
      <c r="CE99" s="52"/>
      <c r="CF99" s="52"/>
      <c r="CG99" s="13"/>
    </row>
    <row r="100" spans="1:85" ht="12.75" customHeight="1" x14ac:dyDescent="0.2">
      <c r="A100" s="3"/>
      <c r="B100" s="5">
        <f t="shared" si="43"/>
        <v>42</v>
      </c>
      <c r="C100" s="341"/>
      <c r="D100" s="342"/>
      <c r="E100" s="14"/>
      <c r="F100" s="82"/>
      <c r="G100" s="83">
        <f t="shared" si="20"/>
        <v>0</v>
      </c>
      <c r="H100" s="82"/>
      <c r="I100" s="83">
        <f t="shared" si="21"/>
        <v>0</v>
      </c>
      <c r="J100" s="82"/>
      <c r="K100" s="83">
        <f t="shared" si="22"/>
        <v>0</v>
      </c>
      <c r="L100" s="82"/>
      <c r="M100" s="83">
        <f t="shared" si="23"/>
        <v>0</v>
      </c>
      <c r="N100" s="82"/>
      <c r="O100" s="83">
        <f t="shared" si="24"/>
        <v>0</v>
      </c>
      <c r="P100" s="82"/>
      <c r="Q100" s="83">
        <f t="shared" si="25"/>
        <v>0</v>
      </c>
      <c r="R100" s="82"/>
      <c r="S100" s="89">
        <f t="shared" si="26"/>
        <v>0</v>
      </c>
      <c r="T100" s="82"/>
      <c r="U100" s="89">
        <f t="shared" si="27"/>
        <v>0</v>
      </c>
      <c r="V100" s="82"/>
      <c r="W100" s="89">
        <f t="shared" si="28"/>
        <v>0</v>
      </c>
      <c r="X100" s="82"/>
      <c r="Y100" s="89">
        <f t="shared" si="45"/>
        <v>0</v>
      </c>
      <c r="Z100" s="84"/>
      <c r="AA100" s="89">
        <f t="shared" si="41"/>
        <v>0</v>
      </c>
      <c r="AB100" s="84"/>
      <c r="AC100" s="89">
        <f t="shared" si="1"/>
        <v>0</v>
      </c>
      <c r="AD100" s="84"/>
      <c r="AE100" s="89">
        <f t="shared" si="2"/>
        <v>0</v>
      </c>
      <c r="AF100" s="84"/>
      <c r="AG100" s="89">
        <f t="shared" si="3"/>
        <v>0</v>
      </c>
      <c r="AH100" s="84"/>
      <c r="AI100" s="89">
        <f t="shared" si="4"/>
        <v>0</v>
      </c>
      <c r="AJ100" s="84"/>
      <c r="AK100" s="89">
        <f t="shared" si="5"/>
        <v>0</v>
      </c>
      <c r="AL100" s="84"/>
      <c r="AM100" s="89">
        <f t="shared" si="6"/>
        <v>0</v>
      </c>
      <c r="AN100" s="82"/>
      <c r="AO100" s="89">
        <f t="shared" si="7"/>
        <v>0</v>
      </c>
      <c r="AP100" s="82"/>
      <c r="AQ100" s="89">
        <f>IF(AP100=$AP$56,$AP$57,0)</f>
        <v>0</v>
      </c>
      <c r="AR100" s="84"/>
      <c r="AS100" s="89">
        <f t="shared" si="9"/>
        <v>0</v>
      </c>
      <c r="AT100" s="84"/>
      <c r="AU100" s="89">
        <f t="shared" si="10"/>
        <v>0</v>
      </c>
      <c r="AV100" s="84"/>
      <c r="AW100" s="89">
        <f t="shared" si="11"/>
        <v>0</v>
      </c>
      <c r="AX100" s="84"/>
      <c r="AY100" s="89">
        <f t="shared" si="12"/>
        <v>0</v>
      </c>
      <c r="AZ100" s="84"/>
      <c r="BA100" s="89">
        <f t="shared" si="13"/>
        <v>0</v>
      </c>
      <c r="BB100" s="82"/>
      <c r="BC100" s="89">
        <f t="shared" si="14"/>
        <v>0</v>
      </c>
      <c r="BD100" s="82"/>
      <c r="BE100" s="89">
        <f t="shared" si="15"/>
        <v>0</v>
      </c>
      <c r="BF100" s="82"/>
      <c r="BG100" s="89">
        <f t="shared" si="16"/>
        <v>0</v>
      </c>
      <c r="BH100" s="82"/>
      <c r="BI100" s="89">
        <f t="shared" si="17"/>
        <v>0</v>
      </c>
      <c r="BJ100" s="82"/>
      <c r="BK100" s="89">
        <f t="shared" si="29"/>
        <v>0</v>
      </c>
      <c r="BL100" s="82"/>
      <c r="BM100" s="85">
        <f t="shared" si="30"/>
        <v>0</v>
      </c>
      <c r="BN100" s="86">
        <f t="shared" si="18"/>
        <v>0</v>
      </c>
      <c r="BO100" s="87">
        <f t="shared" si="19"/>
        <v>2</v>
      </c>
      <c r="BP100" s="87">
        <f t="shared" si="31"/>
        <v>0</v>
      </c>
      <c r="BQ100" s="5">
        <f t="shared" si="32"/>
        <v>0</v>
      </c>
      <c r="BR100" s="298">
        <f t="shared" si="44"/>
        <v>0</v>
      </c>
      <c r="BS100" s="299">
        <f t="shared" si="42"/>
        <v>0</v>
      </c>
      <c r="BT100" s="301"/>
      <c r="BU100" s="148">
        <f t="shared" si="33"/>
        <v>0</v>
      </c>
      <c r="BV100" s="5">
        <f t="shared" si="34"/>
        <v>0</v>
      </c>
      <c r="BW100" s="146">
        <f t="shared" si="35"/>
        <v>0</v>
      </c>
      <c r="BX100" s="5">
        <f t="shared" si="36"/>
        <v>0</v>
      </c>
      <c r="BY100" s="146">
        <f t="shared" si="37"/>
        <v>0</v>
      </c>
      <c r="BZ100" s="5">
        <f t="shared" si="38"/>
        <v>0</v>
      </c>
      <c r="CA100" s="147">
        <f t="shared" si="39"/>
        <v>0</v>
      </c>
      <c r="CB100" s="91">
        <f t="shared" si="40"/>
        <v>0</v>
      </c>
      <c r="CC100" s="52"/>
      <c r="CD100" s="52"/>
      <c r="CE100" s="52"/>
      <c r="CF100" s="52"/>
      <c r="CG100" s="13"/>
    </row>
    <row r="101" spans="1:85" ht="12.75" customHeight="1" x14ac:dyDescent="0.2">
      <c r="A101" s="3"/>
      <c r="B101" s="5">
        <f t="shared" si="43"/>
        <v>43</v>
      </c>
      <c r="C101" s="341"/>
      <c r="D101" s="342"/>
      <c r="E101" s="14"/>
      <c r="F101" s="82"/>
      <c r="G101" s="83">
        <f t="shared" si="20"/>
        <v>0</v>
      </c>
      <c r="H101" s="82"/>
      <c r="I101" s="83">
        <f t="shared" si="21"/>
        <v>0</v>
      </c>
      <c r="J101" s="82"/>
      <c r="K101" s="83">
        <f t="shared" si="22"/>
        <v>0</v>
      </c>
      <c r="L101" s="82"/>
      <c r="M101" s="83">
        <f t="shared" si="23"/>
        <v>0</v>
      </c>
      <c r="N101" s="82"/>
      <c r="O101" s="83">
        <f t="shared" si="24"/>
        <v>0</v>
      </c>
      <c r="P101" s="82"/>
      <c r="Q101" s="83">
        <f t="shared" si="25"/>
        <v>0</v>
      </c>
      <c r="R101" s="82"/>
      <c r="S101" s="89">
        <f t="shared" si="26"/>
        <v>0</v>
      </c>
      <c r="T101" s="82"/>
      <c r="U101" s="89">
        <f t="shared" si="27"/>
        <v>0</v>
      </c>
      <c r="V101" s="82"/>
      <c r="W101" s="89">
        <f t="shared" si="28"/>
        <v>0</v>
      </c>
      <c r="X101" s="82"/>
      <c r="Y101" s="89">
        <f t="shared" si="45"/>
        <v>0</v>
      </c>
      <c r="Z101" s="84"/>
      <c r="AA101" s="89">
        <f t="shared" si="41"/>
        <v>0</v>
      </c>
      <c r="AB101" s="84"/>
      <c r="AC101" s="89">
        <f t="shared" si="1"/>
        <v>0</v>
      </c>
      <c r="AD101" s="84"/>
      <c r="AE101" s="89">
        <f t="shared" si="2"/>
        <v>0</v>
      </c>
      <c r="AF101" s="84"/>
      <c r="AG101" s="89">
        <f t="shared" si="3"/>
        <v>0</v>
      </c>
      <c r="AH101" s="84"/>
      <c r="AI101" s="89">
        <f t="shared" si="4"/>
        <v>0</v>
      </c>
      <c r="AJ101" s="84"/>
      <c r="AK101" s="89">
        <f t="shared" si="5"/>
        <v>0</v>
      </c>
      <c r="AL101" s="84"/>
      <c r="AM101" s="89">
        <f t="shared" si="6"/>
        <v>0</v>
      </c>
      <c r="AN101" s="82"/>
      <c r="AO101" s="89">
        <f t="shared" si="7"/>
        <v>0</v>
      </c>
      <c r="AP101" s="82"/>
      <c r="AQ101" s="89">
        <f>IF(AP101=$AP$56,$AP$57,0)</f>
        <v>0</v>
      </c>
      <c r="AR101" s="84"/>
      <c r="AS101" s="89">
        <f t="shared" si="9"/>
        <v>0</v>
      </c>
      <c r="AT101" s="84"/>
      <c r="AU101" s="89">
        <f t="shared" si="10"/>
        <v>0</v>
      </c>
      <c r="AV101" s="84"/>
      <c r="AW101" s="89">
        <f t="shared" si="11"/>
        <v>0</v>
      </c>
      <c r="AX101" s="84"/>
      <c r="AY101" s="89">
        <f t="shared" si="12"/>
        <v>0</v>
      </c>
      <c r="AZ101" s="84"/>
      <c r="BA101" s="89">
        <f t="shared" si="13"/>
        <v>0</v>
      </c>
      <c r="BB101" s="82"/>
      <c r="BC101" s="89">
        <f t="shared" si="14"/>
        <v>0</v>
      </c>
      <c r="BD101" s="82"/>
      <c r="BE101" s="89">
        <f t="shared" si="15"/>
        <v>0</v>
      </c>
      <c r="BF101" s="82"/>
      <c r="BG101" s="89">
        <f t="shared" si="16"/>
        <v>0</v>
      </c>
      <c r="BH101" s="82"/>
      <c r="BI101" s="89">
        <f t="shared" si="17"/>
        <v>0</v>
      </c>
      <c r="BJ101" s="82"/>
      <c r="BK101" s="89">
        <f t="shared" si="29"/>
        <v>0</v>
      </c>
      <c r="BL101" s="82"/>
      <c r="BM101" s="85">
        <f t="shared" si="30"/>
        <v>0</v>
      </c>
      <c r="BN101" s="86">
        <f t="shared" si="18"/>
        <v>0</v>
      </c>
      <c r="BO101" s="87">
        <f t="shared" si="19"/>
        <v>2</v>
      </c>
      <c r="BP101" s="87">
        <f t="shared" si="31"/>
        <v>0</v>
      </c>
      <c r="BQ101" s="5">
        <f t="shared" si="32"/>
        <v>0</v>
      </c>
      <c r="BR101" s="298">
        <f t="shared" si="44"/>
        <v>0</v>
      </c>
      <c r="BS101" s="299">
        <f t="shared" si="42"/>
        <v>0</v>
      </c>
      <c r="BT101" s="301"/>
      <c r="BU101" s="148">
        <f t="shared" si="33"/>
        <v>0</v>
      </c>
      <c r="BV101" s="5">
        <f t="shared" si="34"/>
        <v>0</v>
      </c>
      <c r="BW101" s="146">
        <f t="shared" si="35"/>
        <v>0</v>
      </c>
      <c r="BX101" s="5">
        <f t="shared" si="36"/>
        <v>0</v>
      </c>
      <c r="BY101" s="146">
        <f t="shared" si="37"/>
        <v>0</v>
      </c>
      <c r="BZ101" s="5">
        <f t="shared" si="38"/>
        <v>0</v>
      </c>
      <c r="CA101" s="147">
        <f t="shared" si="39"/>
        <v>0</v>
      </c>
      <c r="CB101" s="91">
        <f t="shared" si="40"/>
        <v>0</v>
      </c>
      <c r="CC101" s="52"/>
      <c r="CD101" s="52"/>
      <c r="CE101" s="52"/>
      <c r="CF101" s="52"/>
      <c r="CG101" s="13"/>
    </row>
    <row r="102" spans="1:85" ht="12.75" customHeight="1" x14ac:dyDescent="0.2">
      <c r="A102" s="3"/>
      <c r="B102" s="5">
        <f t="shared" si="43"/>
        <v>44</v>
      </c>
      <c r="C102" s="341"/>
      <c r="D102" s="342"/>
      <c r="E102" s="14"/>
      <c r="F102" s="82"/>
      <c r="G102" s="83">
        <f t="shared" si="20"/>
        <v>0</v>
      </c>
      <c r="H102" s="82"/>
      <c r="I102" s="83">
        <f t="shared" si="21"/>
        <v>0</v>
      </c>
      <c r="J102" s="82"/>
      <c r="K102" s="83">
        <f t="shared" si="22"/>
        <v>0</v>
      </c>
      <c r="L102" s="82"/>
      <c r="M102" s="83">
        <f t="shared" si="23"/>
        <v>0</v>
      </c>
      <c r="N102" s="82"/>
      <c r="O102" s="83">
        <f t="shared" si="24"/>
        <v>0</v>
      </c>
      <c r="P102" s="82"/>
      <c r="Q102" s="83">
        <f t="shared" si="25"/>
        <v>0</v>
      </c>
      <c r="R102" s="82"/>
      <c r="S102" s="89">
        <f t="shared" si="26"/>
        <v>0</v>
      </c>
      <c r="T102" s="82"/>
      <c r="U102" s="89">
        <f t="shared" si="27"/>
        <v>0</v>
      </c>
      <c r="V102" s="82"/>
      <c r="W102" s="89">
        <f t="shared" si="28"/>
        <v>0</v>
      </c>
      <c r="X102" s="82"/>
      <c r="Y102" s="89">
        <f t="shared" si="45"/>
        <v>0</v>
      </c>
      <c r="Z102" s="84"/>
      <c r="AA102" s="89">
        <f t="shared" si="41"/>
        <v>0</v>
      </c>
      <c r="AB102" s="84"/>
      <c r="AC102" s="89">
        <f t="shared" si="1"/>
        <v>0</v>
      </c>
      <c r="AD102" s="84"/>
      <c r="AE102" s="89">
        <f t="shared" si="2"/>
        <v>0</v>
      </c>
      <c r="AF102" s="84"/>
      <c r="AG102" s="89">
        <f t="shared" si="3"/>
        <v>0</v>
      </c>
      <c r="AH102" s="84"/>
      <c r="AI102" s="89">
        <f t="shared" si="4"/>
        <v>0</v>
      </c>
      <c r="AJ102" s="84"/>
      <c r="AK102" s="89">
        <f t="shared" si="5"/>
        <v>0</v>
      </c>
      <c r="AL102" s="84"/>
      <c r="AM102" s="89">
        <f t="shared" si="6"/>
        <v>0</v>
      </c>
      <c r="AN102" s="82"/>
      <c r="AO102" s="89">
        <f t="shared" si="7"/>
        <v>0</v>
      </c>
      <c r="AP102" s="82"/>
      <c r="AQ102" s="89">
        <f t="shared" si="8"/>
        <v>0</v>
      </c>
      <c r="AR102" s="84"/>
      <c r="AS102" s="89">
        <f t="shared" si="9"/>
        <v>0</v>
      </c>
      <c r="AT102" s="84"/>
      <c r="AU102" s="89">
        <f t="shared" si="10"/>
        <v>0</v>
      </c>
      <c r="AV102" s="84"/>
      <c r="AW102" s="89">
        <f t="shared" si="11"/>
        <v>0</v>
      </c>
      <c r="AX102" s="84"/>
      <c r="AY102" s="89">
        <f t="shared" si="12"/>
        <v>0</v>
      </c>
      <c r="AZ102" s="84"/>
      <c r="BA102" s="89">
        <f t="shared" si="13"/>
        <v>0</v>
      </c>
      <c r="BB102" s="82"/>
      <c r="BC102" s="89">
        <f t="shared" si="14"/>
        <v>0</v>
      </c>
      <c r="BD102" s="82"/>
      <c r="BE102" s="89">
        <f t="shared" si="15"/>
        <v>0</v>
      </c>
      <c r="BF102" s="82"/>
      <c r="BG102" s="89">
        <f t="shared" si="16"/>
        <v>0</v>
      </c>
      <c r="BH102" s="82"/>
      <c r="BI102" s="89">
        <f t="shared" si="17"/>
        <v>0</v>
      </c>
      <c r="BJ102" s="82"/>
      <c r="BK102" s="89">
        <f t="shared" si="29"/>
        <v>0</v>
      </c>
      <c r="BL102" s="82"/>
      <c r="BM102" s="85">
        <f t="shared" si="30"/>
        <v>0</v>
      </c>
      <c r="BN102" s="86">
        <f t="shared" si="18"/>
        <v>0</v>
      </c>
      <c r="BO102" s="87">
        <f t="shared" si="19"/>
        <v>2</v>
      </c>
      <c r="BP102" s="87">
        <f t="shared" si="31"/>
        <v>0</v>
      </c>
      <c r="BQ102" s="5">
        <f t="shared" si="32"/>
        <v>0</v>
      </c>
      <c r="BR102" s="298">
        <f t="shared" si="44"/>
        <v>0</v>
      </c>
      <c r="BS102" s="299">
        <f t="shared" si="42"/>
        <v>0</v>
      </c>
      <c r="BT102" s="301"/>
      <c r="BU102" s="148">
        <f t="shared" si="33"/>
        <v>0</v>
      </c>
      <c r="BV102" s="5">
        <f t="shared" si="34"/>
        <v>0</v>
      </c>
      <c r="BW102" s="146">
        <f t="shared" si="35"/>
        <v>0</v>
      </c>
      <c r="BX102" s="5">
        <f t="shared" si="36"/>
        <v>0</v>
      </c>
      <c r="BY102" s="146">
        <f t="shared" si="37"/>
        <v>0</v>
      </c>
      <c r="BZ102" s="5">
        <f t="shared" si="38"/>
        <v>0</v>
      </c>
      <c r="CA102" s="147">
        <f t="shared" si="39"/>
        <v>0</v>
      </c>
      <c r="CB102" s="91">
        <f t="shared" si="40"/>
        <v>0</v>
      </c>
      <c r="CC102" s="52"/>
      <c r="CD102" s="52"/>
      <c r="CE102" s="52"/>
      <c r="CF102" s="52"/>
      <c r="CG102" s="13"/>
    </row>
    <row r="103" spans="1:85" ht="12.75" customHeight="1" x14ac:dyDescent="0.2">
      <c r="A103" s="3"/>
      <c r="B103" s="5">
        <f t="shared" si="43"/>
        <v>45</v>
      </c>
      <c r="C103" s="341"/>
      <c r="D103" s="342"/>
      <c r="E103" s="14"/>
      <c r="F103" s="82"/>
      <c r="G103" s="83">
        <f t="shared" si="20"/>
        <v>0</v>
      </c>
      <c r="H103" s="82"/>
      <c r="I103" s="83">
        <f t="shared" si="21"/>
        <v>0</v>
      </c>
      <c r="J103" s="82"/>
      <c r="K103" s="83">
        <f t="shared" si="22"/>
        <v>0</v>
      </c>
      <c r="L103" s="82"/>
      <c r="M103" s="83">
        <f t="shared" si="23"/>
        <v>0</v>
      </c>
      <c r="N103" s="82"/>
      <c r="O103" s="83">
        <f t="shared" si="24"/>
        <v>0</v>
      </c>
      <c r="P103" s="82"/>
      <c r="Q103" s="83">
        <f t="shared" si="25"/>
        <v>0</v>
      </c>
      <c r="R103" s="82"/>
      <c r="S103" s="89">
        <f t="shared" si="26"/>
        <v>0</v>
      </c>
      <c r="T103" s="82"/>
      <c r="U103" s="89">
        <f t="shared" si="27"/>
        <v>0</v>
      </c>
      <c r="V103" s="82"/>
      <c r="W103" s="89">
        <f t="shared" si="28"/>
        <v>0</v>
      </c>
      <c r="X103" s="82"/>
      <c r="Y103" s="89">
        <f t="shared" si="45"/>
        <v>0</v>
      </c>
      <c r="Z103" s="84"/>
      <c r="AA103" s="89">
        <f t="shared" si="41"/>
        <v>0</v>
      </c>
      <c r="AB103" s="84"/>
      <c r="AC103" s="89">
        <f t="shared" si="1"/>
        <v>0</v>
      </c>
      <c r="AD103" s="84"/>
      <c r="AE103" s="89">
        <f t="shared" si="2"/>
        <v>0</v>
      </c>
      <c r="AF103" s="84"/>
      <c r="AG103" s="89">
        <f t="shared" si="3"/>
        <v>0</v>
      </c>
      <c r="AH103" s="84"/>
      <c r="AI103" s="89">
        <f t="shared" si="4"/>
        <v>0</v>
      </c>
      <c r="AJ103" s="84"/>
      <c r="AK103" s="89">
        <f t="shared" si="5"/>
        <v>0</v>
      </c>
      <c r="AL103" s="84"/>
      <c r="AM103" s="89">
        <f t="shared" si="6"/>
        <v>0</v>
      </c>
      <c r="AN103" s="82"/>
      <c r="AO103" s="89">
        <f t="shared" si="7"/>
        <v>0</v>
      </c>
      <c r="AP103" s="82"/>
      <c r="AQ103" s="89">
        <f t="shared" si="8"/>
        <v>0</v>
      </c>
      <c r="AR103" s="84"/>
      <c r="AS103" s="89">
        <f t="shared" si="9"/>
        <v>0</v>
      </c>
      <c r="AT103" s="84"/>
      <c r="AU103" s="89">
        <f t="shared" si="10"/>
        <v>0</v>
      </c>
      <c r="AV103" s="84"/>
      <c r="AW103" s="89">
        <f t="shared" si="11"/>
        <v>0</v>
      </c>
      <c r="AX103" s="84"/>
      <c r="AY103" s="89">
        <f t="shared" si="12"/>
        <v>0</v>
      </c>
      <c r="AZ103" s="84"/>
      <c r="BA103" s="89">
        <f t="shared" si="13"/>
        <v>0</v>
      </c>
      <c r="BB103" s="82"/>
      <c r="BC103" s="89">
        <f t="shared" si="14"/>
        <v>0</v>
      </c>
      <c r="BD103" s="82"/>
      <c r="BE103" s="89">
        <f t="shared" si="15"/>
        <v>0</v>
      </c>
      <c r="BF103" s="82"/>
      <c r="BG103" s="89">
        <f t="shared" si="16"/>
        <v>0</v>
      </c>
      <c r="BH103" s="82"/>
      <c r="BI103" s="89">
        <f t="shared" si="17"/>
        <v>0</v>
      </c>
      <c r="BJ103" s="82"/>
      <c r="BK103" s="89">
        <f t="shared" si="29"/>
        <v>0</v>
      </c>
      <c r="BL103" s="82"/>
      <c r="BM103" s="85">
        <f t="shared" si="30"/>
        <v>0</v>
      </c>
      <c r="BN103" s="86">
        <f t="shared" si="18"/>
        <v>0</v>
      </c>
      <c r="BO103" s="87">
        <f t="shared" si="19"/>
        <v>2</v>
      </c>
      <c r="BP103" s="87">
        <f t="shared" si="31"/>
        <v>0</v>
      </c>
      <c r="BQ103" s="5">
        <f t="shared" si="32"/>
        <v>0</v>
      </c>
      <c r="BR103" s="298">
        <f t="shared" si="44"/>
        <v>0</v>
      </c>
      <c r="BS103" s="299">
        <f t="shared" si="42"/>
        <v>0</v>
      </c>
      <c r="BT103" s="301"/>
      <c r="BU103" s="148">
        <f t="shared" si="33"/>
        <v>0</v>
      </c>
      <c r="BV103" s="5">
        <f t="shared" si="34"/>
        <v>0</v>
      </c>
      <c r="BW103" s="146">
        <f t="shared" si="35"/>
        <v>0</v>
      </c>
      <c r="BX103" s="5">
        <f t="shared" si="36"/>
        <v>0</v>
      </c>
      <c r="BY103" s="146">
        <f t="shared" si="37"/>
        <v>0</v>
      </c>
      <c r="BZ103" s="5">
        <f t="shared" si="38"/>
        <v>0</v>
      </c>
      <c r="CA103" s="147">
        <f t="shared" si="39"/>
        <v>0</v>
      </c>
      <c r="CB103" s="91">
        <f t="shared" si="40"/>
        <v>0</v>
      </c>
      <c r="CC103" s="52"/>
      <c r="CD103" s="52"/>
      <c r="CE103" s="52"/>
      <c r="CF103" s="52"/>
      <c r="CG103" s="13"/>
    </row>
    <row r="104" spans="1:85" ht="12.75" customHeight="1" x14ac:dyDescent="0.2">
      <c r="A104" s="3"/>
      <c r="B104" s="5">
        <f t="shared" si="43"/>
        <v>46</v>
      </c>
      <c r="C104" s="341"/>
      <c r="D104" s="342"/>
      <c r="E104" s="14"/>
      <c r="F104" s="82"/>
      <c r="G104" s="83">
        <f t="shared" si="20"/>
        <v>0</v>
      </c>
      <c r="H104" s="82"/>
      <c r="I104" s="83">
        <f t="shared" si="21"/>
        <v>0</v>
      </c>
      <c r="J104" s="82"/>
      <c r="K104" s="83">
        <f t="shared" si="22"/>
        <v>0</v>
      </c>
      <c r="L104" s="82"/>
      <c r="M104" s="83">
        <f t="shared" si="23"/>
        <v>0</v>
      </c>
      <c r="N104" s="82"/>
      <c r="O104" s="83">
        <f t="shared" si="24"/>
        <v>0</v>
      </c>
      <c r="P104" s="82"/>
      <c r="Q104" s="83">
        <f t="shared" si="25"/>
        <v>0</v>
      </c>
      <c r="R104" s="82"/>
      <c r="S104" s="89">
        <f t="shared" si="26"/>
        <v>0</v>
      </c>
      <c r="T104" s="82"/>
      <c r="U104" s="89">
        <f t="shared" si="27"/>
        <v>0</v>
      </c>
      <c r="V104" s="82"/>
      <c r="W104" s="89">
        <f t="shared" si="28"/>
        <v>0</v>
      </c>
      <c r="X104" s="82"/>
      <c r="Y104" s="89">
        <f t="shared" si="45"/>
        <v>0</v>
      </c>
      <c r="Z104" s="84"/>
      <c r="AA104" s="89">
        <f t="shared" si="41"/>
        <v>0</v>
      </c>
      <c r="AB104" s="84"/>
      <c r="AC104" s="89">
        <f t="shared" si="1"/>
        <v>0</v>
      </c>
      <c r="AD104" s="84"/>
      <c r="AE104" s="89">
        <f t="shared" si="2"/>
        <v>0</v>
      </c>
      <c r="AF104" s="84"/>
      <c r="AG104" s="89">
        <f>IF(AF104=$AF$56,$AF$57,0)</f>
        <v>0</v>
      </c>
      <c r="AH104" s="84"/>
      <c r="AI104" s="89">
        <f t="shared" si="4"/>
        <v>0</v>
      </c>
      <c r="AJ104" s="84"/>
      <c r="AK104" s="89">
        <f t="shared" si="5"/>
        <v>0</v>
      </c>
      <c r="AL104" s="84"/>
      <c r="AM104" s="89">
        <f t="shared" si="6"/>
        <v>0</v>
      </c>
      <c r="AN104" s="82"/>
      <c r="AO104" s="89">
        <f t="shared" si="7"/>
        <v>0</v>
      </c>
      <c r="AP104" s="82"/>
      <c r="AQ104" s="89">
        <f t="shared" si="8"/>
        <v>0</v>
      </c>
      <c r="AR104" s="84"/>
      <c r="AS104" s="89">
        <f>IF(AR104=$AR$56,$AR$57,0)</f>
        <v>0</v>
      </c>
      <c r="AT104" s="84"/>
      <c r="AU104" s="89">
        <f t="shared" si="10"/>
        <v>0</v>
      </c>
      <c r="AV104" s="84"/>
      <c r="AW104" s="89">
        <f t="shared" si="11"/>
        <v>0</v>
      </c>
      <c r="AX104" s="84"/>
      <c r="AY104" s="89">
        <f t="shared" si="12"/>
        <v>0</v>
      </c>
      <c r="AZ104" s="84"/>
      <c r="BA104" s="89">
        <f t="shared" si="13"/>
        <v>0</v>
      </c>
      <c r="BB104" s="82"/>
      <c r="BC104" s="89">
        <f t="shared" si="14"/>
        <v>0</v>
      </c>
      <c r="BD104" s="82"/>
      <c r="BE104" s="89">
        <f t="shared" si="15"/>
        <v>0</v>
      </c>
      <c r="BF104" s="82"/>
      <c r="BG104" s="89">
        <f t="shared" si="16"/>
        <v>0</v>
      </c>
      <c r="BH104" s="82"/>
      <c r="BI104" s="89">
        <f t="shared" si="17"/>
        <v>0</v>
      </c>
      <c r="BJ104" s="82"/>
      <c r="BK104" s="89">
        <f t="shared" si="29"/>
        <v>0</v>
      </c>
      <c r="BL104" s="82"/>
      <c r="BM104" s="85">
        <f t="shared" si="30"/>
        <v>0</v>
      </c>
      <c r="BN104" s="86">
        <f t="shared" si="18"/>
        <v>0</v>
      </c>
      <c r="BO104" s="87">
        <f t="shared" si="19"/>
        <v>2</v>
      </c>
      <c r="BP104" s="87">
        <f t="shared" si="31"/>
        <v>0</v>
      </c>
      <c r="BQ104" s="5">
        <f t="shared" si="32"/>
        <v>0</v>
      </c>
      <c r="BR104" s="298">
        <f t="shared" si="44"/>
        <v>0</v>
      </c>
      <c r="BS104" s="299">
        <f t="shared" si="42"/>
        <v>0</v>
      </c>
      <c r="BT104" s="301"/>
      <c r="BU104" s="148">
        <f t="shared" si="33"/>
        <v>0</v>
      </c>
      <c r="BV104" s="5">
        <f t="shared" si="34"/>
        <v>0</v>
      </c>
      <c r="BW104" s="146">
        <f t="shared" si="35"/>
        <v>0</v>
      </c>
      <c r="BX104" s="5">
        <f t="shared" si="36"/>
        <v>0</v>
      </c>
      <c r="BY104" s="146">
        <f t="shared" si="37"/>
        <v>0</v>
      </c>
      <c r="BZ104" s="5">
        <f t="shared" si="38"/>
        <v>0</v>
      </c>
      <c r="CA104" s="147">
        <f t="shared" si="39"/>
        <v>0</v>
      </c>
      <c r="CB104" s="91">
        <f t="shared" si="40"/>
        <v>0</v>
      </c>
      <c r="CC104" s="52"/>
      <c r="CD104" s="52"/>
      <c r="CE104" s="52"/>
      <c r="CF104" s="52"/>
      <c r="CG104" s="13"/>
    </row>
    <row r="105" spans="1:85" ht="12.75" customHeight="1" thickBot="1" x14ac:dyDescent="0.25">
      <c r="A105" s="3"/>
      <c r="B105" s="5">
        <v>47</v>
      </c>
      <c r="C105" s="341"/>
      <c r="D105" s="342"/>
      <c r="E105" s="14"/>
      <c r="F105" s="82"/>
      <c r="G105" s="83">
        <f t="shared" si="20"/>
        <v>0</v>
      </c>
      <c r="H105" s="82"/>
      <c r="I105" s="83">
        <f t="shared" si="21"/>
        <v>0</v>
      </c>
      <c r="J105" s="82"/>
      <c r="K105" s="83">
        <f t="shared" si="22"/>
        <v>0</v>
      </c>
      <c r="L105" s="82"/>
      <c r="M105" s="83">
        <f t="shared" si="23"/>
        <v>0</v>
      </c>
      <c r="N105" s="82"/>
      <c r="O105" s="83">
        <f t="shared" si="24"/>
        <v>0</v>
      </c>
      <c r="P105" s="82"/>
      <c r="Q105" s="83">
        <f t="shared" si="25"/>
        <v>0</v>
      </c>
      <c r="R105" s="82"/>
      <c r="S105" s="89">
        <f t="shared" si="26"/>
        <v>0</v>
      </c>
      <c r="T105" s="82"/>
      <c r="U105" s="89">
        <f t="shared" si="27"/>
        <v>0</v>
      </c>
      <c r="V105" s="82"/>
      <c r="W105" s="89">
        <f t="shared" si="28"/>
        <v>0</v>
      </c>
      <c r="X105" s="82"/>
      <c r="Y105" s="89">
        <f t="shared" si="45"/>
        <v>0</v>
      </c>
      <c r="Z105" s="84"/>
      <c r="AA105" s="89">
        <f t="shared" si="41"/>
        <v>0</v>
      </c>
      <c r="AB105" s="84"/>
      <c r="AC105" s="89">
        <f t="shared" si="1"/>
        <v>0</v>
      </c>
      <c r="AD105" s="84"/>
      <c r="AE105" s="89">
        <f t="shared" si="2"/>
        <v>0</v>
      </c>
      <c r="AF105" s="84"/>
      <c r="AG105" s="89">
        <f>IF(AF105=$AF$56,$AF$57,0)</f>
        <v>0</v>
      </c>
      <c r="AH105" s="84"/>
      <c r="AI105" s="89">
        <f t="shared" si="4"/>
        <v>0</v>
      </c>
      <c r="AJ105" s="84"/>
      <c r="AK105" s="89">
        <f t="shared" si="5"/>
        <v>0</v>
      </c>
      <c r="AL105" s="84"/>
      <c r="AM105" s="89">
        <f t="shared" si="6"/>
        <v>0</v>
      </c>
      <c r="AN105" s="82"/>
      <c r="AO105" s="89">
        <f>IF(AN105=$AN$56,$AN$57,0)</f>
        <v>0</v>
      </c>
      <c r="AP105" s="82"/>
      <c r="AQ105" s="89">
        <f>IF(AP105=$AP$56,$AP$57,0)</f>
        <v>0</v>
      </c>
      <c r="AR105" s="84"/>
      <c r="AS105" s="89">
        <f>IF(AR105=$AR$56,$AR$57,0)</f>
        <v>0</v>
      </c>
      <c r="AT105" s="84"/>
      <c r="AU105" s="89">
        <f t="shared" si="10"/>
        <v>0</v>
      </c>
      <c r="AV105" s="84"/>
      <c r="AW105" s="89">
        <f t="shared" si="11"/>
        <v>0</v>
      </c>
      <c r="AX105" s="84"/>
      <c r="AY105" s="89">
        <f t="shared" si="12"/>
        <v>0</v>
      </c>
      <c r="AZ105" s="84"/>
      <c r="BA105" s="89">
        <f t="shared" si="13"/>
        <v>0</v>
      </c>
      <c r="BB105" s="82"/>
      <c r="BC105" s="89">
        <f t="shared" si="14"/>
        <v>0</v>
      </c>
      <c r="BD105" s="82"/>
      <c r="BE105" s="89">
        <f t="shared" si="15"/>
        <v>0</v>
      </c>
      <c r="BF105" s="82"/>
      <c r="BG105" s="89">
        <f t="shared" si="16"/>
        <v>0</v>
      </c>
      <c r="BH105" s="82"/>
      <c r="BI105" s="89">
        <f t="shared" si="17"/>
        <v>0</v>
      </c>
      <c r="BJ105" s="82"/>
      <c r="BK105" s="89">
        <f t="shared" si="29"/>
        <v>0</v>
      </c>
      <c r="BL105" s="82"/>
      <c r="BM105" s="85">
        <f t="shared" si="30"/>
        <v>0</v>
      </c>
      <c r="BN105" s="86">
        <f t="shared" si="18"/>
        <v>0</v>
      </c>
      <c r="BO105" s="87">
        <f t="shared" si="19"/>
        <v>2</v>
      </c>
      <c r="BP105" s="87">
        <f t="shared" si="31"/>
        <v>0</v>
      </c>
      <c r="BQ105" s="5">
        <f t="shared" si="32"/>
        <v>0</v>
      </c>
      <c r="BR105" s="298">
        <f t="shared" si="44"/>
        <v>0</v>
      </c>
      <c r="BS105" s="299">
        <f t="shared" si="42"/>
        <v>0</v>
      </c>
      <c r="BT105" s="301"/>
      <c r="BU105" s="149">
        <f t="shared" si="33"/>
        <v>0</v>
      </c>
      <c r="BV105" s="92">
        <f>IF($E$59:$E$105="P",IF(BU105&lt;=0.25,"B",IF(BU105&lt;=0.5,"MB",IF(BU105&lt;=0.75,"MA",IF(BU105&lt;=1,"A")))),0)</f>
        <v>0</v>
      </c>
      <c r="BW105" s="150">
        <f t="shared" si="35"/>
        <v>0</v>
      </c>
      <c r="BX105" s="92">
        <f t="shared" si="36"/>
        <v>0</v>
      </c>
      <c r="BY105" s="150">
        <f t="shared" si="37"/>
        <v>0</v>
      </c>
      <c r="BZ105" s="92">
        <f t="shared" si="38"/>
        <v>0</v>
      </c>
      <c r="CA105" s="151">
        <f t="shared" si="39"/>
        <v>0</v>
      </c>
      <c r="CB105" s="93">
        <f t="shared" si="40"/>
        <v>0</v>
      </c>
      <c r="CC105" s="52"/>
      <c r="CD105" s="52"/>
      <c r="CE105" s="52"/>
      <c r="CF105" s="52"/>
      <c r="CG105" s="13"/>
    </row>
    <row r="106" spans="1:85" ht="12.75" customHeight="1" x14ac:dyDescent="0.2">
      <c r="B106" s="8"/>
      <c r="C106" s="394"/>
      <c r="D106" s="394"/>
      <c r="E106" s="18"/>
      <c r="F106" s="302">
        <v>1</v>
      </c>
      <c r="G106" s="303"/>
      <c r="H106" s="302">
        <v>2</v>
      </c>
      <c r="I106" s="302"/>
      <c r="J106" s="302">
        <v>3</v>
      </c>
      <c r="K106" s="302"/>
      <c r="L106" s="302">
        <v>4</v>
      </c>
      <c r="M106" s="302"/>
      <c r="N106" s="302">
        <v>5</v>
      </c>
      <c r="O106" s="302"/>
      <c r="P106" s="302">
        <v>6</v>
      </c>
      <c r="Q106" s="302"/>
      <c r="R106" s="302">
        <v>7</v>
      </c>
      <c r="S106" s="302"/>
      <c r="T106" s="302">
        <v>8</v>
      </c>
      <c r="U106" s="302"/>
      <c r="V106" s="302">
        <v>9</v>
      </c>
      <c r="W106" s="302"/>
      <c r="X106" s="302">
        <v>10</v>
      </c>
      <c r="Y106" s="302"/>
      <c r="Z106" s="302">
        <v>11</v>
      </c>
      <c r="AA106" s="302"/>
      <c r="AB106" s="302">
        <v>12</v>
      </c>
      <c r="AC106" s="302"/>
      <c r="AD106" s="302">
        <v>13</v>
      </c>
      <c r="AE106" s="302"/>
      <c r="AF106" s="302">
        <v>14</v>
      </c>
      <c r="AG106" s="302"/>
      <c r="AH106" s="302">
        <v>15</v>
      </c>
      <c r="AI106" s="302"/>
      <c r="AJ106" s="302">
        <v>16</v>
      </c>
      <c r="AK106" s="302"/>
      <c r="AL106" s="302">
        <v>17</v>
      </c>
      <c r="AM106" s="302"/>
      <c r="AN106" s="302">
        <v>18</v>
      </c>
      <c r="AO106" s="302"/>
      <c r="AP106" s="302">
        <v>19</v>
      </c>
      <c r="AQ106" s="302"/>
      <c r="AR106" s="302">
        <v>20</v>
      </c>
      <c r="AS106" s="302"/>
      <c r="AT106" s="302">
        <v>21</v>
      </c>
      <c r="AU106" s="302"/>
      <c r="AV106" s="302">
        <v>22</v>
      </c>
      <c r="AW106" s="302"/>
      <c r="AX106" s="302">
        <v>23</v>
      </c>
      <c r="AY106" s="304"/>
      <c r="AZ106" s="302">
        <v>24</v>
      </c>
      <c r="BA106" s="302"/>
      <c r="BB106" s="302">
        <v>25</v>
      </c>
      <c r="BC106" s="302"/>
      <c r="BD106" s="302">
        <v>26</v>
      </c>
      <c r="BE106" s="302"/>
      <c r="BF106" s="302">
        <v>27</v>
      </c>
      <c r="BG106" s="302"/>
      <c r="BH106" s="302">
        <v>28</v>
      </c>
      <c r="BI106" s="302"/>
      <c r="BJ106" s="302">
        <v>29</v>
      </c>
      <c r="BK106" s="302"/>
      <c r="BL106" s="302">
        <v>30</v>
      </c>
      <c r="BM106" s="8"/>
      <c r="BN106" s="9"/>
      <c r="BO106" s="9"/>
      <c r="BP106" s="8"/>
      <c r="BQ106" s="8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1:85" ht="12.75" customHeight="1" x14ac:dyDescent="0.2">
      <c r="B107" s="3"/>
      <c r="C107" s="345" t="s">
        <v>3</v>
      </c>
      <c r="D107" s="395"/>
      <c r="E107" s="346"/>
      <c r="F107" s="100">
        <f>SUMIF($E$59:$E$105,"=P",G59:G105)</f>
        <v>0</v>
      </c>
      <c r="G107" s="100"/>
      <c r="H107" s="100">
        <f>SUMIF($E$59:$E$105,"=P",I59:I105)</f>
        <v>0</v>
      </c>
      <c r="I107" s="100"/>
      <c r="J107" s="99">
        <f>SUMIF($E$59:$E$105,"=P",K59:K105)</f>
        <v>0</v>
      </c>
      <c r="K107" s="99"/>
      <c r="L107" s="100">
        <f>SUMIF($E$59:$E$105,"=P",M59:M105)</f>
        <v>0</v>
      </c>
      <c r="M107" s="100"/>
      <c r="N107" s="101">
        <f>SUMIF($E$59:$E$105,"=P",O59:O105)</f>
        <v>0</v>
      </c>
      <c r="O107" s="101"/>
      <c r="P107" s="101">
        <f>SUMIF($E$59:$E$105,"=P",Q59:Q105)</f>
        <v>0</v>
      </c>
      <c r="Q107" s="101"/>
      <c r="R107" s="101">
        <f>SUMIF($E$59:$E$105,"=P",S59:S105)</f>
        <v>0</v>
      </c>
      <c r="S107" s="101"/>
      <c r="T107" s="101">
        <f>SUMIF($E$59:$E$105,"=P",U59:U105)</f>
        <v>0</v>
      </c>
      <c r="U107" s="101"/>
      <c r="V107" s="101">
        <f>SUMIF($E$59:$E$105,"=P",W59:W105)</f>
        <v>0</v>
      </c>
      <c r="W107" s="101"/>
      <c r="X107" s="101">
        <f>SUMIF($E$59:$E$105,"=P",Y59:Y105)</f>
        <v>0</v>
      </c>
      <c r="Y107" s="100"/>
      <c r="Z107" s="100">
        <f>SUMIF($E$59:$E$105,"=P",AA59:AA105)</f>
        <v>0</v>
      </c>
      <c r="AA107" s="100"/>
      <c r="AB107" s="100">
        <f>SUMIF($E$59:$E$105,"=P",AC59:AC105)</f>
        <v>0</v>
      </c>
      <c r="AC107" s="100"/>
      <c r="AD107" s="100">
        <f>SUMIF($E$59:$E$105,"=P",AE59:AE105)</f>
        <v>0</v>
      </c>
      <c r="AE107" s="100"/>
      <c r="AF107" s="100">
        <f>SUMIF($E$59:$E$105,"=P",AG59:AG105)</f>
        <v>0</v>
      </c>
      <c r="AG107" s="100"/>
      <c r="AH107" s="100">
        <f>SUMIF($E$59:$E$105,"=P",AI59:AI105)</f>
        <v>0</v>
      </c>
      <c r="AI107" s="100"/>
      <c r="AJ107" s="100">
        <f>SUMIF($E$59:$E$105,"=P",AK59:AK105)</f>
        <v>0</v>
      </c>
      <c r="AK107" s="100"/>
      <c r="AL107" s="100">
        <f>SUMIF($E$59:$E$105,"=P",AM59:AM105)</f>
        <v>0</v>
      </c>
      <c r="AM107" s="100"/>
      <c r="AN107" s="100">
        <f>SUMIF($E$59:$E$105,"=P",AO59:AO105)</f>
        <v>0</v>
      </c>
      <c r="AO107" s="100"/>
      <c r="AP107" s="100">
        <f>SUMIF($E$59:$E$105,"=P",AQ59:AQ105)</f>
        <v>0</v>
      </c>
      <c r="AQ107" s="99"/>
      <c r="AR107" s="99">
        <f>SUMIF($E$59:$E$105,"=P",AS59:AS105)</f>
        <v>0</v>
      </c>
      <c r="AS107" s="99"/>
      <c r="AT107" s="99">
        <f>SUMIF($E$59:$E$105,"=P",AU59:AU105)</f>
        <v>0</v>
      </c>
      <c r="AU107" s="99"/>
      <c r="AV107" s="99">
        <f>SUMIF($E$59:$E$105,"=P",AW59:AW105)</f>
        <v>0</v>
      </c>
      <c r="AW107" s="99"/>
      <c r="AX107" s="99">
        <f>SUMIF($E$59:$E$105,"=P",AY59:AY105)</f>
        <v>0</v>
      </c>
      <c r="AY107" s="99"/>
      <c r="AZ107" s="99">
        <f>SUMIF($E$59:$E$105,"=P",BA59:BA105)</f>
        <v>0</v>
      </c>
      <c r="BA107" s="99"/>
      <c r="BB107" s="99">
        <f>SUMIF($E$59:$E$105,"=P",BC59:BC105)</f>
        <v>0</v>
      </c>
      <c r="BC107" s="99"/>
      <c r="BD107" s="99">
        <f>SUMIF($E$59:$E$105,"=P",BE59:BE105)</f>
        <v>0</v>
      </c>
      <c r="BE107" s="99"/>
      <c r="BF107" s="99">
        <f>SUMIF($E$59:$E$105,"=P",BG59:BG105)</f>
        <v>0</v>
      </c>
      <c r="BG107" s="99"/>
      <c r="BH107" s="99">
        <f>SUMIF($E$59:$E$105,"=P",BI59:BI105)</f>
        <v>0</v>
      </c>
      <c r="BI107" s="101"/>
      <c r="BJ107" s="101">
        <f>SUMIF($E$59:$E$105,"=P",BK59:BK105)</f>
        <v>0</v>
      </c>
      <c r="BK107" s="172"/>
      <c r="BL107" s="100">
        <f>SUMIF($E$59:$E$105,"=P",BL59:BL105)</f>
        <v>0</v>
      </c>
      <c r="BM107" s="157"/>
      <c r="BN107" s="10" t="s">
        <v>28</v>
      </c>
      <c r="BO107" s="170" t="s">
        <v>78</v>
      </c>
      <c r="BP107" s="140"/>
      <c r="BQ107" s="7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1:85" ht="12.75" customHeight="1" x14ac:dyDescent="0.2">
      <c r="B108" s="3"/>
      <c r="C108" s="350" t="s">
        <v>32</v>
      </c>
      <c r="D108" s="350"/>
      <c r="E108" s="350"/>
      <c r="F108" s="102" t="e">
        <f>(F107*100)/(C18*F11)</f>
        <v>#DIV/0!</v>
      </c>
      <c r="G108" s="103"/>
      <c r="H108" s="102" t="e">
        <f>(H107*100)/(C19*F11)</f>
        <v>#DIV/0!</v>
      </c>
      <c r="I108" s="102"/>
      <c r="J108" s="102" t="e">
        <f>(J107*100)/(C20*F11)</f>
        <v>#DIV/0!</v>
      </c>
      <c r="K108" s="102"/>
      <c r="L108" s="102" t="e">
        <f>(L107*100)/(C21*F11)</f>
        <v>#DIV/0!</v>
      </c>
      <c r="M108" s="102"/>
      <c r="N108" s="102" t="e">
        <f>(N107*100)/(C22*F11)</f>
        <v>#DIV/0!</v>
      </c>
      <c r="O108" s="102"/>
      <c r="P108" s="102" t="e">
        <f>(P107*100)/(C23*F11)</f>
        <v>#DIV/0!</v>
      </c>
      <c r="Q108" s="102"/>
      <c r="R108" s="102" t="e">
        <f>(R107*100)/(C24*F11)</f>
        <v>#DIV/0!</v>
      </c>
      <c r="S108" s="102"/>
      <c r="T108" s="102" t="e">
        <f>(T107*100)/(C25*F11)</f>
        <v>#DIV/0!</v>
      </c>
      <c r="U108" s="102"/>
      <c r="V108" s="102" t="e">
        <f>(V107*100)/(C26*F11)</f>
        <v>#DIV/0!</v>
      </c>
      <c r="W108" s="102"/>
      <c r="X108" s="102" t="e">
        <f>(X107*100)/(C27*F11)</f>
        <v>#DIV/0!</v>
      </c>
      <c r="Y108" s="102"/>
      <c r="Z108" s="102" t="e">
        <f>(Z107*100)/(C28*F11)</f>
        <v>#DIV/0!</v>
      </c>
      <c r="AA108" s="102"/>
      <c r="AB108" s="102" t="e">
        <f>(AB107*100)/(C29*F11)</f>
        <v>#DIV/0!</v>
      </c>
      <c r="AC108" s="102"/>
      <c r="AD108" s="102" t="e">
        <f>(AD107*100)/(C30*F11)</f>
        <v>#DIV/0!</v>
      </c>
      <c r="AE108" s="102"/>
      <c r="AF108" s="102" t="e">
        <f>(AF107*100)/(C31*F11)</f>
        <v>#DIV/0!</v>
      </c>
      <c r="AG108" s="102"/>
      <c r="AH108" s="102" t="e">
        <f>(AH107*100)/(C32*F11)</f>
        <v>#DIV/0!</v>
      </c>
      <c r="AI108" s="102"/>
      <c r="AJ108" s="102" t="e">
        <f>(AJ107*100)/(C33*F11)</f>
        <v>#DIV/0!</v>
      </c>
      <c r="AK108" s="102"/>
      <c r="AL108" s="102" t="e">
        <f>(AL107*100)/(C34*F11)</f>
        <v>#DIV/0!</v>
      </c>
      <c r="AM108" s="102"/>
      <c r="AN108" s="102" t="e">
        <f>(AN107*100)/(C35*F11)</f>
        <v>#DIV/0!</v>
      </c>
      <c r="AO108" s="102"/>
      <c r="AP108" s="102" t="e">
        <f>(AP107*100)/(C36*F11)</f>
        <v>#DIV/0!</v>
      </c>
      <c r="AQ108" s="102"/>
      <c r="AR108" s="102" t="e">
        <f>(AR107*100)/(C37*F11)</f>
        <v>#DIV/0!</v>
      </c>
      <c r="AS108" s="102"/>
      <c r="AT108" s="102" t="e">
        <f>(AT107*100)/(C38*F11)</f>
        <v>#DIV/0!</v>
      </c>
      <c r="AU108" s="102"/>
      <c r="AV108" s="102" t="e">
        <f>(AV107*100)/(C39*F11)</f>
        <v>#DIV/0!</v>
      </c>
      <c r="AW108" s="102"/>
      <c r="AX108" s="102" t="e">
        <f>(AX107*100)/(C40*F11)</f>
        <v>#DIV/0!</v>
      </c>
      <c r="AY108" s="102"/>
      <c r="AZ108" s="102" t="e">
        <f>(AZ107*100)/(C41*F11)</f>
        <v>#DIV/0!</v>
      </c>
      <c r="BA108" s="102"/>
      <c r="BB108" s="102" t="e">
        <f>(BB107*100)/(C42*F11)</f>
        <v>#DIV/0!</v>
      </c>
      <c r="BC108" s="102"/>
      <c r="BD108" s="102" t="e">
        <f>(BD107*100)/(C43*F11)</f>
        <v>#DIV/0!</v>
      </c>
      <c r="BE108" s="102"/>
      <c r="BF108" s="102" t="e">
        <f>(BF107*100)/(C44*F11)</f>
        <v>#DIV/0!</v>
      </c>
      <c r="BG108" s="102"/>
      <c r="BH108" s="102" t="e">
        <f>(BH107*100)/(C45*F11)</f>
        <v>#DIV/0!</v>
      </c>
      <c r="BI108" s="102"/>
      <c r="BJ108" s="102" t="e">
        <f>(BJ107*100)/(C46*F11)</f>
        <v>#DIV/0!</v>
      </c>
      <c r="BK108" s="169"/>
      <c r="BL108" s="102" t="e">
        <f>(BL107*100)/(C47*F11)</f>
        <v>#DIV/0!</v>
      </c>
      <c r="BM108" s="171"/>
      <c r="BN108" s="11" t="e">
        <f>SUM(BN59:BN105)/COUNTIF(BN59:BN105,"&gt;0")</f>
        <v>#DIV/0!</v>
      </c>
      <c r="BO108" s="173" t="e">
        <f>SUMIF($E$59:$E$105,"=P",$BO$59:$BO$105)/COUNTIF($E$59:$E$105,"=P")</f>
        <v>#DIV/0!</v>
      </c>
      <c r="BP108" s="141"/>
      <c r="BQ108" s="7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1:85" s="37" customFormat="1" ht="12.75" customHeight="1" x14ac:dyDescent="0.2">
      <c r="C109" s="396"/>
      <c r="D109" s="397"/>
      <c r="E109" s="397"/>
      <c r="F109" s="104"/>
      <c r="G109" s="105"/>
      <c r="H109" s="105"/>
      <c r="I109" s="105"/>
      <c r="J109" s="105"/>
      <c r="K109" s="105"/>
      <c r="L109" s="105"/>
      <c r="M109" s="175"/>
      <c r="N109" s="398"/>
      <c r="O109" s="399"/>
      <c r="P109" s="399"/>
      <c r="Q109" s="399"/>
      <c r="R109" s="399"/>
      <c r="S109" s="399"/>
      <c r="T109" s="399"/>
      <c r="U109" s="399"/>
      <c r="V109" s="399"/>
      <c r="W109" s="399"/>
      <c r="X109" s="175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5"/>
      <c r="AO109" s="398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175"/>
      <c r="BK109" s="175"/>
      <c r="BL109" s="174"/>
      <c r="BN109" s="13"/>
      <c r="BO109" s="13"/>
      <c r="BP109" s="13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</row>
    <row r="110" spans="1:85" ht="12.75" customHeight="1" x14ac:dyDescent="0.25">
      <c r="C110" s="390" t="s">
        <v>34</v>
      </c>
      <c r="D110" s="391"/>
      <c r="E110" s="392"/>
      <c r="F110" s="107" t="e">
        <f>AVERAGE(F108)</f>
        <v>#DIV/0!</v>
      </c>
      <c r="G110" s="107"/>
      <c r="H110" s="107" t="e">
        <f>AVERAGE(H108)</f>
        <v>#DIV/0!</v>
      </c>
      <c r="I110" s="107"/>
      <c r="J110" s="107" t="e">
        <f>AVERAGE(J108,N108,R108,AD108)</f>
        <v>#DIV/0!</v>
      </c>
      <c r="K110" s="107"/>
      <c r="L110" s="107" t="e">
        <f>AVERAGE(L108,P108)</f>
        <v>#DIV/0!</v>
      </c>
      <c r="M110" s="107"/>
      <c r="N110" s="107" t="e">
        <f>AVERAGE(T108)</f>
        <v>#DIV/0!</v>
      </c>
      <c r="O110" s="107"/>
      <c r="P110" s="107" t="e">
        <f>AVERAGE(V108,AZ108,BD108)</f>
        <v>#DIV/0!</v>
      </c>
      <c r="Q110" s="107"/>
      <c r="R110" s="107" t="e">
        <f>AVERAGE(X108)</f>
        <v>#DIV/0!</v>
      </c>
      <c r="S110" s="107"/>
      <c r="T110" s="107" t="e">
        <f>AVERAGE(Z108)</f>
        <v>#DIV/0!</v>
      </c>
      <c r="U110" s="107"/>
      <c r="V110" s="107" t="e">
        <f>AVERAGE(AB108)</f>
        <v>#DIV/0!</v>
      </c>
      <c r="W110" s="107"/>
      <c r="X110" s="107" t="e">
        <f>AVERAGE(AF108)</f>
        <v>#DIV/0!</v>
      </c>
      <c r="Y110" s="107"/>
      <c r="Z110" s="107" t="e">
        <f>AVERAGE(AH108,BL108)</f>
        <v>#DIV/0!</v>
      </c>
      <c r="AA110" s="107"/>
      <c r="AB110" s="107" t="e">
        <f>AVERAGE(AJ108)</f>
        <v>#DIV/0!</v>
      </c>
      <c r="AC110" s="107"/>
      <c r="AD110" s="107" t="e">
        <f>AVERAGE(AL108)</f>
        <v>#DIV/0!</v>
      </c>
      <c r="AE110" s="107"/>
      <c r="AF110" s="107" t="e">
        <f>AVERAGE(AN108)</f>
        <v>#DIV/0!</v>
      </c>
      <c r="AG110" s="107"/>
      <c r="AH110" s="107" t="e">
        <f>AVERAGE(AP108)</f>
        <v>#DIV/0!</v>
      </c>
      <c r="AI110" s="107"/>
      <c r="AJ110" s="107" t="e">
        <f>AVERAGE(AR108)</f>
        <v>#DIV/0!</v>
      </c>
      <c r="AK110" s="107"/>
      <c r="AL110" s="107" t="e">
        <f>AVERAGE(AT108)</f>
        <v>#DIV/0!</v>
      </c>
      <c r="AM110" s="107"/>
      <c r="AN110" s="107" t="e">
        <f>AVERAGE(AV108)</f>
        <v>#DIV/0!</v>
      </c>
      <c r="AO110" s="107"/>
      <c r="AP110" s="107" t="e">
        <f>AVERAGE(AX108)</f>
        <v>#DIV/0!</v>
      </c>
      <c r="AQ110" s="107"/>
      <c r="AR110" s="107" t="e">
        <f>AVERAGE(BB108)</f>
        <v>#DIV/0!</v>
      </c>
      <c r="AS110" s="107"/>
      <c r="AT110" s="107" t="e">
        <f>AVERAGE(BF108)</f>
        <v>#DIV/0!</v>
      </c>
      <c r="AU110" s="107"/>
      <c r="AV110" s="107" t="e">
        <f>AVERAGE(BH108)</f>
        <v>#DIV/0!</v>
      </c>
      <c r="AW110" s="113"/>
      <c r="AX110" s="107" t="e">
        <f>AVERAGE(BL108)</f>
        <v>#DIV/0!</v>
      </c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Q110" s="63"/>
      <c r="BR110" s="63"/>
      <c r="BS110" s="63"/>
      <c r="BT110" s="63"/>
      <c r="BU110" s="424"/>
      <c r="BV110" s="425"/>
      <c r="BW110" s="425"/>
      <c r="BX110" s="425"/>
      <c r="BY110" s="425"/>
      <c r="BZ110" s="425"/>
      <c r="CA110" s="425"/>
      <c r="CB110" s="425"/>
    </row>
    <row r="111" spans="1:85" ht="12.75" customHeight="1" x14ac:dyDescent="0.25">
      <c r="C111" s="45"/>
      <c r="D111" s="45"/>
      <c r="E111" s="46"/>
      <c r="F111" s="393"/>
      <c r="G111" s="393"/>
      <c r="H111" s="393"/>
      <c r="I111" s="176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Q111" s="63"/>
      <c r="BR111" s="63"/>
      <c r="BS111" s="63"/>
      <c r="BT111" s="63"/>
      <c r="BU111" s="388"/>
      <c r="BV111" s="388"/>
      <c r="BW111" s="388"/>
      <c r="BX111" s="388"/>
      <c r="BY111" s="388"/>
      <c r="BZ111" s="388"/>
      <c r="CA111" s="177"/>
      <c r="CB111" s="177"/>
    </row>
    <row r="112" spans="1:85" ht="12.75" customHeight="1" x14ac:dyDescent="0.25">
      <c r="C112" s="390" t="s">
        <v>43</v>
      </c>
      <c r="D112" s="391"/>
      <c r="E112" s="392"/>
      <c r="F112" s="107" t="e">
        <f>AVERAGE(F108,AH108,BJ108)</f>
        <v>#DIV/0!</v>
      </c>
      <c r="G112" s="112"/>
      <c r="H112" s="107" t="e">
        <f>AVERAGE(L108,P108,T108,X108:Z108,AJ108,AP108,AT108,AX108,BB108)</f>
        <v>#DIV/0!</v>
      </c>
      <c r="I112" s="107"/>
      <c r="J112" s="107" t="e">
        <f>AVERAGE(H108,J108,N108,R108,V108,AB108:AF108,AL108:AN108,AR108,AV108,AZ108,BD108:BH108)</f>
        <v>#DIV/0!</v>
      </c>
      <c r="K112" s="107"/>
      <c r="L112" s="107" t="e">
        <f>AVERAGE(BL108)</f>
        <v>#DIV/0!</v>
      </c>
      <c r="M112" s="113"/>
      <c r="N112" s="113"/>
      <c r="O112" s="110"/>
      <c r="P112" s="110"/>
      <c r="Q112" s="110"/>
      <c r="R112" s="110"/>
      <c r="S112" s="110"/>
      <c r="T112" s="110"/>
      <c r="U112" s="113"/>
      <c r="V112" s="110"/>
      <c r="W112" s="113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Q112" s="63"/>
      <c r="BR112" s="63"/>
      <c r="BS112" s="63"/>
      <c r="BT112" s="63"/>
      <c r="BU112" s="388"/>
      <c r="BV112" s="388"/>
      <c r="BW112" s="388"/>
      <c r="BX112" s="388"/>
      <c r="BY112" s="388"/>
      <c r="BZ112" s="388"/>
      <c r="CA112" s="177"/>
      <c r="CB112" s="177"/>
    </row>
    <row r="113" spans="69:80" ht="12.75" customHeight="1" x14ac:dyDescent="0.25">
      <c r="BQ113" s="63"/>
      <c r="BR113" s="63"/>
      <c r="BS113" s="63"/>
      <c r="BT113" s="63"/>
      <c r="BU113" s="388"/>
      <c r="BV113" s="388"/>
      <c r="BW113" s="388"/>
      <c r="BX113" s="388"/>
      <c r="BY113" s="388"/>
      <c r="BZ113" s="388"/>
      <c r="CA113" s="177"/>
      <c r="CB113" s="177"/>
    </row>
    <row r="114" spans="69:80" ht="12.75" customHeight="1" x14ac:dyDescent="0.2">
      <c r="BQ114" s="64"/>
      <c r="BR114" s="64"/>
      <c r="BS114" s="64"/>
      <c r="BT114" s="64"/>
      <c r="BU114" s="65"/>
      <c r="BV114" s="65"/>
      <c r="BW114" s="65"/>
      <c r="BX114" s="65"/>
      <c r="BY114" s="65"/>
      <c r="BZ114" s="65"/>
      <c r="CA114" s="65"/>
      <c r="CB114" s="65"/>
    </row>
    <row r="115" spans="69:80" ht="12.75" customHeight="1" x14ac:dyDescent="0.25">
      <c r="BQ115" s="405"/>
      <c r="BR115" s="405"/>
      <c r="BS115" s="405"/>
      <c r="BT115" s="405"/>
      <c r="BU115" s="66"/>
      <c r="BV115" s="67"/>
      <c r="BW115" s="66"/>
      <c r="BX115" s="67"/>
      <c r="BY115" s="66"/>
      <c r="BZ115" s="67"/>
      <c r="CA115" s="67"/>
      <c r="CB115" s="67"/>
    </row>
    <row r="116" spans="69:80" ht="12.75" customHeight="1" x14ac:dyDescent="0.25">
      <c r="BQ116" s="405"/>
      <c r="BR116" s="405"/>
      <c r="BS116" s="405"/>
      <c r="BT116" s="405"/>
      <c r="BU116" s="66"/>
      <c r="BV116" s="67"/>
      <c r="BW116" s="66"/>
      <c r="BX116" s="67"/>
      <c r="BY116" s="66"/>
      <c r="BZ116" s="67"/>
      <c r="CA116" s="67"/>
      <c r="CB116" s="67"/>
    </row>
    <row r="117" spans="69:80" ht="12.75" customHeight="1" x14ac:dyDescent="0.25">
      <c r="BQ117" s="405"/>
      <c r="BR117" s="405"/>
      <c r="BS117" s="405"/>
      <c r="BT117" s="405"/>
      <c r="BU117" s="66"/>
      <c r="BV117" s="67"/>
      <c r="BW117" s="66"/>
      <c r="BX117" s="67"/>
      <c r="BY117" s="66"/>
      <c r="BZ117" s="67"/>
      <c r="CA117" s="67"/>
      <c r="CB117" s="67"/>
    </row>
    <row r="118" spans="69:80" ht="12.75" customHeight="1" x14ac:dyDescent="0.25">
      <c r="BQ118" s="405"/>
      <c r="BR118" s="405"/>
      <c r="BS118" s="405"/>
      <c r="BT118" s="405"/>
      <c r="BU118" s="66"/>
      <c r="BV118" s="67"/>
      <c r="BW118" s="66"/>
      <c r="BX118" s="67"/>
      <c r="BY118" s="66"/>
      <c r="BZ118" s="67"/>
      <c r="CA118" s="67"/>
      <c r="CB118" s="67"/>
    </row>
  </sheetData>
  <sheetProtection password="CC2D" sheet="1" objects="1" scenarios="1" selectLockedCells="1"/>
  <dataConsolidate/>
  <mergeCells count="212">
    <mergeCell ref="C2:N2"/>
    <mergeCell ref="C3:N3"/>
    <mergeCell ref="C5:N5"/>
    <mergeCell ref="D7:H7"/>
    <mergeCell ref="N7:U7"/>
    <mergeCell ref="D8:H8"/>
    <mergeCell ref="D21:N21"/>
    <mergeCell ref="P21:AF21"/>
    <mergeCell ref="AW21:BG21"/>
    <mergeCell ref="B16:AF16"/>
    <mergeCell ref="D17:N17"/>
    <mergeCell ref="P17:AF17"/>
    <mergeCell ref="D9:H9"/>
    <mergeCell ref="C10:E10"/>
    <mergeCell ref="F10:H10"/>
    <mergeCell ref="C11:E11"/>
    <mergeCell ref="F11:H11"/>
    <mergeCell ref="C12:E12"/>
    <mergeCell ref="F12:H12"/>
    <mergeCell ref="BH21:BL21"/>
    <mergeCell ref="D22:N22"/>
    <mergeCell ref="P22:AF22"/>
    <mergeCell ref="AW22:BG22"/>
    <mergeCell ref="BH22:BL22"/>
    <mergeCell ref="BH18:BL18"/>
    <mergeCell ref="D19:N19"/>
    <mergeCell ref="P19:AF20"/>
    <mergeCell ref="AW19:BG20"/>
    <mergeCell ref="BH19:BL20"/>
    <mergeCell ref="D20:N20"/>
    <mergeCell ref="D18:N18"/>
    <mergeCell ref="P18:AF18"/>
    <mergeCell ref="AW18:BG18"/>
    <mergeCell ref="D25:N25"/>
    <mergeCell ref="P25:AF25"/>
    <mergeCell ref="AW25:BG25"/>
    <mergeCell ref="BH25:BL25"/>
    <mergeCell ref="D26:N26"/>
    <mergeCell ref="P26:AF26"/>
    <mergeCell ref="AW26:BG26"/>
    <mergeCell ref="BH26:BL26"/>
    <mergeCell ref="D23:N23"/>
    <mergeCell ref="P23:AF23"/>
    <mergeCell ref="AW23:BG23"/>
    <mergeCell ref="BH23:BL23"/>
    <mergeCell ref="D24:N24"/>
    <mergeCell ref="P24:AF24"/>
    <mergeCell ref="AW24:BG24"/>
    <mergeCell ref="BH24:BL24"/>
    <mergeCell ref="D27:N27"/>
    <mergeCell ref="P27:AF28"/>
    <mergeCell ref="AW27:BG28"/>
    <mergeCell ref="BH27:BL28"/>
    <mergeCell ref="D28:N28"/>
    <mergeCell ref="D29:N29"/>
    <mergeCell ref="P29:AF31"/>
    <mergeCell ref="AW29:BG31"/>
    <mergeCell ref="BH29:BL31"/>
    <mergeCell ref="D30:N30"/>
    <mergeCell ref="D31:N31"/>
    <mergeCell ref="D32:N32"/>
    <mergeCell ref="P32:AF32"/>
    <mergeCell ref="AW32:BG32"/>
    <mergeCell ref="BH32:BL32"/>
    <mergeCell ref="D33:N33"/>
    <mergeCell ref="P33:AF33"/>
    <mergeCell ref="AW33:BG33"/>
    <mergeCell ref="BH33:BL33"/>
    <mergeCell ref="D37:N37"/>
    <mergeCell ref="P37:AF37"/>
    <mergeCell ref="AW37:BG37"/>
    <mergeCell ref="BH37:BL37"/>
    <mergeCell ref="D38:N38"/>
    <mergeCell ref="P38:AF38"/>
    <mergeCell ref="AW38:BG38"/>
    <mergeCell ref="BH38:BL38"/>
    <mergeCell ref="D34:N34"/>
    <mergeCell ref="P34:AF35"/>
    <mergeCell ref="AW34:BG35"/>
    <mergeCell ref="BH34:BL35"/>
    <mergeCell ref="D35:N35"/>
    <mergeCell ref="D36:N36"/>
    <mergeCell ref="P36:AF36"/>
    <mergeCell ref="AW36:BG36"/>
    <mergeCell ref="BH36:BL36"/>
    <mergeCell ref="D41:N41"/>
    <mergeCell ref="P41:AF41"/>
    <mergeCell ref="AW41:BG41"/>
    <mergeCell ref="BH41:BL41"/>
    <mergeCell ref="D42:N42"/>
    <mergeCell ref="P42:AF42"/>
    <mergeCell ref="AW42:BG42"/>
    <mergeCell ref="BH42:BL42"/>
    <mergeCell ref="D39:N39"/>
    <mergeCell ref="P39:AF39"/>
    <mergeCell ref="AW39:BG39"/>
    <mergeCell ref="BH39:BL39"/>
    <mergeCell ref="D40:N40"/>
    <mergeCell ref="P40:AF40"/>
    <mergeCell ref="AW40:BG40"/>
    <mergeCell ref="BH40:BL40"/>
    <mergeCell ref="D43:N43"/>
    <mergeCell ref="P43:AF45"/>
    <mergeCell ref="AW43:BG45"/>
    <mergeCell ref="BH43:BL45"/>
    <mergeCell ref="BU43:CB43"/>
    <mergeCell ref="D44:N44"/>
    <mergeCell ref="BU44:BV46"/>
    <mergeCell ref="BW44:BX46"/>
    <mergeCell ref="BY44:BZ46"/>
    <mergeCell ref="CA44:CB46"/>
    <mergeCell ref="D45:N45"/>
    <mergeCell ref="D46:N46"/>
    <mergeCell ref="P46:AF46"/>
    <mergeCell ref="AW46:BG46"/>
    <mergeCell ref="BH46:BL46"/>
    <mergeCell ref="D47:N47"/>
    <mergeCell ref="P47:AF47"/>
    <mergeCell ref="AW47:BG47"/>
    <mergeCell ref="BH47:BL47"/>
    <mergeCell ref="BU55:BV57"/>
    <mergeCell ref="BW55:BX57"/>
    <mergeCell ref="BY55:BZ57"/>
    <mergeCell ref="CA55:CB57"/>
    <mergeCell ref="C58:D58"/>
    <mergeCell ref="C59:D59"/>
    <mergeCell ref="F48:BO48"/>
    <mergeCell ref="D51:E51"/>
    <mergeCell ref="D52:E52"/>
    <mergeCell ref="BU54:CB54"/>
    <mergeCell ref="F55:BL55"/>
    <mergeCell ref="BM55:BM58"/>
    <mergeCell ref="BN55:BN58"/>
    <mergeCell ref="BO55:BO58"/>
    <mergeCell ref="BP55:BP58"/>
    <mergeCell ref="BQ55:BQ58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2:D72"/>
    <mergeCell ref="C73:D73"/>
    <mergeCell ref="CX73:CZ73"/>
    <mergeCell ref="C74:D74"/>
    <mergeCell ref="CD74:CD77"/>
    <mergeCell ref="CE74:CE77"/>
    <mergeCell ref="CF74:CF77"/>
    <mergeCell ref="CX74:CZ74"/>
    <mergeCell ref="C75:D75"/>
    <mergeCell ref="CX75:CZ75"/>
    <mergeCell ref="C79:D79"/>
    <mergeCell ref="CX79:CZ79"/>
    <mergeCell ref="C80:D80"/>
    <mergeCell ref="C81:D81"/>
    <mergeCell ref="C82:D82"/>
    <mergeCell ref="C83:D83"/>
    <mergeCell ref="C76:D76"/>
    <mergeCell ref="CX76:CZ76"/>
    <mergeCell ref="C77:D77"/>
    <mergeCell ref="CX77:CZ77"/>
    <mergeCell ref="C78:D78"/>
    <mergeCell ref="CX78:CZ78"/>
    <mergeCell ref="C84:D84"/>
    <mergeCell ref="C85:D85"/>
    <mergeCell ref="C86:D86"/>
    <mergeCell ref="CD86:CD89"/>
    <mergeCell ref="CE86:CE89"/>
    <mergeCell ref="CF86:CF89"/>
    <mergeCell ref="C87:D87"/>
    <mergeCell ref="C88:D88"/>
    <mergeCell ref="C89:D89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E108"/>
    <mergeCell ref="C109:E109"/>
    <mergeCell ref="N109:W109"/>
    <mergeCell ref="AO109:BI109"/>
    <mergeCell ref="C110:E110"/>
    <mergeCell ref="BU110:CB110"/>
    <mergeCell ref="C102:D102"/>
    <mergeCell ref="C103:D103"/>
    <mergeCell ref="C104:D104"/>
    <mergeCell ref="C105:D105"/>
    <mergeCell ref="C106:D106"/>
    <mergeCell ref="C107:E107"/>
    <mergeCell ref="BQ116:BT116"/>
    <mergeCell ref="BQ117:BT117"/>
    <mergeCell ref="BQ118:BT118"/>
    <mergeCell ref="F111:H111"/>
    <mergeCell ref="BU111:BV113"/>
    <mergeCell ref="BW111:BX113"/>
    <mergeCell ref="BY111:BZ113"/>
    <mergeCell ref="C112:E112"/>
    <mergeCell ref="BQ115:BT115"/>
  </mergeCells>
  <conditionalFormatting sqref="AT59:AT105">
    <cfRule type="cellIs" dxfId="138" priority="66" stopIfTrue="1" operator="notEqual">
      <formula>$AT$56</formula>
    </cfRule>
    <cfRule type="cellIs" dxfId="137" priority="67" stopIfTrue="1" operator="equal">
      <formula>$AT$56</formula>
    </cfRule>
  </conditionalFormatting>
  <conditionalFormatting sqref="AV59:AV105">
    <cfRule type="cellIs" dxfId="136" priority="64" stopIfTrue="1" operator="notEqual">
      <formula>$AV$56</formula>
    </cfRule>
    <cfRule type="cellIs" dxfId="135" priority="65" stopIfTrue="1" operator="equal">
      <formula>$AV$56</formula>
    </cfRule>
  </conditionalFormatting>
  <conditionalFormatting sqref="AX59:AX105">
    <cfRule type="cellIs" dxfId="134" priority="62" stopIfTrue="1" operator="notEqual">
      <formula>$AX$56</formula>
    </cfRule>
    <cfRule type="cellIs" dxfId="133" priority="63" stopIfTrue="1" operator="equal">
      <formula>$AX$56</formula>
    </cfRule>
  </conditionalFormatting>
  <conditionalFormatting sqref="AZ59:AZ105">
    <cfRule type="cellIs" dxfId="132" priority="60" stopIfTrue="1" operator="notEqual">
      <formula>$AZ$56</formula>
    </cfRule>
    <cfRule type="cellIs" dxfId="131" priority="61" stopIfTrue="1" operator="equal">
      <formula>$AZ$56</formula>
    </cfRule>
  </conditionalFormatting>
  <conditionalFormatting sqref="BB59:BB105">
    <cfRule type="cellIs" dxfId="130" priority="58" stopIfTrue="1" operator="equal">
      <formula>$BB$56</formula>
    </cfRule>
    <cfRule type="cellIs" dxfId="129" priority="59" stopIfTrue="1" operator="notEqual">
      <formula>$BB$56</formula>
    </cfRule>
  </conditionalFormatting>
  <conditionalFormatting sqref="BD59:BD105">
    <cfRule type="cellIs" dxfId="128" priority="56" stopIfTrue="1" operator="notEqual">
      <formula>$BD$56</formula>
    </cfRule>
    <cfRule type="cellIs" dxfId="127" priority="57" stopIfTrue="1" operator="equal">
      <formula>$BD$56</formula>
    </cfRule>
  </conditionalFormatting>
  <conditionalFormatting sqref="BF59:BF105">
    <cfRule type="cellIs" dxfId="126" priority="54" stopIfTrue="1" operator="notEqual">
      <formula>$BF$56</formula>
    </cfRule>
    <cfRule type="cellIs" dxfId="125" priority="55" stopIfTrue="1" operator="equal">
      <formula>$BF$56</formula>
    </cfRule>
  </conditionalFormatting>
  <conditionalFormatting sqref="BH59:BH105">
    <cfRule type="cellIs" dxfId="124" priority="52" stopIfTrue="1" operator="notEqual">
      <formula>$BH$56</formula>
    </cfRule>
    <cfRule type="cellIs" dxfId="123" priority="53" stopIfTrue="1" operator="equal">
      <formula>$BH$56</formula>
    </cfRule>
  </conditionalFormatting>
  <conditionalFormatting sqref="BJ59:BJ105">
    <cfRule type="cellIs" dxfId="122" priority="50" stopIfTrue="1" operator="notEqual">
      <formula>$BJ$56</formula>
    </cfRule>
    <cfRule type="cellIs" dxfId="121" priority="51" stopIfTrue="1" operator="equal">
      <formula>$BJ$56</formula>
    </cfRule>
  </conditionalFormatting>
  <conditionalFormatting sqref="BL59:BL105">
    <cfRule type="cellIs" dxfId="120" priority="48" stopIfTrue="1" operator="notEqual">
      <formula>$K$11</formula>
    </cfRule>
    <cfRule type="cellIs" dxfId="119" priority="49" stopIfTrue="1" operator="equal">
      <formula>$K$11</formula>
    </cfRule>
  </conditionalFormatting>
  <conditionalFormatting sqref="BO59:BP105">
    <cfRule type="cellIs" dxfId="118" priority="45" stopIfTrue="1" operator="between">
      <formula>1</formula>
      <formula>2</formula>
    </cfRule>
    <cfRule type="cellIs" dxfId="117" priority="46" stopIfTrue="1" operator="between">
      <formula>2.05</formula>
      <formula>3.94</formula>
    </cfRule>
    <cfRule type="cellIs" dxfId="116" priority="47" stopIfTrue="1" operator="between">
      <formula>3.95</formula>
      <formula>7</formula>
    </cfRule>
  </conditionalFormatting>
  <conditionalFormatting sqref="F59:F105">
    <cfRule type="cellIs" dxfId="115" priority="43" stopIfTrue="1" operator="notEqual">
      <formula>$F$56</formula>
    </cfRule>
    <cfRule type="cellIs" dxfId="114" priority="44" stopIfTrue="1" operator="equal">
      <formula>$F$56</formula>
    </cfRule>
  </conditionalFormatting>
  <conditionalFormatting sqref="H59:H105">
    <cfRule type="cellIs" dxfId="113" priority="41" stopIfTrue="1" operator="notEqual">
      <formula>$H$56</formula>
    </cfRule>
    <cfRule type="cellIs" dxfId="112" priority="42" stopIfTrue="1" operator="equal">
      <formula>$H$56</formula>
    </cfRule>
  </conditionalFormatting>
  <conditionalFormatting sqref="J59:J105">
    <cfRule type="cellIs" dxfId="111" priority="39" stopIfTrue="1" operator="notEqual">
      <formula>$J$56</formula>
    </cfRule>
    <cfRule type="cellIs" dxfId="110" priority="40" stopIfTrue="1" operator="equal">
      <formula>$J$56</formula>
    </cfRule>
  </conditionalFormatting>
  <conditionalFormatting sqref="L59:L105">
    <cfRule type="cellIs" dxfId="109" priority="37" stopIfTrue="1" operator="notEqual">
      <formula>$L$56</formula>
    </cfRule>
    <cfRule type="cellIs" dxfId="108" priority="38" stopIfTrue="1" operator="equal">
      <formula>$L$56</formula>
    </cfRule>
  </conditionalFormatting>
  <conditionalFormatting sqref="N59:N105">
    <cfRule type="cellIs" dxfId="107" priority="35" stopIfTrue="1" operator="notEqual">
      <formula>$N$56</formula>
    </cfRule>
    <cfRule type="cellIs" dxfId="106" priority="36" stopIfTrue="1" operator="equal">
      <formula>$N$56</formula>
    </cfRule>
  </conditionalFormatting>
  <conditionalFormatting sqref="P59:P105">
    <cfRule type="cellIs" dxfId="105" priority="33" stopIfTrue="1" operator="notEqual">
      <formula>$P$56</formula>
    </cfRule>
    <cfRule type="cellIs" dxfId="104" priority="34" stopIfTrue="1" operator="equal">
      <formula>$P$56</formula>
    </cfRule>
  </conditionalFormatting>
  <conditionalFormatting sqref="R59:R105">
    <cfRule type="cellIs" dxfId="103" priority="31" stopIfTrue="1" operator="notEqual">
      <formula>$R$56</formula>
    </cfRule>
    <cfRule type="cellIs" dxfId="102" priority="32" stopIfTrue="1" operator="equal">
      <formula>$R$56</formula>
    </cfRule>
  </conditionalFormatting>
  <conditionalFormatting sqref="T59:T105">
    <cfRule type="cellIs" dxfId="101" priority="29" stopIfTrue="1" operator="notEqual">
      <formula>$T$56</formula>
    </cfRule>
    <cfRule type="cellIs" dxfId="100" priority="30" stopIfTrue="1" operator="equal">
      <formula>$T$56</formula>
    </cfRule>
  </conditionalFormatting>
  <conditionalFormatting sqref="V59:V105">
    <cfRule type="cellIs" dxfId="99" priority="27" stopIfTrue="1" operator="notEqual">
      <formula>$V$56</formula>
    </cfRule>
    <cfRule type="cellIs" dxfId="98" priority="28" stopIfTrue="1" operator="equal">
      <formula>$V$56</formula>
    </cfRule>
  </conditionalFormatting>
  <conditionalFormatting sqref="X59:X105">
    <cfRule type="cellIs" dxfId="97" priority="25" stopIfTrue="1" operator="notEqual">
      <formula>$X$56</formula>
    </cfRule>
    <cfRule type="cellIs" dxfId="96" priority="26" stopIfTrue="1" operator="equal">
      <formula>$X$56</formula>
    </cfRule>
  </conditionalFormatting>
  <conditionalFormatting sqref="Z59:Z105">
    <cfRule type="cellIs" dxfId="95" priority="23" stopIfTrue="1" operator="notEqual">
      <formula>$Z$56</formula>
    </cfRule>
    <cfRule type="cellIs" dxfId="94" priority="24" stopIfTrue="1" operator="equal">
      <formula>$Z$56</formula>
    </cfRule>
  </conditionalFormatting>
  <conditionalFormatting sqref="AB59:AB105">
    <cfRule type="cellIs" dxfId="93" priority="21" stopIfTrue="1" operator="notEqual">
      <formula>$AB$56</formula>
    </cfRule>
    <cfRule type="cellIs" dxfId="92" priority="22" stopIfTrue="1" operator="equal">
      <formula>$AB$56</formula>
    </cfRule>
  </conditionalFormatting>
  <conditionalFormatting sqref="AD59:AD105">
    <cfRule type="cellIs" dxfId="91" priority="19" stopIfTrue="1" operator="notEqual">
      <formula>$AD$56</formula>
    </cfRule>
    <cfRule type="cellIs" dxfId="90" priority="20" stopIfTrue="1" operator="equal">
      <formula>$AD$56</formula>
    </cfRule>
  </conditionalFormatting>
  <conditionalFormatting sqref="AF59:AF105">
    <cfRule type="cellIs" dxfId="89" priority="17" stopIfTrue="1" operator="notEqual">
      <formula>$AF$56</formula>
    </cfRule>
    <cfRule type="cellIs" dxfId="88" priority="18" stopIfTrue="1" operator="equal">
      <formula>$AF$56</formula>
    </cfRule>
  </conditionalFormatting>
  <conditionalFormatting sqref="AH59:AH105">
    <cfRule type="cellIs" dxfId="87" priority="15" stopIfTrue="1" operator="notEqual">
      <formula>$AH$56</formula>
    </cfRule>
    <cfRule type="cellIs" dxfId="86" priority="16" stopIfTrue="1" operator="equal">
      <formula>$AH$56</formula>
    </cfRule>
  </conditionalFormatting>
  <conditionalFormatting sqref="AJ59:AJ105">
    <cfRule type="cellIs" dxfId="85" priority="13" stopIfTrue="1" operator="notEqual">
      <formula>$AJ$56</formula>
    </cfRule>
    <cfRule type="cellIs" dxfId="84" priority="14" stopIfTrue="1" operator="equal">
      <formula>$AJ$56</formula>
    </cfRule>
  </conditionalFormatting>
  <conditionalFormatting sqref="AL59:AL105">
    <cfRule type="cellIs" dxfId="83" priority="11" stopIfTrue="1" operator="notEqual">
      <formula>$AL$56</formula>
    </cfRule>
    <cfRule type="cellIs" dxfId="82" priority="12" stopIfTrue="1" operator="equal">
      <formula>$AL$56</formula>
    </cfRule>
  </conditionalFormatting>
  <conditionalFormatting sqref="AN59:AN105">
    <cfRule type="cellIs" dxfId="81" priority="9" stopIfTrue="1" operator="notEqual">
      <formula>$AN$56</formula>
    </cfRule>
    <cfRule type="cellIs" dxfId="80" priority="10" stopIfTrue="1" operator="equal">
      <formula>$AN$56</formula>
    </cfRule>
  </conditionalFormatting>
  <conditionalFormatting sqref="AP59:AP105">
    <cfRule type="cellIs" dxfId="79" priority="7" stopIfTrue="1" operator="notEqual">
      <formula>$AP$56</formula>
    </cfRule>
    <cfRule type="cellIs" dxfId="78" priority="8" stopIfTrue="1" operator="equal">
      <formula>$AP$56</formula>
    </cfRule>
  </conditionalFormatting>
  <conditionalFormatting sqref="AR59:AR105">
    <cfRule type="cellIs" dxfId="77" priority="5" stopIfTrue="1" operator="notEqual">
      <formula>$AR$56</formula>
    </cfRule>
    <cfRule type="cellIs" dxfId="76" priority="6" stopIfTrue="1" operator="equal">
      <formula>$AR$56</formula>
    </cfRule>
  </conditionalFormatting>
  <conditionalFormatting sqref="BP59:BP105">
    <cfRule type="cellIs" dxfId="75" priority="4" stopIfTrue="1" operator="between">
      <formula>295</formula>
      <formula>417</formula>
    </cfRule>
  </conditionalFormatting>
  <conditionalFormatting sqref="BO108">
    <cfRule type="cellIs" dxfId="74" priority="1" stopIfTrue="1" operator="greaterThanOrEqual">
      <formula>3.95</formula>
    </cfRule>
    <cfRule type="cellIs" dxfId="73" priority="2" stopIfTrue="1" operator="between">
      <formula>2.05</formula>
      <formula>3.94</formula>
    </cfRule>
    <cfRule type="cellIs" dxfId="72" priority="3" stopIfTrue="1" operator="lessThanOrEqual">
      <formula>2</formula>
    </cfRule>
  </conditionalFormatting>
  <dataValidations count="4">
    <dataValidation type="list" allowBlank="1" showInputMessage="1" showErrorMessage="1" errorTitle="ERROR" error="SOLO SE ADMITEN LOS SIGUIENTES RESPUESTAS NUMÉRICAS: 0, 1, 2 o 3." sqref="BL59:BL105">
      <formula1>$K$8:$K$11</formula1>
    </dataValidation>
    <dataValidation type="list" allowBlank="1" showInputMessage="1" showErrorMessage="1" errorTitle="ERROR" error="SOLO SE ADMITEN LAS RESPUESTAS: A, B, C o D." sqref="F59:F105 H59:H105 J59:J105 L59:L105 N59:N105 P59:P105 R59:R105 T59:T105 V59:V105 X59:X105 Z59:Z105 AB59:AB105 AD59:AD105 AF59:AF105 AH59:AH105 AJ59:AJ105 AL59:AL105 AN59:AN105 AP59:AP105 AR59:AR105 AT59:AT105 AV59:AV105 AX59:AX105 AZ59:AZ105 BB59:BB105 BD59:BD105 BF59:BF105 BH59:BH105 BJ59:BJ105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59:E105">
      <formula1>$CK$14:$CK$15</formula1>
    </dataValidation>
    <dataValidation type="decimal" allowBlank="1" showInputMessage="1" showErrorMessage="1" errorTitle="ERROR" error="Sólo se admiten valores decimales entre 0 y 3. Ingresar valores con coma decimal y no con punto, por ejemplo: 2,5 y no 2.5" sqref="K59:K105">
      <formula1>0</formula1>
      <formula2>3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59" orientation="landscape" horizontalDpi="300" verticalDpi="300" r:id="rId1"/>
  <headerFooter alignWithMargins="0"/>
  <rowBreaks count="1" manualBreakCount="1">
    <brk id="53" max="16383" man="1"/>
  </rowBreaks>
  <colBreaks count="2" manualBreakCount="2">
    <brk id="70" max="115" man="1"/>
    <brk id="8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Z118"/>
  <sheetViews>
    <sheetView showGridLines="0" zoomScale="82" zoomScaleNormal="82" zoomScaleSheetLayoutView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7" bestFit="1" customWidth="1"/>
    <col min="6" max="6" width="5.42578125" customWidth="1"/>
    <col min="7" max="7" width="5.28515625" style="25" hidden="1" customWidth="1"/>
    <col min="8" max="8" width="5" customWidth="1"/>
    <col min="9" max="9" width="5.28515625" hidden="1" customWidth="1"/>
    <col min="10" max="10" width="5" customWidth="1"/>
    <col min="11" max="11" width="5.28515625" hidden="1" customWidth="1"/>
    <col min="12" max="12" width="5.7109375" customWidth="1"/>
    <col min="13" max="13" width="5.28515625" hidden="1" customWidth="1"/>
    <col min="14" max="14" width="5" style="17" customWidth="1"/>
    <col min="15" max="15" width="5.28515625" style="17" hidden="1" customWidth="1"/>
    <col min="16" max="16" width="5" style="17" customWidth="1"/>
    <col min="17" max="17" width="5.28515625" style="17" hidden="1" customWidth="1"/>
    <col min="18" max="18" width="5" style="17" customWidth="1"/>
    <col min="19" max="19" width="5.28515625" style="17" hidden="1" customWidth="1"/>
    <col min="20" max="20" width="5" style="17" customWidth="1"/>
    <col min="21" max="21" width="5.28515625" hidden="1" customWidth="1"/>
    <col min="22" max="22" width="5" customWidth="1"/>
    <col min="23" max="23" width="5.28515625" hidden="1" customWidth="1"/>
    <col min="24" max="24" width="5" customWidth="1"/>
    <col min="25" max="25" width="5.28515625" hidden="1" customWidth="1"/>
    <col min="26" max="26" width="5.28515625" customWidth="1"/>
    <col min="27" max="27" width="5.28515625" hidden="1" customWidth="1"/>
    <col min="28" max="28" width="5.28515625" customWidth="1"/>
    <col min="29" max="29" width="5.28515625" hidden="1" customWidth="1"/>
    <col min="30" max="30" width="5.28515625" customWidth="1"/>
    <col min="31" max="31" width="5.28515625" hidden="1" customWidth="1"/>
    <col min="32" max="32" width="5.28515625" customWidth="1"/>
    <col min="33" max="33" width="5.28515625" hidden="1" customWidth="1"/>
    <col min="34" max="34" width="5.28515625" customWidth="1"/>
    <col min="35" max="35" width="5.28515625" hidden="1" customWidth="1"/>
    <col min="36" max="36" width="5.28515625" customWidth="1"/>
    <col min="37" max="37" width="5.28515625" hidden="1" customWidth="1"/>
    <col min="38" max="38" width="5.28515625" customWidth="1"/>
    <col min="39" max="39" width="5.28515625" hidden="1" customWidth="1"/>
    <col min="40" max="40" width="5" customWidth="1"/>
    <col min="41" max="41" width="5.28515625" hidden="1" customWidth="1"/>
    <col min="42" max="42" width="5" customWidth="1"/>
    <col min="43" max="43" width="5.28515625" hidden="1" customWidth="1"/>
    <col min="44" max="44" width="5.28515625" customWidth="1"/>
    <col min="45" max="45" width="5.28515625" hidden="1" customWidth="1"/>
    <col min="46" max="46" width="5.28515625" customWidth="1"/>
    <col min="47" max="47" width="5.28515625" hidden="1" customWidth="1"/>
    <col min="48" max="48" width="5.28515625" customWidth="1"/>
    <col min="49" max="49" width="5.28515625" hidden="1" customWidth="1"/>
    <col min="50" max="50" width="5.28515625" customWidth="1"/>
    <col min="51" max="51" width="5.28515625" hidden="1" customWidth="1"/>
    <col min="52" max="52" width="5.28515625" customWidth="1"/>
    <col min="53" max="53" width="5.28515625" hidden="1" customWidth="1"/>
    <col min="54" max="54" width="5" customWidth="1"/>
    <col min="55" max="55" width="5.28515625" hidden="1" customWidth="1"/>
    <col min="56" max="56" width="5" customWidth="1"/>
    <col min="57" max="57" width="5.28515625" hidden="1" customWidth="1"/>
    <col min="58" max="58" width="5" customWidth="1"/>
    <col min="59" max="59" width="5.28515625" hidden="1" customWidth="1"/>
    <col min="60" max="60" width="5" customWidth="1"/>
    <col min="61" max="61" width="5.28515625" hidden="1" customWidth="1"/>
    <col min="62" max="62" width="5" customWidth="1"/>
    <col min="63" max="63" width="5.28515625" hidden="1" customWidth="1"/>
    <col min="64" max="64" width="5.5703125" customWidth="1"/>
    <col min="65" max="65" width="9.42578125" customWidth="1"/>
    <col min="66" max="66" width="8" customWidth="1"/>
    <col min="67" max="67" width="10.85546875" customWidth="1"/>
    <col min="68" max="68" width="14.140625" hidden="1" customWidth="1"/>
    <col min="69" max="71" width="12" customWidth="1"/>
    <col min="72" max="72" width="26.140625" style="47" customWidth="1"/>
    <col min="73" max="80" width="8.140625" style="47" customWidth="1"/>
    <col min="81" max="81" width="8.28515625" style="47" customWidth="1"/>
    <col min="82" max="82" width="11.7109375" style="47" bestFit="1" customWidth="1"/>
    <col min="83" max="84" width="12.42578125" style="47" bestFit="1" customWidth="1"/>
    <col min="85" max="85" width="0.5703125" style="47" customWidth="1"/>
    <col min="86" max="88" width="17.42578125" customWidth="1"/>
    <col min="89" max="89" width="13.42578125" customWidth="1"/>
    <col min="90" max="90" width="5.5703125" customWidth="1"/>
    <col min="97" max="97" width="5.42578125" customWidth="1"/>
    <col min="98" max="100" width="6.140625" customWidth="1"/>
  </cols>
  <sheetData>
    <row r="2" spans="1:89" ht="12.75" customHeight="1" x14ac:dyDescent="0.2">
      <c r="C2" s="361" t="s">
        <v>19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19"/>
      <c r="P2" s="19"/>
      <c r="Q2" s="19"/>
      <c r="R2" s="19"/>
      <c r="S2" s="19"/>
      <c r="T2" s="19"/>
    </row>
    <row r="3" spans="1:89" ht="12.75" customHeight="1" x14ac:dyDescent="0.2">
      <c r="C3" s="380" t="s">
        <v>20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20"/>
      <c r="P3" s="20"/>
      <c r="Q3" s="20"/>
      <c r="R3" s="20"/>
      <c r="S3" s="20"/>
      <c r="T3" s="20"/>
    </row>
    <row r="4" spans="1:89" ht="12.75" customHeight="1" x14ac:dyDescent="0.2">
      <c r="C4" s="1"/>
      <c r="D4" s="1"/>
      <c r="E4" s="1"/>
      <c r="F4" s="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9" ht="12.75" customHeight="1" x14ac:dyDescent="0.2">
      <c r="C5" s="426" t="s">
        <v>88</v>
      </c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"/>
      <c r="P5" s="1"/>
      <c r="Q5" s="1"/>
      <c r="R5" s="1"/>
      <c r="S5" s="1"/>
      <c r="T5" s="1"/>
    </row>
    <row r="6" spans="1:89" ht="12.75" customHeight="1" x14ac:dyDescent="0.2">
      <c r="C6" s="2"/>
      <c r="D6" s="2"/>
      <c r="E6" s="15"/>
      <c r="F6" s="2"/>
      <c r="G6" s="23"/>
      <c r="H6" s="2"/>
      <c r="I6" s="13"/>
      <c r="L6" s="2"/>
      <c r="M6" s="2"/>
      <c r="N6" s="15"/>
      <c r="O6" s="15"/>
      <c r="P6" s="15"/>
      <c r="Q6" s="15"/>
      <c r="R6" s="15"/>
      <c r="S6" s="15"/>
      <c r="T6" s="15"/>
      <c r="U6" s="2"/>
      <c r="V6" s="13"/>
    </row>
    <row r="7" spans="1:89" ht="12.75" customHeight="1" x14ac:dyDescent="0.2">
      <c r="B7" s="3"/>
      <c r="C7" s="4" t="s">
        <v>15</v>
      </c>
      <c r="D7" s="362"/>
      <c r="E7" s="362"/>
      <c r="F7" s="362"/>
      <c r="G7" s="362"/>
      <c r="H7" s="362"/>
      <c r="I7" s="28"/>
      <c r="J7" s="58"/>
      <c r="K7" s="130"/>
      <c r="L7" s="6" t="s">
        <v>18</v>
      </c>
      <c r="M7" s="6"/>
      <c r="N7" s="363"/>
      <c r="O7" s="363"/>
      <c r="P7" s="363"/>
      <c r="Q7" s="363"/>
      <c r="R7" s="363"/>
      <c r="S7" s="363"/>
      <c r="T7" s="363"/>
      <c r="U7" s="363"/>
      <c r="V7" s="119"/>
      <c r="W7" s="13"/>
      <c r="X7" s="13"/>
    </row>
    <row r="8" spans="1:89" ht="12.75" customHeight="1" x14ac:dyDescent="0.2">
      <c r="B8" s="3"/>
      <c r="C8" s="4" t="s">
        <v>1</v>
      </c>
      <c r="D8" s="364" t="s">
        <v>89</v>
      </c>
      <c r="E8" s="364"/>
      <c r="F8" s="364"/>
      <c r="G8" s="364"/>
      <c r="H8" s="364"/>
      <c r="I8" s="38"/>
      <c r="J8" s="97" t="s">
        <v>0</v>
      </c>
      <c r="K8" s="97">
        <v>0</v>
      </c>
      <c r="L8" s="152" t="s">
        <v>50</v>
      </c>
      <c r="M8" s="144"/>
      <c r="N8" s="144"/>
      <c r="O8" s="29"/>
      <c r="P8" s="29"/>
      <c r="Q8" s="29"/>
      <c r="R8" s="29"/>
      <c r="S8" s="29"/>
      <c r="T8" s="29"/>
      <c r="U8" s="30"/>
      <c r="V8" s="31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89" ht="12.75" customHeight="1" x14ac:dyDescent="0.2">
      <c r="B9" s="3"/>
      <c r="C9" s="4" t="s">
        <v>5</v>
      </c>
      <c r="D9" s="368"/>
      <c r="E9" s="369"/>
      <c r="F9" s="369"/>
      <c r="G9" s="369"/>
      <c r="H9" s="370"/>
      <c r="I9" s="39"/>
      <c r="J9" s="97" t="s">
        <v>24</v>
      </c>
      <c r="K9" s="97">
        <v>1</v>
      </c>
      <c r="L9" s="153" t="s">
        <v>49</v>
      </c>
      <c r="M9" s="145"/>
      <c r="N9" s="145"/>
      <c r="O9" s="33"/>
      <c r="P9" s="33"/>
      <c r="Q9" s="33"/>
      <c r="R9" s="33"/>
      <c r="S9" s="33"/>
      <c r="T9" s="33"/>
      <c r="U9" s="34"/>
      <c r="V9" s="34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89" ht="12.75" customHeight="1" x14ac:dyDescent="0.2">
      <c r="B10" s="3"/>
      <c r="C10" s="371" t="s">
        <v>10</v>
      </c>
      <c r="D10" s="372"/>
      <c r="E10" s="373"/>
      <c r="F10" s="374"/>
      <c r="G10" s="375"/>
      <c r="H10" s="376"/>
      <c r="I10" s="40"/>
      <c r="J10" s="97" t="s">
        <v>25</v>
      </c>
      <c r="K10" s="97">
        <v>2</v>
      </c>
      <c r="L10" s="153" t="s">
        <v>48</v>
      </c>
      <c r="M10" s="145"/>
      <c r="N10" s="145"/>
      <c r="O10" s="33"/>
      <c r="P10" s="33"/>
      <c r="Q10" s="33"/>
      <c r="R10" s="33"/>
      <c r="S10" s="33"/>
      <c r="T10" s="33"/>
      <c r="U10" s="34"/>
      <c r="V10" s="34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89" ht="12.75" customHeight="1" x14ac:dyDescent="0.2">
      <c r="B11" s="3"/>
      <c r="C11" s="371" t="s">
        <v>8</v>
      </c>
      <c r="D11" s="372"/>
      <c r="E11" s="373"/>
      <c r="F11" s="377">
        <f>COUNTIF(E59:E105,"=P")</f>
        <v>0</v>
      </c>
      <c r="G11" s="378"/>
      <c r="H11" s="379"/>
      <c r="I11" s="41"/>
      <c r="J11" s="97" t="s">
        <v>26</v>
      </c>
      <c r="K11" s="97">
        <v>3</v>
      </c>
      <c r="L11" s="153" t="s">
        <v>47</v>
      </c>
      <c r="M11" s="145"/>
      <c r="N11" s="145"/>
      <c r="O11" s="33"/>
      <c r="P11" s="117"/>
      <c r="Q11" s="117"/>
      <c r="R11" s="117"/>
      <c r="S11" s="11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</row>
    <row r="12" spans="1:89" ht="12.75" customHeight="1" x14ac:dyDescent="0.2">
      <c r="B12" s="3"/>
      <c r="C12" s="371" t="s">
        <v>13</v>
      </c>
      <c r="D12" s="372"/>
      <c r="E12" s="373"/>
      <c r="F12" s="377">
        <f>COUNTIF(E59:E105,"=A")</f>
        <v>0</v>
      </c>
      <c r="G12" s="378"/>
      <c r="H12" s="379"/>
      <c r="I12" s="41"/>
      <c r="J12" s="142"/>
      <c r="K12" s="142"/>
      <c r="L12" s="153"/>
      <c r="M12" s="59"/>
      <c r="N12" s="59"/>
      <c r="O12" s="59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118"/>
      <c r="BN12" s="118"/>
      <c r="BO12" s="118"/>
      <c r="BP12" s="118"/>
      <c r="BQ12" s="118"/>
      <c r="BR12" s="118"/>
      <c r="BS12" s="11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</row>
    <row r="13" spans="1:89" ht="12.75" customHeight="1" x14ac:dyDescent="0.2">
      <c r="C13" s="8"/>
      <c r="D13" s="8"/>
      <c r="E13" s="16"/>
      <c r="F13" s="8"/>
      <c r="G13" s="24"/>
      <c r="H13" s="8"/>
      <c r="I13" s="13"/>
      <c r="L13" s="33"/>
      <c r="M13" s="35"/>
      <c r="N13" s="35"/>
      <c r="O13" s="35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118"/>
      <c r="BN13" s="118"/>
      <c r="BO13" s="118"/>
      <c r="BP13" s="118"/>
      <c r="BQ13" s="118"/>
      <c r="BR13" s="118"/>
      <c r="BS13" s="11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K13" s="21"/>
    </row>
    <row r="14" spans="1:89" ht="12.75" customHeight="1" x14ac:dyDescent="0.2">
      <c r="M14" s="35"/>
      <c r="N14" s="35"/>
      <c r="O14" s="35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1"/>
      <c r="BN14" s="51"/>
      <c r="BO14" s="51"/>
      <c r="BP14" s="51"/>
      <c r="BQ14" s="51"/>
      <c r="BR14" s="51"/>
      <c r="BS14" s="51"/>
      <c r="CK14" s="42" t="s">
        <v>0</v>
      </c>
    </row>
    <row r="15" spans="1:89" ht="12.75" customHeight="1" thickBot="1" x14ac:dyDescent="0.25">
      <c r="B15" s="13"/>
      <c r="C15" s="13"/>
      <c r="D15" s="13" t="s">
        <v>39</v>
      </c>
      <c r="BM15" s="37"/>
      <c r="CK15" s="42" t="s">
        <v>4</v>
      </c>
    </row>
    <row r="16" spans="1:89" ht="12.75" customHeight="1" thickBot="1" x14ac:dyDescent="0.25">
      <c r="A16" s="13"/>
      <c r="B16" s="382" t="s">
        <v>46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4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M16" s="37"/>
      <c r="CK16" s="32"/>
    </row>
    <row r="17" spans="1:84" ht="12.75" customHeight="1" x14ac:dyDescent="0.2">
      <c r="A17" s="13"/>
      <c r="B17" s="124" t="s">
        <v>2</v>
      </c>
      <c r="C17" s="126" t="s">
        <v>27</v>
      </c>
      <c r="D17" s="365" t="s">
        <v>12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7"/>
      <c r="O17" s="120"/>
      <c r="P17" s="313" t="s">
        <v>40</v>
      </c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5"/>
      <c r="AG17" s="139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55"/>
      <c r="BN17" s="55"/>
      <c r="CC17" s="49"/>
      <c r="CD17" s="49"/>
      <c r="CE17" s="49"/>
      <c r="CF17" s="49"/>
    </row>
    <row r="18" spans="1:84" ht="15" customHeight="1" x14ac:dyDescent="0.2">
      <c r="A18" s="13"/>
      <c r="B18" s="125">
        <v>1</v>
      </c>
      <c r="C18" s="127">
        <v>1</v>
      </c>
      <c r="D18" s="319" t="s">
        <v>55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1"/>
      <c r="O18" s="116"/>
      <c r="P18" s="316" t="s">
        <v>51</v>
      </c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8"/>
      <c r="AG18" s="159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54"/>
      <c r="BN18" s="54"/>
      <c r="CC18" s="49"/>
      <c r="CD18" s="49"/>
      <c r="CE18" s="49"/>
      <c r="CF18" s="49"/>
    </row>
    <row r="19" spans="1:84" ht="27" customHeight="1" x14ac:dyDescent="0.2">
      <c r="A19" s="13"/>
      <c r="B19" s="125">
        <f>B18+1</f>
        <v>2</v>
      </c>
      <c r="C19" s="127">
        <v>1</v>
      </c>
      <c r="D19" s="319" t="s">
        <v>56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1"/>
      <c r="O19" s="116"/>
      <c r="P19" s="307" t="s">
        <v>85</v>
      </c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9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55"/>
      <c r="BN19" s="55"/>
      <c r="CC19" s="49"/>
      <c r="CD19" s="49"/>
      <c r="CE19" s="49"/>
      <c r="CF19" s="49"/>
    </row>
    <row r="20" spans="1:84" ht="13.5" x14ac:dyDescent="0.2">
      <c r="A20" s="13"/>
      <c r="B20" s="125">
        <f t="shared" ref="B20:B47" si="0">B19+1</f>
        <v>3</v>
      </c>
      <c r="C20" s="127">
        <v>1</v>
      </c>
      <c r="D20" s="322" t="s">
        <v>57</v>
      </c>
      <c r="E20" s="323"/>
      <c r="F20" s="323"/>
      <c r="G20" s="323"/>
      <c r="H20" s="323"/>
      <c r="I20" s="323"/>
      <c r="J20" s="323"/>
      <c r="K20" s="323"/>
      <c r="L20" s="323"/>
      <c r="M20" s="323"/>
      <c r="N20" s="324"/>
      <c r="O20" s="116"/>
      <c r="P20" s="307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9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56"/>
      <c r="BN20" s="56"/>
      <c r="CC20" s="49"/>
      <c r="CD20" s="49"/>
      <c r="CE20" s="49"/>
      <c r="CF20" s="49"/>
    </row>
    <row r="21" spans="1:84" ht="28.5" customHeight="1" x14ac:dyDescent="0.2">
      <c r="A21" s="13"/>
      <c r="B21" s="125">
        <f t="shared" si="0"/>
        <v>4</v>
      </c>
      <c r="C21" s="127">
        <v>1</v>
      </c>
      <c r="D21" s="329" t="s">
        <v>58</v>
      </c>
      <c r="E21" s="330"/>
      <c r="F21" s="330"/>
      <c r="G21" s="330"/>
      <c r="H21" s="330"/>
      <c r="I21" s="330"/>
      <c r="J21" s="330"/>
      <c r="K21" s="330"/>
      <c r="L21" s="330"/>
      <c r="M21" s="330"/>
      <c r="N21" s="331"/>
      <c r="O21" s="116"/>
      <c r="P21" s="310" t="s">
        <v>84</v>
      </c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2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57"/>
      <c r="BN21" s="57"/>
      <c r="CC21" s="49"/>
      <c r="CD21" s="49"/>
      <c r="CE21" s="49"/>
      <c r="CF21" s="49"/>
    </row>
    <row r="22" spans="1:84" ht="15" customHeight="1" x14ac:dyDescent="0.2">
      <c r="A22" s="13"/>
      <c r="B22" s="125">
        <f t="shared" si="0"/>
        <v>5</v>
      </c>
      <c r="C22" s="127">
        <v>1</v>
      </c>
      <c r="D22" s="322" t="s">
        <v>57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4"/>
      <c r="O22" s="116"/>
      <c r="P22" s="307" t="s">
        <v>85</v>
      </c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9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55"/>
      <c r="BN22" s="55"/>
      <c r="CC22" s="49"/>
      <c r="CD22" s="49"/>
      <c r="CE22" s="49"/>
      <c r="CF22" s="49"/>
    </row>
    <row r="23" spans="1:84" ht="28.5" customHeight="1" x14ac:dyDescent="0.2">
      <c r="A23" s="13"/>
      <c r="B23" s="125">
        <f t="shared" si="0"/>
        <v>6</v>
      </c>
      <c r="C23" s="127">
        <v>1</v>
      </c>
      <c r="D23" s="329" t="s">
        <v>58</v>
      </c>
      <c r="E23" s="330"/>
      <c r="F23" s="330"/>
      <c r="G23" s="330"/>
      <c r="H23" s="330"/>
      <c r="I23" s="330"/>
      <c r="J23" s="330"/>
      <c r="K23" s="330"/>
      <c r="L23" s="330"/>
      <c r="M23" s="330"/>
      <c r="N23" s="331"/>
      <c r="O23" s="116"/>
      <c r="P23" s="310" t="s">
        <v>84</v>
      </c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2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56"/>
      <c r="BN23" s="56"/>
      <c r="CC23" s="49"/>
      <c r="CD23" s="49"/>
      <c r="CE23" s="49"/>
      <c r="CF23" s="49"/>
    </row>
    <row r="24" spans="1:84" ht="15" customHeight="1" x14ac:dyDescent="0.2">
      <c r="A24" s="13"/>
      <c r="B24" s="125">
        <f t="shared" si="0"/>
        <v>7</v>
      </c>
      <c r="C24" s="127">
        <v>1</v>
      </c>
      <c r="D24" s="322" t="s">
        <v>57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4"/>
      <c r="O24" s="116"/>
      <c r="P24" s="307" t="s">
        <v>86</v>
      </c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9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56"/>
      <c r="BN24" s="56"/>
      <c r="CC24" s="49"/>
      <c r="CD24" s="49"/>
      <c r="CE24" s="49"/>
      <c r="CF24" s="49"/>
    </row>
    <row r="25" spans="1:84" ht="15" customHeight="1" x14ac:dyDescent="0.2">
      <c r="A25" s="13"/>
      <c r="B25" s="125">
        <f t="shared" si="0"/>
        <v>8</v>
      </c>
      <c r="C25" s="127">
        <v>1</v>
      </c>
      <c r="D25" s="319" t="s">
        <v>59</v>
      </c>
      <c r="E25" s="320"/>
      <c r="F25" s="320"/>
      <c r="G25" s="320"/>
      <c r="H25" s="320"/>
      <c r="I25" s="320"/>
      <c r="J25" s="320"/>
      <c r="K25" s="320"/>
      <c r="L25" s="320"/>
      <c r="M25" s="320"/>
      <c r="N25" s="321"/>
      <c r="O25" s="116"/>
      <c r="P25" s="310" t="s">
        <v>84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2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56"/>
      <c r="BN25" s="56"/>
      <c r="CC25" s="49"/>
      <c r="CD25" s="49"/>
      <c r="CE25" s="49"/>
      <c r="CF25" s="49"/>
    </row>
    <row r="26" spans="1:84" ht="15" customHeight="1" x14ac:dyDescent="0.2">
      <c r="A26" s="13"/>
      <c r="B26" s="125">
        <f t="shared" si="0"/>
        <v>9</v>
      </c>
      <c r="C26" s="127">
        <v>1</v>
      </c>
      <c r="D26" s="335" t="s">
        <v>60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116"/>
      <c r="P26" s="307" t="s">
        <v>85</v>
      </c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9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56"/>
      <c r="BN26" s="56"/>
      <c r="CC26" s="49"/>
      <c r="CD26" s="49"/>
      <c r="CE26" s="49"/>
      <c r="CF26" s="49"/>
    </row>
    <row r="27" spans="1:84" ht="15" customHeight="1" x14ac:dyDescent="0.2">
      <c r="A27" s="13"/>
      <c r="B27" s="125">
        <f t="shared" si="0"/>
        <v>10</v>
      </c>
      <c r="C27" s="127">
        <v>1</v>
      </c>
      <c r="D27" s="319" t="s">
        <v>61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1"/>
      <c r="O27" s="116"/>
      <c r="P27" s="310" t="s">
        <v>84</v>
      </c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2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56"/>
      <c r="BN27" s="56"/>
      <c r="CC27" s="49"/>
      <c r="CD27" s="49"/>
      <c r="CE27" s="49"/>
      <c r="CF27" s="49"/>
    </row>
    <row r="28" spans="1:84" ht="15" customHeight="1" x14ac:dyDescent="0.2">
      <c r="A28" s="13"/>
      <c r="B28" s="125">
        <f t="shared" si="0"/>
        <v>11</v>
      </c>
      <c r="C28" s="127">
        <v>1</v>
      </c>
      <c r="D28" s="319" t="s">
        <v>62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1"/>
      <c r="O28" s="116"/>
      <c r="P28" s="310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2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56"/>
      <c r="BN28" s="56"/>
      <c r="CC28" s="49"/>
      <c r="CD28" s="49"/>
      <c r="CE28" s="49"/>
      <c r="CF28" s="49"/>
    </row>
    <row r="29" spans="1:84" ht="30" customHeight="1" x14ac:dyDescent="0.2">
      <c r="A29" s="13"/>
      <c r="B29" s="125">
        <f t="shared" si="0"/>
        <v>12</v>
      </c>
      <c r="C29" s="127">
        <v>1</v>
      </c>
      <c r="D29" s="319" t="s">
        <v>63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1"/>
      <c r="O29" s="116"/>
      <c r="P29" s="307" t="s">
        <v>85</v>
      </c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9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56"/>
      <c r="BN29" s="56"/>
      <c r="CC29" s="49"/>
      <c r="CD29" s="49"/>
      <c r="CE29" s="49"/>
      <c r="CF29" s="49"/>
    </row>
    <row r="30" spans="1:84" ht="15" customHeight="1" x14ac:dyDescent="0.2">
      <c r="A30" s="13"/>
      <c r="B30" s="125">
        <f t="shared" si="0"/>
        <v>13</v>
      </c>
      <c r="C30" s="127">
        <v>1</v>
      </c>
      <c r="D30" s="322" t="s">
        <v>57</v>
      </c>
      <c r="E30" s="323"/>
      <c r="F30" s="323"/>
      <c r="G30" s="323"/>
      <c r="H30" s="323"/>
      <c r="I30" s="323"/>
      <c r="J30" s="323"/>
      <c r="K30" s="323"/>
      <c r="L30" s="323"/>
      <c r="M30" s="323"/>
      <c r="N30" s="324"/>
      <c r="O30" s="116"/>
      <c r="P30" s="307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9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56"/>
      <c r="BN30" s="56"/>
      <c r="CC30" s="49"/>
      <c r="CD30" s="49"/>
      <c r="CE30" s="49"/>
      <c r="CF30" s="49"/>
    </row>
    <row r="31" spans="1:84" ht="15" customHeight="1" x14ac:dyDescent="0.2">
      <c r="A31" s="13"/>
      <c r="B31" s="125">
        <f t="shared" si="0"/>
        <v>14</v>
      </c>
      <c r="C31" s="127">
        <v>1</v>
      </c>
      <c r="D31" s="319" t="s">
        <v>64</v>
      </c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116"/>
      <c r="P31" s="307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9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56"/>
      <c r="BN31" s="56"/>
      <c r="CC31" s="49"/>
      <c r="CD31" s="49"/>
      <c r="CE31" s="49"/>
      <c r="CF31" s="49"/>
    </row>
    <row r="32" spans="1:84" ht="15" customHeight="1" x14ac:dyDescent="0.2">
      <c r="A32" s="13"/>
      <c r="B32" s="125">
        <f t="shared" si="0"/>
        <v>15</v>
      </c>
      <c r="C32" s="127">
        <v>1</v>
      </c>
      <c r="D32" s="338" t="s">
        <v>65</v>
      </c>
      <c r="E32" s="339"/>
      <c r="F32" s="339"/>
      <c r="G32" s="339"/>
      <c r="H32" s="339"/>
      <c r="I32" s="339"/>
      <c r="J32" s="339"/>
      <c r="K32" s="339"/>
      <c r="L32" s="339"/>
      <c r="M32" s="339"/>
      <c r="N32" s="340"/>
      <c r="O32" s="116"/>
      <c r="P32" s="316" t="s">
        <v>51</v>
      </c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8"/>
      <c r="AG32" s="159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56"/>
      <c r="BN32" s="56"/>
      <c r="CC32" s="49"/>
      <c r="CD32" s="49"/>
      <c r="CE32" s="49"/>
      <c r="CF32" s="49"/>
    </row>
    <row r="33" spans="1:89" ht="15" customHeight="1" x14ac:dyDescent="0.2">
      <c r="A33" s="13"/>
      <c r="B33" s="125">
        <f t="shared" si="0"/>
        <v>16</v>
      </c>
      <c r="C33" s="127">
        <v>1</v>
      </c>
      <c r="D33" s="319" t="s">
        <v>66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1"/>
      <c r="O33" s="116"/>
      <c r="P33" s="310" t="s">
        <v>84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2"/>
      <c r="AG33" s="161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56"/>
      <c r="BN33" s="56"/>
      <c r="CC33" s="49"/>
      <c r="CD33" s="49"/>
      <c r="CE33" s="49"/>
      <c r="CF33" s="49"/>
    </row>
    <row r="34" spans="1:89" ht="15" customHeight="1" x14ac:dyDescent="0.2">
      <c r="A34" s="13"/>
      <c r="B34" s="125">
        <f t="shared" si="0"/>
        <v>17</v>
      </c>
      <c r="C34" s="127">
        <v>1</v>
      </c>
      <c r="D34" s="319" t="s">
        <v>67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1"/>
      <c r="O34" s="116"/>
      <c r="P34" s="307" t="s">
        <v>85</v>
      </c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9"/>
      <c r="AG34" s="160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56"/>
      <c r="BN34" s="56"/>
      <c r="CC34" s="49"/>
      <c r="CD34" s="49"/>
      <c r="CE34" s="49"/>
      <c r="CF34" s="49"/>
    </row>
    <row r="35" spans="1:89" ht="30.75" customHeight="1" x14ac:dyDescent="0.2">
      <c r="A35" s="13"/>
      <c r="B35" s="125">
        <f t="shared" si="0"/>
        <v>18</v>
      </c>
      <c r="C35" s="127">
        <v>1</v>
      </c>
      <c r="D35" s="319" t="s">
        <v>68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1"/>
      <c r="O35" s="116"/>
      <c r="P35" s="307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9"/>
      <c r="AG35" s="160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56"/>
      <c r="BN35" s="56"/>
      <c r="CC35" s="49"/>
      <c r="CD35" s="49"/>
      <c r="CE35" s="49"/>
      <c r="CF35" s="49"/>
    </row>
    <row r="36" spans="1:89" ht="15" customHeight="1" x14ac:dyDescent="0.2">
      <c r="A36" s="13"/>
      <c r="B36" s="125">
        <f t="shared" si="0"/>
        <v>19</v>
      </c>
      <c r="C36" s="127">
        <v>1</v>
      </c>
      <c r="D36" s="319" t="s">
        <v>69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1"/>
      <c r="O36" s="121"/>
      <c r="P36" s="310" t="s">
        <v>84</v>
      </c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2"/>
      <c r="AG36" s="161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55"/>
      <c r="BN36" s="55"/>
      <c r="CC36" s="50"/>
      <c r="CD36" s="50"/>
      <c r="CE36" s="50"/>
      <c r="CF36" s="50"/>
    </row>
    <row r="37" spans="1:89" ht="15" customHeight="1" x14ac:dyDescent="0.2">
      <c r="A37" s="13"/>
      <c r="B37" s="125">
        <f t="shared" si="0"/>
        <v>20</v>
      </c>
      <c r="C37" s="127">
        <v>1</v>
      </c>
      <c r="D37" s="319" t="s">
        <v>70</v>
      </c>
      <c r="E37" s="320"/>
      <c r="F37" s="320"/>
      <c r="G37" s="320"/>
      <c r="H37" s="320"/>
      <c r="I37" s="320"/>
      <c r="J37" s="320"/>
      <c r="K37" s="320"/>
      <c r="L37" s="320"/>
      <c r="M37" s="320"/>
      <c r="N37" s="321"/>
      <c r="O37" s="121"/>
      <c r="P37" s="307" t="s">
        <v>85</v>
      </c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9"/>
      <c r="AG37" s="160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55"/>
      <c r="BN37" s="55"/>
      <c r="CC37" s="50"/>
      <c r="CD37" s="50"/>
      <c r="CE37" s="50"/>
      <c r="CF37" s="50"/>
    </row>
    <row r="38" spans="1:89" ht="15" customHeight="1" x14ac:dyDescent="0.2">
      <c r="A38" s="13"/>
      <c r="B38" s="125">
        <f t="shared" si="0"/>
        <v>21</v>
      </c>
      <c r="C38" s="127">
        <v>1</v>
      </c>
      <c r="D38" s="319" t="s">
        <v>71</v>
      </c>
      <c r="E38" s="320"/>
      <c r="F38" s="320"/>
      <c r="G38" s="320"/>
      <c r="H38" s="320"/>
      <c r="I38" s="320"/>
      <c r="J38" s="320"/>
      <c r="K38" s="320"/>
      <c r="L38" s="320"/>
      <c r="M38" s="320"/>
      <c r="N38" s="321"/>
      <c r="O38" s="121"/>
      <c r="P38" s="310" t="s">
        <v>84</v>
      </c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2"/>
      <c r="AG38" s="161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55"/>
      <c r="BN38" s="55"/>
      <c r="CC38" s="50"/>
      <c r="CD38" s="50"/>
      <c r="CE38" s="50"/>
      <c r="CF38" s="50"/>
    </row>
    <row r="39" spans="1:89" ht="15" customHeight="1" x14ac:dyDescent="0.2">
      <c r="A39" s="13"/>
      <c r="B39" s="125">
        <f t="shared" si="0"/>
        <v>22</v>
      </c>
      <c r="C39" s="127">
        <v>1</v>
      </c>
      <c r="D39" s="319" t="s">
        <v>72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1"/>
      <c r="O39" s="121"/>
      <c r="P39" s="307" t="s">
        <v>85</v>
      </c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9"/>
      <c r="AG39" s="160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55"/>
      <c r="BN39" s="55"/>
      <c r="CC39" s="50"/>
      <c r="CD39" s="50"/>
      <c r="CE39" s="50"/>
      <c r="CF39" s="50"/>
    </row>
    <row r="40" spans="1:89" ht="15" customHeight="1" x14ac:dyDescent="0.2">
      <c r="A40" s="13"/>
      <c r="B40" s="125">
        <f t="shared" si="0"/>
        <v>23</v>
      </c>
      <c r="C40" s="127">
        <v>1</v>
      </c>
      <c r="D40" s="319" t="s">
        <v>73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1"/>
      <c r="O40" s="121"/>
      <c r="P40" s="310" t="s">
        <v>84</v>
      </c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2"/>
      <c r="AG40" s="161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55"/>
      <c r="BN40" s="55"/>
      <c r="CC40" s="50"/>
      <c r="CD40" s="50"/>
      <c r="CE40" s="50"/>
      <c r="CF40" s="50"/>
    </row>
    <row r="41" spans="1:89" ht="15" customHeight="1" x14ac:dyDescent="0.2">
      <c r="A41" s="13"/>
      <c r="B41" s="125">
        <f t="shared" si="0"/>
        <v>24</v>
      </c>
      <c r="C41" s="127">
        <v>1</v>
      </c>
      <c r="D41" s="335" t="s">
        <v>60</v>
      </c>
      <c r="E41" s="336"/>
      <c r="F41" s="336"/>
      <c r="G41" s="336"/>
      <c r="H41" s="336"/>
      <c r="I41" s="336"/>
      <c r="J41" s="336"/>
      <c r="K41" s="336"/>
      <c r="L41" s="336"/>
      <c r="M41" s="336"/>
      <c r="N41" s="337"/>
      <c r="O41" s="121"/>
      <c r="P41" s="307" t="s">
        <v>85</v>
      </c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9"/>
      <c r="AG41" s="160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55"/>
      <c r="BN41" s="55"/>
      <c r="CC41" s="50"/>
      <c r="CD41" s="50"/>
      <c r="CE41" s="50"/>
      <c r="CF41" s="50"/>
    </row>
    <row r="42" spans="1:89" ht="15" customHeight="1" thickBot="1" x14ac:dyDescent="0.25">
      <c r="A42" s="13"/>
      <c r="B42" s="125">
        <f t="shared" si="0"/>
        <v>25</v>
      </c>
      <c r="C42" s="128">
        <v>1</v>
      </c>
      <c r="D42" s="319" t="s">
        <v>74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1"/>
      <c r="O42" s="121"/>
      <c r="P42" s="310" t="s">
        <v>84</v>
      </c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2"/>
      <c r="AG42" s="161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55"/>
      <c r="BN42" s="55"/>
      <c r="CC42" s="50"/>
      <c r="CD42" s="50"/>
      <c r="CE42" s="50"/>
      <c r="CF42" s="50"/>
    </row>
    <row r="43" spans="1:89" ht="24" customHeight="1" thickBot="1" x14ac:dyDescent="0.25">
      <c r="A43" s="13"/>
      <c r="B43" s="125">
        <f t="shared" si="0"/>
        <v>26</v>
      </c>
      <c r="C43" s="127">
        <v>1</v>
      </c>
      <c r="D43" s="335" t="s">
        <v>60</v>
      </c>
      <c r="E43" s="336"/>
      <c r="F43" s="336"/>
      <c r="G43" s="336"/>
      <c r="H43" s="336"/>
      <c r="I43" s="336"/>
      <c r="J43" s="336"/>
      <c r="K43" s="336"/>
      <c r="L43" s="336"/>
      <c r="M43" s="336"/>
      <c r="N43" s="337"/>
      <c r="O43" s="116"/>
      <c r="P43" s="307" t="s">
        <v>85</v>
      </c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9"/>
      <c r="AG43" s="160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57"/>
      <c r="BN43" s="57"/>
      <c r="BU43" s="400" t="s">
        <v>80</v>
      </c>
      <c r="BV43" s="401"/>
      <c r="BW43" s="401"/>
      <c r="BX43" s="401"/>
      <c r="BY43" s="401"/>
      <c r="BZ43" s="401"/>
      <c r="CA43" s="401"/>
      <c r="CB43" s="402"/>
      <c r="CC43" s="50"/>
      <c r="CD43" s="50"/>
      <c r="CE43" s="50"/>
      <c r="CF43" s="50"/>
    </row>
    <row r="44" spans="1:89" ht="15.75" customHeight="1" x14ac:dyDescent="0.2">
      <c r="A44" s="13"/>
      <c r="B44" s="125">
        <f t="shared" si="0"/>
        <v>27</v>
      </c>
      <c r="C44" s="127">
        <v>1</v>
      </c>
      <c r="D44" s="319" t="s">
        <v>75</v>
      </c>
      <c r="E44" s="320"/>
      <c r="F44" s="320"/>
      <c r="G44" s="320"/>
      <c r="H44" s="320"/>
      <c r="I44" s="320"/>
      <c r="J44" s="320"/>
      <c r="K44" s="320"/>
      <c r="L44" s="320"/>
      <c r="M44" s="320"/>
      <c r="N44" s="321"/>
      <c r="O44" s="116"/>
      <c r="P44" s="307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9"/>
      <c r="AG44" s="160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56"/>
      <c r="BN44" s="56"/>
      <c r="BU44" s="416" t="str">
        <f>BU55</f>
        <v>1.- Reflexión sobre el texto.</v>
      </c>
      <c r="BV44" s="417"/>
      <c r="BW44" s="403" t="str">
        <f>BW55</f>
        <v>2.- Extracción de información explícita.</v>
      </c>
      <c r="BX44" s="403"/>
      <c r="BY44" s="410" t="str">
        <f>BY55</f>
        <v>3.- Extracción de información implícita.</v>
      </c>
      <c r="BZ44" s="410"/>
      <c r="CA44" s="412" t="str">
        <f>CA55</f>
        <v>4.- Reconocimiento de funciones gramaticales y usos ortográficos.</v>
      </c>
      <c r="CB44" s="413"/>
      <c r="CC44" s="50"/>
      <c r="CD44" s="50"/>
      <c r="CE44" s="50"/>
      <c r="CF44" s="50"/>
    </row>
    <row r="45" spans="1:89" ht="15.75" customHeight="1" x14ac:dyDescent="0.2">
      <c r="A45" s="13"/>
      <c r="B45" s="125">
        <f t="shared" si="0"/>
        <v>28</v>
      </c>
      <c r="C45" s="127">
        <v>1</v>
      </c>
      <c r="D45" s="319" t="s">
        <v>76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1"/>
      <c r="O45" s="116"/>
      <c r="P45" s="307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9"/>
      <c r="AG45" s="160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55"/>
      <c r="BN45" s="55"/>
      <c r="BU45" s="418"/>
      <c r="BV45" s="419"/>
      <c r="BW45" s="404"/>
      <c r="BX45" s="404"/>
      <c r="BY45" s="411"/>
      <c r="BZ45" s="411"/>
      <c r="CA45" s="414"/>
      <c r="CB45" s="415"/>
      <c r="CC45" s="50"/>
      <c r="CD45" s="50"/>
      <c r="CE45" s="50"/>
      <c r="CF45" s="50"/>
    </row>
    <row r="46" spans="1:89" ht="15.75" customHeight="1" x14ac:dyDescent="0.2">
      <c r="A46" s="13"/>
      <c r="B46" s="125">
        <f t="shared" si="0"/>
        <v>29</v>
      </c>
      <c r="C46" s="127">
        <v>1</v>
      </c>
      <c r="D46" s="338" t="s">
        <v>65</v>
      </c>
      <c r="E46" s="339"/>
      <c r="F46" s="339"/>
      <c r="G46" s="339"/>
      <c r="H46" s="339"/>
      <c r="I46" s="339"/>
      <c r="J46" s="339"/>
      <c r="K46" s="339"/>
      <c r="L46" s="339"/>
      <c r="M46" s="339"/>
      <c r="N46" s="340"/>
      <c r="O46" s="121"/>
      <c r="P46" s="316" t="s">
        <v>51</v>
      </c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8"/>
      <c r="AG46" s="159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54"/>
      <c r="BN46" s="54"/>
      <c r="BU46" s="418"/>
      <c r="BV46" s="419"/>
      <c r="BW46" s="404"/>
      <c r="BX46" s="404"/>
      <c r="BY46" s="411"/>
      <c r="BZ46" s="411"/>
      <c r="CA46" s="414"/>
      <c r="CB46" s="415"/>
      <c r="CC46" s="50"/>
      <c r="CD46" s="50"/>
      <c r="CE46" s="50"/>
      <c r="CF46" s="50"/>
    </row>
    <row r="47" spans="1:89" ht="28.5" customHeight="1" thickBot="1" x14ac:dyDescent="0.25">
      <c r="A47" s="13"/>
      <c r="B47" s="125">
        <f t="shared" si="0"/>
        <v>30</v>
      </c>
      <c r="C47" s="129">
        <v>3</v>
      </c>
      <c r="D47" s="347" t="s">
        <v>77</v>
      </c>
      <c r="E47" s="348"/>
      <c r="F47" s="348"/>
      <c r="G47" s="348"/>
      <c r="H47" s="348"/>
      <c r="I47" s="348"/>
      <c r="J47" s="348"/>
      <c r="K47" s="348"/>
      <c r="L47" s="348"/>
      <c r="M47" s="348"/>
      <c r="N47" s="349"/>
      <c r="O47" s="122"/>
      <c r="P47" s="351" t="s">
        <v>79</v>
      </c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3"/>
      <c r="AG47" s="162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56"/>
      <c r="BN47" s="56"/>
      <c r="BU47" s="184" t="s">
        <v>30</v>
      </c>
      <c r="BV47" s="185" t="s">
        <v>31</v>
      </c>
      <c r="BW47" s="183" t="s">
        <v>30</v>
      </c>
      <c r="BX47" s="183" t="s">
        <v>31</v>
      </c>
      <c r="BY47" s="188" t="s">
        <v>30</v>
      </c>
      <c r="BZ47" s="188" t="s">
        <v>31</v>
      </c>
      <c r="CA47" s="191" t="s">
        <v>30</v>
      </c>
      <c r="CB47" s="192" t="s">
        <v>31</v>
      </c>
      <c r="CC47" s="36"/>
      <c r="CD47" s="36"/>
      <c r="CE47" s="36"/>
      <c r="CF47" s="36"/>
    </row>
    <row r="48" spans="1:89" ht="12.75" customHeight="1" thickBot="1" x14ac:dyDescent="0.3">
      <c r="A48" s="13"/>
      <c r="B48" s="94" t="s">
        <v>17</v>
      </c>
      <c r="C48" s="95">
        <f>SUM(C18:C47)</f>
        <v>32</v>
      </c>
      <c r="D48" s="13"/>
      <c r="E48" s="3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123"/>
      <c r="BT48" s="154" t="s">
        <v>41</v>
      </c>
      <c r="BU48" s="80">
        <f>COUNTIF($BV$59:$BV$105, "B")</f>
        <v>0</v>
      </c>
      <c r="BV48" s="75" t="e">
        <f>COUNTIF($BV$59:$BV$105,"B")/COUNTIF($E$59:$E$105,"P")</f>
        <v>#DIV/0!</v>
      </c>
      <c r="BW48" s="61">
        <f>COUNTIF($BX$59:$BX$105,"B")</f>
        <v>0</v>
      </c>
      <c r="BX48" s="75" t="e">
        <f>COUNTIF($BX$59:$BX$105,"B")/COUNTIF($E$59:$E$105,"P")</f>
        <v>#DIV/0!</v>
      </c>
      <c r="BY48" s="61">
        <f>COUNTIF($BZ$59:$BZ$105,"B")</f>
        <v>0</v>
      </c>
      <c r="BZ48" s="75" t="e">
        <f>COUNTIF($BZ$59:$BZ$105,"B")/COUNTIF($E$59:$E$105,"P")</f>
        <v>#DIV/0!</v>
      </c>
      <c r="CA48" s="114">
        <f>COUNTIF($CB$59:$CB$105,"B")</f>
        <v>0</v>
      </c>
      <c r="CB48" s="76" t="e">
        <f>COUNTIF($CB$59:$CB$105,"B")/COUNTIF($E$59:$E$105,"P")</f>
        <v>#DIV/0!</v>
      </c>
      <c r="CD48" s="36"/>
      <c r="CE48" s="36"/>
      <c r="CF48" s="36"/>
      <c r="CG48" s="36"/>
      <c r="CJ48" s="47"/>
      <c r="CK48" s="47"/>
    </row>
    <row r="49" spans="1:86" ht="12.75" customHeight="1" x14ac:dyDescent="0.25">
      <c r="B49" s="13"/>
      <c r="C49" s="13"/>
      <c r="I49" s="47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BT49" s="155" t="s">
        <v>38</v>
      </c>
      <c r="BU49" s="80">
        <f>COUNTIF($BV$59:$BV$105, "MB")</f>
        <v>0</v>
      </c>
      <c r="BV49" s="75" t="e">
        <f>COUNTIF($BV$59:$BV$105,"MB")/COUNTIF($E$59:$E$105,"P")</f>
        <v>#DIV/0!</v>
      </c>
      <c r="BW49" s="61">
        <f>COUNTIF($BX$59:$BX$105,"MB")</f>
        <v>0</v>
      </c>
      <c r="BX49" s="75" t="e">
        <f>COUNTIF($BX$59:$BX$105,"MB")/COUNTIF($E$59:$E$105,"P")</f>
        <v>#DIV/0!</v>
      </c>
      <c r="BY49" s="61">
        <f>COUNTIF($BZ$59:$BZ$105,"MB")</f>
        <v>0</v>
      </c>
      <c r="BZ49" s="75" t="e">
        <f>COUNTIF($BZ$59:$BZ$105,"MB")/COUNTIF($E$59:$E$105,"P")</f>
        <v>#DIV/0!</v>
      </c>
      <c r="CA49" s="114">
        <f>COUNTIF($CB$59:$CB$105,"MB")</f>
        <v>0</v>
      </c>
      <c r="CB49" s="76" t="e">
        <f>COUNTIF($CB$59:$CB$105,"MB")/COUNTIF($E$59:$E$105,"P")</f>
        <v>#DIV/0!</v>
      </c>
    </row>
    <row r="50" spans="1:86" ht="12.75" customHeight="1" x14ac:dyDescent="0.25">
      <c r="D50" s="142" t="s">
        <v>53</v>
      </c>
      <c r="E50" s="97">
        <v>250</v>
      </c>
      <c r="F50" s="143">
        <f>E50/F52</f>
        <v>13.020833333333334</v>
      </c>
      <c r="G50" s="26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T50" s="155" t="s">
        <v>42</v>
      </c>
      <c r="BU50" s="80">
        <f>COUNTIF($BV$59:$BV$105, "MA")</f>
        <v>0</v>
      </c>
      <c r="BV50" s="75" t="e">
        <f>COUNTIF($BV$59:$BV$105,"MA")/COUNTIF($E$59:$E$105,"P")</f>
        <v>#DIV/0!</v>
      </c>
      <c r="BW50" s="61">
        <f>COUNTIF($BX$59:$BX$105,"MA")</f>
        <v>0</v>
      </c>
      <c r="BX50" s="75" t="e">
        <f>COUNTIF($BX$59:$BX$105,"MA")/COUNTIF($E$59:$E$105,"P")</f>
        <v>#DIV/0!</v>
      </c>
      <c r="BY50" s="61">
        <f>COUNTIF($BZ$59:$BZ$105,"MA")</f>
        <v>0</v>
      </c>
      <c r="BZ50" s="75" t="e">
        <f>COUNTIF($BZ$59:$BZ$105,"MA")/COUNTIF($E$59:$E$105,"P")</f>
        <v>#DIV/0!</v>
      </c>
      <c r="CA50" s="114">
        <f>COUNTIF($CB$59:$CB$105,"MA")</f>
        <v>0</v>
      </c>
      <c r="CB50" s="76" t="e">
        <f>COUNTIF($CB$59:$CB$105,"MA")/COUNTIF($E$59:$E$105,"P")</f>
        <v>#DIV/0!</v>
      </c>
    </row>
    <row r="51" spans="1:86" ht="12.75" customHeight="1" thickBot="1" x14ac:dyDescent="0.3">
      <c r="C51" s="3"/>
      <c r="D51" s="350" t="s">
        <v>6</v>
      </c>
      <c r="E51" s="350"/>
      <c r="F51" s="5">
        <f>C48</f>
        <v>32</v>
      </c>
      <c r="G51" s="27"/>
      <c r="H51" s="13"/>
      <c r="I51" s="13"/>
      <c r="AB51" s="51"/>
      <c r="AC51" s="51"/>
      <c r="BT51" s="156" t="s">
        <v>54</v>
      </c>
      <c r="BU51" s="81">
        <f>COUNTIF($BV$59:$BV$105, "A")</f>
        <v>0</v>
      </c>
      <c r="BV51" s="77" t="e">
        <f>COUNTIF($BV$59:$BV$105,"A")/COUNTIF($E$59:$E$105,"P")</f>
        <v>#DIV/0!</v>
      </c>
      <c r="BW51" s="62">
        <f>COUNTIF($BX$59:$BX$105,"A")</f>
        <v>0</v>
      </c>
      <c r="BX51" s="77" t="e">
        <f>COUNTIF($BX$59:$BX$105,"A")/COUNTIF($E$59:$E$105,"P")</f>
        <v>#DIV/0!</v>
      </c>
      <c r="BY51" s="62">
        <f>COUNTIF($BZ$59:$BZ$105,"A")</f>
        <v>0</v>
      </c>
      <c r="BZ51" s="77" t="e">
        <f>COUNTIF($BZ$59:$BZ$105,"A")/COUNTIF($E$59:$E$105,"P")</f>
        <v>#DIV/0!</v>
      </c>
      <c r="CA51" s="115">
        <f>COUNTIF($CB$59:$CB$105,"A")</f>
        <v>0</v>
      </c>
      <c r="CB51" s="78" t="e">
        <f>COUNTIF($CB$59:$CB$105,"A")/COUNTIF($E$59:$E$105,"P")</f>
        <v>#DIV/0!</v>
      </c>
    </row>
    <row r="52" spans="1:86" ht="12.75" customHeight="1" x14ac:dyDescent="0.2">
      <c r="C52" s="3"/>
      <c r="D52" s="345" t="s">
        <v>9</v>
      </c>
      <c r="E52" s="346"/>
      <c r="F52" s="5">
        <f>F51*0.6</f>
        <v>19.2</v>
      </c>
      <c r="G52" s="27"/>
      <c r="H52" s="13"/>
      <c r="I52" s="13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1:86" ht="12.75" customHeight="1" thickBot="1" x14ac:dyDescent="0.25">
      <c r="C53" s="13"/>
      <c r="D53" s="68"/>
      <c r="E53" s="68"/>
      <c r="F53" s="70"/>
      <c r="G53" s="69"/>
      <c r="H53" s="13"/>
      <c r="I53" s="13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51"/>
      <c r="V53" s="51"/>
      <c r="W53" s="51"/>
      <c r="X53" s="51"/>
      <c r="Y53" s="51"/>
      <c r="Z53" s="51"/>
      <c r="AA53" s="51"/>
      <c r="AB53" s="51"/>
    </row>
    <row r="54" spans="1:86" ht="12.75" customHeight="1" thickBot="1" x14ac:dyDescent="0.25">
      <c r="D54" s="13"/>
      <c r="E54" s="36"/>
      <c r="F54" s="71"/>
      <c r="G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2"/>
      <c r="BN54" s="2"/>
      <c r="BO54" s="2"/>
      <c r="BP54" s="2"/>
      <c r="BQ54" s="2"/>
      <c r="BR54" s="13"/>
      <c r="BS54" s="13"/>
      <c r="BT54" s="13"/>
      <c r="BU54" s="421" t="s">
        <v>40</v>
      </c>
      <c r="BV54" s="422"/>
      <c r="BW54" s="422"/>
      <c r="BX54" s="422"/>
      <c r="BY54" s="422"/>
      <c r="BZ54" s="422"/>
      <c r="CA54" s="422"/>
      <c r="CB54" s="423"/>
      <c r="CC54" s="13"/>
      <c r="CD54" s="13"/>
      <c r="CE54" s="13"/>
      <c r="CF54" s="13"/>
    </row>
    <row r="55" spans="1:86" ht="59.25" customHeight="1" x14ac:dyDescent="0.2">
      <c r="B55" s="13"/>
      <c r="C55" s="13"/>
      <c r="D55" s="13"/>
      <c r="E55" s="43"/>
      <c r="F55" s="343" t="s">
        <v>29</v>
      </c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55" t="s">
        <v>21</v>
      </c>
      <c r="BN55" s="355" t="s">
        <v>22</v>
      </c>
      <c r="BO55" s="407" t="s">
        <v>16</v>
      </c>
      <c r="BP55" s="332" t="s">
        <v>52</v>
      </c>
      <c r="BQ55" s="420" t="s">
        <v>14</v>
      </c>
      <c r="BR55" s="182"/>
      <c r="BS55" s="182"/>
      <c r="BT55" s="60"/>
      <c r="BU55" s="416" t="str">
        <f>P18</f>
        <v>1.- Reflexión sobre el texto.</v>
      </c>
      <c r="BV55" s="417"/>
      <c r="BW55" s="403" t="str">
        <f>P21</f>
        <v>2.- Extracción de información explícita.</v>
      </c>
      <c r="BX55" s="403"/>
      <c r="BY55" s="410" t="str">
        <f>P19</f>
        <v>3.- Extracción de información implícita.</v>
      </c>
      <c r="BZ55" s="410"/>
      <c r="CA55" s="412" t="str">
        <f>P47</f>
        <v>4.- Reconocimiento de funciones gramaticales y usos ortográficos.</v>
      </c>
      <c r="CB55" s="413"/>
      <c r="CC55" s="60"/>
      <c r="CF55" s="51"/>
      <c r="CG55" s="13"/>
      <c r="CH55" s="37"/>
    </row>
    <row r="56" spans="1:86" ht="12.75" hidden="1" customHeight="1" x14ac:dyDescent="0.2">
      <c r="B56" s="13"/>
      <c r="C56" s="13"/>
      <c r="D56" s="13"/>
      <c r="E56" s="44" t="s">
        <v>23</v>
      </c>
      <c r="F56" s="6" t="s">
        <v>24</v>
      </c>
      <c r="G56" s="6"/>
      <c r="H56" s="6" t="s">
        <v>25</v>
      </c>
      <c r="I56" s="6"/>
      <c r="J56" s="6" t="s">
        <v>25</v>
      </c>
      <c r="K56" s="6"/>
      <c r="L56" s="6" t="s">
        <v>26</v>
      </c>
      <c r="M56" s="6"/>
      <c r="N56" s="6" t="s">
        <v>25</v>
      </c>
      <c r="O56" s="6"/>
      <c r="P56" s="6" t="s">
        <v>25</v>
      </c>
      <c r="Q56" s="6"/>
      <c r="R56" s="6" t="s">
        <v>0</v>
      </c>
      <c r="S56" s="6"/>
      <c r="T56" s="6" t="s">
        <v>26</v>
      </c>
      <c r="U56" s="6"/>
      <c r="V56" s="6" t="s">
        <v>26</v>
      </c>
      <c r="W56" s="6"/>
      <c r="X56" s="6" t="s">
        <v>24</v>
      </c>
      <c r="Y56" s="6"/>
      <c r="Z56" s="6" t="s">
        <v>0</v>
      </c>
      <c r="AA56" s="6"/>
      <c r="AB56" s="6" t="s">
        <v>0</v>
      </c>
      <c r="AC56" s="6"/>
      <c r="AD56" s="6" t="s">
        <v>26</v>
      </c>
      <c r="AE56" s="6"/>
      <c r="AF56" s="6" t="s">
        <v>25</v>
      </c>
      <c r="AG56" s="6"/>
      <c r="AH56" s="6" t="s">
        <v>26</v>
      </c>
      <c r="AI56" s="6"/>
      <c r="AJ56" s="6" t="s">
        <v>25</v>
      </c>
      <c r="AK56" s="6"/>
      <c r="AL56" s="6" t="s">
        <v>26</v>
      </c>
      <c r="AM56" s="6"/>
      <c r="AN56" s="6" t="s">
        <v>26</v>
      </c>
      <c r="AO56" s="6"/>
      <c r="AP56" s="6" t="s">
        <v>0</v>
      </c>
      <c r="AQ56" s="6"/>
      <c r="AR56" s="6" t="s">
        <v>26</v>
      </c>
      <c r="AS56" s="6"/>
      <c r="AT56" s="6" t="s">
        <v>0</v>
      </c>
      <c r="AU56" s="6"/>
      <c r="AV56" s="6" t="s">
        <v>24</v>
      </c>
      <c r="AW56" s="6"/>
      <c r="AX56" s="6" t="s">
        <v>24</v>
      </c>
      <c r="AY56" s="6"/>
      <c r="AZ56" s="6" t="s">
        <v>0</v>
      </c>
      <c r="BA56" s="6"/>
      <c r="BB56" s="6" t="s">
        <v>26</v>
      </c>
      <c r="BC56" s="6"/>
      <c r="BD56" s="6" t="s">
        <v>0</v>
      </c>
      <c r="BE56" s="6"/>
      <c r="BF56" s="6" t="s">
        <v>26</v>
      </c>
      <c r="BG56" s="6"/>
      <c r="BH56" s="6" t="s">
        <v>25</v>
      </c>
      <c r="BI56" s="6"/>
      <c r="BJ56" s="6" t="s">
        <v>25</v>
      </c>
      <c r="BK56" s="6"/>
      <c r="BL56" s="6"/>
      <c r="BM56" s="356"/>
      <c r="BN56" s="356"/>
      <c r="BO56" s="408"/>
      <c r="BP56" s="333"/>
      <c r="BQ56" s="420"/>
      <c r="BR56" s="182"/>
      <c r="BS56" s="182"/>
      <c r="BT56" s="60"/>
      <c r="BU56" s="418"/>
      <c r="BV56" s="419"/>
      <c r="BW56" s="404"/>
      <c r="BX56" s="404"/>
      <c r="BY56" s="411"/>
      <c r="BZ56" s="411"/>
      <c r="CA56" s="414"/>
      <c r="CB56" s="415"/>
      <c r="CC56" s="60"/>
      <c r="CF56" s="51"/>
      <c r="CG56" s="13"/>
      <c r="CH56" s="37"/>
    </row>
    <row r="57" spans="1:86" ht="12.75" hidden="1" customHeight="1" x14ac:dyDescent="0.2">
      <c r="B57" s="2"/>
      <c r="C57" s="2"/>
      <c r="D57" s="2"/>
      <c r="E57" s="44"/>
      <c r="F57" s="74">
        <v>1</v>
      </c>
      <c r="G57" s="74"/>
      <c r="H57" s="74">
        <v>1</v>
      </c>
      <c r="I57" s="74"/>
      <c r="J57" s="74">
        <v>1</v>
      </c>
      <c r="K57" s="74"/>
      <c r="L57" s="74">
        <v>1</v>
      </c>
      <c r="M57" s="74"/>
      <c r="N57" s="74">
        <v>1</v>
      </c>
      <c r="O57" s="74"/>
      <c r="P57" s="74">
        <v>1</v>
      </c>
      <c r="Q57" s="74"/>
      <c r="R57" s="74">
        <v>1</v>
      </c>
      <c r="S57" s="74"/>
      <c r="T57" s="74">
        <v>1</v>
      </c>
      <c r="U57" s="74"/>
      <c r="V57" s="74">
        <v>1</v>
      </c>
      <c r="W57" s="74"/>
      <c r="X57" s="74">
        <v>1</v>
      </c>
      <c r="Y57" s="74"/>
      <c r="Z57" s="74">
        <v>1</v>
      </c>
      <c r="AA57" s="74"/>
      <c r="AB57" s="74">
        <v>1</v>
      </c>
      <c r="AC57" s="74"/>
      <c r="AD57" s="74">
        <v>1</v>
      </c>
      <c r="AE57" s="74"/>
      <c r="AF57" s="74">
        <v>1</v>
      </c>
      <c r="AG57" s="74"/>
      <c r="AH57" s="74">
        <v>1</v>
      </c>
      <c r="AI57" s="74"/>
      <c r="AJ57" s="74">
        <v>1</v>
      </c>
      <c r="AK57" s="74"/>
      <c r="AL57" s="74">
        <v>1</v>
      </c>
      <c r="AM57" s="74"/>
      <c r="AN57" s="74">
        <v>1</v>
      </c>
      <c r="AO57" s="74"/>
      <c r="AP57" s="74">
        <v>1</v>
      </c>
      <c r="AQ57" s="74"/>
      <c r="AR57" s="74">
        <v>1</v>
      </c>
      <c r="AS57" s="74"/>
      <c r="AT57" s="74">
        <v>1</v>
      </c>
      <c r="AU57" s="74"/>
      <c r="AV57" s="74">
        <v>1</v>
      </c>
      <c r="AW57" s="74"/>
      <c r="AX57" s="74">
        <v>1</v>
      </c>
      <c r="AY57" s="74"/>
      <c r="AZ57" s="74">
        <v>1</v>
      </c>
      <c r="BA57" s="74"/>
      <c r="BB57" s="74">
        <v>1</v>
      </c>
      <c r="BC57" s="74"/>
      <c r="BD57" s="74">
        <v>1</v>
      </c>
      <c r="BE57" s="74"/>
      <c r="BF57" s="74">
        <v>1</v>
      </c>
      <c r="BG57" s="74"/>
      <c r="BH57" s="74">
        <v>1</v>
      </c>
      <c r="BI57" s="74"/>
      <c r="BJ57" s="74">
        <v>1</v>
      </c>
      <c r="BK57" s="74"/>
      <c r="BL57" s="74">
        <v>3</v>
      </c>
      <c r="BM57" s="356"/>
      <c r="BN57" s="356"/>
      <c r="BO57" s="408"/>
      <c r="BP57" s="333"/>
      <c r="BQ57" s="420"/>
      <c r="BR57" s="182"/>
      <c r="BS57" s="182"/>
      <c r="BT57" s="60"/>
      <c r="BU57" s="418"/>
      <c r="BV57" s="419"/>
      <c r="BW57" s="404"/>
      <c r="BX57" s="404"/>
      <c r="BY57" s="411"/>
      <c r="BZ57" s="411"/>
      <c r="CA57" s="414"/>
      <c r="CB57" s="415"/>
      <c r="CC57" s="60"/>
      <c r="CF57" s="51"/>
      <c r="CG57" s="13"/>
      <c r="CH57" s="37"/>
    </row>
    <row r="58" spans="1:86" ht="50.25" customHeight="1" thickBot="1" x14ac:dyDescent="0.25">
      <c r="A58" s="3"/>
      <c r="B58" s="12" t="s">
        <v>7</v>
      </c>
      <c r="C58" s="358" t="s">
        <v>11</v>
      </c>
      <c r="D58" s="358"/>
      <c r="E58" s="73" t="s">
        <v>33</v>
      </c>
      <c r="F58" s="194">
        <v>1</v>
      </c>
      <c r="G58" s="194"/>
      <c r="H58" s="132">
        <v>2</v>
      </c>
      <c r="I58" s="132"/>
      <c r="J58" s="132">
        <v>3</v>
      </c>
      <c r="K58" s="132"/>
      <c r="L58" s="193">
        <v>4</v>
      </c>
      <c r="M58" s="193"/>
      <c r="N58" s="132">
        <v>5</v>
      </c>
      <c r="O58" s="132"/>
      <c r="P58" s="193">
        <v>6</v>
      </c>
      <c r="Q58" s="193"/>
      <c r="R58" s="132">
        <v>7</v>
      </c>
      <c r="S58" s="132"/>
      <c r="T58" s="193">
        <v>8</v>
      </c>
      <c r="U58" s="193"/>
      <c r="V58" s="132">
        <v>9</v>
      </c>
      <c r="W58" s="132"/>
      <c r="X58" s="193">
        <v>10</v>
      </c>
      <c r="Y58" s="193"/>
      <c r="Z58" s="193">
        <v>11</v>
      </c>
      <c r="AA58" s="193"/>
      <c r="AB58" s="132">
        <v>12</v>
      </c>
      <c r="AC58" s="132"/>
      <c r="AD58" s="132">
        <v>13</v>
      </c>
      <c r="AE58" s="132"/>
      <c r="AF58" s="132">
        <v>14</v>
      </c>
      <c r="AG58" s="132"/>
      <c r="AH58" s="194">
        <v>15</v>
      </c>
      <c r="AI58" s="194"/>
      <c r="AJ58" s="193">
        <v>16</v>
      </c>
      <c r="AK58" s="193"/>
      <c r="AL58" s="132">
        <v>17</v>
      </c>
      <c r="AM58" s="132"/>
      <c r="AN58" s="132">
        <v>18</v>
      </c>
      <c r="AO58" s="132"/>
      <c r="AP58" s="193">
        <v>19</v>
      </c>
      <c r="AQ58" s="193"/>
      <c r="AR58" s="132">
        <v>20</v>
      </c>
      <c r="AS58" s="132"/>
      <c r="AT58" s="193">
        <v>21</v>
      </c>
      <c r="AU58" s="193"/>
      <c r="AV58" s="132">
        <v>22</v>
      </c>
      <c r="AW58" s="132"/>
      <c r="AX58" s="193">
        <v>23</v>
      </c>
      <c r="AY58" s="193"/>
      <c r="AZ58" s="132">
        <v>24</v>
      </c>
      <c r="BA58" s="132"/>
      <c r="BB58" s="193">
        <v>25</v>
      </c>
      <c r="BC58" s="193"/>
      <c r="BD58" s="132">
        <v>26</v>
      </c>
      <c r="BE58" s="132"/>
      <c r="BF58" s="132">
        <v>27</v>
      </c>
      <c r="BG58" s="132"/>
      <c r="BH58" s="132">
        <v>28</v>
      </c>
      <c r="BI58" s="132"/>
      <c r="BJ58" s="194">
        <v>29</v>
      </c>
      <c r="BK58" s="194"/>
      <c r="BL58" s="133">
        <v>30</v>
      </c>
      <c r="BM58" s="357"/>
      <c r="BN58" s="357"/>
      <c r="BO58" s="409"/>
      <c r="BP58" s="334"/>
      <c r="BQ58" s="420"/>
      <c r="BR58" s="296" t="s">
        <v>81</v>
      </c>
      <c r="BS58" s="296" t="s">
        <v>82</v>
      </c>
      <c r="BT58" s="297" t="s">
        <v>83</v>
      </c>
      <c r="BU58" s="186" t="s">
        <v>44</v>
      </c>
      <c r="BV58" s="187" t="s">
        <v>14</v>
      </c>
      <c r="BW58" s="183" t="s">
        <v>44</v>
      </c>
      <c r="BX58" s="183" t="s">
        <v>14</v>
      </c>
      <c r="BY58" s="195" t="s">
        <v>44</v>
      </c>
      <c r="BZ58" s="195" t="s">
        <v>14</v>
      </c>
      <c r="CA58" s="189" t="s">
        <v>44</v>
      </c>
      <c r="CB58" s="190" t="s">
        <v>14</v>
      </c>
      <c r="CC58" s="60"/>
      <c r="CF58" s="51"/>
      <c r="CG58" s="13"/>
      <c r="CH58" s="37"/>
    </row>
    <row r="59" spans="1:86" ht="12.75" customHeight="1" x14ac:dyDescent="0.2">
      <c r="A59" s="3"/>
      <c r="B59" s="5">
        <v>1</v>
      </c>
      <c r="C59" s="341"/>
      <c r="D59" s="342"/>
      <c r="E59" s="14"/>
      <c r="F59" s="88"/>
      <c r="G59" s="89">
        <f>IF(F59=$F$56,$F$57,0)</f>
        <v>0</v>
      </c>
      <c r="H59" s="88"/>
      <c r="I59" s="89">
        <f>IF(H59=$H$56,$H$57,0)</f>
        <v>0</v>
      </c>
      <c r="J59" s="88"/>
      <c r="K59" s="89">
        <f>IF(J59=$J$56,$J$57,0)</f>
        <v>0</v>
      </c>
      <c r="L59" s="88"/>
      <c r="M59" s="89">
        <f>IF(L59=$L$56,$L$57,0)</f>
        <v>0</v>
      </c>
      <c r="N59" s="88"/>
      <c r="O59" s="89">
        <f>IF(N59=$N$56,$N$57,0)</f>
        <v>0</v>
      </c>
      <c r="P59" s="88"/>
      <c r="Q59" s="89">
        <f>IF(P59=$P$56,$P$57,0)</f>
        <v>0</v>
      </c>
      <c r="R59" s="88"/>
      <c r="S59" s="89">
        <f>IF(R59=$R$56,$R$57,0)</f>
        <v>0</v>
      </c>
      <c r="T59" s="88"/>
      <c r="U59" s="89">
        <f>IF(T59=$T$56,$T$57,0)</f>
        <v>0</v>
      </c>
      <c r="V59" s="88"/>
      <c r="W59" s="89">
        <f>IF(V59=$V$56,$V$57,0)</f>
        <v>0</v>
      </c>
      <c r="X59" s="88"/>
      <c r="Y59" s="89">
        <f>IF(X59=$X$56,$X$57,0)</f>
        <v>0</v>
      </c>
      <c r="Z59" s="90"/>
      <c r="AA59" s="89">
        <f>IF(Z59=$Z$56,$Z$57,0)</f>
        <v>0</v>
      </c>
      <c r="AB59" s="90"/>
      <c r="AC59" s="89">
        <f t="shared" ref="AC59:AC105" si="1">IF(AB59=$AB$56,$AB$57,0)</f>
        <v>0</v>
      </c>
      <c r="AD59" s="90"/>
      <c r="AE59" s="89">
        <f t="shared" ref="AE59:AE105" si="2">IF(AD59=$AD$56,$AD$57,0)</f>
        <v>0</v>
      </c>
      <c r="AF59" s="90"/>
      <c r="AG59" s="89">
        <f t="shared" ref="AG59:AG103" si="3">IF(AF59=$AF$56,$AF$57,0)</f>
        <v>0</v>
      </c>
      <c r="AH59" s="90"/>
      <c r="AI59" s="89">
        <f t="shared" ref="AI59:AI105" si="4">IF(AH59=$AH$56,$AH$57,0)</f>
        <v>0</v>
      </c>
      <c r="AJ59" s="90"/>
      <c r="AK59" s="89">
        <f t="shared" ref="AK59:AK105" si="5">IF(AJ59=$AJ$56,$AJ$57,0)</f>
        <v>0</v>
      </c>
      <c r="AL59" s="90"/>
      <c r="AM59" s="89">
        <f t="shared" ref="AM59:AM105" si="6">IF(AL59=$AL$56,$AL$57,0)</f>
        <v>0</v>
      </c>
      <c r="AN59" s="88"/>
      <c r="AO59" s="89">
        <f t="shared" ref="AO59:AO104" si="7">IF(AN59=$AN$56,$AN$57,0)</f>
        <v>0</v>
      </c>
      <c r="AP59" s="88"/>
      <c r="AQ59" s="89">
        <f t="shared" ref="AQ59:AQ104" si="8">IF(AP59=$AP$56,$AP$57,0)</f>
        <v>0</v>
      </c>
      <c r="AR59" s="90"/>
      <c r="AS59" s="89">
        <f t="shared" ref="AS59:AS103" si="9">IF(AR59=$AR$56,$AR$57,0)</f>
        <v>0</v>
      </c>
      <c r="AT59" s="90"/>
      <c r="AU59" s="89">
        <f t="shared" ref="AU59:AU105" si="10">IF(AT59=$AT$56,$AT$57,0)</f>
        <v>0</v>
      </c>
      <c r="AV59" s="90"/>
      <c r="AW59" s="89">
        <f t="shared" ref="AW59:AW105" si="11">IF(AV59=$AV$56,$AV$57,0)</f>
        <v>0</v>
      </c>
      <c r="AX59" s="90"/>
      <c r="AY59" s="89">
        <f t="shared" ref="AY59:AY105" si="12">IF(AX59=$AX$56,$AX$57,0)</f>
        <v>0</v>
      </c>
      <c r="AZ59" s="90"/>
      <c r="BA59" s="89">
        <f t="shared" ref="BA59:BA105" si="13">IF(AZ59=$AZ$56,$AZ$57,0)</f>
        <v>0</v>
      </c>
      <c r="BB59" s="88"/>
      <c r="BC59" s="89">
        <f t="shared" ref="BC59:BC105" si="14">IF(BB59=$BB$56,$BB$57,0)</f>
        <v>0</v>
      </c>
      <c r="BD59" s="88"/>
      <c r="BE59" s="89">
        <f t="shared" ref="BE59:BE105" si="15">IF(BD59=$BD$56,$BD$57,0)</f>
        <v>0</v>
      </c>
      <c r="BF59" s="88"/>
      <c r="BG59" s="89">
        <f t="shared" ref="BG59:BG105" si="16">IF(BF59=$BF$56,$BF$57,0)</f>
        <v>0</v>
      </c>
      <c r="BH59" s="88"/>
      <c r="BI59" s="89">
        <f t="shared" ref="BI59:BI105" si="17">IF(BH59=$BH$56,$BH$57,0)</f>
        <v>0</v>
      </c>
      <c r="BJ59" s="88"/>
      <c r="BK59" s="89">
        <f>IF(BJ59=$BJ$56,$BJ$57,0)</f>
        <v>0</v>
      </c>
      <c r="BL59" s="88"/>
      <c r="BM59" s="85">
        <f>IF((E59="P"),SUM(F59:BL59),0)</f>
        <v>0</v>
      </c>
      <c r="BN59" s="86">
        <f t="shared" ref="BN59:BN105" si="18">(BM59*100)/F$51</f>
        <v>0</v>
      </c>
      <c r="BO59" s="87">
        <f t="shared" ref="BO59:BO105" si="19">IF(BM59&gt;=F$52,0.234375*BM59-0.5,0.10416667*BM59+2)</f>
        <v>2</v>
      </c>
      <c r="BP59" s="87">
        <f>BM59*$F$50</f>
        <v>0</v>
      </c>
      <c r="BQ59" s="5">
        <f>IF($E$59:$E$105="P",IF(AND((BN59&lt;50),(BN59&gt;=0)),"INICIAL",IF(AND((BN59&lt;80),(BN59&gt;49)),"INTERMEDIO",IF(AND((BN59&lt;=100),(BN59&gt;79)),"AVANZADO"))),0)</f>
        <v>0</v>
      </c>
      <c r="BR59" s="298">
        <f>IF((E59="P"),ROUND(BO59-$BO$108,2),0)</f>
        <v>0</v>
      </c>
      <c r="BS59" s="299">
        <f>IF((E59="P"),ROUND(POWER(BR59,2),3),0)</f>
        <v>0</v>
      </c>
      <c r="BT59" s="300">
        <f>SUM(BS59:BS105)</f>
        <v>0</v>
      </c>
      <c r="BU59" s="134">
        <f>IF((E59="P"),(SUM(F59:G59)+SUM(AH59:AI59)+SUM(BJ59:BK59))/3,0)</f>
        <v>0</v>
      </c>
      <c r="BV59" s="135">
        <f>IF($E$59:$E$105="P",IF(BU59&lt;=0.25,"B",IF(BU59&lt;=0.5,"MB",IF(BU59&lt;=0.75,"MA",IF(BU59&lt;=1,"A")))),0)</f>
        <v>0</v>
      </c>
      <c r="BW59" s="136">
        <f>IF((E59="P"),(SUM(L59:M59)+SUM(P59:Q59)+SUM(T59:U59)+SUM(X59:AA59)+SUM(AJ59:AK59)+SUM(AP59:AQ59)+SUM(AT59:AU59)+SUM(AX59:AY59)+SUM(BB59:BC59))/10,0)</f>
        <v>0</v>
      </c>
      <c r="BX59" s="135">
        <f>IF($E$59:$E$105="P",IF(BW59&lt;=0.25,"B",IF(BW59&lt;=0.5,"MB",IF(BW59=0.75,"MA",IF(BW59&lt;=1,"A")))),0)</f>
        <v>0</v>
      </c>
      <c r="BY59" s="136">
        <f>IF((E59="P"),(SUM(H59:K59)+SUM(N59:O59)+SUM(R59:S59)+SUM(V59:W59)+SUM(AB59:AG59)+SUM(AL59:AO59)+SUM(AR59:AS59)+SUM(AV59:AW59)+SUM(AZ59:BA59)+SUM(BD59:BI59))/16,0)</f>
        <v>0</v>
      </c>
      <c r="BZ59" s="135">
        <f>IF($E$59:$E$105="P",IF(BY59&lt;=0.25,"B",IF(BY59&lt;=0.5,"MB",IF(BY59&lt;=0.75,"MA",IF(BY59&lt;=1,"A")))),0)</f>
        <v>0</v>
      </c>
      <c r="CA59" s="137">
        <f>IF((E59="P"),SUM(BL59:BL59)/3,0)</f>
        <v>0</v>
      </c>
      <c r="CB59" s="138">
        <f>IF($E$59:$E$105="P",IF(CA59&lt;=0.25,"B",IF(CA59&lt;=0.5,"MB",IF(CA59&lt;=0.75,"MA",IF(CA59&lt;=1,"A")))),0)</f>
        <v>0</v>
      </c>
      <c r="CC59" s="52"/>
      <c r="CF59" s="51"/>
      <c r="CG59" s="13"/>
      <c r="CH59" s="37"/>
    </row>
    <row r="60" spans="1:86" ht="12.75" customHeight="1" x14ac:dyDescent="0.2">
      <c r="A60" s="3"/>
      <c r="B60" s="5">
        <v>2</v>
      </c>
      <c r="C60" s="341"/>
      <c r="D60" s="342"/>
      <c r="E60" s="14"/>
      <c r="F60" s="82"/>
      <c r="G60" s="83">
        <f t="shared" ref="G60:G105" si="20">IF(F60=$F$56,$F$57,0)</f>
        <v>0</v>
      </c>
      <c r="H60" s="82"/>
      <c r="I60" s="83">
        <f t="shared" ref="I60:I105" si="21">IF(H60=$H$56,$H$57,0)</f>
        <v>0</v>
      </c>
      <c r="J60" s="82"/>
      <c r="K60" s="83">
        <f t="shared" ref="K60:K105" si="22">IF(J60=$J$56,$J$57,0)</f>
        <v>0</v>
      </c>
      <c r="L60" s="82"/>
      <c r="M60" s="83">
        <f t="shared" ref="M60:M105" si="23">IF(L60=$L$56,$L$57,0)</f>
        <v>0</v>
      </c>
      <c r="N60" s="82"/>
      <c r="O60" s="83">
        <f t="shared" ref="O60:O105" si="24">IF(N60=$N$56,$N$57,0)</f>
        <v>0</v>
      </c>
      <c r="P60" s="82"/>
      <c r="Q60" s="83">
        <f t="shared" ref="Q60:Q105" si="25">IF(P60=$P$56,$P$57,0)</f>
        <v>0</v>
      </c>
      <c r="R60" s="82"/>
      <c r="S60" s="89">
        <f t="shared" ref="S60:S105" si="26">IF(R60=$R$56,$R$57,0)</f>
        <v>0</v>
      </c>
      <c r="T60" s="82"/>
      <c r="U60" s="89">
        <f t="shared" ref="U60:U105" si="27">IF(T60=$T$56,$T$57,0)</f>
        <v>0</v>
      </c>
      <c r="V60" s="82"/>
      <c r="W60" s="89">
        <f t="shared" ref="W60:W105" si="28">IF(V60=$V$56,$V$57,0)</f>
        <v>0</v>
      </c>
      <c r="X60" s="82"/>
      <c r="Y60" s="89">
        <f>IF(X60=$X$56,$X$57,0)</f>
        <v>0</v>
      </c>
      <c r="Z60" s="84"/>
      <c r="AA60" s="89">
        <f>IF(Z60=$Z$56,$Z$57,0)</f>
        <v>0</v>
      </c>
      <c r="AB60" s="84"/>
      <c r="AC60" s="89">
        <f t="shared" si="1"/>
        <v>0</v>
      </c>
      <c r="AD60" s="84"/>
      <c r="AE60" s="89">
        <f t="shared" si="2"/>
        <v>0</v>
      </c>
      <c r="AF60" s="84"/>
      <c r="AG60" s="89">
        <f t="shared" si="3"/>
        <v>0</v>
      </c>
      <c r="AH60" s="84"/>
      <c r="AI60" s="89">
        <f t="shared" si="4"/>
        <v>0</v>
      </c>
      <c r="AJ60" s="84"/>
      <c r="AK60" s="89">
        <f t="shared" si="5"/>
        <v>0</v>
      </c>
      <c r="AL60" s="84"/>
      <c r="AM60" s="89">
        <f t="shared" si="6"/>
        <v>0</v>
      </c>
      <c r="AN60" s="82"/>
      <c r="AO60" s="89">
        <f t="shared" si="7"/>
        <v>0</v>
      </c>
      <c r="AP60" s="82"/>
      <c r="AQ60" s="89">
        <f t="shared" si="8"/>
        <v>0</v>
      </c>
      <c r="AR60" s="84"/>
      <c r="AS60" s="89">
        <f t="shared" si="9"/>
        <v>0</v>
      </c>
      <c r="AT60" s="84"/>
      <c r="AU60" s="89">
        <f t="shared" si="10"/>
        <v>0</v>
      </c>
      <c r="AV60" s="84"/>
      <c r="AW60" s="89">
        <f t="shared" si="11"/>
        <v>0</v>
      </c>
      <c r="AX60" s="84"/>
      <c r="AY60" s="89">
        <f t="shared" si="12"/>
        <v>0</v>
      </c>
      <c r="AZ60" s="84"/>
      <c r="BA60" s="89">
        <f t="shared" si="13"/>
        <v>0</v>
      </c>
      <c r="BB60" s="82"/>
      <c r="BC60" s="89">
        <f t="shared" si="14"/>
        <v>0</v>
      </c>
      <c r="BD60" s="82"/>
      <c r="BE60" s="89">
        <f t="shared" si="15"/>
        <v>0</v>
      </c>
      <c r="BF60" s="82"/>
      <c r="BG60" s="89">
        <f t="shared" si="16"/>
        <v>0</v>
      </c>
      <c r="BH60" s="82"/>
      <c r="BI60" s="89">
        <f t="shared" si="17"/>
        <v>0</v>
      </c>
      <c r="BJ60" s="82"/>
      <c r="BK60" s="89">
        <f t="shared" ref="BK60:BK105" si="29">IF(BJ60=$BJ$56,$BJ$57,0)</f>
        <v>0</v>
      </c>
      <c r="BL60" s="82"/>
      <c r="BM60" s="85">
        <f t="shared" ref="BM60:BM105" si="30">IF((E60="P"),SUM(F60:BL60),0)</f>
        <v>0</v>
      </c>
      <c r="BN60" s="86">
        <f t="shared" si="18"/>
        <v>0</v>
      </c>
      <c r="BO60" s="87">
        <f t="shared" si="19"/>
        <v>2</v>
      </c>
      <c r="BP60" s="87">
        <f t="shared" ref="BP60:BP105" si="31">BM60*$F$50</f>
        <v>0</v>
      </c>
      <c r="BQ60" s="5">
        <f t="shared" ref="BQ60:BQ105" si="32">IF($E$59:$E$105="P",IF(AND((BN60&lt;50),(BN60&gt;=0)),"INICIAL",IF(AND((BN60&lt;80),(BN60&gt;49)),"INTERMEDIO",IF(AND((BN60&lt;=100),(BN60&gt;79)),"AVANZADO"))),0)</f>
        <v>0</v>
      </c>
      <c r="BR60" s="298">
        <f>IF((E60="P"),ROUND(BO60-$BO$108,2),0)</f>
        <v>0</v>
      </c>
      <c r="BS60" s="299">
        <f>IF((E60="P"),ROUND(POWER(BR60,2),3),0)</f>
        <v>0</v>
      </c>
      <c r="BT60" s="301">
        <f>COUNTIF(E59:E105,"=P")</f>
        <v>0</v>
      </c>
      <c r="BU60" s="148">
        <f t="shared" ref="BU60:BU105" si="33">IF((E60="P"),(SUM(F60:G60)+SUM(AH60:AI60)+SUM(BJ60:BK60))/3,0)</f>
        <v>0</v>
      </c>
      <c r="BV60" s="5">
        <f t="shared" ref="BV60:BV104" si="34">IF($E$59:$E$105="P",IF(BU60&lt;=0.25,"B",IF(BU60&lt;=0.5,"MB",IF(BU60&lt;=0.75,"MA",IF(BU60&lt;=1,"A")))),0)</f>
        <v>0</v>
      </c>
      <c r="BW60" s="146">
        <f t="shared" ref="BW60:BW105" si="35">IF((E60="P"),(SUM(L60:M60)+SUM(P60:Q60)+SUM(T60:U60)+SUM(X60:AA60)+SUM(AJ60:AK60)+SUM(AP60:AQ60)+SUM(AT60:AU60)+SUM(AX60:AY60)+SUM(BB60:BC60))/10,0)</f>
        <v>0</v>
      </c>
      <c r="BX60" s="5">
        <f t="shared" ref="BX60:BX105" si="36">IF($E$59:$E$105="P",IF(BW60&lt;=0.25,"B",IF(BW60&lt;=0.5,"MB",IF(BW60=0.75,"MA",IF(BW60&lt;=1,"A")))),0)</f>
        <v>0</v>
      </c>
      <c r="BY60" s="146">
        <f t="shared" ref="BY60:BY105" si="37">IF((E60="P"),(SUM(H60:K60)+SUM(N60:O60)+SUM(R60:S60)+SUM(V60:W60)+SUM(AB60:AG60)+SUM(AL60:AO60)+SUM(AR60:AS60)+SUM(AV60:AW60)+SUM(AZ60:BA60)+SUM(BD60:BI60))/16,0)</f>
        <v>0</v>
      </c>
      <c r="BZ60" s="5">
        <f t="shared" ref="BZ60:BZ105" si="38">IF($E$59:$E$105="P",IF(BY60&lt;=0.25,"B",IF(BY60&lt;=0.5,"MB",IF(BY60&lt;=0.75,"MA",IF(BY60&lt;=1,"A")))),0)</f>
        <v>0</v>
      </c>
      <c r="CA60" s="147">
        <f t="shared" ref="CA60:CA105" si="39">IF((E60="P"),SUM(BL60:BL60)/3,0)</f>
        <v>0</v>
      </c>
      <c r="CB60" s="91">
        <f t="shared" ref="CB60:CB105" si="40">IF($E$59:$E$105="P",IF(CA60&lt;=0.25,"B",IF(CA60&lt;=0.5,"MB",IF(CA60&lt;=0.75,"MA",IF(CA60&lt;=1,"A")))),0)</f>
        <v>0</v>
      </c>
      <c r="CC60" s="52"/>
      <c r="CF60" s="51"/>
      <c r="CG60" s="13"/>
      <c r="CH60" s="37"/>
    </row>
    <row r="61" spans="1:86" ht="12.75" customHeight="1" x14ac:dyDescent="0.2">
      <c r="A61" s="3"/>
      <c r="B61" s="5">
        <v>3</v>
      </c>
      <c r="C61" s="341"/>
      <c r="D61" s="342"/>
      <c r="E61" s="14"/>
      <c r="F61" s="82"/>
      <c r="G61" s="83">
        <f t="shared" si="20"/>
        <v>0</v>
      </c>
      <c r="H61" s="82"/>
      <c r="I61" s="83">
        <f t="shared" si="21"/>
        <v>0</v>
      </c>
      <c r="J61" s="82"/>
      <c r="K61" s="83">
        <f t="shared" si="22"/>
        <v>0</v>
      </c>
      <c r="L61" s="82"/>
      <c r="M61" s="83">
        <f t="shared" si="23"/>
        <v>0</v>
      </c>
      <c r="N61" s="82"/>
      <c r="O61" s="83">
        <f t="shared" si="24"/>
        <v>0</v>
      </c>
      <c r="P61" s="82"/>
      <c r="Q61" s="83">
        <f t="shared" si="25"/>
        <v>0</v>
      </c>
      <c r="R61" s="82"/>
      <c r="S61" s="89">
        <f t="shared" si="26"/>
        <v>0</v>
      </c>
      <c r="T61" s="82"/>
      <c r="U61" s="89">
        <f t="shared" si="27"/>
        <v>0</v>
      </c>
      <c r="V61" s="82"/>
      <c r="W61" s="89">
        <f t="shared" si="28"/>
        <v>0</v>
      </c>
      <c r="X61" s="82"/>
      <c r="Y61" s="89">
        <f>IF(X61=$X$56,$X$57,0)</f>
        <v>0</v>
      </c>
      <c r="Z61" s="84"/>
      <c r="AA61" s="89">
        <f t="shared" ref="AA61:AA105" si="41">IF(Z61=$Z$56,$Z$57,0)</f>
        <v>0</v>
      </c>
      <c r="AB61" s="84"/>
      <c r="AC61" s="89">
        <f t="shared" si="1"/>
        <v>0</v>
      </c>
      <c r="AD61" s="84"/>
      <c r="AE61" s="89">
        <f t="shared" si="2"/>
        <v>0</v>
      </c>
      <c r="AF61" s="84"/>
      <c r="AG61" s="89">
        <f t="shared" si="3"/>
        <v>0</v>
      </c>
      <c r="AH61" s="84"/>
      <c r="AI61" s="89">
        <f t="shared" si="4"/>
        <v>0</v>
      </c>
      <c r="AJ61" s="84"/>
      <c r="AK61" s="89">
        <f t="shared" si="5"/>
        <v>0</v>
      </c>
      <c r="AL61" s="84"/>
      <c r="AM61" s="89">
        <f t="shared" si="6"/>
        <v>0</v>
      </c>
      <c r="AN61" s="82"/>
      <c r="AO61" s="89">
        <f t="shared" si="7"/>
        <v>0</v>
      </c>
      <c r="AP61" s="82"/>
      <c r="AQ61" s="89">
        <f t="shared" si="8"/>
        <v>0</v>
      </c>
      <c r="AR61" s="84"/>
      <c r="AS61" s="89">
        <f t="shared" si="9"/>
        <v>0</v>
      </c>
      <c r="AT61" s="84"/>
      <c r="AU61" s="89">
        <f t="shared" si="10"/>
        <v>0</v>
      </c>
      <c r="AV61" s="84"/>
      <c r="AW61" s="89">
        <f t="shared" si="11"/>
        <v>0</v>
      </c>
      <c r="AX61" s="84"/>
      <c r="AY61" s="89">
        <f t="shared" si="12"/>
        <v>0</v>
      </c>
      <c r="AZ61" s="84"/>
      <c r="BA61" s="89">
        <f t="shared" si="13"/>
        <v>0</v>
      </c>
      <c r="BB61" s="82"/>
      <c r="BC61" s="89">
        <f t="shared" si="14"/>
        <v>0</v>
      </c>
      <c r="BD61" s="82"/>
      <c r="BE61" s="89">
        <f t="shared" si="15"/>
        <v>0</v>
      </c>
      <c r="BF61" s="82"/>
      <c r="BG61" s="89">
        <f t="shared" si="16"/>
        <v>0</v>
      </c>
      <c r="BH61" s="82"/>
      <c r="BI61" s="89">
        <f t="shared" si="17"/>
        <v>0</v>
      </c>
      <c r="BJ61" s="82"/>
      <c r="BK61" s="89">
        <f t="shared" si="29"/>
        <v>0</v>
      </c>
      <c r="BL61" s="82"/>
      <c r="BM61" s="85">
        <f t="shared" si="30"/>
        <v>0</v>
      </c>
      <c r="BN61" s="86">
        <f t="shared" si="18"/>
        <v>0</v>
      </c>
      <c r="BO61" s="87">
        <f t="shared" si="19"/>
        <v>2</v>
      </c>
      <c r="BP61" s="87">
        <f t="shared" si="31"/>
        <v>0</v>
      </c>
      <c r="BQ61" s="5">
        <f t="shared" si="32"/>
        <v>0</v>
      </c>
      <c r="BR61" s="298">
        <f>IF((E61="P"),ROUND(BO61-$BO$108,2),0)</f>
        <v>0</v>
      </c>
      <c r="BS61" s="299">
        <f t="shared" ref="BS61:BS105" si="42">IF((E61="P"),ROUND(POWER(BR61,2),3),0)</f>
        <v>0</v>
      </c>
      <c r="BT61" s="301"/>
      <c r="BU61" s="148">
        <f t="shared" si="33"/>
        <v>0</v>
      </c>
      <c r="BV61" s="5">
        <f t="shared" si="34"/>
        <v>0</v>
      </c>
      <c r="BW61" s="146">
        <f t="shared" si="35"/>
        <v>0</v>
      </c>
      <c r="BX61" s="5">
        <f t="shared" si="36"/>
        <v>0</v>
      </c>
      <c r="BY61" s="146">
        <f t="shared" si="37"/>
        <v>0</v>
      </c>
      <c r="BZ61" s="5">
        <f t="shared" si="38"/>
        <v>0</v>
      </c>
      <c r="CA61" s="147">
        <f t="shared" si="39"/>
        <v>0</v>
      </c>
      <c r="CB61" s="91">
        <f t="shared" si="40"/>
        <v>0</v>
      </c>
      <c r="CC61" s="52"/>
      <c r="CD61" s="52"/>
      <c r="CE61" s="52"/>
      <c r="CF61" s="52"/>
      <c r="CG61" s="13"/>
    </row>
    <row r="62" spans="1:86" ht="12.75" customHeight="1" x14ac:dyDescent="0.2">
      <c r="A62" s="3"/>
      <c r="B62" s="5">
        <f t="shared" ref="B62:B104" si="43">B61+1</f>
        <v>4</v>
      </c>
      <c r="C62" s="341"/>
      <c r="D62" s="342"/>
      <c r="E62" s="14"/>
      <c r="F62" s="82"/>
      <c r="G62" s="83">
        <f t="shared" si="20"/>
        <v>0</v>
      </c>
      <c r="H62" s="82"/>
      <c r="I62" s="83">
        <f t="shared" si="21"/>
        <v>0</v>
      </c>
      <c r="J62" s="82"/>
      <c r="K62" s="83">
        <f t="shared" si="22"/>
        <v>0</v>
      </c>
      <c r="L62" s="82"/>
      <c r="M62" s="83">
        <f t="shared" si="23"/>
        <v>0</v>
      </c>
      <c r="N62" s="82"/>
      <c r="O62" s="83">
        <f t="shared" si="24"/>
        <v>0</v>
      </c>
      <c r="P62" s="82"/>
      <c r="Q62" s="83">
        <f t="shared" si="25"/>
        <v>0</v>
      </c>
      <c r="R62" s="82"/>
      <c r="S62" s="89">
        <f t="shared" si="26"/>
        <v>0</v>
      </c>
      <c r="T62" s="82"/>
      <c r="U62" s="89">
        <f t="shared" si="27"/>
        <v>0</v>
      </c>
      <c r="V62" s="82"/>
      <c r="W62" s="89">
        <f t="shared" si="28"/>
        <v>0</v>
      </c>
      <c r="X62" s="82"/>
      <c r="Y62" s="89">
        <f>IF(X62=$X$56,$X$57,0)</f>
        <v>0</v>
      </c>
      <c r="Z62" s="84"/>
      <c r="AA62" s="89">
        <f t="shared" si="41"/>
        <v>0</v>
      </c>
      <c r="AB62" s="84"/>
      <c r="AC62" s="89">
        <f t="shared" si="1"/>
        <v>0</v>
      </c>
      <c r="AD62" s="84"/>
      <c r="AE62" s="89">
        <f t="shared" si="2"/>
        <v>0</v>
      </c>
      <c r="AF62" s="84"/>
      <c r="AG62" s="89">
        <f t="shared" si="3"/>
        <v>0</v>
      </c>
      <c r="AH62" s="84"/>
      <c r="AI62" s="89">
        <f t="shared" si="4"/>
        <v>0</v>
      </c>
      <c r="AJ62" s="84"/>
      <c r="AK62" s="89">
        <f t="shared" si="5"/>
        <v>0</v>
      </c>
      <c r="AL62" s="84"/>
      <c r="AM62" s="89">
        <f t="shared" si="6"/>
        <v>0</v>
      </c>
      <c r="AN62" s="82"/>
      <c r="AO62" s="89">
        <f t="shared" si="7"/>
        <v>0</v>
      </c>
      <c r="AP62" s="82"/>
      <c r="AQ62" s="89">
        <f t="shared" si="8"/>
        <v>0</v>
      </c>
      <c r="AR62" s="84"/>
      <c r="AS62" s="89">
        <f t="shared" si="9"/>
        <v>0</v>
      </c>
      <c r="AT62" s="84"/>
      <c r="AU62" s="89">
        <f t="shared" si="10"/>
        <v>0</v>
      </c>
      <c r="AV62" s="84"/>
      <c r="AW62" s="89">
        <f t="shared" si="11"/>
        <v>0</v>
      </c>
      <c r="AX62" s="84"/>
      <c r="AY62" s="89">
        <f t="shared" si="12"/>
        <v>0</v>
      </c>
      <c r="AZ62" s="84"/>
      <c r="BA62" s="89">
        <f t="shared" si="13"/>
        <v>0</v>
      </c>
      <c r="BB62" s="82"/>
      <c r="BC62" s="89">
        <f t="shared" si="14"/>
        <v>0</v>
      </c>
      <c r="BD62" s="82"/>
      <c r="BE62" s="89">
        <f t="shared" si="15"/>
        <v>0</v>
      </c>
      <c r="BF62" s="82"/>
      <c r="BG62" s="89">
        <f t="shared" si="16"/>
        <v>0</v>
      </c>
      <c r="BH62" s="82"/>
      <c r="BI62" s="89">
        <f t="shared" si="17"/>
        <v>0</v>
      </c>
      <c r="BJ62" s="82"/>
      <c r="BK62" s="89">
        <f t="shared" si="29"/>
        <v>0</v>
      </c>
      <c r="BL62" s="82"/>
      <c r="BM62" s="85">
        <f t="shared" si="30"/>
        <v>0</v>
      </c>
      <c r="BN62" s="86">
        <f t="shared" si="18"/>
        <v>0</v>
      </c>
      <c r="BO62" s="87">
        <f t="shared" si="19"/>
        <v>2</v>
      </c>
      <c r="BP62" s="87">
        <f t="shared" si="31"/>
        <v>0</v>
      </c>
      <c r="BQ62" s="5">
        <f t="shared" si="32"/>
        <v>0</v>
      </c>
      <c r="BR62" s="298">
        <f t="shared" ref="BR62:BR105" si="44">IF((E62="P"),ROUND(BO62-$BO$108,2),0)</f>
        <v>0</v>
      </c>
      <c r="BS62" s="299">
        <f t="shared" si="42"/>
        <v>0</v>
      </c>
      <c r="BT62" s="301"/>
      <c r="BU62" s="148">
        <f t="shared" si="33"/>
        <v>0</v>
      </c>
      <c r="BV62" s="5">
        <f t="shared" si="34"/>
        <v>0</v>
      </c>
      <c r="BW62" s="146">
        <f t="shared" si="35"/>
        <v>0</v>
      </c>
      <c r="BX62" s="5">
        <f t="shared" si="36"/>
        <v>0</v>
      </c>
      <c r="BY62" s="146">
        <f t="shared" si="37"/>
        <v>0</v>
      </c>
      <c r="BZ62" s="5">
        <f t="shared" si="38"/>
        <v>0</v>
      </c>
      <c r="CA62" s="147">
        <f t="shared" si="39"/>
        <v>0</v>
      </c>
      <c r="CB62" s="91">
        <f t="shared" si="40"/>
        <v>0</v>
      </c>
      <c r="CC62" s="52"/>
      <c r="CD62" s="52"/>
      <c r="CE62" s="52"/>
      <c r="CF62" s="52"/>
      <c r="CG62" s="13"/>
    </row>
    <row r="63" spans="1:86" ht="12.75" customHeight="1" x14ac:dyDescent="0.2">
      <c r="A63" s="3"/>
      <c r="B63" s="5">
        <f t="shared" si="43"/>
        <v>5</v>
      </c>
      <c r="C63" s="341"/>
      <c r="D63" s="342"/>
      <c r="E63" s="14"/>
      <c r="F63" s="82"/>
      <c r="G63" s="83">
        <f t="shared" si="20"/>
        <v>0</v>
      </c>
      <c r="H63" s="82"/>
      <c r="I63" s="83">
        <f t="shared" si="21"/>
        <v>0</v>
      </c>
      <c r="J63" s="82"/>
      <c r="K63" s="83">
        <f t="shared" si="22"/>
        <v>0</v>
      </c>
      <c r="L63" s="82"/>
      <c r="M63" s="83">
        <f t="shared" si="23"/>
        <v>0</v>
      </c>
      <c r="N63" s="82"/>
      <c r="O63" s="83">
        <f t="shared" si="24"/>
        <v>0</v>
      </c>
      <c r="P63" s="82"/>
      <c r="Q63" s="83">
        <f t="shared" si="25"/>
        <v>0</v>
      </c>
      <c r="R63" s="82"/>
      <c r="S63" s="89">
        <f t="shared" si="26"/>
        <v>0</v>
      </c>
      <c r="T63" s="82"/>
      <c r="U63" s="89">
        <f t="shared" si="27"/>
        <v>0</v>
      </c>
      <c r="V63" s="82"/>
      <c r="W63" s="89">
        <f t="shared" si="28"/>
        <v>0</v>
      </c>
      <c r="X63" s="82"/>
      <c r="Y63" s="89">
        <f>IF(X63=$X$56,$X$57,0)</f>
        <v>0</v>
      </c>
      <c r="Z63" s="84"/>
      <c r="AA63" s="89">
        <f t="shared" si="41"/>
        <v>0</v>
      </c>
      <c r="AB63" s="84"/>
      <c r="AC63" s="89">
        <f t="shared" si="1"/>
        <v>0</v>
      </c>
      <c r="AD63" s="84"/>
      <c r="AE63" s="89">
        <f t="shared" si="2"/>
        <v>0</v>
      </c>
      <c r="AF63" s="84"/>
      <c r="AG63" s="89">
        <f t="shared" si="3"/>
        <v>0</v>
      </c>
      <c r="AH63" s="84"/>
      <c r="AI63" s="89">
        <f t="shared" si="4"/>
        <v>0</v>
      </c>
      <c r="AJ63" s="84"/>
      <c r="AK63" s="89">
        <f t="shared" si="5"/>
        <v>0</v>
      </c>
      <c r="AL63" s="84"/>
      <c r="AM63" s="89">
        <f t="shared" si="6"/>
        <v>0</v>
      </c>
      <c r="AN63" s="82"/>
      <c r="AO63" s="89">
        <f t="shared" si="7"/>
        <v>0</v>
      </c>
      <c r="AP63" s="82"/>
      <c r="AQ63" s="89">
        <f t="shared" si="8"/>
        <v>0</v>
      </c>
      <c r="AR63" s="84"/>
      <c r="AS63" s="89">
        <f t="shared" si="9"/>
        <v>0</v>
      </c>
      <c r="AT63" s="84"/>
      <c r="AU63" s="89">
        <f t="shared" si="10"/>
        <v>0</v>
      </c>
      <c r="AV63" s="84"/>
      <c r="AW63" s="89">
        <f t="shared" si="11"/>
        <v>0</v>
      </c>
      <c r="AX63" s="84"/>
      <c r="AY63" s="89">
        <f t="shared" si="12"/>
        <v>0</v>
      </c>
      <c r="AZ63" s="84"/>
      <c r="BA63" s="89">
        <f t="shared" si="13"/>
        <v>0</v>
      </c>
      <c r="BB63" s="82"/>
      <c r="BC63" s="89">
        <f t="shared" si="14"/>
        <v>0</v>
      </c>
      <c r="BD63" s="82"/>
      <c r="BE63" s="89">
        <f t="shared" si="15"/>
        <v>0</v>
      </c>
      <c r="BF63" s="82"/>
      <c r="BG63" s="89">
        <f t="shared" si="16"/>
        <v>0</v>
      </c>
      <c r="BH63" s="82"/>
      <c r="BI63" s="89">
        <f t="shared" si="17"/>
        <v>0</v>
      </c>
      <c r="BJ63" s="82"/>
      <c r="BK63" s="89">
        <f t="shared" si="29"/>
        <v>0</v>
      </c>
      <c r="BL63" s="82"/>
      <c r="BM63" s="85">
        <f t="shared" si="30"/>
        <v>0</v>
      </c>
      <c r="BN63" s="86">
        <f t="shared" si="18"/>
        <v>0</v>
      </c>
      <c r="BO63" s="87">
        <f t="shared" si="19"/>
        <v>2</v>
      </c>
      <c r="BP63" s="87">
        <f t="shared" si="31"/>
        <v>0</v>
      </c>
      <c r="BQ63" s="5">
        <f t="shared" si="32"/>
        <v>0</v>
      </c>
      <c r="BR63" s="298">
        <f t="shared" si="44"/>
        <v>0</v>
      </c>
      <c r="BS63" s="299">
        <f>IF((E63="P"),ROUND(POWER(BR63,2),3),0)</f>
        <v>0</v>
      </c>
      <c r="BT63" s="301"/>
      <c r="BU63" s="148">
        <f t="shared" si="33"/>
        <v>0</v>
      </c>
      <c r="BV63" s="5">
        <f t="shared" si="34"/>
        <v>0</v>
      </c>
      <c r="BW63" s="146">
        <f t="shared" si="35"/>
        <v>0</v>
      </c>
      <c r="BX63" s="5">
        <f t="shared" si="36"/>
        <v>0</v>
      </c>
      <c r="BY63" s="146">
        <f t="shared" si="37"/>
        <v>0</v>
      </c>
      <c r="BZ63" s="5">
        <f t="shared" si="38"/>
        <v>0</v>
      </c>
      <c r="CA63" s="147">
        <f t="shared" si="39"/>
        <v>0</v>
      </c>
      <c r="CB63" s="91">
        <f t="shared" si="40"/>
        <v>0</v>
      </c>
      <c r="CC63" s="52"/>
      <c r="CD63" s="52"/>
      <c r="CE63" s="52"/>
      <c r="CF63" s="52"/>
      <c r="CG63" s="13"/>
    </row>
    <row r="64" spans="1:86" ht="12.75" customHeight="1" x14ac:dyDescent="0.2">
      <c r="A64" s="3"/>
      <c r="B64" s="5">
        <f t="shared" si="43"/>
        <v>6</v>
      </c>
      <c r="C64" s="341"/>
      <c r="D64" s="342"/>
      <c r="E64" s="14"/>
      <c r="F64" s="82"/>
      <c r="G64" s="83">
        <f t="shared" si="20"/>
        <v>0</v>
      </c>
      <c r="H64" s="82"/>
      <c r="I64" s="83">
        <f t="shared" si="21"/>
        <v>0</v>
      </c>
      <c r="J64" s="82"/>
      <c r="K64" s="83">
        <f t="shared" si="22"/>
        <v>0</v>
      </c>
      <c r="L64" s="82"/>
      <c r="M64" s="83">
        <f t="shared" si="23"/>
        <v>0</v>
      </c>
      <c r="N64" s="82"/>
      <c r="O64" s="83">
        <f t="shared" si="24"/>
        <v>0</v>
      </c>
      <c r="P64" s="82"/>
      <c r="Q64" s="83">
        <f t="shared" si="25"/>
        <v>0</v>
      </c>
      <c r="R64" s="82"/>
      <c r="S64" s="89">
        <f t="shared" si="26"/>
        <v>0</v>
      </c>
      <c r="T64" s="82"/>
      <c r="U64" s="89">
        <f t="shared" si="27"/>
        <v>0</v>
      </c>
      <c r="V64" s="82"/>
      <c r="W64" s="89">
        <f t="shared" si="28"/>
        <v>0</v>
      </c>
      <c r="X64" s="82"/>
      <c r="Y64" s="89">
        <f t="shared" ref="Y64:Y105" si="45">IF(X64=$X$56,$X$57,0)</f>
        <v>0</v>
      </c>
      <c r="Z64" s="84"/>
      <c r="AA64" s="89">
        <f t="shared" si="41"/>
        <v>0</v>
      </c>
      <c r="AB64" s="84"/>
      <c r="AC64" s="89">
        <f t="shared" si="1"/>
        <v>0</v>
      </c>
      <c r="AD64" s="84"/>
      <c r="AE64" s="89">
        <f t="shared" si="2"/>
        <v>0</v>
      </c>
      <c r="AF64" s="84"/>
      <c r="AG64" s="89">
        <f t="shared" si="3"/>
        <v>0</v>
      </c>
      <c r="AH64" s="84"/>
      <c r="AI64" s="89">
        <f t="shared" si="4"/>
        <v>0</v>
      </c>
      <c r="AJ64" s="84"/>
      <c r="AK64" s="89">
        <f t="shared" si="5"/>
        <v>0</v>
      </c>
      <c r="AL64" s="84"/>
      <c r="AM64" s="89">
        <f t="shared" si="6"/>
        <v>0</v>
      </c>
      <c r="AN64" s="82"/>
      <c r="AO64" s="89">
        <f t="shared" si="7"/>
        <v>0</v>
      </c>
      <c r="AP64" s="82"/>
      <c r="AQ64" s="89">
        <f t="shared" si="8"/>
        <v>0</v>
      </c>
      <c r="AR64" s="84"/>
      <c r="AS64" s="89">
        <f t="shared" si="9"/>
        <v>0</v>
      </c>
      <c r="AT64" s="84"/>
      <c r="AU64" s="89">
        <f t="shared" si="10"/>
        <v>0</v>
      </c>
      <c r="AV64" s="84"/>
      <c r="AW64" s="89">
        <f t="shared" si="11"/>
        <v>0</v>
      </c>
      <c r="AX64" s="84"/>
      <c r="AY64" s="89">
        <f t="shared" si="12"/>
        <v>0</v>
      </c>
      <c r="AZ64" s="84"/>
      <c r="BA64" s="89">
        <f t="shared" si="13"/>
        <v>0</v>
      </c>
      <c r="BB64" s="82"/>
      <c r="BC64" s="89">
        <f t="shared" si="14"/>
        <v>0</v>
      </c>
      <c r="BD64" s="82"/>
      <c r="BE64" s="89">
        <f t="shared" si="15"/>
        <v>0</v>
      </c>
      <c r="BF64" s="82"/>
      <c r="BG64" s="89">
        <f t="shared" si="16"/>
        <v>0</v>
      </c>
      <c r="BH64" s="82"/>
      <c r="BI64" s="89">
        <f t="shared" si="17"/>
        <v>0</v>
      </c>
      <c r="BJ64" s="82"/>
      <c r="BK64" s="89">
        <f t="shared" si="29"/>
        <v>0</v>
      </c>
      <c r="BL64" s="82"/>
      <c r="BM64" s="85">
        <f t="shared" si="30"/>
        <v>0</v>
      </c>
      <c r="BN64" s="86">
        <f t="shared" si="18"/>
        <v>0</v>
      </c>
      <c r="BO64" s="87">
        <f t="shared" si="19"/>
        <v>2</v>
      </c>
      <c r="BP64" s="87">
        <f t="shared" si="31"/>
        <v>0</v>
      </c>
      <c r="BQ64" s="5">
        <f t="shared" si="32"/>
        <v>0</v>
      </c>
      <c r="BR64" s="298">
        <f t="shared" si="44"/>
        <v>0</v>
      </c>
      <c r="BS64" s="299">
        <f t="shared" si="42"/>
        <v>0</v>
      </c>
      <c r="BT64" s="301"/>
      <c r="BU64" s="148">
        <f t="shared" si="33"/>
        <v>0</v>
      </c>
      <c r="BV64" s="5">
        <f t="shared" si="34"/>
        <v>0</v>
      </c>
      <c r="BW64" s="146">
        <f t="shared" si="35"/>
        <v>0</v>
      </c>
      <c r="BX64" s="5">
        <f t="shared" si="36"/>
        <v>0</v>
      </c>
      <c r="BY64" s="146">
        <f t="shared" si="37"/>
        <v>0</v>
      </c>
      <c r="BZ64" s="5">
        <f t="shared" si="38"/>
        <v>0</v>
      </c>
      <c r="CA64" s="147">
        <f t="shared" si="39"/>
        <v>0</v>
      </c>
      <c r="CB64" s="91">
        <f t="shared" si="40"/>
        <v>0</v>
      </c>
      <c r="CC64" s="52"/>
      <c r="CD64" s="52"/>
      <c r="CE64" s="52"/>
      <c r="CF64" s="52"/>
      <c r="CG64" s="13"/>
    </row>
    <row r="65" spans="1:104" ht="12.75" customHeight="1" x14ac:dyDescent="0.2">
      <c r="A65" s="3"/>
      <c r="B65" s="5">
        <f t="shared" si="43"/>
        <v>7</v>
      </c>
      <c r="C65" s="341"/>
      <c r="D65" s="342"/>
      <c r="E65" s="14"/>
      <c r="F65" s="82"/>
      <c r="G65" s="83">
        <f t="shared" si="20"/>
        <v>0</v>
      </c>
      <c r="H65" s="82"/>
      <c r="I65" s="83">
        <f t="shared" si="21"/>
        <v>0</v>
      </c>
      <c r="J65" s="82"/>
      <c r="K65" s="83">
        <f t="shared" si="22"/>
        <v>0</v>
      </c>
      <c r="L65" s="82"/>
      <c r="M65" s="83">
        <f t="shared" si="23"/>
        <v>0</v>
      </c>
      <c r="N65" s="82"/>
      <c r="O65" s="83">
        <f t="shared" si="24"/>
        <v>0</v>
      </c>
      <c r="P65" s="82"/>
      <c r="Q65" s="83">
        <f t="shared" si="25"/>
        <v>0</v>
      </c>
      <c r="R65" s="82"/>
      <c r="S65" s="89">
        <f t="shared" si="26"/>
        <v>0</v>
      </c>
      <c r="T65" s="82"/>
      <c r="U65" s="89">
        <f t="shared" si="27"/>
        <v>0</v>
      </c>
      <c r="V65" s="82"/>
      <c r="W65" s="89">
        <f t="shared" si="28"/>
        <v>0</v>
      </c>
      <c r="X65" s="82"/>
      <c r="Y65" s="89">
        <f t="shared" si="45"/>
        <v>0</v>
      </c>
      <c r="Z65" s="84"/>
      <c r="AA65" s="89">
        <f t="shared" si="41"/>
        <v>0</v>
      </c>
      <c r="AB65" s="84"/>
      <c r="AC65" s="89">
        <f t="shared" si="1"/>
        <v>0</v>
      </c>
      <c r="AD65" s="84"/>
      <c r="AE65" s="89">
        <f t="shared" si="2"/>
        <v>0</v>
      </c>
      <c r="AF65" s="84"/>
      <c r="AG65" s="89">
        <f t="shared" si="3"/>
        <v>0</v>
      </c>
      <c r="AH65" s="84"/>
      <c r="AI65" s="89">
        <f t="shared" si="4"/>
        <v>0</v>
      </c>
      <c r="AJ65" s="84"/>
      <c r="AK65" s="89">
        <f t="shared" si="5"/>
        <v>0</v>
      </c>
      <c r="AL65" s="84"/>
      <c r="AM65" s="89">
        <f t="shared" si="6"/>
        <v>0</v>
      </c>
      <c r="AN65" s="82"/>
      <c r="AO65" s="89">
        <f t="shared" si="7"/>
        <v>0</v>
      </c>
      <c r="AP65" s="82"/>
      <c r="AQ65" s="89">
        <f t="shared" si="8"/>
        <v>0</v>
      </c>
      <c r="AR65" s="84"/>
      <c r="AS65" s="89">
        <f t="shared" si="9"/>
        <v>0</v>
      </c>
      <c r="AT65" s="84"/>
      <c r="AU65" s="89">
        <f t="shared" si="10"/>
        <v>0</v>
      </c>
      <c r="AV65" s="84"/>
      <c r="AW65" s="89">
        <f t="shared" si="11"/>
        <v>0</v>
      </c>
      <c r="AX65" s="84"/>
      <c r="AY65" s="89">
        <f t="shared" si="12"/>
        <v>0</v>
      </c>
      <c r="AZ65" s="84"/>
      <c r="BA65" s="89">
        <f t="shared" si="13"/>
        <v>0</v>
      </c>
      <c r="BB65" s="82"/>
      <c r="BC65" s="89">
        <f t="shared" si="14"/>
        <v>0</v>
      </c>
      <c r="BD65" s="82"/>
      <c r="BE65" s="89">
        <f t="shared" si="15"/>
        <v>0</v>
      </c>
      <c r="BF65" s="82"/>
      <c r="BG65" s="89">
        <f t="shared" si="16"/>
        <v>0</v>
      </c>
      <c r="BH65" s="82"/>
      <c r="BI65" s="89">
        <f t="shared" si="17"/>
        <v>0</v>
      </c>
      <c r="BJ65" s="82"/>
      <c r="BK65" s="89">
        <f t="shared" si="29"/>
        <v>0</v>
      </c>
      <c r="BL65" s="82"/>
      <c r="BM65" s="85">
        <f t="shared" si="30"/>
        <v>0</v>
      </c>
      <c r="BN65" s="86">
        <f t="shared" si="18"/>
        <v>0</v>
      </c>
      <c r="BO65" s="87">
        <f t="shared" si="19"/>
        <v>2</v>
      </c>
      <c r="BP65" s="87">
        <f t="shared" si="31"/>
        <v>0</v>
      </c>
      <c r="BQ65" s="5">
        <f t="shared" si="32"/>
        <v>0</v>
      </c>
      <c r="BR65" s="298">
        <f t="shared" si="44"/>
        <v>0</v>
      </c>
      <c r="BS65" s="299">
        <f t="shared" si="42"/>
        <v>0</v>
      </c>
      <c r="BT65" s="301"/>
      <c r="BU65" s="148">
        <f t="shared" si="33"/>
        <v>0</v>
      </c>
      <c r="BV65" s="5">
        <f t="shared" si="34"/>
        <v>0</v>
      </c>
      <c r="BW65" s="146">
        <f t="shared" si="35"/>
        <v>0</v>
      </c>
      <c r="BX65" s="5">
        <f t="shared" si="36"/>
        <v>0</v>
      </c>
      <c r="BY65" s="146">
        <f t="shared" si="37"/>
        <v>0</v>
      </c>
      <c r="BZ65" s="5">
        <f t="shared" si="38"/>
        <v>0</v>
      </c>
      <c r="CA65" s="147">
        <f t="shared" si="39"/>
        <v>0</v>
      </c>
      <c r="CB65" s="91">
        <f>IF($E$59:$E$105="P",IF(CA65&lt;=0.25,"B",IF(CA65&lt;=0.5,"MB",IF(CA65&lt;=0.75,"MA",IF(CA65&lt;=1,"A")))),0)</f>
        <v>0</v>
      </c>
      <c r="CC65" s="52"/>
      <c r="CD65" s="52"/>
      <c r="CE65" s="52"/>
      <c r="CF65" s="52"/>
      <c r="CG65" s="13"/>
    </row>
    <row r="66" spans="1:104" ht="12.75" customHeight="1" x14ac:dyDescent="0.2">
      <c r="A66" s="3"/>
      <c r="B66" s="5">
        <f t="shared" si="43"/>
        <v>8</v>
      </c>
      <c r="C66" s="341"/>
      <c r="D66" s="342"/>
      <c r="E66" s="14"/>
      <c r="F66" s="82"/>
      <c r="G66" s="83">
        <f t="shared" si="20"/>
        <v>0</v>
      </c>
      <c r="H66" s="82"/>
      <c r="I66" s="83">
        <f t="shared" si="21"/>
        <v>0</v>
      </c>
      <c r="J66" s="82"/>
      <c r="K66" s="83">
        <f t="shared" si="22"/>
        <v>0</v>
      </c>
      <c r="L66" s="82"/>
      <c r="M66" s="83">
        <f t="shared" si="23"/>
        <v>0</v>
      </c>
      <c r="N66" s="82"/>
      <c r="O66" s="83">
        <f t="shared" si="24"/>
        <v>0</v>
      </c>
      <c r="P66" s="82"/>
      <c r="Q66" s="83">
        <f t="shared" si="25"/>
        <v>0</v>
      </c>
      <c r="R66" s="82"/>
      <c r="S66" s="89">
        <f t="shared" si="26"/>
        <v>0</v>
      </c>
      <c r="T66" s="82"/>
      <c r="U66" s="89">
        <f t="shared" si="27"/>
        <v>0</v>
      </c>
      <c r="V66" s="82"/>
      <c r="W66" s="89">
        <f t="shared" si="28"/>
        <v>0</v>
      </c>
      <c r="X66" s="82"/>
      <c r="Y66" s="89">
        <f t="shared" si="45"/>
        <v>0</v>
      </c>
      <c r="Z66" s="84"/>
      <c r="AA66" s="89">
        <f t="shared" si="41"/>
        <v>0</v>
      </c>
      <c r="AB66" s="84"/>
      <c r="AC66" s="89">
        <f t="shared" si="1"/>
        <v>0</v>
      </c>
      <c r="AD66" s="84"/>
      <c r="AE66" s="89">
        <f t="shared" si="2"/>
        <v>0</v>
      </c>
      <c r="AF66" s="84"/>
      <c r="AG66" s="89">
        <f t="shared" si="3"/>
        <v>0</v>
      </c>
      <c r="AH66" s="84"/>
      <c r="AI66" s="89">
        <f t="shared" si="4"/>
        <v>0</v>
      </c>
      <c r="AJ66" s="84"/>
      <c r="AK66" s="89">
        <f t="shared" si="5"/>
        <v>0</v>
      </c>
      <c r="AL66" s="84"/>
      <c r="AM66" s="89">
        <f t="shared" si="6"/>
        <v>0</v>
      </c>
      <c r="AN66" s="82"/>
      <c r="AO66" s="89">
        <f t="shared" si="7"/>
        <v>0</v>
      </c>
      <c r="AP66" s="82"/>
      <c r="AQ66" s="89">
        <f t="shared" si="8"/>
        <v>0</v>
      </c>
      <c r="AR66" s="84"/>
      <c r="AS66" s="89">
        <f t="shared" si="9"/>
        <v>0</v>
      </c>
      <c r="AT66" s="84"/>
      <c r="AU66" s="89">
        <f t="shared" si="10"/>
        <v>0</v>
      </c>
      <c r="AV66" s="84"/>
      <c r="AW66" s="89">
        <f t="shared" si="11"/>
        <v>0</v>
      </c>
      <c r="AX66" s="84"/>
      <c r="AY66" s="89">
        <f t="shared" si="12"/>
        <v>0</v>
      </c>
      <c r="AZ66" s="84"/>
      <c r="BA66" s="89">
        <f t="shared" si="13"/>
        <v>0</v>
      </c>
      <c r="BB66" s="82"/>
      <c r="BC66" s="89">
        <f t="shared" si="14"/>
        <v>0</v>
      </c>
      <c r="BD66" s="82"/>
      <c r="BE66" s="89">
        <f t="shared" si="15"/>
        <v>0</v>
      </c>
      <c r="BF66" s="82"/>
      <c r="BG66" s="89">
        <f t="shared" si="16"/>
        <v>0</v>
      </c>
      <c r="BH66" s="82"/>
      <c r="BI66" s="89">
        <f t="shared" si="17"/>
        <v>0</v>
      </c>
      <c r="BJ66" s="82"/>
      <c r="BK66" s="89">
        <f t="shared" si="29"/>
        <v>0</v>
      </c>
      <c r="BL66" s="82"/>
      <c r="BM66" s="85">
        <f t="shared" si="30"/>
        <v>0</v>
      </c>
      <c r="BN66" s="86">
        <f t="shared" si="18"/>
        <v>0</v>
      </c>
      <c r="BO66" s="87">
        <f t="shared" si="19"/>
        <v>2</v>
      </c>
      <c r="BP66" s="87">
        <f t="shared" si="31"/>
        <v>0</v>
      </c>
      <c r="BQ66" s="5">
        <f t="shared" si="32"/>
        <v>0</v>
      </c>
      <c r="BR66" s="298">
        <f t="shared" si="44"/>
        <v>0</v>
      </c>
      <c r="BS66" s="299">
        <f t="shared" si="42"/>
        <v>0</v>
      </c>
      <c r="BT66" s="301"/>
      <c r="BU66" s="148">
        <f t="shared" si="33"/>
        <v>0</v>
      </c>
      <c r="BV66" s="5">
        <f t="shared" si="34"/>
        <v>0</v>
      </c>
      <c r="BW66" s="146">
        <f t="shared" si="35"/>
        <v>0</v>
      </c>
      <c r="BX66" s="5">
        <f>IF($E$59:$E$105="P",IF(BW66&lt;=0.25,"B",IF(BW66&lt;=0.5,"MB",IF(BW66=0.75,"MA",IF(BW66&lt;=1,"A")))),0)</f>
        <v>0</v>
      </c>
      <c r="BY66" s="146">
        <f t="shared" si="37"/>
        <v>0</v>
      </c>
      <c r="BZ66" s="5">
        <f t="shared" si="38"/>
        <v>0</v>
      </c>
      <c r="CA66" s="147">
        <f t="shared" si="39"/>
        <v>0</v>
      </c>
      <c r="CB66" s="91">
        <f t="shared" si="40"/>
        <v>0</v>
      </c>
      <c r="CC66" s="52"/>
      <c r="CD66" s="52"/>
      <c r="CE66" s="52"/>
      <c r="CF66" s="52"/>
      <c r="CG66" s="13"/>
    </row>
    <row r="67" spans="1:104" ht="12.75" customHeight="1" x14ac:dyDescent="0.2">
      <c r="A67" s="3"/>
      <c r="B67" s="5">
        <f t="shared" si="43"/>
        <v>9</v>
      </c>
      <c r="C67" s="341"/>
      <c r="D67" s="342"/>
      <c r="E67" s="14"/>
      <c r="F67" s="82"/>
      <c r="G67" s="83">
        <f t="shared" si="20"/>
        <v>0</v>
      </c>
      <c r="H67" s="82"/>
      <c r="I67" s="83">
        <f t="shared" si="21"/>
        <v>0</v>
      </c>
      <c r="J67" s="82"/>
      <c r="K67" s="83">
        <f t="shared" si="22"/>
        <v>0</v>
      </c>
      <c r="L67" s="82"/>
      <c r="M67" s="83">
        <f t="shared" si="23"/>
        <v>0</v>
      </c>
      <c r="N67" s="82"/>
      <c r="O67" s="83">
        <f t="shared" si="24"/>
        <v>0</v>
      </c>
      <c r="P67" s="82"/>
      <c r="Q67" s="83">
        <f t="shared" si="25"/>
        <v>0</v>
      </c>
      <c r="R67" s="82"/>
      <c r="S67" s="89">
        <f t="shared" si="26"/>
        <v>0</v>
      </c>
      <c r="T67" s="82"/>
      <c r="U67" s="89">
        <f t="shared" si="27"/>
        <v>0</v>
      </c>
      <c r="V67" s="82"/>
      <c r="W67" s="89">
        <f t="shared" si="28"/>
        <v>0</v>
      </c>
      <c r="X67" s="82"/>
      <c r="Y67" s="89">
        <f t="shared" si="45"/>
        <v>0</v>
      </c>
      <c r="Z67" s="84"/>
      <c r="AA67" s="89">
        <f t="shared" si="41"/>
        <v>0</v>
      </c>
      <c r="AB67" s="84"/>
      <c r="AC67" s="89">
        <f t="shared" si="1"/>
        <v>0</v>
      </c>
      <c r="AD67" s="84"/>
      <c r="AE67" s="89">
        <f t="shared" si="2"/>
        <v>0</v>
      </c>
      <c r="AF67" s="84"/>
      <c r="AG67" s="89">
        <f t="shared" si="3"/>
        <v>0</v>
      </c>
      <c r="AH67" s="84"/>
      <c r="AI67" s="89">
        <f t="shared" si="4"/>
        <v>0</v>
      </c>
      <c r="AJ67" s="84"/>
      <c r="AK67" s="89">
        <f t="shared" si="5"/>
        <v>0</v>
      </c>
      <c r="AL67" s="84"/>
      <c r="AM67" s="89">
        <f t="shared" si="6"/>
        <v>0</v>
      </c>
      <c r="AN67" s="82"/>
      <c r="AO67" s="89">
        <f t="shared" si="7"/>
        <v>0</v>
      </c>
      <c r="AP67" s="82"/>
      <c r="AQ67" s="89">
        <f t="shared" si="8"/>
        <v>0</v>
      </c>
      <c r="AR67" s="84"/>
      <c r="AS67" s="89">
        <f t="shared" si="9"/>
        <v>0</v>
      </c>
      <c r="AT67" s="84"/>
      <c r="AU67" s="89">
        <f t="shared" si="10"/>
        <v>0</v>
      </c>
      <c r="AV67" s="84"/>
      <c r="AW67" s="89">
        <f t="shared" si="11"/>
        <v>0</v>
      </c>
      <c r="AX67" s="84"/>
      <c r="AY67" s="89">
        <f t="shared" si="12"/>
        <v>0</v>
      </c>
      <c r="AZ67" s="84"/>
      <c r="BA67" s="89">
        <f t="shared" si="13"/>
        <v>0</v>
      </c>
      <c r="BB67" s="82"/>
      <c r="BC67" s="89">
        <f t="shared" si="14"/>
        <v>0</v>
      </c>
      <c r="BD67" s="82"/>
      <c r="BE67" s="89">
        <f t="shared" si="15"/>
        <v>0</v>
      </c>
      <c r="BF67" s="82"/>
      <c r="BG67" s="89">
        <f t="shared" si="16"/>
        <v>0</v>
      </c>
      <c r="BH67" s="82"/>
      <c r="BI67" s="89">
        <f t="shared" si="17"/>
        <v>0</v>
      </c>
      <c r="BJ67" s="82"/>
      <c r="BK67" s="89">
        <f t="shared" si="29"/>
        <v>0</v>
      </c>
      <c r="BL67" s="82"/>
      <c r="BM67" s="85">
        <f t="shared" si="30"/>
        <v>0</v>
      </c>
      <c r="BN67" s="86">
        <f t="shared" si="18"/>
        <v>0</v>
      </c>
      <c r="BO67" s="87">
        <f t="shared" si="19"/>
        <v>2</v>
      </c>
      <c r="BP67" s="87">
        <f t="shared" si="31"/>
        <v>0</v>
      </c>
      <c r="BQ67" s="5">
        <f t="shared" si="32"/>
        <v>0</v>
      </c>
      <c r="BR67" s="298">
        <f t="shared" si="44"/>
        <v>0</v>
      </c>
      <c r="BS67" s="299">
        <f t="shared" si="42"/>
        <v>0</v>
      </c>
      <c r="BT67" s="301"/>
      <c r="BU67" s="148">
        <f t="shared" si="33"/>
        <v>0</v>
      </c>
      <c r="BV67" s="5">
        <f t="shared" si="34"/>
        <v>0</v>
      </c>
      <c r="BW67" s="146">
        <f t="shared" si="35"/>
        <v>0</v>
      </c>
      <c r="BX67" s="5">
        <f t="shared" si="36"/>
        <v>0</v>
      </c>
      <c r="BY67" s="146">
        <f t="shared" si="37"/>
        <v>0</v>
      </c>
      <c r="BZ67" s="5">
        <f>IF($E$59:$E$105="P",IF(BY67&lt;=0.25,"B",IF(BY67&lt;=0.5,"MB",IF(BY67&lt;=0.75,"MA",IF(BY67&lt;=1,"A")))),0)</f>
        <v>0</v>
      </c>
      <c r="CA67" s="147">
        <f t="shared" si="39"/>
        <v>0</v>
      </c>
      <c r="CB67" s="91">
        <f t="shared" si="40"/>
        <v>0</v>
      </c>
      <c r="CC67" s="52"/>
      <c r="CD67" s="52"/>
      <c r="CE67" s="52"/>
      <c r="CF67" s="52"/>
      <c r="CG67" s="13"/>
    </row>
    <row r="68" spans="1:104" ht="12.75" customHeight="1" x14ac:dyDescent="0.2">
      <c r="A68" s="3"/>
      <c r="B68" s="5">
        <f t="shared" si="43"/>
        <v>10</v>
      </c>
      <c r="C68" s="341"/>
      <c r="D68" s="342"/>
      <c r="E68" s="14"/>
      <c r="F68" s="82"/>
      <c r="G68" s="83">
        <f t="shared" si="20"/>
        <v>0</v>
      </c>
      <c r="H68" s="82"/>
      <c r="I68" s="83">
        <f t="shared" si="21"/>
        <v>0</v>
      </c>
      <c r="J68" s="82"/>
      <c r="K68" s="83">
        <f t="shared" si="22"/>
        <v>0</v>
      </c>
      <c r="L68" s="82"/>
      <c r="M68" s="83">
        <f t="shared" si="23"/>
        <v>0</v>
      </c>
      <c r="N68" s="82"/>
      <c r="O68" s="83">
        <f t="shared" si="24"/>
        <v>0</v>
      </c>
      <c r="P68" s="82"/>
      <c r="Q68" s="83">
        <f t="shared" si="25"/>
        <v>0</v>
      </c>
      <c r="R68" s="82"/>
      <c r="S68" s="89">
        <f t="shared" si="26"/>
        <v>0</v>
      </c>
      <c r="T68" s="82"/>
      <c r="U68" s="89">
        <f t="shared" si="27"/>
        <v>0</v>
      </c>
      <c r="V68" s="82"/>
      <c r="W68" s="89">
        <f t="shared" si="28"/>
        <v>0</v>
      </c>
      <c r="X68" s="82"/>
      <c r="Y68" s="89">
        <f t="shared" si="45"/>
        <v>0</v>
      </c>
      <c r="Z68" s="84"/>
      <c r="AA68" s="89">
        <f t="shared" si="41"/>
        <v>0</v>
      </c>
      <c r="AB68" s="84"/>
      <c r="AC68" s="89">
        <f t="shared" si="1"/>
        <v>0</v>
      </c>
      <c r="AD68" s="84"/>
      <c r="AE68" s="89">
        <f t="shared" si="2"/>
        <v>0</v>
      </c>
      <c r="AF68" s="84"/>
      <c r="AG68" s="89">
        <f t="shared" si="3"/>
        <v>0</v>
      </c>
      <c r="AH68" s="84"/>
      <c r="AI68" s="89">
        <f t="shared" si="4"/>
        <v>0</v>
      </c>
      <c r="AJ68" s="84"/>
      <c r="AK68" s="89">
        <f t="shared" si="5"/>
        <v>0</v>
      </c>
      <c r="AL68" s="84"/>
      <c r="AM68" s="89">
        <f t="shared" si="6"/>
        <v>0</v>
      </c>
      <c r="AN68" s="82"/>
      <c r="AO68" s="89">
        <f t="shared" si="7"/>
        <v>0</v>
      </c>
      <c r="AP68" s="82"/>
      <c r="AQ68" s="89">
        <f t="shared" si="8"/>
        <v>0</v>
      </c>
      <c r="AR68" s="84"/>
      <c r="AS68" s="89">
        <f t="shared" si="9"/>
        <v>0</v>
      </c>
      <c r="AT68" s="84"/>
      <c r="AU68" s="89">
        <f t="shared" si="10"/>
        <v>0</v>
      </c>
      <c r="AV68" s="84"/>
      <c r="AW68" s="89">
        <f t="shared" si="11"/>
        <v>0</v>
      </c>
      <c r="AX68" s="84"/>
      <c r="AY68" s="89">
        <f t="shared" si="12"/>
        <v>0</v>
      </c>
      <c r="AZ68" s="84"/>
      <c r="BA68" s="89">
        <f t="shared" si="13"/>
        <v>0</v>
      </c>
      <c r="BB68" s="82"/>
      <c r="BC68" s="89">
        <f t="shared" si="14"/>
        <v>0</v>
      </c>
      <c r="BD68" s="82"/>
      <c r="BE68" s="89">
        <f t="shared" si="15"/>
        <v>0</v>
      </c>
      <c r="BF68" s="82"/>
      <c r="BG68" s="89">
        <f t="shared" si="16"/>
        <v>0</v>
      </c>
      <c r="BH68" s="82"/>
      <c r="BI68" s="89">
        <f t="shared" si="17"/>
        <v>0</v>
      </c>
      <c r="BJ68" s="82"/>
      <c r="BK68" s="89">
        <f t="shared" si="29"/>
        <v>0</v>
      </c>
      <c r="BL68" s="82"/>
      <c r="BM68" s="85">
        <f t="shared" si="30"/>
        <v>0</v>
      </c>
      <c r="BN68" s="86">
        <f t="shared" si="18"/>
        <v>0</v>
      </c>
      <c r="BO68" s="87">
        <f t="shared" si="19"/>
        <v>2</v>
      </c>
      <c r="BP68" s="87">
        <f t="shared" si="31"/>
        <v>0</v>
      </c>
      <c r="BQ68" s="5">
        <f t="shared" si="32"/>
        <v>0</v>
      </c>
      <c r="BR68" s="298">
        <f t="shared" si="44"/>
        <v>0</v>
      </c>
      <c r="BS68" s="299">
        <f t="shared" si="42"/>
        <v>0</v>
      </c>
      <c r="BT68" s="301"/>
      <c r="BU68" s="148">
        <f t="shared" si="33"/>
        <v>0</v>
      </c>
      <c r="BV68" s="5">
        <f t="shared" si="34"/>
        <v>0</v>
      </c>
      <c r="BW68" s="146">
        <f t="shared" si="35"/>
        <v>0</v>
      </c>
      <c r="BX68" s="5">
        <f t="shared" si="36"/>
        <v>0</v>
      </c>
      <c r="BY68" s="146">
        <f t="shared" si="37"/>
        <v>0</v>
      </c>
      <c r="BZ68" s="5">
        <f t="shared" si="38"/>
        <v>0</v>
      </c>
      <c r="CA68" s="147">
        <f t="shared" si="39"/>
        <v>0</v>
      </c>
      <c r="CB68" s="91">
        <f t="shared" si="40"/>
        <v>0</v>
      </c>
      <c r="CC68" s="52"/>
      <c r="CD68" s="52"/>
      <c r="CE68" s="52"/>
      <c r="CF68" s="52"/>
      <c r="CG68" s="13"/>
    </row>
    <row r="69" spans="1:104" ht="12.75" customHeight="1" x14ac:dyDescent="0.2">
      <c r="A69" s="3"/>
      <c r="B69" s="5">
        <f t="shared" si="43"/>
        <v>11</v>
      </c>
      <c r="C69" s="341"/>
      <c r="D69" s="342"/>
      <c r="E69" s="14"/>
      <c r="F69" s="82"/>
      <c r="G69" s="83">
        <f t="shared" si="20"/>
        <v>0</v>
      </c>
      <c r="H69" s="82"/>
      <c r="I69" s="83">
        <f t="shared" si="21"/>
        <v>0</v>
      </c>
      <c r="J69" s="82"/>
      <c r="K69" s="83">
        <f t="shared" si="22"/>
        <v>0</v>
      </c>
      <c r="L69" s="82"/>
      <c r="M69" s="83">
        <f t="shared" si="23"/>
        <v>0</v>
      </c>
      <c r="N69" s="82"/>
      <c r="O69" s="83">
        <f t="shared" si="24"/>
        <v>0</v>
      </c>
      <c r="P69" s="82"/>
      <c r="Q69" s="83">
        <f t="shared" si="25"/>
        <v>0</v>
      </c>
      <c r="R69" s="82"/>
      <c r="S69" s="89">
        <f t="shared" si="26"/>
        <v>0</v>
      </c>
      <c r="T69" s="82"/>
      <c r="U69" s="89">
        <f t="shared" si="27"/>
        <v>0</v>
      </c>
      <c r="V69" s="82"/>
      <c r="W69" s="89">
        <f t="shared" si="28"/>
        <v>0</v>
      </c>
      <c r="X69" s="82"/>
      <c r="Y69" s="89">
        <f t="shared" si="45"/>
        <v>0</v>
      </c>
      <c r="Z69" s="84"/>
      <c r="AA69" s="89">
        <f t="shared" si="41"/>
        <v>0</v>
      </c>
      <c r="AB69" s="84"/>
      <c r="AC69" s="89">
        <f t="shared" si="1"/>
        <v>0</v>
      </c>
      <c r="AD69" s="84"/>
      <c r="AE69" s="89">
        <f t="shared" si="2"/>
        <v>0</v>
      </c>
      <c r="AF69" s="84"/>
      <c r="AG69" s="89">
        <f t="shared" si="3"/>
        <v>0</v>
      </c>
      <c r="AH69" s="84"/>
      <c r="AI69" s="89">
        <f t="shared" si="4"/>
        <v>0</v>
      </c>
      <c r="AJ69" s="84"/>
      <c r="AK69" s="89">
        <f t="shared" si="5"/>
        <v>0</v>
      </c>
      <c r="AL69" s="84"/>
      <c r="AM69" s="89">
        <f t="shared" si="6"/>
        <v>0</v>
      </c>
      <c r="AN69" s="82"/>
      <c r="AO69" s="89">
        <f t="shared" si="7"/>
        <v>0</v>
      </c>
      <c r="AP69" s="82"/>
      <c r="AQ69" s="89">
        <f t="shared" si="8"/>
        <v>0</v>
      </c>
      <c r="AR69" s="84"/>
      <c r="AS69" s="89">
        <f t="shared" si="9"/>
        <v>0</v>
      </c>
      <c r="AT69" s="84"/>
      <c r="AU69" s="89">
        <f t="shared" si="10"/>
        <v>0</v>
      </c>
      <c r="AV69" s="84"/>
      <c r="AW69" s="89">
        <f t="shared" si="11"/>
        <v>0</v>
      </c>
      <c r="AX69" s="84"/>
      <c r="AY69" s="89">
        <f t="shared" si="12"/>
        <v>0</v>
      </c>
      <c r="AZ69" s="84"/>
      <c r="BA69" s="89">
        <f t="shared" si="13"/>
        <v>0</v>
      </c>
      <c r="BB69" s="82"/>
      <c r="BC69" s="89">
        <f t="shared" si="14"/>
        <v>0</v>
      </c>
      <c r="BD69" s="82"/>
      <c r="BE69" s="89">
        <f t="shared" si="15"/>
        <v>0</v>
      </c>
      <c r="BF69" s="82"/>
      <c r="BG69" s="89">
        <f t="shared" si="16"/>
        <v>0</v>
      </c>
      <c r="BH69" s="82"/>
      <c r="BI69" s="89">
        <f t="shared" si="17"/>
        <v>0</v>
      </c>
      <c r="BJ69" s="82"/>
      <c r="BK69" s="89">
        <f t="shared" si="29"/>
        <v>0</v>
      </c>
      <c r="BL69" s="82"/>
      <c r="BM69" s="85">
        <f t="shared" si="30"/>
        <v>0</v>
      </c>
      <c r="BN69" s="86">
        <f t="shared" si="18"/>
        <v>0</v>
      </c>
      <c r="BO69" s="87">
        <f t="shared" si="19"/>
        <v>2</v>
      </c>
      <c r="BP69" s="87">
        <f t="shared" si="31"/>
        <v>0</v>
      </c>
      <c r="BQ69" s="5">
        <f t="shared" si="32"/>
        <v>0</v>
      </c>
      <c r="BR69" s="298">
        <f t="shared" si="44"/>
        <v>0</v>
      </c>
      <c r="BS69" s="299">
        <f t="shared" si="42"/>
        <v>0</v>
      </c>
      <c r="BT69" s="301"/>
      <c r="BU69" s="148">
        <f t="shared" si="33"/>
        <v>0</v>
      </c>
      <c r="BV69" s="5">
        <f>IF($E$59:$E$105="P",IF(BU69&lt;=0.25,"B",IF(BU69&lt;=0.5,"MB",IF(BU69&lt;=0.75,"MA",IF(BU69&lt;=1,"A")))),0)</f>
        <v>0</v>
      </c>
      <c r="BW69" s="146">
        <f t="shared" si="35"/>
        <v>0</v>
      </c>
      <c r="BX69" s="5">
        <f t="shared" si="36"/>
        <v>0</v>
      </c>
      <c r="BY69" s="146">
        <f t="shared" si="37"/>
        <v>0</v>
      </c>
      <c r="BZ69" s="5">
        <f t="shared" si="38"/>
        <v>0</v>
      </c>
      <c r="CA69" s="147">
        <f t="shared" si="39"/>
        <v>0</v>
      </c>
      <c r="CB69" s="91">
        <f t="shared" si="40"/>
        <v>0</v>
      </c>
      <c r="CC69" s="52"/>
      <c r="CD69" s="52"/>
      <c r="CE69" s="52"/>
      <c r="CF69" s="52"/>
      <c r="CG69" s="13"/>
    </row>
    <row r="70" spans="1:104" ht="12.75" customHeight="1" x14ac:dyDescent="0.2">
      <c r="A70" s="3"/>
      <c r="B70" s="5">
        <f t="shared" si="43"/>
        <v>12</v>
      </c>
      <c r="C70" s="341"/>
      <c r="D70" s="342"/>
      <c r="E70" s="14"/>
      <c r="F70" s="82"/>
      <c r="G70" s="83">
        <f t="shared" si="20"/>
        <v>0</v>
      </c>
      <c r="H70" s="82"/>
      <c r="I70" s="83">
        <f t="shared" si="21"/>
        <v>0</v>
      </c>
      <c r="J70" s="82"/>
      <c r="K70" s="83">
        <f t="shared" si="22"/>
        <v>0</v>
      </c>
      <c r="L70" s="82"/>
      <c r="M70" s="83">
        <f t="shared" si="23"/>
        <v>0</v>
      </c>
      <c r="N70" s="82"/>
      <c r="O70" s="83">
        <f t="shared" si="24"/>
        <v>0</v>
      </c>
      <c r="P70" s="82"/>
      <c r="Q70" s="83">
        <f t="shared" si="25"/>
        <v>0</v>
      </c>
      <c r="R70" s="82"/>
      <c r="S70" s="89">
        <f t="shared" si="26"/>
        <v>0</v>
      </c>
      <c r="T70" s="82"/>
      <c r="U70" s="89">
        <f t="shared" si="27"/>
        <v>0</v>
      </c>
      <c r="V70" s="82"/>
      <c r="W70" s="89">
        <f t="shared" si="28"/>
        <v>0</v>
      </c>
      <c r="X70" s="82"/>
      <c r="Y70" s="89">
        <f t="shared" si="45"/>
        <v>0</v>
      </c>
      <c r="Z70" s="84"/>
      <c r="AA70" s="89">
        <f t="shared" si="41"/>
        <v>0</v>
      </c>
      <c r="AB70" s="84"/>
      <c r="AC70" s="89">
        <f t="shared" si="1"/>
        <v>0</v>
      </c>
      <c r="AD70" s="84"/>
      <c r="AE70" s="89">
        <f t="shared" si="2"/>
        <v>0</v>
      </c>
      <c r="AF70" s="84"/>
      <c r="AG70" s="89">
        <f t="shared" si="3"/>
        <v>0</v>
      </c>
      <c r="AH70" s="84"/>
      <c r="AI70" s="89">
        <f t="shared" si="4"/>
        <v>0</v>
      </c>
      <c r="AJ70" s="84"/>
      <c r="AK70" s="89">
        <f t="shared" si="5"/>
        <v>0</v>
      </c>
      <c r="AL70" s="84"/>
      <c r="AM70" s="89">
        <f t="shared" si="6"/>
        <v>0</v>
      </c>
      <c r="AN70" s="82"/>
      <c r="AO70" s="89">
        <f t="shared" si="7"/>
        <v>0</v>
      </c>
      <c r="AP70" s="82"/>
      <c r="AQ70" s="89">
        <f t="shared" si="8"/>
        <v>0</v>
      </c>
      <c r="AR70" s="84"/>
      <c r="AS70" s="89">
        <f t="shared" si="9"/>
        <v>0</v>
      </c>
      <c r="AT70" s="84"/>
      <c r="AU70" s="89">
        <f t="shared" si="10"/>
        <v>0</v>
      </c>
      <c r="AV70" s="84"/>
      <c r="AW70" s="89">
        <f t="shared" si="11"/>
        <v>0</v>
      </c>
      <c r="AX70" s="84"/>
      <c r="AY70" s="89">
        <f t="shared" si="12"/>
        <v>0</v>
      </c>
      <c r="AZ70" s="84"/>
      <c r="BA70" s="89">
        <f t="shared" si="13"/>
        <v>0</v>
      </c>
      <c r="BB70" s="82"/>
      <c r="BC70" s="89">
        <f t="shared" si="14"/>
        <v>0</v>
      </c>
      <c r="BD70" s="82"/>
      <c r="BE70" s="89">
        <f t="shared" si="15"/>
        <v>0</v>
      </c>
      <c r="BF70" s="82"/>
      <c r="BG70" s="89">
        <f t="shared" si="16"/>
        <v>0</v>
      </c>
      <c r="BH70" s="82"/>
      <c r="BI70" s="89">
        <f t="shared" si="17"/>
        <v>0</v>
      </c>
      <c r="BJ70" s="82"/>
      <c r="BK70" s="89">
        <f t="shared" si="29"/>
        <v>0</v>
      </c>
      <c r="BL70" s="82"/>
      <c r="BM70" s="85">
        <f t="shared" si="30"/>
        <v>0</v>
      </c>
      <c r="BN70" s="86">
        <f t="shared" si="18"/>
        <v>0</v>
      </c>
      <c r="BO70" s="87">
        <f t="shared" si="19"/>
        <v>2</v>
      </c>
      <c r="BP70" s="87">
        <f t="shared" si="31"/>
        <v>0</v>
      </c>
      <c r="BQ70" s="5">
        <f t="shared" si="32"/>
        <v>0</v>
      </c>
      <c r="BR70" s="298">
        <f t="shared" si="44"/>
        <v>0</v>
      </c>
      <c r="BS70" s="299">
        <f t="shared" si="42"/>
        <v>0</v>
      </c>
      <c r="BT70" s="301"/>
      <c r="BU70" s="148">
        <f t="shared" si="33"/>
        <v>0</v>
      </c>
      <c r="BV70" s="5">
        <f t="shared" si="34"/>
        <v>0</v>
      </c>
      <c r="BW70" s="146">
        <f t="shared" si="35"/>
        <v>0</v>
      </c>
      <c r="BX70" s="5">
        <f t="shared" si="36"/>
        <v>0</v>
      </c>
      <c r="BY70" s="146">
        <f t="shared" si="37"/>
        <v>0</v>
      </c>
      <c r="BZ70" s="5">
        <f t="shared" si="38"/>
        <v>0</v>
      </c>
      <c r="CA70" s="147">
        <f t="shared" si="39"/>
        <v>0</v>
      </c>
      <c r="CB70" s="91">
        <f t="shared" si="40"/>
        <v>0</v>
      </c>
      <c r="CC70" s="52"/>
      <c r="CD70" s="52"/>
      <c r="CE70" s="52"/>
      <c r="CF70" s="52"/>
      <c r="CG70" s="13"/>
    </row>
    <row r="71" spans="1:104" ht="12.75" customHeight="1" x14ac:dyDescent="0.2">
      <c r="A71" s="3"/>
      <c r="B71" s="5">
        <f t="shared" si="43"/>
        <v>13</v>
      </c>
      <c r="C71" s="341"/>
      <c r="D71" s="342"/>
      <c r="E71" s="14"/>
      <c r="F71" s="82"/>
      <c r="G71" s="83">
        <f t="shared" si="20"/>
        <v>0</v>
      </c>
      <c r="H71" s="82"/>
      <c r="I71" s="83">
        <f t="shared" si="21"/>
        <v>0</v>
      </c>
      <c r="J71" s="82"/>
      <c r="K71" s="83">
        <f t="shared" si="22"/>
        <v>0</v>
      </c>
      <c r="L71" s="82"/>
      <c r="M71" s="83">
        <f t="shared" si="23"/>
        <v>0</v>
      </c>
      <c r="N71" s="82"/>
      <c r="O71" s="83">
        <f t="shared" si="24"/>
        <v>0</v>
      </c>
      <c r="P71" s="82"/>
      <c r="Q71" s="83">
        <f t="shared" si="25"/>
        <v>0</v>
      </c>
      <c r="R71" s="82"/>
      <c r="S71" s="89">
        <f t="shared" si="26"/>
        <v>0</v>
      </c>
      <c r="T71" s="82"/>
      <c r="U71" s="89">
        <f t="shared" si="27"/>
        <v>0</v>
      </c>
      <c r="V71" s="82"/>
      <c r="W71" s="89">
        <f t="shared" si="28"/>
        <v>0</v>
      </c>
      <c r="X71" s="82"/>
      <c r="Y71" s="89">
        <f t="shared" si="45"/>
        <v>0</v>
      </c>
      <c r="Z71" s="84"/>
      <c r="AA71" s="89">
        <f t="shared" si="41"/>
        <v>0</v>
      </c>
      <c r="AB71" s="84"/>
      <c r="AC71" s="89">
        <f t="shared" si="1"/>
        <v>0</v>
      </c>
      <c r="AD71" s="84"/>
      <c r="AE71" s="89">
        <f t="shared" si="2"/>
        <v>0</v>
      </c>
      <c r="AF71" s="84"/>
      <c r="AG71" s="89">
        <f t="shared" si="3"/>
        <v>0</v>
      </c>
      <c r="AH71" s="84"/>
      <c r="AI71" s="89">
        <f t="shared" si="4"/>
        <v>0</v>
      </c>
      <c r="AJ71" s="84"/>
      <c r="AK71" s="89">
        <f t="shared" si="5"/>
        <v>0</v>
      </c>
      <c r="AL71" s="84"/>
      <c r="AM71" s="89">
        <f t="shared" si="6"/>
        <v>0</v>
      </c>
      <c r="AN71" s="82"/>
      <c r="AO71" s="89">
        <f t="shared" si="7"/>
        <v>0</v>
      </c>
      <c r="AP71" s="82"/>
      <c r="AQ71" s="89">
        <f t="shared" si="8"/>
        <v>0</v>
      </c>
      <c r="AR71" s="84"/>
      <c r="AS71" s="89">
        <f t="shared" si="9"/>
        <v>0</v>
      </c>
      <c r="AT71" s="84"/>
      <c r="AU71" s="89">
        <f t="shared" si="10"/>
        <v>0</v>
      </c>
      <c r="AV71" s="84"/>
      <c r="AW71" s="89">
        <f t="shared" si="11"/>
        <v>0</v>
      </c>
      <c r="AX71" s="84"/>
      <c r="AY71" s="89">
        <f t="shared" si="12"/>
        <v>0</v>
      </c>
      <c r="AZ71" s="84"/>
      <c r="BA71" s="89">
        <f t="shared" si="13"/>
        <v>0</v>
      </c>
      <c r="BB71" s="82"/>
      <c r="BC71" s="89">
        <f t="shared" si="14"/>
        <v>0</v>
      </c>
      <c r="BD71" s="82"/>
      <c r="BE71" s="89">
        <f t="shared" si="15"/>
        <v>0</v>
      </c>
      <c r="BF71" s="82"/>
      <c r="BG71" s="89">
        <f t="shared" si="16"/>
        <v>0</v>
      </c>
      <c r="BH71" s="82"/>
      <c r="BI71" s="89">
        <f t="shared" si="17"/>
        <v>0</v>
      </c>
      <c r="BJ71" s="82"/>
      <c r="BK71" s="89">
        <f t="shared" si="29"/>
        <v>0</v>
      </c>
      <c r="BL71" s="82"/>
      <c r="BM71" s="85">
        <f t="shared" si="30"/>
        <v>0</v>
      </c>
      <c r="BN71" s="86">
        <f t="shared" si="18"/>
        <v>0</v>
      </c>
      <c r="BO71" s="87">
        <f t="shared" si="19"/>
        <v>2</v>
      </c>
      <c r="BP71" s="87">
        <f t="shared" si="31"/>
        <v>0</v>
      </c>
      <c r="BQ71" s="5">
        <f t="shared" si="32"/>
        <v>0</v>
      </c>
      <c r="BR71" s="298">
        <f t="shared" si="44"/>
        <v>0</v>
      </c>
      <c r="BS71" s="299">
        <f t="shared" si="42"/>
        <v>0</v>
      </c>
      <c r="BT71" s="301"/>
      <c r="BU71" s="148">
        <f t="shared" si="33"/>
        <v>0</v>
      </c>
      <c r="BV71" s="5">
        <f t="shared" si="34"/>
        <v>0</v>
      </c>
      <c r="BW71" s="146">
        <f t="shared" si="35"/>
        <v>0</v>
      </c>
      <c r="BX71" s="5">
        <f t="shared" si="36"/>
        <v>0</v>
      </c>
      <c r="BY71" s="146">
        <f t="shared" si="37"/>
        <v>0</v>
      </c>
      <c r="BZ71" s="5">
        <f t="shared" si="38"/>
        <v>0</v>
      </c>
      <c r="CA71" s="147">
        <f t="shared" si="39"/>
        <v>0</v>
      </c>
      <c r="CB71" s="91">
        <f t="shared" si="40"/>
        <v>0</v>
      </c>
      <c r="CC71" s="52"/>
      <c r="CD71" s="52"/>
      <c r="CE71" s="52"/>
      <c r="CF71" s="52"/>
      <c r="CG71" s="13"/>
    </row>
    <row r="72" spans="1:104" ht="12.75" customHeight="1" x14ac:dyDescent="0.2">
      <c r="A72" s="3"/>
      <c r="B72" s="5">
        <f t="shared" si="43"/>
        <v>14</v>
      </c>
      <c r="C72" s="341"/>
      <c r="D72" s="342"/>
      <c r="E72" s="14"/>
      <c r="F72" s="82"/>
      <c r="G72" s="83">
        <f t="shared" si="20"/>
        <v>0</v>
      </c>
      <c r="H72" s="82"/>
      <c r="I72" s="83">
        <f t="shared" si="21"/>
        <v>0</v>
      </c>
      <c r="J72" s="82"/>
      <c r="K72" s="83">
        <f t="shared" si="22"/>
        <v>0</v>
      </c>
      <c r="L72" s="82"/>
      <c r="M72" s="83">
        <f t="shared" si="23"/>
        <v>0</v>
      </c>
      <c r="N72" s="82"/>
      <c r="O72" s="83">
        <f t="shared" si="24"/>
        <v>0</v>
      </c>
      <c r="P72" s="82"/>
      <c r="Q72" s="83">
        <f t="shared" si="25"/>
        <v>0</v>
      </c>
      <c r="R72" s="82"/>
      <c r="S72" s="89">
        <f t="shared" si="26"/>
        <v>0</v>
      </c>
      <c r="T72" s="82"/>
      <c r="U72" s="89">
        <f t="shared" si="27"/>
        <v>0</v>
      </c>
      <c r="V72" s="82"/>
      <c r="W72" s="89">
        <f t="shared" si="28"/>
        <v>0</v>
      </c>
      <c r="X72" s="82"/>
      <c r="Y72" s="89">
        <f t="shared" si="45"/>
        <v>0</v>
      </c>
      <c r="Z72" s="84"/>
      <c r="AA72" s="89">
        <f t="shared" si="41"/>
        <v>0</v>
      </c>
      <c r="AB72" s="84"/>
      <c r="AC72" s="89">
        <f t="shared" si="1"/>
        <v>0</v>
      </c>
      <c r="AD72" s="84"/>
      <c r="AE72" s="89">
        <f t="shared" si="2"/>
        <v>0</v>
      </c>
      <c r="AF72" s="84"/>
      <c r="AG72" s="89">
        <f t="shared" si="3"/>
        <v>0</v>
      </c>
      <c r="AH72" s="84"/>
      <c r="AI72" s="89">
        <f t="shared" si="4"/>
        <v>0</v>
      </c>
      <c r="AJ72" s="84"/>
      <c r="AK72" s="89">
        <f t="shared" si="5"/>
        <v>0</v>
      </c>
      <c r="AL72" s="84"/>
      <c r="AM72" s="89">
        <f t="shared" si="6"/>
        <v>0</v>
      </c>
      <c r="AN72" s="82"/>
      <c r="AO72" s="89">
        <f t="shared" si="7"/>
        <v>0</v>
      </c>
      <c r="AP72" s="82"/>
      <c r="AQ72" s="89">
        <f t="shared" si="8"/>
        <v>0</v>
      </c>
      <c r="AR72" s="84"/>
      <c r="AS72" s="89">
        <f t="shared" si="9"/>
        <v>0</v>
      </c>
      <c r="AT72" s="84"/>
      <c r="AU72" s="89">
        <f t="shared" si="10"/>
        <v>0</v>
      </c>
      <c r="AV72" s="84"/>
      <c r="AW72" s="89">
        <f t="shared" si="11"/>
        <v>0</v>
      </c>
      <c r="AX72" s="84"/>
      <c r="AY72" s="89">
        <f t="shared" si="12"/>
        <v>0</v>
      </c>
      <c r="AZ72" s="84"/>
      <c r="BA72" s="89">
        <f t="shared" si="13"/>
        <v>0</v>
      </c>
      <c r="BB72" s="82"/>
      <c r="BC72" s="89">
        <f t="shared" si="14"/>
        <v>0</v>
      </c>
      <c r="BD72" s="82"/>
      <c r="BE72" s="89">
        <f t="shared" si="15"/>
        <v>0</v>
      </c>
      <c r="BF72" s="82"/>
      <c r="BG72" s="89">
        <f t="shared" si="16"/>
        <v>0</v>
      </c>
      <c r="BH72" s="82"/>
      <c r="BI72" s="89">
        <f t="shared" si="17"/>
        <v>0</v>
      </c>
      <c r="BJ72" s="82"/>
      <c r="BK72" s="89">
        <f t="shared" si="29"/>
        <v>0</v>
      </c>
      <c r="BL72" s="82"/>
      <c r="BM72" s="85">
        <f t="shared" si="30"/>
        <v>0</v>
      </c>
      <c r="BN72" s="86">
        <f t="shared" si="18"/>
        <v>0</v>
      </c>
      <c r="BO72" s="87">
        <f t="shared" si="19"/>
        <v>2</v>
      </c>
      <c r="BP72" s="87">
        <f t="shared" si="31"/>
        <v>0</v>
      </c>
      <c r="BQ72" s="5">
        <f t="shared" si="32"/>
        <v>0</v>
      </c>
      <c r="BR72" s="298">
        <f t="shared" si="44"/>
        <v>0</v>
      </c>
      <c r="BS72" s="299">
        <f t="shared" si="42"/>
        <v>0</v>
      </c>
      <c r="BT72" s="301"/>
      <c r="BU72" s="148">
        <f t="shared" si="33"/>
        <v>0</v>
      </c>
      <c r="BV72" s="5">
        <f t="shared" si="34"/>
        <v>0</v>
      </c>
      <c r="BW72" s="146">
        <f t="shared" si="35"/>
        <v>0</v>
      </c>
      <c r="BX72" s="5">
        <f t="shared" si="36"/>
        <v>0</v>
      </c>
      <c r="BY72" s="146">
        <f t="shared" si="37"/>
        <v>0</v>
      </c>
      <c r="BZ72" s="5">
        <f t="shared" si="38"/>
        <v>0</v>
      </c>
      <c r="CA72" s="147">
        <f t="shared" si="39"/>
        <v>0</v>
      </c>
      <c r="CB72" s="91">
        <f t="shared" si="40"/>
        <v>0</v>
      </c>
      <c r="CC72" s="52"/>
      <c r="CD72" s="52"/>
      <c r="CE72" s="52"/>
      <c r="CF72" s="52"/>
      <c r="CG72" s="13"/>
    </row>
    <row r="73" spans="1:104" ht="12.75" customHeight="1" x14ac:dyDescent="0.2">
      <c r="A73" s="3"/>
      <c r="B73" s="5">
        <f t="shared" si="43"/>
        <v>15</v>
      </c>
      <c r="C73" s="341"/>
      <c r="D73" s="342"/>
      <c r="E73" s="14"/>
      <c r="F73" s="82"/>
      <c r="G73" s="83">
        <f t="shared" si="20"/>
        <v>0</v>
      </c>
      <c r="H73" s="82"/>
      <c r="I73" s="83">
        <f t="shared" si="21"/>
        <v>0</v>
      </c>
      <c r="J73" s="82"/>
      <c r="K73" s="83">
        <f t="shared" si="22"/>
        <v>0</v>
      </c>
      <c r="L73" s="82"/>
      <c r="M73" s="83">
        <f t="shared" si="23"/>
        <v>0</v>
      </c>
      <c r="N73" s="82"/>
      <c r="O73" s="83">
        <f t="shared" si="24"/>
        <v>0</v>
      </c>
      <c r="P73" s="82"/>
      <c r="Q73" s="83">
        <f t="shared" si="25"/>
        <v>0</v>
      </c>
      <c r="R73" s="82"/>
      <c r="S73" s="89">
        <f t="shared" si="26"/>
        <v>0</v>
      </c>
      <c r="T73" s="82"/>
      <c r="U73" s="89">
        <f t="shared" si="27"/>
        <v>0</v>
      </c>
      <c r="V73" s="82"/>
      <c r="W73" s="89">
        <f t="shared" si="28"/>
        <v>0</v>
      </c>
      <c r="X73" s="82"/>
      <c r="Y73" s="89">
        <f t="shared" si="45"/>
        <v>0</v>
      </c>
      <c r="Z73" s="84"/>
      <c r="AA73" s="89">
        <f t="shared" si="41"/>
        <v>0</v>
      </c>
      <c r="AB73" s="84"/>
      <c r="AC73" s="89">
        <f t="shared" si="1"/>
        <v>0</v>
      </c>
      <c r="AD73" s="84"/>
      <c r="AE73" s="89">
        <f t="shared" si="2"/>
        <v>0</v>
      </c>
      <c r="AF73" s="84"/>
      <c r="AG73" s="89">
        <f t="shared" si="3"/>
        <v>0</v>
      </c>
      <c r="AH73" s="84"/>
      <c r="AI73" s="89">
        <f t="shared" si="4"/>
        <v>0</v>
      </c>
      <c r="AJ73" s="84"/>
      <c r="AK73" s="89">
        <f t="shared" si="5"/>
        <v>0</v>
      </c>
      <c r="AL73" s="84"/>
      <c r="AM73" s="89">
        <f t="shared" si="6"/>
        <v>0</v>
      </c>
      <c r="AN73" s="82"/>
      <c r="AO73" s="89">
        <f t="shared" si="7"/>
        <v>0</v>
      </c>
      <c r="AP73" s="82"/>
      <c r="AQ73" s="89">
        <f t="shared" si="8"/>
        <v>0</v>
      </c>
      <c r="AR73" s="84"/>
      <c r="AS73" s="89">
        <f t="shared" si="9"/>
        <v>0</v>
      </c>
      <c r="AT73" s="84"/>
      <c r="AU73" s="89">
        <f t="shared" si="10"/>
        <v>0</v>
      </c>
      <c r="AV73" s="84"/>
      <c r="AW73" s="89">
        <f t="shared" si="11"/>
        <v>0</v>
      </c>
      <c r="AX73" s="84"/>
      <c r="AY73" s="89">
        <f t="shared" si="12"/>
        <v>0</v>
      </c>
      <c r="AZ73" s="84"/>
      <c r="BA73" s="89">
        <f t="shared" si="13"/>
        <v>0</v>
      </c>
      <c r="BB73" s="82"/>
      <c r="BC73" s="89">
        <f t="shared" si="14"/>
        <v>0</v>
      </c>
      <c r="BD73" s="82"/>
      <c r="BE73" s="89">
        <f t="shared" si="15"/>
        <v>0</v>
      </c>
      <c r="BF73" s="82"/>
      <c r="BG73" s="89">
        <f t="shared" si="16"/>
        <v>0</v>
      </c>
      <c r="BH73" s="82"/>
      <c r="BI73" s="89">
        <f t="shared" si="17"/>
        <v>0</v>
      </c>
      <c r="BJ73" s="82"/>
      <c r="BK73" s="89">
        <f t="shared" si="29"/>
        <v>0</v>
      </c>
      <c r="BL73" s="82"/>
      <c r="BM73" s="85">
        <f t="shared" si="30"/>
        <v>0</v>
      </c>
      <c r="BN73" s="86">
        <f t="shared" si="18"/>
        <v>0</v>
      </c>
      <c r="BO73" s="87">
        <f t="shared" si="19"/>
        <v>2</v>
      </c>
      <c r="BP73" s="87">
        <f t="shared" si="31"/>
        <v>0</v>
      </c>
      <c r="BQ73" s="5">
        <f t="shared" si="32"/>
        <v>0</v>
      </c>
      <c r="BR73" s="298">
        <f t="shared" si="44"/>
        <v>0</v>
      </c>
      <c r="BS73" s="299">
        <f t="shared" si="42"/>
        <v>0</v>
      </c>
      <c r="BT73" s="301"/>
      <c r="BU73" s="148">
        <f t="shared" si="33"/>
        <v>0</v>
      </c>
      <c r="BV73" s="5">
        <f t="shared" si="34"/>
        <v>0</v>
      </c>
      <c r="BW73" s="146">
        <f t="shared" si="35"/>
        <v>0</v>
      </c>
      <c r="BX73" s="5">
        <f t="shared" si="36"/>
        <v>0</v>
      </c>
      <c r="BY73" s="146">
        <f t="shared" si="37"/>
        <v>0</v>
      </c>
      <c r="BZ73" s="5">
        <f t="shared" si="38"/>
        <v>0</v>
      </c>
      <c r="CA73" s="147">
        <f t="shared" si="39"/>
        <v>0</v>
      </c>
      <c r="CB73" s="91">
        <f t="shared" si="40"/>
        <v>0</v>
      </c>
      <c r="CC73" s="52"/>
      <c r="CD73" s="52"/>
      <c r="CE73" s="52"/>
      <c r="CF73" s="52"/>
      <c r="CG73" s="13"/>
      <c r="CW73" s="53"/>
      <c r="CX73" s="328"/>
      <c r="CY73" s="328"/>
      <c r="CZ73" s="328"/>
    </row>
    <row r="74" spans="1:104" ht="12.75" customHeight="1" x14ac:dyDescent="0.2">
      <c r="A74" s="3"/>
      <c r="B74" s="5">
        <f t="shared" si="43"/>
        <v>16</v>
      </c>
      <c r="C74" s="341"/>
      <c r="D74" s="342"/>
      <c r="E74" s="14"/>
      <c r="F74" s="82"/>
      <c r="G74" s="83">
        <f t="shared" si="20"/>
        <v>0</v>
      </c>
      <c r="H74" s="82"/>
      <c r="I74" s="83">
        <f t="shared" si="21"/>
        <v>0</v>
      </c>
      <c r="J74" s="82"/>
      <c r="K74" s="83">
        <f t="shared" si="22"/>
        <v>0</v>
      </c>
      <c r="L74" s="82"/>
      <c r="M74" s="83">
        <f t="shared" si="23"/>
        <v>0</v>
      </c>
      <c r="N74" s="82"/>
      <c r="O74" s="83">
        <f t="shared" si="24"/>
        <v>0</v>
      </c>
      <c r="P74" s="82"/>
      <c r="Q74" s="83">
        <f t="shared" si="25"/>
        <v>0</v>
      </c>
      <c r="R74" s="82"/>
      <c r="S74" s="89">
        <f t="shared" si="26"/>
        <v>0</v>
      </c>
      <c r="T74" s="82"/>
      <c r="U74" s="89">
        <f t="shared" si="27"/>
        <v>0</v>
      </c>
      <c r="V74" s="82"/>
      <c r="W74" s="89">
        <f t="shared" si="28"/>
        <v>0</v>
      </c>
      <c r="X74" s="82"/>
      <c r="Y74" s="89">
        <f t="shared" si="45"/>
        <v>0</v>
      </c>
      <c r="Z74" s="84"/>
      <c r="AA74" s="89">
        <f t="shared" si="41"/>
        <v>0</v>
      </c>
      <c r="AB74" s="84"/>
      <c r="AC74" s="89">
        <f t="shared" si="1"/>
        <v>0</v>
      </c>
      <c r="AD74" s="84"/>
      <c r="AE74" s="89">
        <f t="shared" si="2"/>
        <v>0</v>
      </c>
      <c r="AF74" s="84"/>
      <c r="AG74" s="89">
        <f t="shared" si="3"/>
        <v>0</v>
      </c>
      <c r="AH74" s="84"/>
      <c r="AI74" s="89">
        <f t="shared" si="4"/>
        <v>0</v>
      </c>
      <c r="AJ74" s="84"/>
      <c r="AK74" s="89">
        <f t="shared" si="5"/>
        <v>0</v>
      </c>
      <c r="AL74" s="84"/>
      <c r="AM74" s="89">
        <f t="shared" si="6"/>
        <v>0</v>
      </c>
      <c r="AN74" s="82"/>
      <c r="AO74" s="89">
        <f t="shared" si="7"/>
        <v>0</v>
      </c>
      <c r="AP74" s="82"/>
      <c r="AQ74" s="89">
        <f t="shared" si="8"/>
        <v>0</v>
      </c>
      <c r="AR74" s="84"/>
      <c r="AS74" s="89">
        <f t="shared" si="9"/>
        <v>0</v>
      </c>
      <c r="AT74" s="84"/>
      <c r="AU74" s="89">
        <f t="shared" si="10"/>
        <v>0</v>
      </c>
      <c r="AV74" s="84"/>
      <c r="AW74" s="89">
        <f t="shared" si="11"/>
        <v>0</v>
      </c>
      <c r="AX74" s="84"/>
      <c r="AY74" s="89">
        <f t="shared" si="12"/>
        <v>0</v>
      </c>
      <c r="AZ74" s="84"/>
      <c r="BA74" s="89">
        <f t="shared" si="13"/>
        <v>0</v>
      </c>
      <c r="BB74" s="82"/>
      <c r="BC74" s="89">
        <f t="shared" si="14"/>
        <v>0</v>
      </c>
      <c r="BD74" s="82"/>
      <c r="BE74" s="89">
        <f t="shared" si="15"/>
        <v>0</v>
      </c>
      <c r="BF74" s="82"/>
      <c r="BG74" s="89">
        <f t="shared" si="16"/>
        <v>0</v>
      </c>
      <c r="BH74" s="82"/>
      <c r="BI74" s="89">
        <f t="shared" si="17"/>
        <v>0</v>
      </c>
      <c r="BJ74" s="82"/>
      <c r="BK74" s="89">
        <f t="shared" si="29"/>
        <v>0</v>
      </c>
      <c r="BL74" s="82"/>
      <c r="BM74" s="85">
        <f t="shared" si="30"/>
        <v>0</v>
      </c>
      <c r="BN74" s="86">
        <f t="shared" si="18"/>
        <v>0</v>
      </c>
      <c r="BO74" s="87">
        <f t="shared" si="19"/>
        <v>2</v>
      </c>
      <c r="BP74" s="87">
        <f t="shared" si="31"/>
        <v>0</v>
      </c>
      <c r="BQ74" s="5">
        <f t="shared" si="32"/>
        <v>0</v>
      </c>
      <c r="BR74" s="298">
        <f t="shared" si="44"/>
        <v>0</v>
      </c>
      <c r="BS74" s="299">
        <f t="shared" si="42"/>
        <v>0</v>
      </c>
      <c r="BT74" s="301"/>
      <c r="BU74" s="148">
        <f t="shared" si="33"/>
        <v>0</v>
      </c>
      <c r="BV74" s="5">
        <f t="shared" si="34"/>
        <v>0</v>
      </c>
      <c r="BW74" s="146">
        <f t="shared" si="35"/>
        <v>0</v>
      </c>
      <c r="BX74" s="5">
        <f t="shared" si="36"/>
        <v>0</v>
      </c>
      <c r="BY74" s="146">
        <f t="shared" si="37"/>
        <v>0</v>
      </c>
      <c r="BZ74" s="5">
        <f t="shared" si="38"/>
        <v>0</v>
      </c>
      <c r="CA74" s="147">
        <f t="shared" si="39"/>
        <v>0</v>
      </c>
      <c r="CB74" s="91">
        <f t="shared" si="40"/>
        <v>0</v>
      </c>
      <c r="CC74" s="52"/>
      <c r="CD74" s="385" t="s">
        <v>37</v>
      </c>
      <c r="CE74" s="385" t="s">
        <v>35</v>
      </c>
      <c r="CF74" s="385" t="s">
        <v>36</v>
      </c>
      <c r="CG74" s="13"/>
      <c r="CW74" s="53"/>
      <c r="CX74" s="328"/>
      <c r="CY74" s="328"/>
      <c r="CZ74" s="328"/>
    </row>
    <row r="75" spans="1:104" ht="12.75" customHeight="1" x14ac:dyDescent="0.2">
      <c r="A75" s="3"/>
      <c r="B75" s="5">
        <f t="shared" si="43"/>
        <v>17</v>
      </c>
      <c r="C75" s="341"/>
      <c r="D75" s="342"/>
      <c r="E75" s="14"/>
      <c r="F75" s="82"/>
      <c r="G75" s="83">
        <f t="shared" si="20"/>
        <v>0</v>
      </c>
      <c r="H75" s="82"/>
      <c r="I75" s="83">
        <f t="shared" si="21"/>
        <v>0</v>
      </c>
      <c r="J75" s="82"/>
      <c r="K75" s="83">
        <f t="shared" si="22"/>
        <v>0</v>
      </c>
      <c r="L75" s="82"/>
      <c r="M75" s="83">
        <f t="shared" si="23"/>
        <v>0</v>
      </c>
      <c r="N75" s="82"/>
      <c r="O75" s="83">
        <f t="shared" si="24"/>
        <v>0</v>
      </c>
      <c r="P75" s="82"/>
      <c r="Q75" s="83">
        <f t="shared" si="25"/>
        <v>0</v>
      </c>
      <c r="R75" s="82"/>
      <c r="S75" s="89">
        <f t="shared" si="26"/>
        <v>0</v>
      </c>
      <c r="T75" s="82"/>
      <c r="U75" s="89">
        <f t="shared" si="27"/>
        <v>0</v>
      </c>
      <c r="V75" s="82"/>
      <c r="W75" s="89">
        <f t="shared" si="28"/>
        <v>0</v>
      </c>
      <c r="X75" s="82"/>
      <c r="Y75" s="89">
        <f t="shared" si="45"/>
        <v>0</v>
      </c>
      <c r="Z75" s="84"/>
      <c r="AA75" s="89">
        <f t="shared" si="41"/>
        <v>0</v>
      </c>
      <c r="AB75" s="84"/>
      <c r="AC75" s="89">
        <f t="shared" si="1"/>
        <v>0</v>
      </c>
      <c r="AD75" s="84"/>
      <c r="AE75" s="89">
        <f t="shared" si="2"/>
        <v>0</v>
      </c>
      <c r="AF75" s="84"/>
      <c r="AG75" s="89">
        <f t="shared" si="3"/>
        <v>0</v>
      </c>
      <c r="AH75" s="84"/>
      <c r="AI75" s="89">
        <f t="shared" si="4"/>
        <v>0</v>
      </c>
      <c r="AJ75" s="84"/>
      <c r="AK75" s="89">
        <f t="shared" si="5"/>
        <v>0</v>
      </c>
      <c r="AL75" s="84"/>
      <c r="AM75" s="89">
        <f t="shared" si="6"/>
        <v>0</v>
      </c>
      <c r="AN75" s="82"/>
      <c r="AO75" s="89">
        <f t="shared" si="7"/>
        <v>0</v>
      </c>
      <c r="AP75" s="82"/>
      <c r="AQ75" s="89">
        <f t="shared" si="8"/>
        <v>0</v>
      </c>
      <c r="AR75" s="84"/>
      <c r="AS75" s="89">
        <f t="shared" si="9"/>
        <v>0</v>
      </c>
      <c r="AT75" s="84"/>
      <c r="AU75" s="89">
        <f t="shared" si="10"/>
        <v>0</v>
      </c>
      <c r="AV75" s="84"/>
      <c r="AW75" s="89">
        <f t="shared" si="11"/>
        <v>0</v>
      </c>
      <c r="AX75" s="84"/>
      <c r="AY75" s="89">
        <f t="shared" si="12"/>
        <v>0</v>
      </c>
      <c r="AZ75" s="84"/>
      <c r="BA75" s="89">
        <f t="shared" si="13"/>
        <v>0</v>
      </c>
      <c r="BB75" s="82"/>
      <c r="BC75" s="89">
        <f t="shared" si="14"/>
        <v>0</v>
      </c>
      <c r="BD75" s="82"/>
      <c r="BE75" s="89">
        <f t="shared" si="15"/>
        <v>0</v>
      </c>
      <c r="BF75" s="82"/>
      <c r="BG75" s="89">
        <f t="shared" si="16"/>
        <v>0</v>
      </c>
      <c r="BH75" s="82"/>
      <c r="BI75" s="89">
        <f t="shared" si="17"/>
        <v>0</v>
      </c>
      <c r="BJ75" s="82"/>
      <c r="BK75" s="89">
        <f t="shared" si="29"/>
        <v>0</v>
      </c>
      <c r="BL75" s="82"/>
      <c r="BM75" s="85">
        <f t="shared" si="30"/>
        <v>0</v>
      </c>
      <c r="BN75" s="86">
        <f t="shared" si="18"/>
        <v>0</v>
      </c>
      <c r="BO75" s="87">
        <f t="shared" si="19"/>
        <v>2</v>
      </c>
      <c r="BP75" s="87">
        <f t="shared" si="31"/>
        <v>0</v>
      </c>
      <c r="BQ75" s="5">
        <f t="shared" si="32"/>
        <v>0</v>
      </c>
      <c r="BR75" s="298">
        <f t="shared" si="44"/>
        <v>0</v>
      </c>
      <c r="BS75" s="299">
        <f t="shared" si="42"/>
        <v>0</v>
      </c>
      <c r="BT75" s="301"/>
      <c r="BU75" s="148">
        <f t="shared" si="33"/>
        <v>0</v>
      </c>
      <c r="BV75" s="5">
        <f t="shared" si="34"/>
        <v>0</v>
      </c>
      <c r="BW75" s="146">
        <f t="shared" si="35"/>
        <v>0</v>
      </c>
      <c r="BX75" s="5">
        <f t="shared" si="36"/>
        <v>0</v>
      </c>
      <c r="BY75" s="146">
        <f t="shared" si="37"/>
        <v>0</v>
      </c>
      <c r="BZ75" s="5">
        <f t="shared" si="38"/>
        <v>0</v>
      </c>
      <c r="CA75" s="147">
        <f t="shared" si="39"/>
        <v>0</v>
      </c>
      <c r="CB75" s="91">
        <f t="shared" si="40"/>
        <v>0</v>
      </c>
      <c r="CC75" s="52"/>
      <c r="CD75" s="386"/>
      <c r="CE75" s="386"/>
      <c r="CF75" s="386"/>
      <c r="CG75" s="13"/>
      <c r="CW75" s="53"/>
      <c r="CX75" s="328"/>
      <c r="CY75" s="328"/>
      <c r="CZ75" s="328"/>
    </row>
    <row r="76" spans="1:104" ht="12.75" customHeight="1" x14ac:dyDescent="0.2">
      <c r="A76" s="3"/>
      <c r="B76" s="5">
        <f t="shared" si="43"/>
        <v>18</v>
      </c>
      <c r="C76" s="341"/>
      <c r="D76" s="342"/>
      <c r="E76" s="14"/>
      <c r="F76" s="82"/>
      <c r="G76" s="83">
        <f t="shared" si="20"/>
        <v>0</v>
      </c>
      <c r="H76" s="82"/>
      <c r="I76" s="83">
        <f t="shared" si="21"/>
        <v>0</v>
      </c>
      <c r="J76" s="82"/>
      <c r="K76" s="83">
        <f t="shared" si="22"/>
        <v>0</v>
      </c>
      <c r="L76" s="82"/>
      <c r="M76" s="83">
        <f t="shared" si="23"/>
        <v>0</v>
      </c>
      <c r="N76" s="82"/>
      <c r="O76" s="83">
        <f t="shared" si="24"/>
        <v>0</v>
      </c>
      <c r="P76" s="82"/>
      <c r="Q76" s="83">
        <f t="shared" si="25"/>
        <v>0</v>
      </c>
      <c r="R76" s="82"/>
      <c r="S76" s="89">
        <f t="shared" si="26"/>
        <v>0</v>
      </c>
      <c r="T76" s="82"/>
      <c r="U76" s="89">
        <f t="shared" si="27"/>
        <v>0</v>
      </c>
      <c r="V76" s="82"/>
      <c r="W76" s="89">
        <f t="shared" si="28"/>
        <v>0</v>
      </c>
      <c r="X76" s="82"/>
      <c r="Y76" s="89">
        <f t="shared" si="45"/>
        <v>0</v>
      </c>
      <c r="Z76" s="84"/>
      <c r="AA76" s="89">
        <f t="shared" si="41"/>
        <v>0</v>
      </c>
      <c r="AB76" s="84"/>
      <c r="AC76" s="89">
        <f t="shared" si="1"/>
        <v>0</v>
      </c>
      <c r="AD76" s="84"/>
      <c r="AE76" s="89">
        <f t="shared" si="2"/>
        <v>0</v>
      </c>
      <c r="AF76" s="84"/>
      <c r="AG76" s="89">
        <f t="shared" si="3"/>
        <v>0</v>
      </c>
      <c r="AH76" s="84"/>
      <c r="AI76" s="89">
        <f t="shared" si="4"/>
        <v>0</v>
      </c>
      <c r="AJ76" s="84"/>
      <c r="AK76" s="89">
        <f t="shared" si="5"/>
        <v>0</v>
      </c>
      <c r="AL76" s="84"/>
      <c r="AM76" s="89">
        <f t="shared" si="6"/>
        <v>0</v>
      </c>
      <c r="AN76" s="82"/>
      <c r="AO76" s="89">
        <f t="shared" si="7"/>
        <v>0</v>
      </c>
      <c r="AP76" s="82"/>
      <c r="AQ76" s="89">
        <f t="shared" si="8"/>
        <v>0</v>
      </c>
      <c r="AR76" s="84"/>
      <c r="AS76" s="89">
        <f t="shared" si="9"/>
        <v>0</v>
      </c>
      <c r="AT76" s="84"/>
      <c r="AU76" s="89">
        <f t="shared" si="10"/>
        <v>0</v>
      </c>
      <c r="AV76" s="84"/>
      <c r="AW76" s="89">
        <f t="shared" si="11"/>
        <v>0</v>
      </c>
      <c r="AX76" s="84"/>
      <c r="AY76" s="89">
        <f t="shared" si="12"/>
        <v>0</v>
      </c>
      <c r="AZ76" s="84"/>
      <c r="BA76" s="89">
        <f t="shared" si="13"/>
        <v>0</v>
      </c>
      <c r="BB76" s="82"/>
      <c r="BC76" s="89">
        <f t="shared" si="14"/>
        <v>0</v>
      </c>
      <c r="BD76" s="82"/>
      <c r="BE76" s="89">
        <f t="shared" si="15"/>
        <v>0</v>
      </c>
      <c r="BF76" s="82"/>
      <c r="BG76" s="89">
        <f t="shared" si="16"/>
        <v>0</v>
      </c>
      <c r="BH76" s="82"/>
      <c r="BI76" s="89">
        <f t="shared" si="17"/>
        <v>0</v>
      </c>
      <c r="BJ76" s="82"/>
      <c r="BK76" s="89">
        <f t="shared" si="29"/>
        <v>0</v>
      </c>
      <c r="BL76" s="82"/>
      <c r="BM76" s="85">
        <f t="shared" si="30"/>
        <v>0</v>
      </c>
      <c r="BN76" s="86">
        <f t="shared" si="18"/>
        <v>0</v>
      </c>
      <c r="BO76" s="87">
        <f t="shared" si="19"/>
        <v>2</v>
      </c>
      <c r="BP76" s="87">
        <f t="shared" si="31"/>
        <v>0</v>
      </c>
      <c r="BQ76" s="5">
        <f t="shared" si="32"/>
        <v>0</v>
      </c>
      <c r="BR76" s="298">
        <f t="shared" si="44"/>
        <v>0</v>
      </c>
      <c r="BS76" s="299">
        <f t="shared" si="42"/>
        <v>0</v>
      </c>
      <c r="BT76" s="301"/>
      <c r="BU76" s="148">
        <f t="shared" si="33"/>
        <v>0</v>
      </c>
      <c r="BV76" s="5">
        <f t="shared" si="34"/>
        <v>0</v>
      </c>
      <c r="BW76" s="146">
        <f t="shared" si="35"/>
        <v>0</v>
      </c>
      <c r="BX76" s="5">
        <f t="shared" si="36"/>
        <v>0</v>
      </c>
      <c r="BY76" s="146">
        <f t="shared" si="37"/>
        <v>0</v>
      </c>
      <c r="BZ76" s="5">
        <f t="shared" si="38"/>
        <v>0</v>
      </c>
      <c r="CA76" s="147">
        <f t="shared" si="39"/>
        <v>0</v>
      </c>
      <c r="CB76" s="91">
        <f t="shared" si="40"/>
        <v>0</v>
      </c>
      <c r="CC76" s="52"/>
      <c r="CD76" s="386"/>
      <c r="CE76" s="386"/>
      <c r="CF76" s="386"/>
      <c r="CG76" s="13"/>
      <c r="CW76" s="53"/>
      <c r="CX76" s="328"/>
      <c r="CY76" s="328"/>
      <c r="CZ76" s="328"/>
    </row>
    <row r="77" spans="1:104" ht="12.75" customHeight="1" x14ac:dyDescent="0.2">
      <c r="A77" s="3"/>
      <c r="B77" s="5">
        <f t="shared" si="43"/>
        <v>19</v>
      </c>
      <c r="C77" s="341"/>
      <c r="D77" s="342"/>
      <c r="E77" s="14"/>
      <c r="F77" s="82"/>
      <c r="G77" s="83">
        <f t="shared" si="20"/>
        <v>0</v>
      </c>
      <c r="H77" s="82"/>
      <c r="I77" s="83">
        <f t="shared" si="21"/>
        <v>0</v>
      </c>
      <c r="J77" s="82"/>
      <c r="K77" s="83">
        <f t="shared" si="22"/>
        <v>0</v>
      </c>
      <c r="L77" s="82"/>
      <c r="M77" s="83">
        <f t="shared" si="23"/>
        <v>0</v>
      </c>
      <c r="N77" s="82"/>
      <c r="O77" s="83">
        <f t="shared" si="24"/>
        <v>0</v>
      </c>
      <c r="P77" s="82"/>
      <c r="Q77" s="83">
        <f t="shared" si="25"/>
        <v>0</v>
      </c>
      <c r="R77" s="82"/>
      <c r="S77" s="89">
        <f t="shared" si="26"/>
        <v>0</v>
      </c>
      <c r="T77" s="82"/>
      <c r="U77" s="89">
        <f t="shared" si="27"/>
        <v>0</v>
      </c>
      <c r="V77" s="82"/>
      <c r="W77" s="89">
        <f t="shared" si="28"/>
        <v>0</v>
      </c>
      <c r="X77" s="82"/>
      <c r="Y77" s="89">
        <f t="shared" si="45"/>
        <v>0</v>
      </c>
      <c r="Z77" s="84"/>
      <c r="AA77" s="89">
        <f t="shared" si="41"/>
        <v>0</v>
      </c>
      <c r="AB77" s="84"/>
      <c r="AC77" s="89">
        <f t="shared" si="1"/>
        <v>0</v>
      </c>
      <c r="AD77" s="84"/>
      <c r="AE77" s="89">
        <f t="shared" si="2"/>
        <v>0</v>
      </c>
      <c r="AF77" s="84"/>
      <c r="AG77" s="89">
        <f t="shared" si="3"/>
        <v>0</v>
      </c>
      <c r="AH77" s="84"/>
      <c r="AI77" s="89">
        <f t="shared" si="4"/>
        <v>0</v>
      </c>
      <c r="AJ77" s="84"/>
      <c r="AK77" s="89">
        <f t="shared" si="5"/>
        <v>0</v>
      </c>
      <c r="AL77" s="84"/>
      <c r="AM77" s="89">
        <f t="shared" si="6"/>
        <v>0</v>
      </c>
      <c r="AN77" s="82"/>
      <c r="AO77" s="89">
        <f t="shared" si="7"/>
        <v>0</v>
      </c>
      <c r="AP77" s="82"/>
      <c r="AQ77" s="89">
        <f t="shared" si="8"/>
        <v>0</v>
      </c>
      <c r="AR77" s="84"/>
      <c r="AS77" s="89">
        <f t="shared" si="9"/>
        <v>0</v>
      </c>
      <c r="AT77" s="84"/>
      <c r="AU77" s="89">
        <f t="shared" si="10"/>
        <v>0</v>
      </c>
      <c r="AV77" s="84"/>
      <c r="AW77" s="89">
        <f t="shared" si="11"/>
        <v>0</v>
      </c>
      <c r="AX77" s="84"/>
      <c r="AY77" s="89">
        <f t="shared" si="12"/>
        <v>0</v>
      </c>
      <c r="AZ77" s="84"/>
      <c r="BA77" s="89">
        <f t="shared" si="13"/>
        <v>0</v>
      </c>
      <c r="BB77" s="82"/>
      <c r="BC77" s="89">
        <f t="shared" si="14"/>
        <v>0</v>
      </c>
      <c r="BD77" s="82"/>
      <c r="BE77" s="89">
        <f t="shared" si="15"/>
        <v>0</v>
      </c>
      <c r="BF77" s="82"/>
      <c r="BG77" s="89">
        <f t="shared" si="16"/>
        <v>0</v>
      </c>
      <c r="BH77" s="82"/>
      <c r="BI77" s="89">
        <f t="shared" si="17"/>
        <v>0</v>
      </c>
      <c r="BJ77" s="82"/>
      <c r="BK77" s="89">
        <f t="shared" si="29"/>
        <v>0</v>
      </c>
      <c r="BL77" s="82"/>
      <c r="BM77" s="85">
        <f t="shared" si="30"/>
        <v>0</v>
      </c>
      <c r="BN77" s="86">
        <f t="shared" si="18"/>
        <v>0</v>
      </c>
      <c r="BO77" s="87">
        <f t="shared" si="19"/>
        <v>2</v>
      </c>
      <c r="BP77" s="87">
        <f t="shared" si="31"/>
        <v>0</v>
      </c>
      <c r="BQ77" s="5">
        <f t="shared" si="32"/>
        <v>0</v>
      </c>
      <c r="BR77" s="298">
        <f t="shared" si="44"/>
        <v>0</v>
      </c>
      <c r="BS77" s="299">
        <f t="shared" si="42"/>
        <v>0</v>
      </c>
      <c r="BT77" s="301"/>
      <c r="BU77" s="148">
        <f t="shared" si="33"/>
        <v>0</v>
      </c>
      <c r="BV77" s="5">
        <f t="shared" si="34"/>
        <v>0</v>
      </c>
      <c r="BW77" s="146">
        <f t="shared" si="35"/>
        <v>0</v>
      </c>
      <c r="BX77" s="5">
        <f t="shared" si="36"/>
        <v>0</v>
      </c>
      <c r="BY77" s="146">
        <f t="shared" si="37"/>
        <v>0</v>
      </c>
      <c r="BZ77" s="5">
        <f t="shared" si="38"/>
        <v>0</v>
      </c>
      <c r="CA77" s="147">
        <f t="shared" si="39"/>
        <v>0</v>
      </c>
      <c r="CB77" s="91">
        <f t="shared" si="40"/>
        <v>0</v>
      </c>
      <c r="CC77" s="52"/>
      <c r="CD77" s="387"/>
      <c r="CE77" s="387"/>
      <c r="CF77" s="387"/>
      <c r="CG77" s="13"/>
      <c r="CW77" s="53"/>
      <c r="CX77" s="328"/>
      <c r="CY77" s="328"/>
      <c r="CZ77" s="328"/>
    </row>
    <row r="78" spans="1:104" ht="12.75" customHeight="1" x14ac:dyDescent="0.2">
      <c r="A78" s="3"/>
      <c r="B78" s="5">
        <f t="shared" si="43"/>
        <v>20</v>
      </c>
      <c r="C78" s="341"/>
      <c r="D78" s="342"/>
      <c r="E78" s="14"/>
      <c r="F78" s="82"/>
      <c r="G78" s="83">
        <f t="shared" si="20"/>
        <v>0</v>
      </c>
      <c r="H78" s="82"/>
      <c r="I78" s="83">
        <f t="shared" si="21"/>
        <v>0</v>
      </c>
      <c r="J78" s="82"/>
      <c r="K78" s="83">
        <f t="shared" si="22"/>
        <v>0</v>
      </c>
      <c r="L78" s="82"/>
      <c r="M78" s="83">
        <f t="shared" si="23"/>
        <v>0</v>
      </c>
      <c r="N78" s="82"/>
      <c r="O78" s="83">
        <f t="shared" si="24"/>
        <v>0</v>
      </c>
      <c r="P78" s="82"/>
      <c r="Q78" s="83">
        <f t="shared" si="25"/>
        <v>0</v>
      </c>
      <c r="R78" s="82"/>
      <c r="S78" s="89">
        <f t="shared" si="26"/>
        <v>0</v>
      </c>
      <c r="T78" s="82"/>
      <c r="U78" s="89">
        <f t="shared" si="27"/>
        <v>0</v>
      </c>
      <c r="V78" s="82"/>
      <c r="W78" s="89">
        <f t="shared" si="28"/>
        <v>0</v>
      </c>
      <c r="X78" s="82"/>
      <c r="Y78" s="89">
        <f t="shared" si="45"/>
        <v>0</v>
      </c>
      <c r="Z78" s="84"/>
      <c r="AA78" s="89">
        <f t="shared" si="41"/>
        <v>0</v>
      </c>
      <c r="AB78" s="84"/>
      <c r="AC78" s="89">
        <f t="shared" si="1"/>
        <v>0</v>
      </c>
      <c r="AD78" s="84"/>
      <c r="AE78" s="89">
        <f t="shared" si="2"/>
        <v>0</v>
      </c>
      <c r="AF78" s="84"/>
      <c r="AG78" s="89">
        <f t="shared" si="3"/>
        <v>0</v>
      </c>
      <c r="AH78" s="84"/>
      <c r="AI78" s="89">
        <f t="shared" si="4"/>
        <v>0</v>
      </c>
      <c r="AJ78" s="84"/>
      <c r="AK78" s="89">
        <f t="shared" si="5"/>
        <v>0</v>
      </c>
      <c r="AL78" s="84"/>
      <c r="AM78" s="89">
        <f t="shared" si="6"/>
        <v>0</v>
      </c>
      <c r="AN78" s="82"/>
      <c r="AO78" s="89">
        <f t="shared" si="7"/>
        <v>0</v>
      </c>
      <c r="AP78" s="82"/>
      <c r="AQ78" s="89">
        <f t="shared" si="8"/>
        <v>0</v>
      </c>
      <c r="AR78" s="84"/>
      <c r="AS78" s="89">
        <f t="shared" si="9"/>
        <v>0</v>
      </c>
      <c r="AT78" s="84"/>
      <c r="AU78" s="89">
        <f t="shared" si="10"/>
        <v>0</v>
      </c>
      <c r="AV78" s="84"/>
      <c r="AW78" s="89">
        <f t="shared" si="11"/>
        <v>0</v>
      </c>
      <c r="AX78" s="84"/>
      <c r="AY78" s="89">
        <f t="shared" si="12"/>
        <v>0</v>
      </c>
      <c r="AZ78" s="84"/>
      <c r="BA78" s="89">
        <f t="shared" si="13"/>
        <v>0</v>
      </c>
      <c r="BB78" s="82"/>
      <c r="BC78" s="89">
        <f t="shared" si="14"/>
        <v>0</v>
      </c>
      <c r="BD78" s="82"/>
      <c r="BE78" s="89">
        <f t="shared" si="15"/>
        <v>0</v>
      </c>
      <c r="BF78" s="82"/>
      <c r="BG78" s="89">
        <f t="shared" si="16"/>
        <v>0</v>
      </c>
      <c r="BH78" s="82"/>
      <c r="BI78" s="89">
        <f t="shared" si="17"/>
        <v>0</v>
      </c>
      <c r="BJ78" s="82"/>
      <c r="BK78" s="89">
        <f t="shared" si="29"/>
        <v>0</v>
      </c>
      <c r="BL78" s="82"/>
      <c r="BM78" s="85">
        <f t="shared" si="30"/>
        <v>0</v>
      </c>
      <c r="BN78" s="86">
        <f t="shared" si="18"/>
        <v>0</v>
      </c>
      <c r="BO78" s="87">
        <f t="shared" si="19"/>
        <v>2</v>
      </c>
      <c r="BP78" s="87">
        <f t="shared" si="31"/>
        <v>0</v>
      </c>
      <c r="BQ78" s="5">
        <f t="shared" si="32"/>
        <v>0</v>
      </c>
      <c r="BR78" s="298">
        <f t="shared" si="44"/>
        <v>0</v>
      </c>
      <c r="BS78" s="299">
        <f t="shared" si="42"/>
        <v>0</v>
      </c>
      <c r="BT78" s="301"/>
      <c r="BU78" s="148">
        <f t="shared" si="33"/>
        <v>0</v>
      </c>
      <c r="BV78" s="5">
        <f t="shared" si="34"/>
        <v>0</v>
      </c>
      <c r="BW78" s="146">
        <f t="shared" si="35"/>
        <v>0</v>
      </c>
      <c r="BX78" s="5">
        <f t="shared" si="36"/>
        <v>0</v>
      </c>
      <c r="BY78" s="146">
        <f t="shared" si="37"/>
        <v>0</v>
      </c>
      <c r="BZ78" s="5">
        <f t="shared" si="38"/>
        <v>0</v>
      </c>
      <c r="CA78" s="147">
        <f t="shared" si="39"/>
        <v>0</v>
      </c>
      <c r="CB78" s="91">
        <f t="shared" si="40"/>
        <v>0</v>
      </c>
      <c r="CC78" s="52"/>
      <c r="CD78" s="5">
        <f>IF(BN47:BN93&lt;="49",COUNTIF($BQ$59:$BQ$105,"INICIAL"))</f>
        <v>0</v>
      </c>
      <c r="CE78" s="5">
        <f>COUNTIF($BQ$59:$BQ$105,"INTERMEDIO")</f>
        <v>0</v>
      </c>
      <c r="CF78" s="5">
        <f>COUNTIF($BQ$59:$BQ$105,"AVANZADO")</f>
        <v>0</v>
      </c>
      <c r="CG78" s="13"/>
      <c r="CJ78" s="158" t="str">
        <f>P18</f>
        <v>1.- Reflexión sobre el texto.</v>
      </c>
      <c r="CW78" s="53"/>
      <c r="CX78" s="328"/>
      <c r="CY78" s="328"/>
      <c r="CZ78" s="328"/>
    </row>
    <row r="79" spans="1:104" ht="12.75" customHeight="1" x14ac:dyDescent="0.2">
      <c r="A79" s="3"/>
      <c r="B79" s="5">
        <f t="shared" si="43"/>
        <v>21</v>
      </c>
      <c r="C79" s="341"/>
      <c r="D79" s="342"/>
      <c r="E79" s="14"/>
      <c r="F79" s="82"/>
      <c r="G79" s="83">
        <f t="shared" si="20"/>
        <v>0</v>
      </c>
      <c r="H79" s="82"/>
      <c r="I79" s="83">
        <f t="shared" si="21"/>
        <v>0</v>
      </c>
      <c r="J79" s="82"/>
      <c r="K79" s="83">
        <f t="shared" si="22"/>
        <v>0</v>
      </c>
      <c r="L79" s="82"/>
      <c r="M79" s="83">
        <f t="shared" si="23"/>
        <v>0</v>
      </c>
      <c r="N79" s="82"/>
      <c r="O79" s="83">
        <f t="shared" si="24"/>
        <v>0</v>
      </c>
      <c r="P79" s="82"/>
      <c r="Q79" s="83">
        <f t="shared" si="25"/>
        <v>0</v>
      </c>
      <c r="R79" s="82"/>
      <c r="S79" s="89">
        <f t="shared" si="26"/>
        <v>0</v>
      </c>
      <c r="T79" s="82"/>
      <c r="U79" s="89">
        <f t="shared" si="27"/>
        <v>0</v>
      </c>
      <c r="V79" s="82"/>
      <c r="W79" s="89">
        <f t="shared" si="28"/>
        <v>0</v>
      </c>
      <c r="X79" s="82"/>
      <c r="Y79" s="89">
        <f t="shared" si="45"/>
        <v>0</v>
      </c>
      <c r="Z79" s="84"/>
      <c r="AA79" s="89">
        <f t="shared" si="41"/>
        <v>0</v>
      </c>
      <c r="AB79" s="84"/>
      <c r="AC79" s="89">
        <f t="shared" si="1"/>
        <v>0</v>
      </c>
      <c r="AD79" s="84"/>
      <c r="AE79" s="89">
        <f t="shared" si="2"/>
        <v>0</v>
      </c>
      <c r="AF79" s="84"/>
      <c r="AG79" s="89">
        <f t="shared" si="3"/>
        <v>0</v>
      </c>
      <c r="AH79" s="84"/>
      <c r="AI79" s="89">
        <f t="shared" si="4"/>
        <v>0</v>
      </c>
      <c r="AJ79" s="84"/>
      <c r="AK79" s="89">
        <f t="shared" si="5"/>
        <v>0</v>
      </c>
      <c r="AL79" s="84"/>
      <c r="AM79" s="89">
        <f t="shared" si="6"/>
        <v>0</v>
      </c>
      <c r="AN79" s="82"/>
      <c r="AO79" s="89">
        <f t="shared" si="7"/>
        <v>0</v>
      </c>
      <c r="AP79" s="82"/>
      <c r="AQ79" s="89">
        <f t="shared" si="8"/>
        <v>0</v>
      </c>
      <c r="AR79" s="84"/>
      <c r="AS79" s="89">
        <f t="shared" si="9"/>
        <v>0</v>
      </c>
      <c r="AT79" s="84"/>
      <c r="AU79" s="89">
        <f t="shared" si="10"/>
        <v>0</v>
      </c>
      <c r="AV79" s="84"/>
      <c r="AW79" s="89">
        <f t="shared" si="11"/>
        <v>0</v>
      </c>
      <c r="AX79" s="84"/>
      <c r="AY79" s="89">
        <f t="shared" si="12"/>
        <v>0</v>
      </c>
      <c r="AZ79" s="84"/>
      <c r="BA79" s="89">
        <f t="shared" si="13"/>
        <v>0</v>
      </c>
      <c r="BB79" s="82"/>
      <c r="BC79" s="89">
        <f t="shared" si="14"/>
        <v>0</v>
      </c>
      <c r="BD79" s="82"/>
      <c r="BE79" s="89">
        <f t="shared" si="15"/>
        <v>0</v>
      </c>
      <c r="BF79" s="82"/>
      <c r="BG79" s="89">
        <f t="shared" si="16"/>
        <v>0</v>
      </c>
      <c r="BH79" s="82"/>
      <c r="BI79" s="89">
        <f t="shared" si="17"/>
        <v>0</v>
      </c>
      <c r="BJ79" s="82"/>
      <c r="BK79" s="89">
        <f t="shared" si="29"/>
        <v>0</v>
      </c>
      <c r="BL79" s="82"/>
      <c r="BM79" s="85">
        <f t="shared" si="30"/>
        <v>0</v>
      </c>
      <c r="BN79" s="86">
        <f t="shared" si="18"/>
        <v>0</v>
      </c>
      <c r="BO79" s="87">
        <f t="shared" si="19"/>
        <v>2</v>
      </c>
      <c r="BP79" s="87">
        <f t="shared" si="31"/>
        <v>0</v>
      </c>
      <c r="BQ79" s="5">
        <f t="shared" si="32"/>
        <v>0</v>
      </c>
      <c r="BR79" s="298">
        <f t="shared" si="44"/>
        <v>0</v>
      </c>
      <c r="BS79" s="299">
        <f t="shared" si="42"/>
        <v>0</v>
      </c>
      <c r="BT79" s="301"/>
      <c r="BU79" s="148">
        <f t="shared" si="33"/>
        <v>0</v>
      </c>
      <c r="BV79" s="5">
        <f t="shared" si="34"/>
        <v>0</v>
      </c>
      <c r="BW79" s="146">
        <f t="shared" si="35"/>
        <v>0</v>
      </c>
      <c r="BX79" s="5">
        <f t="shared" si="36"/>
        <v>0</v>
      </c>
      <c r="BY79" s="146">
        <f t="shared" si="37"/>
        <v>0</v>
      </c>
      <c r="BZ79" s="5">
        <f t="shared" si="38"/>
        <v>0</v>
      </c>
      <c r="CA79" s="147">
        <f t="shared" si="39"/>
        <v>0</v>
      </c>
      <c r="CB79" s="91">
        <f t="shared" si="40"/>
        <v>0</v>
      </c>
      <c r="CC79" s="52"/>
      <c r="CD79" s="146" t="e">
        <f>CD78*1/$F$11</f>
        <v>#DIV/0!</v>
      </c>
      <c r="CE79" s="146" t="e">
        <f>CE78*1/$F$11</f>
        <v>#DIV/0!</v>
      </c>
      <c r="CF79" s="146" t="e">
        <f>CF78*1/$F$11</f>
        <v>#DIV/0!</v>
      </c>
      <c r="CG79" s="13"/>
      <c r="CJ79" s="158" t="str">
        <f>P21</f>
        <v>2.- Extracción de información explícita.</v>
      </c>
      <c r="CW79" s="49"/>
      <c r="CX79" s="328"/>
      <c r="CY79" s="328"/>
      <c r="CZ79" s="328"/>
    </row>
    <row r="80" spans="1:104" ht="12.75" customHeight="1" x14ac:dyDescent="0.2">
      <c r="A80" s="3"/>
      <c r="B80" s="5">
        <f t="shared" si="43"/>
        <v>22</v>
      </c>
      <c r="C80" s="341"/>
      <c r="D80" s="342"/>
      <c r="E80" s="14"/>
      <c r="F80" s="82"/>
      <c r="G80" s="83">
        <f t="shared" si="20"/>
        <v>0</v>
      </c>
      <c r="H80" s="82"/>
      <c r="I80" s="83">
        <f t="shared" si="21"/>
        <v>0</v>
      </c>
      <c r="J80" s="82"/>
      <c r="K80" s="83">
        <f t="shared" si="22"/>
        <v>0</v>
      </c>
      <c r="L80" s="82"/>
      <c r="M80" s="83">
        <f t="shared" si="23"/>
        <v>0</v>
      </c>
      <c r="N80" s="82"/>
      <c r="O80" s="83">
        <f t="shared" si="24"/>
        <v>0</v>
      </c>
      <c r="P80" s="82"/>
      <c r="Q80" s="83">
        <f t="shared" si="25"/>
        <v>0</v>
      </c>
      <c r="R80" s="82"/>
      <c r="S80" s="89">
        <f t="shared" si="26"/>
        <v>0</v>
      </c>
      <c r="T80" s="82"/>
      <c r="U80" s="89">
        <f t="shared" si="27"/>
        <v>0</v>
      </c>
      <c r="V80" s="82"/>
      <c r="W80" s="89">
        <f t="shared" si="28"/>
        <v>0</v>
      </c>
      <c r="X80" s="82"/>
      <c r="Y80" s="89">
        <f t="shared" si="45"/>
        <v>0</v>
      </c>
      <c r="Z80" s="84"/>
      <c r="AA80" s="89">
        <f t="shared" si="41"/>
        <v>0</v>
      </c>
      <c r="AB80" s="84"/>
      <c r="AC80" s="89">
        <f t="shared" si="1"/>
        <v>0</v>
      </c>
      <c r="AD80" s="84"/>
      <c r="AE80" s="89">
        <f t="shared" si="2"/>
        <v>0</v>
      </c>
      <c r="AF80" s="84"/>
      <c r="AG80" s="89">
        <f t="shared" si="3"/>
        <v>0</v>
      </c>
      <c r="AH80" s="84"/>
      <c r="AI80" s="89">
        <f t="shared" si="4"/>
        <v>0</v>
      </c>
      <c r="AJ80" s="84"/>
      <c r="AK80" s="89">
        <f t="shared" si="5"/>
        <v>0</v>
      </c>
      <c r="AL80" s="84"/>
      <c r="AM80" s="89">
        <f t="shared" si="6"/>
        <v>0</v>
      </c>
      <c r="AN80" s="82"/>
      <c r="AO80" s="89">
        <f t="shared" si="7"/>
        <v>0</v>
      </c>
      <c r="AP80" s="82"/>
      <c r="AQ80" s="89">
        <f t="shared" si="8"/>
        <v>0</v>
      </c>
      <c r="AR80" s="84"/>
      <c r="AS80" s="89">
        <f t="shared" si="9"/>
        <v>0</v>
      </c>
      <c r="AT80" s="84"/>
      <c r="AU80" s="89">
        <f t="shared" si="10"/>
        <v>0</v>
      </c>
      <c r="AV80" s="84"/>
      <c r="AW80" s="89">
        <f t="shared" si="11"/>
        <v>0</v>
      </c>
      <c r="AX80" s="84"/>
      <c r="AY80" s="89">
        <f t="shared" si="12"/>
        <v>0</v>
      </c>
      <c r="AZ80" s="84"/>
      <c r="BA80" s="89">
        <f t="shared" si="13"/>
        <v>0</v>
      </c>
      <c r="BB80" s="82"/>
      <c r="BC80" s="89">
        <f t="shared" si="14"/>
        <v>0</v>
      </c>
      <c r="BD80" s="82"/>
      <c r="BE80" s="89">
        <f t="shared" si="15"/>
        <v>0</v>
      </c>
      <c r="BF80" s="82"/>
      <c r="BG80" s="89">
        <f t="shared" si="16"/>
        <v>0</v>
      </c>
      <c r="BH80" s="82"/>
      <c r="BI80" s="89">
        <f t="shared" si="17"/>
        <v>0</v>
      </c>
      <c r="BJ80" s="82"/>
      <c r="BK80" s="89">
        <f t="shared" si="29"/>
        <v>0</v>
      </c>
      <c r="BL80" s="82"/>
      <c r="BM80" s="85">
        <f t="shared" si="30"/>
        <v>0</v>
      </c>
      <c r="BN80" s="86">
        <f t="shared" si="18"/>
        <v>0</v>
      </c>
      <c r="BO80" s="87">
        <f t="shared" si="19"/>
        <v>2</v>
      </c>
      <c r="BP80" s="87">
        <f t="shared" si="31"/>
        <v>0</v>
      </c>
      <c r="BQ80" s="5">
        <f t="shared" si="32"/>
        <v>0</v>
      </c>
      <c r="BR80" s="298">
        <f t="shared" si="44"/>
        <v>0</v>
      </c>
      <c r="BS80" s="299">
        <f t="shared" si="42"/>
        <v>0</v>
      </c>
      <c r="BT80" s="301"/>
      <c r="BU80" s="148">
        <f t="shared" si="33"/>
        <v>0</v>
      </c>
      <c r="BV80" s="5">
        <f t="shared" si="34"/>
        <v>0</v>
      </c>
      <c r="BW80" s="146">
        <f t="shared" si="35"/>
        <v>0</v>
      </c>
      <c r="BX80" s="5">
        <f t="shared" si="36"/>
        <v>0</v>
      </c>
      <c r="BY80" s="146">
        <f t="shared" si="37"/>
        <v>0</v>
      </c>
      <c r="BZ80" s="5">
        <f t="shared" si="38"/>
        <v>0</v>
      </c>
      <c r="CA80" s="147">
        <f t="shared" si="39"/>
        <v>0</v>
      </c>
      <c r="CB80" s="91">
        <f t="shared" si="40"/>
        <v>0</v>
      </c>
      <c r="CC80" s="52"/>
      <c r="CD80" s="52"/>
      <c r="CE80" s="52"/>
      <c r="CF80" s="52"/>
      <c r="CG80" s="13"/>
      <c r="CJ80" s="158" t="str">
        <f>P19</f>
        <v>3.- Extracción de información implícita.</v>
      </c>
    </row>
    <row r="81" spans="1:88" ht="12.75" customHeight="1" x14ac:dyDescent="0.2">
      <c r="A81" s="3"/>
      <c r="B81" s="5">
        <f t="shared" si="43"/>
        <v>23</v>
      </c>
      <c r="C81" s="341"/>
      <c r="D81" s="342"/>
      <c r="E81" s="14"/>
      <c r="F81" s="82"/>
      <c r="G81" s="83">
        <f t="shared" si="20"/>
        <v>0</v>
      </c>
      <c r="H81" s="82"/>
      <c r="I81" s="83">
        <f t="shared" si="21"/>
        <v>0</v>
      </c>
      <c r="J81" s="82"/>
      <c r="K81" s="83">
        <f t="shared" si="22"/>
        <v>0</v>
      </c>
      <c r="L81" s="82"/>
      <c r="M81" s="83">
        <f t="shared" si="23"/>
        <v>0</v>
      </c>
      <c r="N81" s="82"/>
      <c r="O81" s="83">
        <f t="shared" si="24"/>
        <v>0</v>
      </c>
      <c r="P81" s="82"/>
      <c r="Q81" s="83">
        <f t="shared" si="25"/>
        <v>0</v>
      </c>
      <c r="R81" s="82"/>
      <c r="S81" s="89">
        <f t="shared" si="26"/>
        <v>0</v>
      </c>
      <c r="T81" s="82"/>
      <c r="U81" s="89">
        <f t="shared" si="27"/>
        <v>0</v>
      </c>
      <c r="V81" s="82"/>
      <c r="W81" s="89">
        <f t="shared" si="28"/>
        <v>0</v>
      </c>
      <c r="X81" s="82"/>
      <c r="Y81" s="89">
        <f t="shared" si="45"/>
        <v>0</v>
      </c>
      <c r="Z81" s="84"/>
      <c r="AA81" s="89">
        <f t="shared" si="41"/>
        <v>0</v>
      </c>
      <c r="AB81" s="84"/>
      <c r="AC81" s="89">
        <f t="shared" si="1"/>
        <v>0</v>
      </c>
      <c r="AD81" s="84"/>
      <c r="AE81" s="89">
        <f t="shared" si="2"/>
        <v>0</v>
      </c>
      <c r="AF81" s="84"/>
      <c r="AG81" s="89">
        <f t="shared" si="3"/>
        <v>0</v>
      </c>
      <c r="AH81" s="84"/>
      <c r="AI81" s="89">
        <f t="shared" si="4"/>
        <v>0</v>
      </c>
      <c r="AJ81" s="84"/>
      <c r="AK81" s="89">
        <f t="shared" si="5"/>
        <v>0</v>
      </c>
      <c r="AL81" s="84"/>
      <c r="AM81" s="89">
        <f t="shared" si="6"/>
        <v>0</v>
      </c>
      <c r="AN81" s="82"/>
      <c r="AO81" s="89">
        <f t="shared" si="7"/>
        <v>0</v>
      </c>
      <c r="AP81" s="82"/>
      <c r="AQ81" s="89">
        <f t="shared" si="8"/>
        <v>0</v>
      </c>
      <c r="AR81" s="84"/>
      <c r="AS81" s="89">
        <f t="shared" si="9"/>
        <v>0</v>
      </c>
      <c r="AT81" s="84"/>
      <c r="AU81" s="89">
        <f t="shared" si="10"/>
        <v>0</v>
      </c>
      <c r="AV81" s="84"/>
      <c r="AW81" s="89">
        <f t="shared" si="11"/>
        <v>0</v>
      </c>
      <c r="AX81" s="84"/>
      <c r="AY81" s="89">
        <f t="shared" si="12"/>
        <v>0</v>
      </c>
      <c r="AZ81" s="84"/>
      <c r="BA81" s="89">
        <f t="shared" si="13"/>
        <v>0</v>
      </c>
      <c r="BB81" s="82"/>
      <c r="BC81" s="89">
        <f t="shared" si="14"/>
        <v>0</v>
      </c>
      <c r="BD81" s="82"/>
      <c r="BE81" s="89">
        <f t="shared" si="15"/>
        <v>0</v>
      </c>
      <c r="BF81" s="82"/>
      <c r="BG81" s="89">
        <f t="shared" si="16"/>
        <v>0</v>
      </c>
      <c r="BH81" s="82"/>
      <c r="BI81" s="89">
        <f t="shared" si="17"/>
        <v>0</v>
      </c>
      <c r="BJ81" s="82"/>
      <c r="BK81" s="89">
        <f t="shared" si="29"/>
        <v>0</v>
      </c>
      <c r="BL81" s="82"/>
      <c r="BM81" s="85">
        <f t="shared" si="30"/>
        <v>0</v>
      </c>
      <c r="BN81" s="86">
        <f t="shared" si="18"/>
        <v>0</v>
      </c>
      <c r="BO81" s="87">
        <f t="shared" si="19"/>
        <v>2</v>
      </c>
      <c r="BP81" s="87">
        <f t="shared" si="31"/>
        <v>0</v>
      </c>
      <c r="BQ81" s="5">
        <f t="shared" si="32"/>
        <v>0</v>
      </c>
      <c r="BR81" s="298">
        <f t="shared" si="44"/>
        <v>0</v>
      </c>
      <c r="BS81" s="299">
        <f t="shared" si="42"/>
        <v>0</v>
      </c>
      <c r="BT81" s="301"/>
      <c r="BU81" s="148">
        <f t="shared" si="33"/>
        <v>0</v>
      </c>
      <c r="BV81" s="5">
        <f t="shared" si="34"/>
        <v>0</v>
      </c>
      <c r="BW81" s="146">
        <f t="shared" si="35"/>
        <v>0</v>
      </c>
      <c r="BX81" s="5">
        <f t="shared" si="36"/>
        <v>0</v>
      </c>
      <c r="BY81" s="146">
        <f t="shared" si="37"/>
        <v>0</v>
      </c>
      <c r="BZ81" s="5">
        <f t="shared" si="38"/>
        <v>0</v>
      </c>
      <c r="CA81" s="147">
        <f t="shared" si="39"/>
        <v>0</v>
      </c>
      <c r="CB81" s="91">
        <f t="shared" si="40"/>
        <v>0</v>
      </c>
      <c r="CC81" s="52"/>
      <c r="CD81" s="52"/>
      <c r="CE81" s="52"/>
      <c r="CF81" s="52"/>
      <c r="CG81" s="13"/>
      <c r="CJ81" s="158" t="str">
        <f>P47</f>
        <v>4.- Reconocimiento de funciones gramaticales y usos ortográficos.</v>
      </c>
    </row>
    <row r="82" spans="1:88" ht="12.75" customHeight="1" x14ac:dyDescent="0.2">
      <c r="A82" s="3"/>
      <c r="B82" s="5">
        <f t="shared" si="43"/>
        <v>24</v>
      </c>
      <c r="C82" s="341"/>
      <c r="D82" s="342"/>
      <c r="E82" s="14"/>
      <c r="F82" s="82"/>
      <c r="G82" s="83">
        <f t="shared" si="20"/>
        <v>0</v>
      </c>
      <c r="H82" s="82"/>
      <c r="I82" s="83">
        <f t="shared" si="21"/>
        <v>0</v>
      </c>
      <c r="J82" s="82"/>
      <c r="K82" s="83">
        <f t="shared" si="22"/>
        <v>0</v>
      </c>
      <c r="L82" s="82"/>
      <c r="M82" s="83">
        <f t="shared" si="23"/>
        <v>0</v>
      </c>
      <c r="N82" s="82"/>
      <c r="O82" s="83">
        <f t="shared" si="24"/>
        <v>0</v>
      </c>
      <c r="P82" s="82"/>
      <c r="Q82" s="83">
        <f t="shared" si="25"/>
        <v>0</v>
      </c>
      <c r="R82" s="82"/>
      <c r="S82" s="89">
        <f t="shared" si="26"/>
        <v>0</v>
      </c>
      <c r="T82" s="82"/>
      <c r="U82" s="89">
        <f t="shared" si="27"/>
        <v>0</v>
      </c>
      <c r="V82" s="82"/>
      <c r="W82" s="89">
        <f t="shared" si="28"/>
        <v>0</v>
      </c>
      <c r="X82" s="82"/>
      <c r="Y82" s="89">
        <f t="shared" si="45"/>
        <v>0</v>
      </c>
      <c r="Z82" s="84"/>
      <c r="AA82" s="89">
        <f t="shared" si="41"/>
        <v>0</v>
      </c>
      <c r="AB82" s="84"/>
      <c r="AC82" s="89">
        <f t="shared" si="1"/>
        <v>0</v>
      </c>
      <c r="AD82" s="84"/>
      <c r="AE82" s="89">
        <f t="shared" si="2"/>
        <v>0</v>
      </c>
      <c r="AF82" s="84"/>
      <c r="AG82" s="89">
        <f t="shared" si="3"/>
        <v>0</v>
      </c>
      <c r="AH82" s="84"/>
      <c r="AI82" s="89">
        <f t="shared" si="4"/>
        <v>0</v>
      </c>
      <c r="AJ82" s="84"/>
      <c r="AK82" s="89">
        <f t="shared" si="5"/>
        <v>0</v>
      </c>
      <c r="AL82" s="84"/>
      <c r="AM82" s="89">
        <f t="shared" si="6"/>
        <v>0</v>
      </c>
      <c r="AN82" s="82"/>
      <c r="AO82" s="89">
        <f t="shared" si="7"/>
        <v>0</v>
      </c>
      <c r="AP82" s="82"/>
      <c r="AQ82" s="89">
        <f t="shared" si="8"/>
        <v>0</v>
      </c>
      <c r="AR82" s="84"/>
      <c r="AS82" s="89">
        <f t="shared" si="9"/>
        <v>0</v>
      </c>
      <c r="AT82" s="84"/>
      <c r="AU82" s="89">
        <f t="shared" si="10"/>
        <v>0</v>
      </c>
      <c r="AV82" s="84"/>
      <c r="AW82" s="89">
        <f t="shared" si="11"/>
        <v>0</v>
      </c>
      <c r="AX82" s="84"/>
      <c r="AY82" s="89">
        <f t="shared" si="12"/>
        <v>0</v>
      </c>
      <c r="AZ82" s="84"/>
      <c r="BA82" s="89">
        <f t="shared" si="13"/>
        <v>0</v>
      </c>
      <c r="BB82" s="82"/>
      <c r="BC82" s="89">
        <f t="shared" si="14"/>
        <v>0</v>
      </c>
      <c r="BD82" s="82"/>
      <c r="BE82" s="89">
        <f t="shared" si="15"/>
        <v>0</v>
      </c>
      <c r="BF82" s="82"/>
      <c r="BG82" s="89">
        <f t="shared" si="16"/>
        <v>0</v>
      </c>
      <c r="BH82" s="82"/>
      <c r="BI82" s="89">
        <f t="shared" si="17"/>
        <v>0</v>
      </c>
      <c r="BJ82" s="82"/>
      <c r="BK82" s="89">
        <f t="shared" si="29"/>
        <v>0</v>
      </c>
      <c r="BL82" s="82"/>
      <c r="BM82" s="85">
        <f t="shared" si="30"/>
        <v>0</v>
      </c>
      <c r="BN82" s="86">
        <f t="shared" si="18"/>
        <v>0</v>
      </c>
      <c r="BO82" s="87">
        <f t="shared" si="19"/>
        <v>2</v>
      </c>
      <c r="BP82" s="87">
        <f t="shared" si="31"/>
        <v>0</v>
      </c>
      <c r="BQ82" s="5">
        <f t="shared" si="32"/>
        <v>0</v>
      </c>
      <c r="BR82" s="298">
        <f t="shared" si="44"/>
        <v>0</v>
      </c>
      <c r="BS82" s="299">
        <f t="shared" si="42"/>
        <v>0</v>
      </c>
      <c r="BT82" s="301"/>
      <c r="BU82" s="148">
        <f t="shared" si="33"/>
        <v>0</v>
      </c>
      <c r="BV82" s="5">
        <f t="shared" si="34"/>
        <v>0</v>
      </c>
      <c r="BW82" s="146">
        <f t="shared" si="35"/>
        <v>0</v>
      </c>
      <c r="BX82" s="5">
        <f t="shared" si="36"/>
        <v>0</v>
      </c>
      <c r="BY82" s="146">
        <f t="shared" si="37"/>
        <v>0</v>
      </c>
      <c r="BZ82" s="5">
        <f t="shared" si="38"/>
        <v>0</v>
      </c>
      <c r="CA82" s="147">
        <f t="shared" si="39"/>
        <v>0</v>
      </c>
      <c r="CB82" s="91">
        <f t="shared" si="40"/>
        <v>0</v>
      </c>
      <c r="CC82" s="52"/>
      <c r="CD82" s="52"/>
      <c r="CE82" s="52"/>
      <c r="CF82" s="52"/>
      <c r="CG82" s="13"/>
      <c r="CJ82" s="181"/>
    </row>
    <row r="83" spans="1:88" ht="12.75" customHeight="1" x14ac:dyDescent="0.2">
      <c r="A83" s="3"/>
      <c r="B83" s="5">
        <f t="shared" si="43"/>
        <v>25</v>
      </c>
      <c r="C83" s="341"/>
      <c r="D83" s="342"/>
      <c r="E83" s="14"/>
      <c r="F83" s="82"/>
      <c r="G83" s="83">
        <f t="shared" si="20"/>
        <v>0</v>
      </c>
      <c r="H83" s="82"/>
      <c r="I83" s="83">
        <f t="shared" si="21"/>
        <v>0</v>
      </c>
      <c r="J83" s="82"/>
      <c r="K83" s="83">
        <f t="shared" si="22"/>
        <v>0</v>
      </c>
      <c r="L83" s="82"/>
      <c r="M83" s="83">
        <f t="shared" si="23"/>
        <v>0</v>
      </c>
      <c r="N83" s="82"/>
      <c r="O83" s="83">
        <f t="shared" si="24"/>
        <v>0</v>
      </c>
      <c r="P83" s="82"/>
      <c r="Q83" s="83">
        <f t="shared" si="25"/>
        <v>0</v>
      </c>
      <c r="R83" s="82"/>
      <c r="S83" s="89">
        <f t="shared" si="26"/>
        <v>0</v>
      </c>
      <c r="T83" s="82"/>
      <c r="U83" s="89">
        <f t="shared" si="27"/>
        <v>0</v>
      </c>
      <c r="V83" s="82"/>
      <c r="W83" s="89">
        <f t="shared" si="28"/>
        <v>0</v>
      </c>
      <c r="X83" s="82"/>
      <c r="Y83" s="89">
        <f t="shared" si="45"/>
        <v>0</v>
      </c>
      <c r="Z83" s="84"/>
      <c r="AA83" s="89">
        <f t="shared" si="41"/>
        <v>0</v>
      </c>
      <c r="AB83" s="84"/>
      <c r="AC83" s="89">
        <f t="shared" si="1"/>
        <v>0</v>
      </c>
      <c r="AD83" s="84"/>
      <c r="AE83" s="89">
        <f t="shared" si="2"/>
        <v>0</v>
      </c>
      <c r="AF83" s="84"/>
      <c r="AG83" s="89">
        <f t="shared" si="3"/>
        <v>0</v>
      </c>
      <c r="AH83" s="84"/>
      <c r="AI83" s="89">
        <f t="shared" si="4"/>
        <v>0</v>
      </c>
      <c r="AJ83" s="84"/>
      <c r="AK83" s="89">
        <f t="shared" si="5"/>
        <v>0</v>
      </c>
      <c r="AL83" s="84"/>
      <c r="AM83" s="89">
        <f t="shared" si="6"/>
        <v>0</v>
      </c>
      <c r="AN83" s="82"/>
      <c r="AO83" s="89">
        <f t="shared" si="7"/>
        <v>0</v>
      </c>
      <c r="AP83" s="82"/>
      <c r="AQ83" s="89">
        <f t="shared" si="8"/>
        <v>0</v>
      </c>
      <c r="AR83" s="84"/>
      <c r="AS83" s="89">
        <f t="shared" si="9"/>
        <v>0</v>
      </c>
      <c r="AT83" s="84"/>
      <c r="AU83" s="89">
        <f t="shared" si="10"/>
        <v>0</v>
      </c>
      <c r="AV83" s="84"/>
      <c r="AW83" s="89">
        <f t="shared" si="11"/>
        <v>0</v>
      </c>
      <c r="AX83" s="84"/>
      <c r="AY83" s="89">
        <f t="shared" si="12"/>
        <v>0</v>
      </c>
      <c r="AZ83" s="84"/>
      <c r="BA83" s="89">
        <f t="shared" si="13"/>
        <v>0</v>
      </c>
      <c r="BB83" s="82"/>
      <c r="BC83" s="89">
        <f t="shared" si="14"/>
        <v>0</v>
      </c>
      <c r="BD83" s="82"/>
      <c r="BE83" s="89">
        <f t="shared" si="15"/>
        <v>0</v>
      </c>
      <c r="BF83" s="82"/>
      <c r="BG83" s="89">
        <f t="shared" si="16"/>
        <v>0</v>
      </c>
      <c r="BH83" s="82"/>
      <c r="BI83" s="89">
        <f t="shared" si="17"/>
        <v>0</v>
      </c>
      <c r="BJ83" s="82"/>
      <c r="BK83" s="89">
        <f t="shared" si="29"/>
        <v>0</v>
      </c>
      <c r="BL83" s="82"/>
      <c r="BM83" s="85">
        <f t="shared" si="30"/>
        <v>0</v>
      </c>
      <c r="BN83" s="86">
        <f t="shared" si="18"/>
        <v>0</v>
      </c>
      <c r="BO83" s="87">
        <f t="shared" si="19"/>
        <v>2</v>
      </c>
      <c r="BP83" s="87">
        <f t="shared" si="31"/>
        <v>0</v>
      </c>
      <c r="BQ83" s="5">
        <f t="shared" si="32"/>
        <v>0</v>
      </c>
      <c r="BR83" s="298">
        <f t="shared" si="44"/>
        <v>0</v>
      </c>
      <c r="BS83" s="299">
        <f t="shared" si="42"/>
        <v>0</v>
      </c>
      <c r="BT83" s="301"/>
      <c r="BU83" s="148">
        <f t="shared" si="33"/>
        <v>0</v>
      </c>
      <c r="BV83" s="5">
        <f t="shared" si="34"/>
        <v>0</v>
      </c>
      <c r="BW83" s="146">
        <f t="shared" si="35"/>
        <v>0</v>
      </c>
      <c r="BX83" s="5">
        <f t="shared" si="36"/>
        <v>0</v>
      </c>
      <c r="BY83" s="146">
        <f t="shared" si="37"/>
        <v>0</v>
      </c>
      <c r="BZ83" s="5">
        <f t="shared" si="38"/>
        <v>0</v>
      </c>
      <c r="CA83" s="147">
        <f t="shared" si="39"/>
        <v>0</v>
      </c>
      <c r="CB83" s="91">
        <f t="shared" si="40"/>
        <v>0</v>
      </c>
      <c r="CC83" s="52"/>
      <c r="CD83" s="52"/>
      <c r="CE83" s="52"/>
      <c r="CF83" s="52"/>
      <c r="CG83" s="13"/>
    </row>
    <row r="84" spans="1:88" ht="12.75" customHeight="1" x14ac:dyDescent="0.2">
      <c r="A84" s="3"/>
      <c r="B84" s="5">
        <f t="shared" si="43"/>
        <v>26</v>
      </c>
      <c r="C84" s="341"/>
      <c r="D84" s="342"/>
      <c r="E84" s="14"/>
      <c r="F84" s="82"/>
      <c r="G84" s="83">
        <f t="shared" si="20"/>
        <v>0</v>
      </c>
      <c r="H84" s="82"/>
      <c r="I84" s="83">
        <f t="shared" si="21"/>
        <v>0</v>
      </c>
      <c r="J84" s="82"/>
      <c r="K84" s="83">
        <f t="shared" si="22"/>
        <v>0</v>
      </c>
      <c r="L84" s="82"/>
      <c r="M84" s="83">
        <f t="shared" si="23"/>
        <v>0</v>
      </c>
      <c r="N84" s="82"/>
      <c r="O84" s="83">
        <f t="shared" si="24"/>
        <v>0</v>
      </c>
      <c r="P84" s="82"/>
      <c r="Q84" s="83">
        <f t="shared" si="25"/>
        <v>0</v>
      </c>
      <c r="R84" s="82"/>
      <c r="S84" s="89">
        <f t="shared" si="26"/>
        <v>0</v>
      </c>
      <c r="T84" s="82"/>
      <c r="U84" s="89">
        <f t="shared" si="27"/>
        <v>0</v>
      </c>
      <c r="V84" s="82"/>
      <c r="W84" s="89">
        <f t="shared" si="28"/>
        <v>0</v>
      </c>
      <c r="X84" s="82"/>
      <c r="Y84" s="89">
        <f t="shared" si="45"/>
        <v>0</v>
      </c>
      <c r="Z84" s="84"/>
      <c r="AA84" s="89">
        <f t="shared" si="41"/>
        <v>0</v>
      </c>
      <c r="AB84" s="84"/>
      <c r="AC84" s="89">
        <f t="shared" si="1"/>
        <v>0</v>
      </c>
      <c r="AD84" s="84"/>
      <c r="AE84" s="89">
        <f t="shared" si="2"/>
        <v>0</v>
      </c>
      <c r="AF84" s="84"/>
      <c r="AG84" s="89">
        <f t="shared" si="3"/>
        <v>0</v>
      </c>
      <c r="AH84" s="84"/>
      <c r="AI84" s="89">
        <f t="shared" si="4"/>
        <v>0</v>
      </c>
      <c r="AJ84" s="84"/>
      <c r="AK84" s="89">
        <f t="shared" si="5"/>
        <v>0</v>
      </c>
      <c r="AL84" s="84"/>
      <c r="AM84" s="89">
        <f t="shared" si="6"/>
        <v>0</v>
      </c>
      <c r="AN84" s="82"/>
      <c r="AO84" s="89">
        <f t="shared" si="7"/>
        <v>0</v>
      </c>
      <c r="AP84" s="82"/>
      <c r="AQ84" s="89">
        <f t="shared" si="8"/>
        <v>0</v>
      </c>
      <c r="AR84" s="84"/>
      <c r="AS84" s="89">
        <f t="shared" si="9"/>
        <v>0</v>
      </c>
      <c r="AT84" s="84"/>
      <c r="AU84" s="89">
        <f t="shared" si="10"/>
        <v>0</v>
      </c>
      <c r="AV84" s="84"/>
      <c r="AW84" s="89">
        <f t="shared" si="11"/>
        <v>0</v>
      </c>
      <c r="AX84" s="84"/>
      <c r="AY84" s="89">
        <f t="shared" si="12"/>
        <v>0</v>
      </c>
      <c r="AZ84" s="84"/>
      <c r="BA84" s="89">
        <f t="shared" si="13"/>
        <v>0</v>
      </c>
      <c r="BB84" s="82"/>
      <c r="BC84" s="89">
        <f t="shared" si="14"/>
        <v>0</v>
      </c>
      <c r="BD84" s="82"/>
      <c r="BE84" s="89">
        <f t="shared" si="15"/>
        <v>0</v>
      </c>
      <c r="BF84" s="82"/>
      <c r="BG84" s="89">
        <f t="shared" si="16"/>
        <v>0</v>
      </c>
      <c r="BH84" s="82"/>
      <c r="BI84" s="89">
        <f t="shared" si="17"/>
        <v>0</v>
      </c>
      <c r="BJ84" s="82"/>
      <c r="BK84" s="89">
        <f t="shared" si="29"/>
        <v>0</v>
      </c>
      <c r="BL84" s="82"/>
      <c r="BM84" s="85">
        <f t="shared" si="30"/>
        <v>0</v>
      </c>
      <c r="BN84" s="86">
        <f t="shared" si="18"/>
        <v>0</v>
      </c>
      <c r="BO84" s="87">
        <f t="shared" si="19"/>
        <v>2</v>
      </c>
      <c r="BP84" s="87">
        <f t="shared" si="31"/>
        <v>0</v>
      </c>
      <c r="BQ84" s="5">
        <f t="shared" si="32"/>
        <v>0</v>
      </c>
      <c r="BR84" s="298">
        <f t="shared" si="44"/>
        <v>0</v>
      </c>
      <c r="BS84" s="299">
        <f t="shared" si="42"/>
        <v>0</v>
      </c>
      <c r="BT84" s="301"/>
      <c r="BU84" s="148">
        <f t="shared" si="33"/>
        <v>0</v>
      </c>
      <c r="BV84" s="5">
        <f t="shared" si="34"/>
        <v>0</v>
      </c>
      <c r="BW84" s="146">
        <f t="shared" si="35"/>
        <v>0</v>
      </c>
      <c r="BX84" s="5">
        <f t="shared" si="36"/>
        <v>0</v>
      </c>
      <c r="BY84" s="146">
        <f t="shared" si="37"/>
        <v>0</v>
      </c>
      <c r="BZ84" s="5">
        <f t="shared" si="38"/>
        <v>0</v>
      </c>
      <c r="CA84" s="147">
        <f t="shared" si="39"/>
        <v>0</v>
      </c>
      <c r="CB84" s="91">
        <f t="shared" si="40"/>
        <v>0</v>
      </c>
      <c r="CC84" s="52"/>
      <c r="CD84" s="52"/>
      <c r="CE84" s="52"/>
      <c r="CF84" s="52"/>
      <c r="CG84" s="13"/>
    </row>
    <row r="85" spans="1:88" ht="12.75" customHeight="1" x14ac:dyDescent="0.2">
      <c r="A85" s="3"/>
      <c r="B85" s="5">
        <f t="shared" si="43"/>
        <v>27</v>
      </c>
      <c r="C85" s="341"/>
      <c r="D85" s="342"/>
      <c r="E85" s="14"/>
      <c r="F85" s="82"/>
      <c r="G85" s="83">
        <f t="shared" si="20"/>
        <v>0</v>
      </c>
      <c r="H85" s="82"/>
      <c r="I85" s="83">
        <f t="shared" si="21"/>
        <v>0</v>
      </c>
      <c r="J85" s="82"/>
      <c r="K85" s="83">
        <f t="shared" si="22"/>
        <v>0</v>
      </c>
      <c r="L85" s="82"/>
      <c r="M85" s="83">
        <f t="shared" si="23"/>
        <v>0</v>
      </c>
      <c r="N85" s="82"/>
      <c r="O85" s="83">
        <f t="shared" si="24"/>
        <v>0</v>
      </c>
      <c r="P85" s="82"/>
      <c r="Q85" s="83">
        <f t="shared" si="25"/>
        <v>0</v>
      </c>
      <c r="R85" s="82"/>
      <c r="S85" s="89">
        <f t="shared" si="26"/>
        <v>0</v>
      </c>
      <c r="T85" s="82"/>
      <c r="U85" s="89">
        <f t="shared" si="27"/>
        <v>0</v>
      </c>
      <c r="V85" s="82"/>
      <c r="W85" s="89">
        <f t="shared" si="28"/>
        <v>0</v>
      </c>
      <c r="X85" s="82"/>
      <c r="Y85" s="89">
        <f t="shared" si="45"/>
        <v>0</v>
      </c>
      <c r="Z85" s="84"/>
      <c r="AA85" s="89">
        <f t="shared" si="41"/>
        <v>0</v>
      </c>
      <c r="AB85" s="84"/>
      <c r="AC85" s="89">
        <f t="shared" si="1"/>
        <v>0</v>
      </c>
      <c r="AD85" s="84"/>
      <c r="AE85" s="89">
        <f t="shared" si="2"/>
        <v>0</v>
      </c>
      <c r="AF85" s="84"/>
      <c r="AG85" s="89">
        <f t="shared" si="3"/>
        <v>0</v>
      </c>
      <c r="AH85" s="84"/>
      <c r="AI85" s="89">
        <f t="shared" si="4"/>
        <v>0</v>
      </c>
      <c r="AJ85" s="84"/>
      <c r="AK85" s="89">
        <f t="shared" si="5"/>
        <v>0</v>
      </c>
      <c r="AL85" s="84"/>
      <c r="AM85" s="89">
        <f t="shared" si="6"/>
        <v>0</v>
      </c>
      <c r="AN85" s="82"/>
      <c r="AO85" s="89">
        <f t="shared" si="7"/>
        <v>0</v>
      </c>
      <c r="AP85" s="82"/>
      <c r="AQ85" s="89">
        <f t="shared" si="8"/>
        <v>0</v>
      </c>
      <c r="AR85" s="84"/>
      <c r="AS85" s="89">
        <f t="shared" si="9"/>
        <v>0</v>
      </c>
      <c r="AT85" s="84"/>
      <c r="AU85" s="89">
        <f t="shared" si="10"/>
        <v>0</v>
      </c>
      <c r="AV85" s="84"/>
      <c r="AW85" s="89">
        <f t="shared" si="11"/>
        <v>0</v>
      </c>
      <c r="AX85" s="84"/>
      <c r="AY85" s="89">
        <f t="shared" si="12"/>
        <v>0</v>
      </c>
      <c r="AZ85" s="84"/>
      <c r="BA85" s="89">
        <f t="shared" si="13"/>
        <v>0</v>
      </c>
      <c r="BB85" s="82"/>
      <c r="BC85" s="89">
        <f t="shared" si="14"/>
        <v>0</v>
      </c>
      <c r="BD85" s="82"/>
      <c r="BE85" s="89">
        <f t="shared" si="15"/>
        <v>0</v>
      </c>
      <c r="BF85" s="82"/>
      <c r="BG85" s="89">
        <f t="shared" si="16"/>
        <v>0</v>
      </c>
      <c r="BH85" s="82"/>
      <c r="BI85" s="89">
        <f t="shared" si="17"/>
        <v>0</v>
      </c>
      <c r="BJ85" s="82"/>
      <c r="BK85" s="89">
        <f t="shared" si="29"/>
        <v>0</v>
      </c>
      <c r="BL85" s="82"/>
      <c r="BM85" s="85">
        <f t="shared" si="30"/>
        <v>0</v>
      </c>
      <c r="BN85" s="86">
        <f t="shared" si="18"/>
        <v>0</v>
      </c>
      <c r="BO85" s="87">
        <f t="shared" si="19"/>
        <v>2</v>
      </c>
      <c r="BP85" s="87">
        <f t="shared" si="31"/>
        <v>0</v>
      </c>
      <c r="BQ85" s="5">
        <f t="shared" si="32"/>
        <v>0</v>
      </c>
      <c r="BR85" s="298">
        <f t="shared" si="44"/>
        <v>0</v>
      </c>
      <c r="BS85" s="299">
        <f t="shared" si="42"/>
        <v>0</v>
      </c>
      <c r="BT85" s="301"/>
      <c r="BU85" s="148">
        <f t="shared" si="33"/>
        <v>0</v>
      </c>
      <c r="BV85" s="5">
        <f t="shared" si="34"/>
        <v>0</v>
      </c>
      <c r="BW85" s="146">
        <f t="shared" si="35"/>
        <v>0</v>
      </c>
      <c r="BX85" s="5">
        <f t="shared" si="36"/>
        <v>0</v>
      </c>
      <c r="BY85" s="146">
        <f t="shared" si="37"/>
        <v>0</v>
      </c>
      <c r="BZ85" s="5">
        <f t="shared" si="38"/>
        <v>0</v>
      </c>
      <c r="CA85" s="147">
        <f t="shared" si="39"/>
        <v>0</v>
      </c>
      <c r="CB85" s="91">
        <f t="shared" si="40"/>
        <v>0</v>
      </c>
      <c r="CC85" s="52"/>
      <c r="CD85" s="52"/>
      <c r="CE85" s="52"/>
      <c r="CF85" s="52"/>
      <c r="CG85" s="13"/>
    </row>
    <row r="86" spans="1:88" ht="12.75" customHeight="1" x14ac:dyDescent="0.2">
      <c r="A86" s="3"/>
      <c r="B86" s="5">
        <f t="shared" si="43"/>
        <v>28</v>
      </c>
      <c r="C86" s="341"/>
      <c r="D86" s="342"/>
      <c r="E86" s="14"/>
      <c r="F86" s="82"/>
      <c r="G86" s="83">
        <f t="shared" si="20"/>
        <v>0</v>
      </c>
      <c r="H86" s="82"/>
      <c r="I86" s="83">
        <f t="shared" si="21"/>
        <v>0</v>
      </c>
      <c r="J86" s="82"/>
      <c r="K86" s="83">
        <f t="shared" si="22"/>
        <v>0</v>
      </c>
      <c r="L86" s="82"/>
      <c r="M86" s="83">
        <f t="shared" si="23"/>
        <v>0</v>
      </c>
      <c r="N86" s="82"/>
      <c r="O86" s="83">
        <f t="shared" si="24"/>
        <v>0</v>
      </c>
      <c r="P86" s="82"/>
      <c r="Q86" s="83">
        <f t="shared" si="25"/>
        <v>0</v>
      </c>
      <c r="R86" s="82"/>
      <c r="S86" s="89">
        <f t="shared" si="26"/>
        <v>0</v>
      </c>
      <c r="T86" s="82"/>
      <c r="U86" s="89">
        <f t="shared" si="27"/>
        <v>0</v>
      </c>
      <c r="V86" s="82"/>
      <c r="W86" s="89">
        <f t="shared" si="28"/>
        <v>0</v>
      </c>
      <c r="X86" s="82"/>
      <c r="Y86" s="89">
        <f t="shared" si="45"/>
        <v>0</v>
      </c>
      <c r="Z86" s="84"/>
      <c r="AA86" s="89">
        <f t="shared" si="41"/>
        <v>0</v>
      </c>
      <c r="AB86" s="84"/>
      <c r="AC86" s="89">
        <f t="shared" si="1"/>
        <v>0</v>
      </c>
      <c r="AD86" s="84"/>
      <c r="AE86" s="89">
        <f t="shared" si="2"/>
        <v>0</v>
      </c>
      <c r="AF86" s="84"/>
      <c r="AG86" s="89">
        <f t="shared" si="3"/>
        <v>0</v>
      </c>
      <c r="AH86" s="84"/>
      <c r="AI86" s="89">
        <f t="shared" si="4"/>
        <v>0</v>
      </c>
      <c r="AJ86" s="84"/>
      <c r="AK86" s="89">
        <f t="shared" si="5"/>
        <v>0</v>
      </c>
      <c r="AL86" s="84"/>
      <c r="AM86" s="89">
        <f t="shared" si="6"/>
        <v>0</v>
      </c>
      <c r="AN86" s="82"/>
      <c r="AO86" s="89">
        <f t="shared" si="7"/>
        <v>0</v>
      </c>
      <c r="AP86" s="82"/>
      <c r="AQ86" s="89">
        <f t="shared" si="8"/>
        <v>0</v>
      </c>
      <c r="AR86" s="84"/>
      <c r="AS86" s="89">
        <f t="shared" si="9"/>
        <v>0</v>
      </c>
      <c r="AT86" s="84"/>
      <c r="AU86" s="89">
        <f t="shared" si="10"/>
        <v>0</v>
      </c>
      <c r="AV86" s="84"/>
      <c r="AW86" s="89">
        <f t="shared" si="11"/>
        <v>0</v>
      </c>
      <c r="AX86" s="84"/>
      <c r="AY86" s="89">
        <f t="shared" si="12"/>
        <v>0</v>
      </c>
      <c r="AZ86" s="84"/>
      <c r="BA86" s="89">
        <f t="shared" si="13"/>
        <v>0</v>
      </c>
      <c r="BB86" s="82"/>
      <c r="BC86" s="89">
        <f t="shared" si="14"/>
        <v>0</v>
      </c>
      <c r="BD86" s="82"/>
      <c r="BE86" s="89">
        <f t="shared" si="15"/>
        <v>0</v>
      </c>
      <c r="BF86" s="82"/>
      <c r="BG86" s="89">
        <f t="shared" si="16"/>
        <v>0</v>
      </c>
      <c r="BH86" s="82"/>
      <c r="BI86" s="89">
        <f t="shared" si="17"/>
        <v>0</v>
      </c>
      <c r="BJ86" s="82"/>
      <c r="BK86" s="89">
        <f t="shared" si="29"/>
        <v>0</v>
      </c>
      <c r="BL86" s="82"/>
      <c r="BM86" s="85">
        <f t="shared" si="30"/>
        <v>0</v>
      </c>
      <c r="BN86" s="86">
        <f t="shared" si="18"/>
        <v>0</v>
      </c>
      <c r="BO86" s="87">
        <f t="shared" si="19"/>
        <v>2</v>
      </c>
      <c r="BP86" s="87">
        <f t="shared" si="31"/>
        <v>0</v>
      </c>
      <c r="BQ86" s="5">
        <f t="shared" si="32"/>
        <v>0</v>
      </c>
      <c r="BR86" s="298">
        <f t="shared" si="44"/>
        <v>0</v>
      </c>
      <c r="BS86" s="299">
        <f t="shared" si="42"/>
        <v>0</v>
      </c>
      <c r="BT86" s="301"/>
      <c r="BU86" s="148">
        <f t="shared" si="33"/>
        <v>0</v>
      </c>
      <c r="BV86" s="5">
        <f t="shared" si="34"/>
        <v>0</v>
      </c>
      <c r="BW86" s="146">
        <f t="shared" si="35"/>
        <v>0</v>
      </c>
      <c r="BX86" s="5">
        <f t="shared" si="36"/>
        <v>0</v>
      </c>
      <c r="BY86" s="146">
        <f t="shared" si="37"/>
        <v>0</v>
      </c>
      <c r="BZ86" s="5">
        <f t="shared" si="38"/>
        <v>0</v>
      </c>
      <c r="CA86" s="147">
        <f t="shared" si="39"/>
        <v>0</v>
      </c>
      <c r="CB86" s="91">
        <f t="shared" si="40"/>
        <v>0</v>
      </c>
      <c r="CC86" s="52"/>
      <c r="CD86" s="389"/>
      <c r="CE86" s="389"/>
      <c r="CF86" s="389"/>
      <c r="CG86" s="13"/>
    </row>
    <row r="87" spans="1:88" ht="12.75" customHeight="1" x14ac:dyDescent="0.2">
      <c r="A87" s="3"/>
      <c r="B87" s="5">
        <f t="shared" si="43"/>
        <v>29</v>
      </c>
      <c r="C87" s="341"/>
      <c r="D87" s="342"/>
      <c r="E87" s="14"/>
      <c r="F87" s="82"/>
      <c r="G87" s="83">
        <f t="shared" si="20"/>
        <v>0</v>
      </c>
      <c r="H87" s="82"/>
      <c r="I87" s="83">
        <f t="shared" si="21"/>
        <v>0</v>
      </c>
      <c r="J87" s="82"/>
      <c r="K87" s="83">
        <f t="shared" si="22"/>
        <v>0</v>
      </c>
      <c r="L87" s="82"/>
      <c r="M87" s="83">
        <f t="shared" si="23"/>
        <v>0</v>
      </c>
      <c r="N87" s="82"/>
      <c r="O87" s="83">
        <f t="shared" si="24"/>
        <v>0</v>
      </c>
      <c r="P87" s="82"/>
      <c r="Q87" s="83">
        <f t="shared" si="25"/>
        <v>0</v>
      </c>
      <c r="R87" s="82"/>
      <c r="S87" s="89">
        <f t="shared" si="26"/>
        <v>0</v>
      </c>
      <c r="T87" s="82"/>
      <c r="U87" s="89">
        <f t="shared" si="27"/>
        <v>0</v>
      </c>
      <c r="V87" s="82"/>
      <c r="W87" s="89">
        <f t="shared" si="28"/>
        <v>0</v>
      </c>
      <c r="X87" s="82"/>
      <c r="Y87" s="89">
        <f t="shared" si="45"/>
        <v>0</v>
      </c>
      <c r="Z87" s="84"/>
      <c r="AA87" s="89">
        <f t="shared" si="41"/>
        <v>0</v>
      </c>
      <c r="AB87" s="84"/>
      <c r="AC87" s="89">
        <f t="shared" si="1"/>
        <v>0</v>
      </c>
      <c r="AD87" s="84"/>
      <c r="AE87" s="89">
        <f t="shared" si="2"/>
        <v>0</v>
      </c>
      <c r="AF87" s="84"/>
      <c r="AG87" s="89">
        <f t="shared" si="3"/>
        <v>0</v>
      </c>
      <c r="AH87" s="84"/>
      <c r="AI87" s="89">
        <f t="shared" si="4"/>
        <v>0</v>
      </c>
      <c r="AJ87" s="84"/>
      <c r="AK87" s="89">
        <f t="shared" si="5"/>
        <v>0</v>
      </c>
      <c r="AL87" s="84"/>
      <c r="AM87" s="89">
        <f t="shared" si="6"/>
        <v>0</v>
      </c>
      <c r="AN87" s="82"/>
      <c r="AO87" s="89">
        <f t="shared" si="7"/>
        <v>0</v>
      </c>
      <c r="AP87" s="82"/>
      <c r="AQ87" s="89">
        <f t="shared" si="8"/>
        <v>0</v>
      </c>
      <c r="AR87" s="84"/>
      <c r="AS87" s="89">
        <f t="shared" si="9"/>
        <v>0</v>
      </c>
      <c r="AT87" s="84"/>
      <c r="AU87" s="89">
        <f t="shared" si="10"/>
        <v>0</v>
      </c>
      <c r="AV87" s="84"/>
      <c r="AW87" s="89">
        <f t="shared" si="11"/>
        <v>0</v>
      </c>
      <c r="AX87" s="84"/>
      <c r="AY87" s="89">
        <f t="shared" si="12"/>
        <v>0</v>
      </c>
      <c r="AZ87" s="84"/>
      <c r="BA87" s="89">
        <f t="shared" si="13"/>
        <v>0</v>
      </c>
      <c r="BB87" s="82"/>
      <c r="BC87" s="89">
        <f t="shared" si="14"/>
        <v>0</v>
      </c>
      <c r="BD87" s="82"/>
      <c r="BE87" s="89">
        <f t="shared" si="15"/>
        <v>0</v>
      </c>
      <c r="BF87" s="82"/>
      <c r="BG87" s="89">
        <f t="shared" si="16"/>
        <v>0</v>
      </c>
      <c r="BH87" s="82"/>
      <c r="BI87" s="89">
        <f t="shared" si="17"/>
        <v>0</v>
      </c>
      <c r="BJ87" s="82"/>
      <c r="BK87" s="89">
        <f t="shared" si="29"/>
        <v>0</v>
      </c>
      <c r="BL87" s="82"/>
      <c r="BM87" s="85">
        <f t="shared" si="30"/>
        <v>0</v>
      </c>
      <c r="BN87" s="86">
        <f t="shared" si="18"/>
        <v>0</v>
      </c>
      <c r="BO87" s="87">
        <f t="shared" si="19"/>
        <v>2</v>
      </c>
      <c r="BP87" s="87">
        <f t="shared" si="31"/>
        <v>0</v>
      </c>
      <c r="BQ87" s="5">
        <f t="shared" si="32"/>
        <v>0</v>
      </c>
      <c r="BR87" s="298">
        <f t="shared" si="44"/>
        <v>0</v>
      </c>
      <c r="BS87" s="299">
        <f t="shared" si="42"/>
        <v>0</v>
      </c>
      <c r="BT87" s="301"/>
      <c r="BU87" s="148">
        <f t="shared" si="33"/>
        <v>0</v>
      </c>
      <c r="BV87" s="5">
        <f t="shared" si="34"/>
        <v>0</v>
      </c>
      <c r="BW87" s="146">
        <f t="shared" si="35"/>
        <v>0</v>
      </c>
      <c r="BX87" s="5">
        <f t="shared" si="36"/>
        <v>0</v>
      </c>
      <c r="BY87" s="146">
        <f t="shared" si="37"/>
        <v>0</v>
      </c>
      <c r="BZ87" s="5">
        <f t="shared" si="38"/>
        <v>0</v>
      </c>
      <c r="CA87" s="147">
        <f t="shared" si="39"/>
        <v>0</v>
      </c>
      <c r="CB87" s="91">
        <f t="shared" si="40"/>
        <v>0</v>
      </c>
      <c r="CC87" s="52"/>
      <c r="CD87" s="389"/>
      <c r="CE87" s="389"/>
      <c r="CF87" s="389"/>
      <c r="CG87" s="13"/>
    </row>
    <row r="88" spans="1:88" ht="12.75" customHeight="1" x14ac:dyDescent="0.2">
      <c r="A88" s="3"/>
      <c r="B88" s="5">
        <f t="shared" si="43"/>
        <v>30</v>
      </c>
      <c r="C88" s="341"/>
      <c r="D88" s="342"/>
      <c r="E88" s="14"/>
      <c r="F88" s="82"/>
      <c r="G88" s="83">
        <f t="shared" si="20"/>
        <v>0</v>
      </c>
      <c r="H88" s="82"/>
      <c r="I88" s="83">
        <f t="shared" si="21"/>
        <v>0</v>
      </c>
      <c r="J88" s="82"/>
      <c r="K88" s="83">
        <f t="shared" si="22"/>
        <v>0</v>
      </c>
      <c r="L88" s="82"/>
      <c r="M88" s="83">
        <f t="shared" si="23"/>
        <v>0</v>
      </c>
      <c r="N88" s="82"/>
      <c r="O88" s="83">
        <f t="shared" si="24"/>
        <v>0</v>
      </c>
      <c r="P88" s="82"/>
      <c r="Q88" s="83">
        <f t="shared" si="25"/>
        <v>0</v>
      </c>
      <c r="R88" s="82"/>
      <c r="S88" s="89">
        <f t="shared" si="26"/>
        <v>0</v>
      </c>
      <c r="T88" s="82"/>
      <c r="U88" s="89">
        <f t="shared" si="27"/>
        <v>0</v>
      </c>
      <c r="V88" s="82"/>
      <c r="W88" s="89">
        <f t="shared" si="28"/>
        <v>0</v>
      </c>
      <c r="X88" s="82"/>
      <c r="Y88" s="89">
        <f t="shared" si="45"/>
        <v>0</v>
      </c>
      <c r="Z88" s="84"/>
      <c r="AA88" s="89">
        <f t="shared" si="41"/>
        <v>0</v>
      </c>
      <c r="AB88" s="84"/>
      <c r="AC88" s="89">
        <f t="shared" si="1"/>
        <v>0</v>
      </c>
      <c r="AD88" s="84"/>
      <c r="AE88" s="89">
        <f t="shared" si="2"/>
        <v>0</v>
      </c>
      <c r="AF88" s="84"/>
      <c r="AG88" s="89">
        <f t="shared" si="3"/>
        <v>0</v>
      </c>
      <c r="AH88" s="84"/>
      <c r="AI88" s="89">
        <f t="shared" si="4"/>
        <v>0</v>
      </c>
      <c r="AJ88" s="84"/>
      <c r="AK88" s="89">
        <f t="shared" si="5"/>
        <v>0</v>
      </c>
      <c r="AL88" s="84"/>
      <c r="AM88" s="89">
        <f t="shared" si="6"/>
        <v>0</v>
      </c>
      <c r="AN88" s="82"/>
      <c r="AO88" s="89">
        <f t="shared" si="7"/>
        <v>0</v>
      </c>
      <c r="AP88" s="82"/>
      <c r="AQ88" s="89">
        <f t="shared" si="8"/>
        <v>0</v>
      </c>
      <c r="AR88" s="84"/>
      <c r="AS88" s="89">
        <f t="shared" si="9"/>
        <v>0</v>
      </c>
      <c r="AT88" s="84"/>
      <c r="AU88" s="89">
        <f t="shared" si="10"/>
        <v>0</v>
      </c>
      <c r="AV88" s="84"/>
      <c r="AW88" s="89">
        <f t="shared" si="11"/>
        <v>0</v>
      </c>
      <c r="AX88" s="84"/>
      <c r="AY88" s="89">
        <f t="shared" si="12"/>
        <v>0</v>
      </c>
      <c r="AZ88" s="84"/>
      <c r="BA88" s="89">
        <f t="shared" si="13"/>
        <v>0</v>
      </c>
      <c r="BB88" s="82"/>
      <c r="BC88" s="89">
        <f t="shared" si="14"/>
        <v>0</v>
      </c>
      <c r="BD88" s="82"/>
      <c r="BE88" s="89">
        <f t="shared" si="15"/>
        <v>0</v>
      </c>
      <c r="BF88" s="82"/>
      <c r="BG88" s="89">
        <f t="shared" si="16"/>
        <v>0</v>
      </c>
      <c r="BH88" s="82"/>
      <c r="BI88" s="89">
        <f t="shared" si="17"/>
        <v>0</v>
      </c>
      <c r="BJ88" s="82"/>
      <c r="BK88" s="89">
        <f t="shared" si="29"/>
        <v>0</v>
      </c>
      <c r="BL88" s="82"/>
      <c r="BM88" s="85">
        <f t="shared" si="30"/>
        <v>0</v>
      </c>
      <c r="BN88" s="86">
        <f t="shared" si="18"/>
        <v>0</v>
      </c>
      <c r="BO88" s="87">
        <f t="shared" si="19"/>
        <v>2</v>
      </c>
      <c r="BP88" s="87">
        <f t="shared" si="31"/>
        <v>0</v>
      </c>
      <c r="BQ88" s="5">
        <f t="shared" si="32"/>
        <v>0</v>
      </c>
      <c r="BR88" s="298">
        <f t="shared" si="44"/>
        <v>0</v>
      </c>
      <c r="BS88" s="299">
        <f t="shared" si="42"/>
        <v>0</v>
      </c>
      <c r="BT88" s="301"/>
      <c r="BU88" s="148">
        <f t="shared" si="33"/>
        <v>0</v>
      </c>
      <c r="BV88" s="5">
        <f t="shared" si="34"/>
        <v>0</v>
      </c>
      <c r="BW88" s="146">
        <f t="shared" si="35"/>
        <v>0</v>
      </c>
      <c r="BX88" s="5">
        <f t="shared" si="36"/>
        <v>0</v>
      </c>
      <c r="BY88" s="146">
        <f t="shared" si="37"/>
        <v>0</v>
      </c>
      <c r="BZ88" s="5">
        <f t="shared" si="38"/>
        <v>0</v>
      </c>
      <c r="CA88" s="147">
        <f t="shared" si="39"/>
        <v>0</v>
      </c>
      <c r="CB88" s="91">
        <f t="shared" si="40"/>
        <v>0</v>
      </c>
      <c r="CC88" s="52"/>
      <c r="CD88" s="389"/>
      <c r="CE88" s="389"/>
      <c r="CF88" s="389"/>
      <c r="CG88" s="13"/>
    </row>
    <row r="89" spans="1:88" ht="12.75" customHeight="1" x14ac:dyDescent="0.2">
      <c r="A89" s="3"/>
      <c r="B89" s="5">
        <f t="shared" si="43"/>
        <v>31</v>
      </c>
      <c r="C89" s="341"/>
      <c r="D89" s="342"/>
      <c r="E89" s="14"/>
      <c r="F89" s="82"/>
      <c r="G89" s="83">
        <f t="shared" si="20"/>
        <v>0</v>
      </c>
      <c r="H89" s="82"/>
      <c r="I89" s="83">
        <f t="shared" si="21"/>
        <v>0</v>
      </c>
      <c r="J89" s="82"/>
      <c r="K89" s="83">
        <f t="shared" si="22"/>
        <v>0</v>
      </c>
      <c r="L89" s="82"/>
      <c r="M89" s="83">
        <f t="shared" si="23"/>
        <v>0</v>
      </c>
      <c r="N89" s="82"/>
      <c r="O89" s="83">
        <f t="shared" si="24"/>
        <v>0</v>
      </c>
      <c r="P89" s="82"/>
      <c r="Q89" s="83">
        <f t="shared" si="25"/>
        <v>0</v>
      </c>
      <c r="R89" s="82"/>
      <c r="S89" s="89">
        <f t="shared" si="26"/>
        <v>0</v>
      </c>
      <c r="T89" s="82"/>
      <c r="U89" s="89">
        <f t="shared" si="27"/>
        <v>0</v>
      </c>
      <c r="V89" s="82"/>
      <c r="W89" s="89">
        <f t="shared" si="28"/>
        <v>0</v>
      </c>
      <c r="X89" s="82"/>
      <c r="Y89" s="89">
        <f t="shared" si="45"/>
        <v>0</v>
      </c>
      <c r="Z89" s="84"/>
      <c r="AA89" s="89">
        <f t="shared" si="41"/>
        <v>0</v>
      </c>
      <c r="AB89" s="84"/>
      <c r="AC89" s="89">
        <f t="shared" si="1"/>
        <v>0</v>
      </c>
      <c r="AD89" s="84"/>
      <c r="AE89" s="89">
        <f t="shared" si="2"/>
        <v>0</v>
      </c>
      <c r="AF89" s="84"/>
      <c r="AG89" s="89">
        <f t="shared" si="3"/>
        <v>0</v>
      </c>
      <c r="AH89" s="84"/>
      <c r="AI89" s="89">
        <f t="shared" si="4"/>
        <v>0</v>
      </c>
      <c r="AJ89" s="84"/>
      <c r="AK89" s="89">
        <f t="shared" si="5"/>
        <v>0</v>
      </c>
      <c r="AL89" s="84"/>
      <c r="AM89" s="89">
        <f t="shared" si="6"/>
        <v>0</v>
      </c>
      <c r="AN89" s="82"/>
      <c r="AO89" s="89">
        <f t="shared" si="7"/>
        <v>0</v>
      </c>
      <c r="AP89" s="82"/>
      <c r="AQ89" s="89">
        <f t="shared" si="8"/>
        <v>0</v>
      </c>
      <c r="AR89" s="84"/>
      <c r="AS89" s="89">
        <f t="shared" si="9"/>
        <v>0</v>
      </c>
      <c r="AT89" s="84"/>
      <c r="AU89" s="89">
        <f t="shared" si="10"/>
        <v>0</v>
      </c>
      <c r="AV89" s="84"/>
      <c r="AW89" s="89">
        <f t="shared" si="11"/>
        <v>0</v>
      </c>
      <c r="AX89" s="84"/>
      <c r="AY89" s="89">
        <f t="shared" si="12"/>
        <v>0</v>
      </c>
      <c r="AZ89" s="84"/>
      <c r="BA89" s="89">
        <f t="shared" si="13"/>
        <v>0</v>
      </c>
      <c r="BB89" s="82"/>
      <c r="BC89" s="89">
        <f t="shared" si="14"/>
        <v>0</v>
      </c>
      <c r="BD89" s="82"/>
      <c r="BE89" s="89">
        <f t="shared" si="15"/>
        <v>0</v>
      </c>
      <c r="BF89" s="82"/>
      <c r="BG89" s="89">
        <f t="shared" si="16"/>
        <v>0</v>
      </c>
      <c r="BH89" s="82"/>
      <c r="BI89" s="89">
        <f t="shared" si="17"/>
        <v>0</v>
      </c>
      <c r="BJ89" s="82"/>
      <c r="BK89" s="89">
        <f t="shared" si="29"/>
        <v>0</v>
      </c>
      <c r="BL89" s="82"/>
      <c r="BM89" s="85">
        <f t="shared" si="30"/>
        <v>0</v>
      </c>
      <c r="BN89" s="86">
        <f t="shared" si="18"/>
        <v>0</v>
      </c>
      <c r="BO89" s="87">
        <f t="shared" si="19"/>
        <v>2</v>
      </c>
      <c r="BP89" s="87">
        <f t="shared" si="31"/>
        <v>0</v>
      </c>
      <c r="BQ89" s="5">
        <f t="shared" si="32"/>
        <v>0</v>
      </c>
      <c r="BR89" s="298">
        <f t="shared" si="44"/>
        <v>0</v>
      </c>
      <c r="BS89" s="299">
        <f t="shared" si="42"/>
        <v>0</v>
      </c>
      <c r="BT89" s="301"/>
      <c r="BU89" s="148">
        <f t="shared" si="33"/>
        <v>0</v>
      </c>
      <c r="BV89" s="5">
        <f t="shared" si="34"/>
        <v>0</v>
      </c>
      <c r="BW89" s="146">
        <f t="shared" si="35"/>
        <v>0</v>
      </c>
      <c r="BX89" s="5">
        <f t="shared" si="36"/>
        <v>0</v>
      </c>
      <c r="BY89" s="146">
        <f t="shared" si="37"/>
        <v>0</v>
      </c>
      <c r="BZ89" s="5">
        <f t="shared" si="38"/>
        <v>0</v>
      </c>
      <c r="CA89" s="147">
        <f t="shared" si="39"/>
        <v>0</v>
      </c>
      <c r="CB89" s="91">
        <f t="shared" si="40"/>
        <v>0</v>
      </c>
      <c r="CC89" s="52"/>
      <c r="CD89" s="389"/>
      <c r="CE89" s="389"/>
      <c r="CF89" s="389"/>
      <c r="CG89" s="13"/>
    </row>
    <row r="90" spans="1:88" ht="12.75" customHeight="1" x14ac:dyDescent="0.2">
      <c r="A90" s="3"/>
      <c r="B90" s="5">
        <f t="shared" si="43"/>
        <v>32</v>
      </c>
      <c r="C90" s="341"/>
      <c r="D90" s="342"/>
      <c r="E90" s="14"/>
      <c r="F90" s="82"/>
      <c r="G90" s="83">
        <f t="shared" si="20"/>
        <v>0</v>
      </c>
      <c r="H90" s="82"/>
      <c r="I90" s="83">
        <f t="shared" si="21"/>
        <v>0</v>
      </c>
      <c r="J90" s="82"/>
      <c r="K90" s="83">
        <f t="shared" si="22"/>
        <v>0</v>
      </c>
      <c r="L90" s="82"/>
      <c r="M90" s="83">
        <f t="shared" si="23"/>
        <v>0</v>
      </c>
      <c r="N90" s="82"/>
      <c r="O90" s="83">
        <f t="shared" si="24"/>
        <v>0</v>
      </c>
      <c r="P90" s="82"/>
      <c r="Q90" s="83">
        <f t="shared" si="25"/>
        <v>0</v>
      </c>
      <c r="R90" s="82"/>
      <c r="S90" s="89">
        <f t="shared" si="26"/>
        <v>0</v>
      </c>
      <c r="T90" s="82"/>
      <c r="U90" s="89">
        <f t="shared" si="27"/>
        <v>0</v>
      </c>
      <c r="V90" s="82"/>
      <c r="W90" s="89">
        <f t="shared" si="28"/>
        <v>0</v>
      </c>
      <c r="X90" s="82"/>
      <c r="Y90" s="89">
        <f t="shared" si="45"/>
        <v>0</v>
      </c>
      <c r="Z90" s="84"/>
      <c r="AA90" s="89">
        <f t="shared" si="41"/>
        <v>0</v>
      </c>
      <c r="AB90" s="84"/>
      <c r="AC90" s="89">
        <f t="shared" si="1"/>
        <v>0</v>
      </c>
      <c r="AD90" s="84"/>
      <c r="AE90" s="89">
        <f t="shared" si="2"/>
        <v>0</v>
      </c>
      <c r="AF90" s="84"/>
      <c r="AG90" s="89">
        <f t="shared" si="3"/>
        <v>0</v>
      </c>
      <c r="AH90" s="84"/>
      <c r="AI90" s="89">
        <f t="shared" si="4"/>
        <v>0</v>
      </c>
      <c r="AJ90" s="84"/>
      <c r="AK90" s="89">
        <f t="shared" si="5"/>
        <v>0</v>
      </c>
      <c r="AL90" s="84"/>
      <c r="AM90" s="89">
        <f t="shared" si="6"/>
        <v>0</v>
      </c>
      <c r="AN90" s="82"/>
      <c r="AO90" s="89">
        <f t="shared" si="7"/>
        <v>0</v>
      </c>
      <c r="AP90" s="82"/>
      <c r="AQ90" s="89">
        <f t="shared" si="8"/>
        <v>0</v>
      </c>
      <c r="AR90" s="84"/>
      <c r="AS90" s="89">
        <f t="shared" si="9"/>
        <v>0</v>
      </c>
      <c r="AT90" s="84"/>
      <c r="AU90" s="89">
        <f t="shared" si="10"/>
        <v>0</v>
      </c>
      <c r="AV90" s="84"/>
      <c r="AW90" s="89">
        <f t="shared" si="11"/>
        <v>0</v>
      </c>
      <c r="AX90" s="84"/>
      <c r="AY90" s="89">
        <f t="shared" si="12"/>
        <v>0</v>
      </c>
      <c r="AZ90" s="84"/>
      <c r="BA90" s="89">
        <f t="shared" si="13"/>
        <v>0</v>
      </c>
      <c r="BB90" s="82"/>
      <c r="BC90" s="89">
        <f t="shared" si="14"/>
        <v>0</v>
      </c>
      <c r="BD90" s="82"/>
      <c r="BE90" s="89">
        <f t="shared" si="15"/>
        <v>0</v>
      </c>
      <c r="BF90" s="82"/>
      <c r="BG90" s="89">
        <f t="shared" si="16"/>
        <v>0</v>
      </c>
      <c r="BH90" s="82"/>
      <c r="BI90" s="89">
        <f t="shared" si="17"/>
        <v>0</v>
      </c>
      <c r="BJ90" s="82"/>
      <c r="BK90" s="89">
        <f t="shared" si="29"/>
        <v>0</v>
      </c>
      <c r="BL90" s="82"/>
      <c r="BM90" s="85">
        <f t="shared" si="30"/>
        <v>0</v>
      </c>
      <c r="BN90" s="86">
        <f t="shared" si="18"/>
        <v>0</v>
      </c>
      <c r="BO90" s="87">
        <f t="shared" si="19"/>
        <v>2</v>
      </c>
      <c r="BP90" s="87">
        <f t="shared" si="31"/>
        <v>0</v>
      </c>
      <c r="BQ90" s="5">
        <f t="shared" si="32"/>
        <v>0</v>
      </c>
      <c r="BR90" s="298">
        <f t="shared" si="44"/>
        <v>0</v>
      </c>
      <c r="BS90" s="299">
        <f t="shared" si="42"/>
        <v>0</v>
      </c>
      <c r="BT90" s="301"/>
      <c r="BU90" s="148">
        <f t="shared" si="33"/>
        <v>0</v>
      </c>
      <c r="BV90" s="5">
        <f t="shared" si="34"/>
        <v>0</v>
      </c>
      <c r="BW90" s="146">
        <f t="shared" si="35"/>
        <v>0</v>
      </c>
      <c r="BX90" s="5">
        <f t="shared" si="36"/>
        <v>0</v>
      </c>
      <c r="BY90" s="146">
        <f t="shared" si="37"/>
        <v>0</v>
      </c>
      <c r="BZ90" s="5">
        <f t="shared" si="38"/>
        <v>0</v>
      </c>
      <c r="CA90" s="147">
        <f t="shared" si="39"/>
        <v>0</v>
      </c>
      <c r="CB90" s="91">
        <f t="shared" si="40"/>
        <v>0</v>
      </c>
      <c r="CC90" s="52"/>
      <c r="CD90" s="52"/>
      <c r="CE90" s="52"/>
      <c r="CF90" s="52"/>
      <c r="CG90" s="13"/>
    </row>
    <row r="91" spans="1:88" ht="12.75" customHeight="1" x14ac:dyDescent="0.2">
      <c r="A91" s="3"/>
      <c r="B91" s="5">
        <f t="shared" si="43"/>
        <v>33</v>
      </c>
      <c r="C91" s="341"/>
      <c r="D91" s="342"/>
      <c r="E91" s="14"/>
      <c r="F91" s="82"/>
      <c r="G91" s="83">
        <f t="shared" si="20"/>
        <v>0</v>
      </c>
      <c r="H91" s="82"/>
      <c r="I91" s="83">
        <f t="shared" si="21"/>
        <v>0</v>
      </c>
      <c r="J91" s="82"/>
      <c r="K91" s="83">
        <f t="shared" si="22"/>
        <v>0</v>
      </c>
      <c r="L91" s="82"/>
      <c r="M91" s="83">
        <f t="shared" si="23"/>
        <v>0</v>
      </c>
      <c r="N91" s="82"/>
      <c r="O91" s="83">
        <f t="shared" si="24"/>
        <v>0</v>
      </c>
      <c r="P91" s="82"/>
      <c r="Q91" s="83">
        <f t="shared" si="25"/>
        <v>0</v>
      </c>
      <c r="R91" s="82"/>
      <c r="S91" s="89">
        <f t="shared" si="26"/>
        <v>0</v>
      </c>
      <c r="T91" s="82"/>
      <c r="U91" s="89">
        <f t="shared" si="27"/>
        <v>0</v>
      </c>
      <c r="V91" s="82"/>
      <c r="W91" s="89">
        <f t="shared" si="28"/>
        <v>0</v>
      </c>
      <c r="X91" s="82"/>
      <c r="Y91" s="89">
        <f t="shared" si="45"/>
        <v>0</v>
      </c>
      <c r="Z91" s="84"/>
      <c r="AA91" s="89">
        <f t="shared" si="41"/>
        <v>0</v>
      </c>
      <c r="AB91" s="84"/>
      <c r="AC91" s="89">
        <f t="shared" si="1"/>
        <v>0</v>
      </c>
      <c r="AD91" s="84"/>
      <c r="AE91" s="89">
        <f t="shared" si="2"/>
        <v>0</v>
      </c>
      <c r="AF91" s="84"/>
      <c r="AG91" s="89">
        <f t="shared" si="3"/>
        <v>0</v>
      </c>
      <c r="AH91" s="84"/>
      <c r="AI91" s="89">
        <f t="shared" si="4"/>
        <v>0</v>
      </c>
      <c r="AJ91" s="84"/>
      <c r="AK91" s="89">
        <f t="shared" si="5"/>
        <v>0</v>
      </c>
      <c r="AL91" s="84"/>
      <c r="AM91" s="89">
        <f t="shared" si="6"/>
        <v>0</v>
      </c>
      <c r="AN91" s="82"/>
      <c r="AO91" s="89">
        <f t="shared" si="7"/>
        <v>0</v>
      </c>
      <c r="AP91" s="82"/>
      <c r="AQ91" s="89">
        <f t="shared" si="8"/>
        <v>0</v>
      </c>
      <c r="AR91" s="84"/>
      <c r="AS91" s="89">
        <f t="shared" si="9"/>
        <v>0</v>
      </c>
      <c r="AT91" s="84"/>
      <c r="AU91" s="89">
        <f t="shared" si="10"/>
        <v>0</v>
      </c>
      <c r="AV91" s="84"/>
      <c r="AW91" s="89">
        <f t="shared" si="11"/>
        <v>0</v>
      </c>
      <c r="AX91" s="84"/>
      <c r="AY91" s="89">
        <f t="shared" si="12"/>
        <v>0</v>
      </c>
      <c r="AZ91" s="84"/>
      <c r="BA91" s="89">
        <f t="shared" si="13"/>
        <v>0</v>
      </c>
      <c r="BB91" s="82"/>
      <c r="BC91" s="89">
        <f t="shared" si="14"/>
        <v>0</v>
      </c>
      <c r="BD91" s="82"/>
      <c r="BE91" s="89">
        <f t="shared" si="15"/>
        <v>0</v>
      </c>
      <c r="BF91" s="82"/>
      <c r="BG91" s="89">
        <f t="shared" si="16"/>
        <v>0</v>
      </c>
      <c r="BH91" s="82"/>
      <c r="BI91" s="89">
        <f t="shared" si="17"/>
        <v>0</v>
      </c>
      <c r="BJ91" s="82"/>
      <c r="BK91" s="89">
        <f t="shared" si="29"/>
        <v>0</v>
      </c>
      <c r="BL91" s="82"/>
      <c r="BM91" s="85">
        <f t="shared" si="30"/>
        <v>0</v>
      </c>
      <c r="BN91" s="86">
        <f t="shared" si="18"/>
        <v>0</v>
      </c>
      <c r="BO91" s="87">
        <f t="shared" si="19"/>
        <v>2</v>
      </c>
      <c r="BP91" s="87">
        <f t="shared" si="31"/>
        <v>0</v>
      </c>
      <c r="BQ91" s="5">
        <f t="shared" si="32"/>
        <v>0</v>
      </c>
      <c r="BR91" s="298">
        <f t="shared" si="44"/>
        <v>0</v>
      </c>
      <c r="BS91" s="299">
        <f t="shared" si="42"/>
        <v>0</v>
      </c>
      <c r="BT91" s="301"/>
      <c r="BU91" s="148">
        <f t="shared" si="33"/>
        <v>0</v>
      </c>
      <c r="BV91" s="5">
        <f t="shared" si="34"/>
        <v>0</v>
      </c>
      <c r="BW91" s="146">
        <f t="shared" si="35"/>
        <v>0</v>
      </c>
      <c r="BX91" s="5">
        <f t="shared" si="36"/>
        <v>0</v>
      </c>
      <c r="BY91" s="146">
        <f t="shared" si="37"/>
        <v>0</v>
      </c>
      <c r="BZ91" s="5">
        <f t="shared" si="38"/>
        <v>0</v>
      </c>
      <c r="CA91" s="147">
        <f t="shared" si="39"/>
        <v>0</v>
      </c>
      <c r="CB91" s="91">
        <f t="shared" si="40"/>
        <v>0</v>
      </c>
      <c r="CC91" s="52"/>
      <c r="CD91" s="98"/>
      <c r="CE91" s="98"/>
      <c r="CF91" s="98"/>
      <c r="CG91" s="13"/>
    </row>
    <row r="92" spans="1:88" ht="12.75" customHeight="1" x14ac:dyDescent="0.2">
      <c r="A92" s="3"/>
      <c r="B92" s="5">
        <f t="shared" si="43"/>
        <v>34</v>
      </c>
      <c r="C92" s="359"/>
      <c r="D92" s="360"/>
      <c r="E92" s="14"/>
      <c r="F92" s="82"/>
      <c r="G92" s="83">
        <f t="shared" si="20"/>
        <v>0</v>
      </c>
      <c r="H92" s="82"/>
      <c r="I92" s="83">
        <f t="shared" si="21"/>
        <v>0</v>
      </c>
      <c r="J92" s="82"/>
      <c r="K92" s="83">
        <f t="shared" si="22"/>
        <v>0</v>
      </c>
      <c r="L92" s="82"/>
      <c r="M92" s="83">
        <f t="shared" si="23"/>
        <v>0</v>
      </c>
      <c r="N92" s="82"/>
      <c r="O92" s="83">
        <f t="shared" si="24"/>
        <v>0</v>
      </c>
      <c r="P92" s="82"/>
      <c r="Q92" s="83">
        <f t="shared" si="25"/>
        <v>0</v>
      </c>
      <c r="R92" s="82"/>
      <c r="S92" s="89">
        <f t="shared" si="26"/>
        <v>0</v>
      </c>
      <c r="T92" s="82"/>
      <c r="U92" s="89">
        <f t="shared" si="27"/>
        <v>0</v>
      </c>
      <c r="V92" s="82"/>
      <c r="W92" s="89">
        <f t="shared" si="28"/>
        <v>0</v>
      </c>
      <c r="X92" s="82"/>
      <c r="Y92" s="89">
        <f t="shared" si="45"/>
        <v>0</v>
      </c>
      <c r="Z92" s="84"/>
      <c r="AA92" s="89">
        <f t="shared" si="41"/>
        <v>0</v>
      </c>
      <c r="AB92" s="84"/>
      <c r="AC92" s="89">
        <f t="shared" si="1"/>
        <v>0</v>
      </c>
      <c r="AD92" s="84"/>
      <c r="AE92" s="89">
        <f t="shared" si="2"/>
        <v>0</v>
      </c>
      <c r="AF92" s="84"/>
      <c r="AG92" s="89">
        <f t="shared" si="3"/>
        <v>0</v>
      </c>
      <c r="AH92" s="84"/>
      <c r="AI92" s="89">
        <f t="shared" si="4"/>
        <v>0</v>
      </c>
      <c r="AJ92" s="84"/>
      <c r="AK92" s="89">
        <f t="shared" si="5"/>
        <v>0</v>
      </c>
      <c r="AL92" s="84"/>
      <c r="AM92" s="89">
        <f t="shared" si="6"/>
        <v>0</v>
      </c>
      <c r="AN92" s="82"/>
      <c r="AO92" s="89">
        <f t="shared" si="7"/>
        <v>0</v>
      </c>
      <c r="AP92" s="82"/>
      <c r="AQ92" s="89">
        <f t="shared" si="8"/>
        <v>0</v>
      </c>
      <c r="AR92" s="84"/>
      <c r="AS92" s="89">
        <f t="shared" si="9"/>
        <v>0</v>
      </c>
      <c r="AT92" s="84"/>
      <c r="AU92" s="89">
        <f t="shared" si="10"/>
        <v>0</v>
      </c>
      <c r="AV92" s="84"/>
      <c r="AW92" s="89">
        <f t="shared" si="11"/>
        <v>0</v>
      </c>
      <c r="AX92" s="84"/>
      <c r="AY92" s="89">
        <f t="shared" si="12"/>
        <v>0</v>
      </c>
      <c r="AZ92" s="84"/>
      <c r="BA92" s="89">
        <f t="shared" si="13"/>
        <v>0</v>
      </c>
      <c r="BB92" s="82"/>
      <c r="BC92" s="89">
        <f t="shared" si="14"/>
        <v>0</v>
      </c>
      <c r="BD92" s="82"/>
      <c r="BE92" s="89">
        <f t="shared" si="15"/>
        <v>0</v>
      </c>
      <c r="BF92" s="82"/>
      <c r="BG92" s="89">
        <f t="shared" si="16"/>
        <v>0</v>
      </c>
      <c r="BH92" s="82"/>
      <c r="BI92" s="89">
        <f t="shared" si="17"/>
        <v>0</v>
      </c>
      <c r="BJ92" s="82"/>
      <c r="BK92" s="89">
        <f t="shared" si="29"/>
        <v>0</v>
      </c>
      <c r="BL92" s="82"/>
      <c r="BM92" s="85">
        <f t="shared" si="30"/>
        <v>0</v>
      </c>
      <c r="BN92" s="86">
        <f t="shared" si="18"/>
        <v>0</v>
      </c>
      <c r="BO92" s="87">
        <f t="shared" si="19"/>
        <v>2</v>
      </c>
      <c r="BP92" s="87">
        <f t="shared" si="31"/>
        <v>0</v>
      </c>
      <c r="BQ92" s="5">
        <f t="shared" si="32"/>
        <v>0</v>
      </c>
      <c r="BR92" s="298">
        <f t="shared" si="44"/>
        <v>0</v>
      </c>
      <c r="BS92" s="299">
        <f t="shared" si="42"/>
        <v>0</v>
      </c>
      <c r="BT92" s="301"/>
      <c r="BU92" s="148">
        <f t="shared" si="33"/>
        <v>0</v>
      </c>
      <c r="BV92" s="5">
        <f t="shared" si="34"/>
        <v>0</v>
      </c>
      <c r="BW92" s="146">
        <f t="shared" si="35"/>
        <v>0</v>
      </c>
      <c r="BX92" s="5">
        <f t="shared" si="36"/>
        <v>0</v>
      </c>
      <c r="BY92" s="146">
        <f t="shared" si="37"/>
        <v>0</v>
      </c>
      <c r="BZ92" s="5">
        <f t="shared" si="38"/>
        <v>0</v>
      </c>
      <c r="CA92" s="147">
        <f t="shared" si="39"/>
        <v>0</v>
      </c>
      <c r="CB92" s="91">
        <f t="shared" si="40"/>
        <v>0</v>
      </c>
      <c r="CC92" s="52"/>
      <c r="CD92" s="52"/>
      <c r="CE92" s="52"/>
      <c r="CF92" s="52"/>
      <c r="CG92" s="13"/>
    </row>
    <row r="93" spans="1:88" ht="12.75" customHeight="1" x14ac:dyDescent="0.2">
      <c r="A93" s="3"/>
      <c r="B93" s="5">
        <f t="shared" si="43"/>
        <v>35</v>
      </c>
      <c r="C93" s="341"/>
      <c r="D93" s="342"/>
      <c r="E93" s="14"/>
      <c r="F93" s="82"/>
      <c r="G93" s="83">
        <f t="shared" si="20"/>
        <v>0</v>
      </c>
      <c r="H93" s="82"/>
      <c r="I93" s="83">
        <f t="shared" si="21"/>
        <v>0</v>
      </c>
      <c r="J93" s="82"/>
      <c r="K93" s="83">
        <f t="shared" si="22"/>
        <v>0</v>
      </c>
      <c r="L93" s="82"/>
      <c r="M93" s="83">
        <f t="shared" si="23"/>
        <v>0</v>
      </c>
      <c r="N93" s="82"/>
      <c r="O93" s="83">
        <f t="shared" si="24"/>
        <v>0</v>
      </c>
      <c r="P93" s="82"/>
      <c r="Q93" s="83">
        <f t="shared" si="25"/>
        <v>0</v>
      </c>
      <c r="R93" s="82"/>
      <c r="S93" s="89">
        <f t="shared" si="26"/>
        <v>0</v>
      </c>
      <c r="T93" s="82"/>
      <c r="U93" s="89">
        <f t="shared" si="27"/>
        <v>0</v>
      </c>
      <c r="V93" s="82"/>
      <c r="W93" s="89">
        <f t="shared" si="28"/>
        <v>0</v>
      </c>
      <c r="X93" s="82"/>
      <c r="Y93" s="89">
        <f t="shared" si="45"/>
        <v>0</v>
      </c>
      <c r="Z93" s="84"/>
      <c r="AA93" s="89">
        <f t="shared" si="41"/>
        <v>0</v>
      </c>
      <c r="AB93" s="84"/>
      <c r="AC93" s="89">
        <f t="shared" si="1"/>
        <v>0</v>
      </c>
      <c r="AD93" s="84"/>
      <c r="AE93" s="89">
        <f t="shared" si="2"/>
        <v>0</v>
      </c>
      <c r="AF93" s="84"/>
      <c r="AG93" s="89">
        <f t="shared" si="3"/>
        <v>0</v>
      </c>
      <c r="AH93" s="84"/>
      <c r="AI93" s="89">
        <f t="shared" si="4"/>
        <v>0</v>
      </c>
      <c r="AJ93" s="84"/>
      <c r="AK93" s="89">
        <f t="shared" si="5"/>
        <v>0</v>
      </c>
      <c r="AL93" s="84"/>
      <c r="AM93" s="89">
        <f t="shared" si="6"/>
        <v>0</v>
      </c>
      <c r="AN93" s="82"/>
      <c r="AO93" s="89">
        <f t="shared" si="7"/>
        <v>0</v>
      </c>
      <c r="AP93" s="82"/>
      <c r="AQ93" s="89">
        <f t="shared" si="8"/>
        <v>0</v>
      </c>
      <c r="AR93" s="84"/>
      <c r="AS93" s="89">
        <f t="shared" si="9"/>
        <v>0</v>
      </c>
      <c r="AT93" s="84"/>
      <c r="AU93" s="89">
        <f t="shared" si="10"/>
        <v>0</v>
      </c>
      <c r="AV93" s="84"/>
      <c r="AW93" s="89">
        <f t="shared" si="11"/>
        <v>0</v>
      </c>
      <c r="AX93" s="84"/>
      <c r="AY93" s="89">
        <f t="shared" si="12"/>
        <v>0</v>
      </c>
      <c r="AZ93" s="84"/>
      <c r="BA93" s="89">
        <f t="shared" si="13"/>
        <v>0</v>
      </c>
      <c r="BB93" s="82"/>
      <c r="BC93" s="89">
        <f t="shared" si="14"/>
        <v>0</v>
      </c>
      <c r="BD93" s="82"/>
      <c r="BE93" s="89">
        <f t="shared" si="15"/>
        <v>0</v>
      </c>
      <c r="BF93" s="82"/>
      <c r="BG93" s="89">
        <f t="shared" si="16"/>
        <v>0</v>
      </c>
      <c r="BH93" s="82"/>
      <c r="BI93" s="89">
        <f t="shared" si="17"/>
        <v>0</v>
      </c>
      <c r="BJ93" s="82"/>
      <c r="BK93" s="89">
        <f t="shared" si="29"/>
        <v>0</v>
      </c>
      <c r="BL93" s="82"/>
      <c r="BM93" s="85">
        <f t="shared" si="30"/>
        <v>0</v>
      </c>
      <c r="BN93" s="86">
        <f t="shared" si="18"/>
        <v>0</v>
      </c>
      <c r="BO93" s="87">
        <f t="shared" si="19"/>
        <v>2</v>
      </c>
      <c r="BP93" s="87">
        <f t="shared" si="31"/>
        <v>0</v>
      </c>
      <c r="BQ93" s="5">
        <f t="shared" si="32"/>
        <v>0</v>
      </c>
      <c r="BR93" s="298">
        <f t="shared" si="44"/>
        <v>0</v>
      </c>
      <c r="BS93" s="299">
        <f t="shared" si="42"/>
        <v>0</v>
      </c>
      <c r="BT93" s="301"/>
      <c r="BU93" s="148">
        <f t="shared" si="33"/>
        <v>0</v>
      </c>
      <c r="BV93" s="5">
        <f t="shared" si="34"/>
        <v>0</v>
      </c>
      <c r="BW93" s="146">
        <f t="shared" si="35"/>
        <v>0</v>
      </c>
      <c r="BX93" s="5">
        <f t="shared" si="36"/>
        <v>0</v>
      </c>
      <c r="BY93" s="146">
        <f t="shared" si="37"/>
        <v>0</v>
      </c>
      <c r="BZ93" s="5">
        <f t="shared" si="38"/>
        <v>0</v>
      </c>
      <c r="CA93" s="147">
        <f t="shared" si="39"/>
        <v>0</v>
      </c>
      <c r="CB93" s="91">
        <f t="shared" si="40"/>
        <v>0</v>
      </c>
      <c r="CC93" s="52"/>
      <c r="CD93" s="52"/>
      <c r="CE93" s="52"/>
      <c r="CF93" s="52"/>
      <c r="CG93" s="13"/>
    </row>
    <row r="94" spans="1:88" ht="12.75" customHeight="1" x14ac:dyDescent="0.2">
      <c r="A94" s="3"/>
      <c r="B94" s="5">
        <f t="shared" si="43"/>
        <v>36</v>
      </c>
      <c r="C94" s="341"/>
      <c r="D94" s="342"/>
      <c r="E94" s="14"/>
      <c r="F94" s="82"/>
      <c r="G94" s="83">
        <f t="shared" si="20"/>
        <v>0</v>
      </c>
      <c r="H94" s="82"/>
      <c r="I94" s="83">
        <f t="shared" si="21"/>
        <v>0</v>
      </c>
      <c r="J94" s="82"/>
      <c r="K94" s="83">
        <f t="shared" si="22"/>
        <v>0</v>
      </c>
      <c r="L94" s="82"/>
      <c r="M94" s="83">
        <f t="shared" si="23"/>
        <v>0</v>
      </c>
      <c r="N94" s="82"/>
      <c r="O94" s="83">
        <f t="shared" si="24"/>
        <v>0</v>
      </c>
      <c r="P94" s="82"/>
      <c r="Q94" s="83">
        <f t="shared" si="25"/>
        <v>0</v>
      </c>
      <c r="R94" s="82"/>
      <c r="S94" s="89">
        <f t="shared" si="26"/>
        <v>0</v>
      </c>
      <c r="T94" s="82"/>
      <c r="U94" s="89">
        <f t="shared" si="27"/>
        <v>0</v>
      </c>
      <c r="V94" s="82"/>
      <c r="W94" s="89">
        <f t="shared" si="28"/>
        <v>0</v>
      </c>
      <c r="X94" s="82"/>
      <c r="Y94" s="89">
        <f t="shared" si="45"/>
        <v>0</v>
      </c>
      <c r="Z94" s="84"/>
      <c r="AA94" s="89">
        <f t="shared" si="41"/>
        <v>0</v>
      </c>
      <c r="AB94" s="84"/>
      <c r="AC94" s="89">
        <f t="shared" si="1"/>
        <v>0</v>
      </c>
      <c r="AD94" s="84"/>
      <c r="AE94" s="89">
        <f t="shared" si="2"/>
        <v>0</v>
      </c>
      <c r="AF94" s="84"/>
      <c r="AG94" s="89">
        <f t="shared" si="3"/>
        <v>0</v>
      </c>
      <c r="AH94" s="84"/>
      <c r="AI94" s="89">
        <f t="shared" si="4"/>
        <v>0</v>
      </c>
      <c r="AJ94" s="84"/>
      <c r="AK94" s="89">
        <f t="shared" si="5"/>
        <v>0</v>
      </c>
      <c r="AL94" s="84"/>
      <c r="AM94" s="89">
        <f t="shared" si="6"/>
        <v>0</v>
      </c>
      <c r="AN94" s="82"/>
      <c r="AO94" s="89">
        <f t="shared" si="7"/>
        <v>0</v>
      </c>
      <c r="AP94" s="82"/>
      <c r="AQ94" s="89">
        <f t="shared" si="8"/>
        <v>0</v>
      </c>
      <c r="AR94" s="84"/>
      <c r="AS94" s="89">
        <f t="shared" si="9"/>
        <v>0</v>
      </c>
      <c r="AT94" s="84"/>
      <c r="AU94" s="89">
        <f t="shared" si="10"/>
        <v>0</v>
      </c>
      <c r="AV94" s="84"/>
      <c r="AW94" s="89">
        <f t="shared" si="11"/>
        <v>0</v>
      </c>
      <c r="AX94" s="84"/>
      <c r="AY94" s="89">
        <f t="shared" si="12"/>
        <v>0</v>
      </c>
      <c r="AZ94" s="84"/>
      <c r="BA94" s="89">
        <f t="shared" si="13"/>
        <v>0</v>
      </c>
      <c r="BB94" s="82"/>
      <c r="BC94" s="89">
        <f t="shared" si="14"/>
        <v>0</v>
      </c>
      <c r="BD94" s="82"/>
      <c r="BE94" s="89">
        <f t="shared" si="15"/>
        <v>0</v>
      </c>
      <c r="BF94" s="82"/>
      <c r="BG94" s="89">
        <f t="shared" si="16"/>
        <v>0</v>
      </c>
      <c r="BH94" s="82"/>
      <c r="BI94" s="89">
        <f t="shared" si="17"/>
        <v>0</v>
      </c>
      <c r="BJ94" s="82"/>
      <c r="BK94" s="89">
        <f t="shared" si="29"/>
        <v>0</v>
      </c>
      <c r="BL94" s="82"/>
      <c r="BM94" s="85">
        <f t="shared" si="30"/>
        <v>0</v>
      </c>
      <c r="BN94" s="86">
        <f t="shared" si="18"/>
        <v>0</v>
      </c>
      <c r="BO94" s="87">
        <f t="shared" si="19"/>
        <v>2</v>
      </c>
      <c r="BP94" s="87">
        <f t="shared" si="31"/>
        <v>0</v>
      </c>
      <c r="BQ94" s="5">
        <f t="shared" si="32"/>
        <v>0</v>
      </c>
      <c r="BR94" s="298">
        <f t="shared" si="44"/>
        <v>0</v>
      </c>
      <c r="BS94" s="299">
        <f t="shared" si="42"/>
        <v>0</v>
      </c>
      <c r="BT94" s="301"/>
      <c r="BU94" s="148">
        <f t="shared" si="33"/>
        <v>0</v>
      </c>
      <c r="BV94" s="5">
        <f t="shared" si="34"/>
        <v>0</v>
      </c>
      <c r="BW94" s="146">
        <f t="shared" si="35"/>
        <v>0</v>
      </c>
      <c r="BX94" s="5">
        <f t="shared" si="36"/>
        <v>0</v>
      </c>
      <c r="BY94" s="146">
        <f t="shared" si="37"/>
        <v>0</v>
      </c>
      <c r="BZ94" s="5">
        <f t="shared" si="38"/>
        <v>0</v>
      </c>
      <c r="CA94" s="147">
        <f t="shared" si="39"/>
        <v>0</v>
      </c>
      <c r="CB94" s="91">
        <f t="shared" si="40"/>
        <v>0</v>
      </c>
      <c r="CC94" s="52"/>
      <c r="CD94" s="52"/>
      <c r="CE94" s="52"/>
      <c r="CF94" s="52"/>
      <c r="CG94" s="13"/>
    </row>
    <row r="95" spans="1:88" ht="12.75" customHeight="1" x14ac:dyDescent="0.2">
      <c r="A95" s="3"/>
      <c r="B95" s="5">
        <f t="shared" si="43"/>
        <v>37</v>
      </c>
      <c r="C95" s="341"/>
      <c r="D95" s="342"/>
      <c r="E95" s="14"/>
      <c r="F95" s="82"/>
      <c r="G95" s="83">
        <f t="shared" si="20"/>
        <v>0</v>
      </c>
      <c r="H95" s="82"/>
      <c r="I95" s="83">
        <f t="shared" si="21"/>
        <v>0</v>
      </c>
      <c r="J95" s="82"/>
      <c r="K95" s="83">
        <f t="shared" si="22"/>
        <v>0</v>
      </c>
      <c r="L95" s="82"/>
      <c r="M95" s="83">
        <f t="shared" si="23"/>
        <v>0</v>
      </c>
      <c r="N95" s="82"/>
      <c r="O95" s="83">
        <f t="shared" si="24"/>
        <v>0</v>
      </c>
      <c r="P95" s="82"/>
      <c r="Q95" s="83">
        <f t="shared" si="25"/>
        <v>0</v>
      </c>
      <c r="R95" s="82"/>
      <c r="S95" s="89">
        <f t="shared" si="26"/>
        <v>0</v>
      </c>
      <c r="T95" s="82"/>
      <c r="U95" s="89">
        <f t="shared" si="27"/>
        <v>0</v>
      </c>
      <c r="V95" s="82"/>
      <c r="W95" s="89">
        <f t="shared" si="28"/>
        <v>0</v>
      </c>
      <c r="X95" s="82"/>
      <c r="Y95" s="89">
        <f t="shared" si="45"/>
        <v>0</v>
      </c>
      <c r="Z95" s="84"/>
      <c r="AA95" s="89">
        <f t="shared" si="41"/>
        <v>0</v>
      </c>
      <c r="AB95" s="84"/>
      <c r="AC95" s="89">
        <f t="shared" si="1"/>
        <v>0</v>
      </c>
      <c r="AD95" s="84"/>
      <c r="AE95" s="89">
        <f t="shared" si="2"/>
        <v>0</v>
      </c>
      <c r="AF95" s="84"/>
      <c r="AG95" s="89">
        <f t="shared" si="3"/>
        <v>0</v>
      </c>
      <c r="AH95" s="84"/>
      <c r="AI95" s="89">
        <f t="shared" si="4"/>
        <v>0</v>
      </c>
      <c r="AJ95" s="84"/>
      <c r="AK95" s="89">
        <f t="shared" si="5"/>
        <v>0</v>
      </c>
      <c r="AL95" s="84"/>
      <c r="AM95" s="89">
        <f t="shared" si="6"/>
        <v>0</v>
      </c>
      <c r="AN95" s="82"/>
      <c r="AO95" s="89">
        <f t="shared" si="7"/>
        <v>0</v>
      </c>
      <c r="AP95" s="82"/>
      <c r="AQ95" s="89">
        <f t="shared" si="8"/>
        <v>0</v>
      </c>
      <c r="AR95" s="84"/>
      <c r="AS95" s="89">
        <f t="shared" si="9"/>
        <v>0</v>
      </c>
      <c r="AT95" s="84"/>
      <c r="AU95" s="89">
        <f t="shared" si="10"/>
        <v>0</v>
      </c>
      <c r="AV95" s="84"/>
      <c r="AW95" s="89">
        <f t="shared" si="11"/>
        <v>0</v>
      </c>
      <c r="AX95" s="84"/>
      <c r="AY95" s="89">
        <f t="shared" si="12"/>
        <v>0</v>
      </c>
      <c r="AZ95" s="84"/>
      <c r="BA95" s="89">
        <f t="shared" si="13"/>
        <v>0</v>
      </c>
      <c r="BB95" s="82"/>
      <c r="BC95" s="89">
        <f t="shared" si="14"/>
        <v>0</v>
      </c>
      <c r="BD95" s="82"/>
      <c r="BE95" s="89">
        <f t="shared" si="15"/>
        <v>0</v>
      </c>
      <c r="BF95" s="82"/>
      <c r="BG95" s="89">
        <f t="shared" si="16"/>
        <v>0</v>
      </c>
      <c r="BH95" s="82"/>
      <c r="BI95" s="89">
        <f t="shared" si="17"/>
        <v>0</v>
      </c>
      <c r="BJ95" s="82"/>
      <c r="BK95" s="89">
        <f t="shared" si="29"/>
        <v>0</v>
      </c>
      <c r="BL95" s="82"/>
      <c r="BM95" s="85">
        <f t="shared" si="30"/>
        <v>0</v>
      </c>
      <c r="BN95" s="86">
        <f t="shared" si="18"/>
        <v>0</v>
      </c>
      <c r="BO95" s="87">
        <f t="shared" si="19"/>
        <v>2</v>
      </c>
      <c r="BP95" s="87">
        <f t="shared" si="31"/>
        <v>0</v>
      </c>
      <c r="BQ95" s="5">
        <f t="shared" si="32"/>
        <v>0</v>
      </c>
      <c r="BR95" s="298">
        <f t="shared" si="44"/>
        <v>0</v>
      </c>
      <c r="BS95" s="299">
        <f t="shared" si="42"/>
        <v>0</v>
      </c>
      <c r="BT95" s="301"/>
      <c r="BU95" s="148">
        <f t="shared" si="33"/>
        <v>0</v>
      </c>
      <c r="BV95" s="5">
        <f t="shared" si="34"/>
        <v>0</v>
      </c>
      <c r="BW95" s="146">
        <f t="shared" si="35"/>
        <v>0</v>
      </c>
      <c r="BX95" s="5">
        <f t="shared" si="36"/>
        <v>0</v>
      </c>
      <c r="BY95" s="146">
        <f t="shared" si="37"/>
        <v>0</v>
      </c>
      <c r="BZ95" s="5">
        <f t="shared" si="38"/>
        <v>0</v>
      </c>
      <c r="CA95" s="147">
        <f t="shared" si="39"/>
        <v>0</v>
      </c>
      <c r="CB95" s="91">
        <f t="shared" si="40"/>
        <v>0</v>
      </c>
      <c r="CC95" s="52"/>
      <c r="CD95" s="52"/>
      <c r="CE95" s="52"/>
      <c r="CF95" s="52"/>
      <c r="CG95" s="13"/>
    </row>
    <row r="96" spans="1:88" ht="12.75" customHeight="1" x14ac:dyDescent="0.2">
      <c r="A96" s="3"/>
      <c r="B96" s="5">
        <f t="shared" si="43"/>
        <v>38</v>
      </c>
      <c r="C96" s="341"/>
      <c r="D96" s="342"/>
      <c r="E96" s="14"/>
      <c r="F96" s="82"/>
      <c r="G96" s="83">
        <f t="shared" si="20"/>
        <v>0</v>
      </c>
      <c r="H96" s="82"/>
      <c r="I96" s="83">
        <f t="shared" si="21"/>
        <v>0</v>
      </c>
      <c r="J96" s="82"/>
      <c r="K96" s="83">
        <f t="shared" si="22"/>
        <v>0</v>
      </c>
      <c r="L96" s="82"/>
      <c r="M96" s="83">
        <f t="shared" si="23"/>
        <v>0</v>
      </c>
      <c r="N96" s="82"/>
      <c r="O96" s="83">
        <f t="shared" si="24"/>
        <v>0</v>
      </c>
      <c r="P96" s="82"/>
      <c r="Q96" s="83">
        <f t="shared" si="25"/>
        <v>0</v>
      </c>
      <c r="R96" s="82"/>
      <c r="S96" s="89">
        <f t="shared" si="26"/>
        <v>0</v>
      </c>
      <c r="T96" s="82"/>
      <c r="U96" s="89">
        <f t="shared" si="27"/>
        <v>0</v>
      </c>
      <c r="V96" s="82"/>
      <c r="W96" s="89">
        <f t="shared" si="28"/>
        <v>0</v>
      </c>
      <c r="X96" s="82"/>
      <c r="Y96" s="89">
        <f t="shared" si="45"/>
        <v>0</v>
      </c>
      <c r="Z96" s="84"/>
      <c r="AA96" s="89">
        <f t="shared" si="41"/>
        <v>0</v>
      </c>
      <c r="AB96" s="84"/>
      <c r="AC96" s="89">
        <f t="shared" si="1"/>
        <v>0</v>
      </c>
      <c r="AD96" s="84"/>
      <c r="AE96" s="89">
        <f t="shared" si="2"/>
        <v>0</v>
      </c>
      <c r="AF96" s="84"/>
      <c r="AG96" s="89">
        <f t="shared" si="3"/>
        <v>0</v>
      </c>
      <c r="AH96" s="84"/>
      <c r="AI96" s="89">
        <f t="shared" si="4"/>
        <v>0</v>
      </c>
      <c r="AJ96" s="84"/>
      <c r="AK96" s="89">
        <f t="shared" si="5"/>
        <v>0</v>
      </c>
      <c r="AL96" s="84"/>
      <c r="AM96" s="89">
        <f t="shared" si="6"/>
        <v>0</v>
      </c>
      <c r="AN96" s="82"/>
      <c r="AO96" s="89">
        <f t="shared" si="7"/>
        <v>0</v>
      </c>
      <c r="AP96" s="82"/>
      <c r="AQ96" s="89">
        <f t="shared" si="8"/>
        <v>0</v>
      </c>
      <c r="AR96" s="84"/>
      <c r="AS96" s="89">
        <f t="shared" si="9"/>
        <v>0</v>
      </c>
      <c r="AT96" s="84"/>
      <c r="AU96" s="89">
        <f t="shared" si="10"/>
        <v>0</v>
      </c>
      <c r="AV96" s="84"/>
      <c r="AW96" s="89">
        <f t="shared" si="11"/>
        <v>0</v>
      </c>
      <c r="AX96" s="84"/>
      <c r="AY96" s="89">
        <f t="shared" si="12"/>
        <v>0</v>
      </c>
      <c r="AZ96" s="84"/>
      <c r="BA96" s="89">
        <f t="shared" si="13"/>
        <v>0</v>
      </c>
      <c r="BB96" s="82"/>
      <c r="BC96" s="89">
        <f t="shared" si="14"/>
        <v>0</v>
      </c>
      <c r="BD96" s="82"/>
      <c r="BE96" s="89">
        <f t="shared" si="15"/>
        <v>0</v>
      </c>
      <c r="BF96" s="82"/>
      <c r="BG96" s="89">
        <f t="shared" si="16"/>
        <v>0</v>
      </c>
      <c r="BH96" s="82"/>
      <c r="BI96" s="89">
        <f t="shared" si="17"/>
        <v>0</v>
      </c>
      <c r="BJ96" s="82"/>
      <c r="BK96" s="89">
        <f t="shared" si="29"/>
        <v>0</v>
      </c>
      <c r="BL96" s="82"/>
      <c r="BM96" s="85">
        <f t="shared" si="30"/>
        <v>0</v>
      </c>
      <c r="BN96" s="86">
        <f t="shared" si="18"/>
        <v>0</v>
      </c>
      <c r="BO96" s="87">
        <f t="shared" si="19"/>
        <v>2</v>
      </c>
      <c r="BP96" s="87">
        <f t="shared" si="31"/>
        <v>0</v>
      </c>
      <c r="BQ96" s="5">
        <f t="shared" si="32"/>
        <v>0</v>
      </c>
      <c r="BR96" s="298">
        <f t="shared" si="44"/>
        <v>0</v>
      </c>
      <c r="BS96" s="299">
        <f t="shared" si="42"/>
        <v>0</v>
      </c>
      <c r="BT96" s="301"/>
      <c r="BU96" s="148">
        <f t="shared" si="33"/>
        <v>0</v>
      </c>
      <c r="BV96" s="5">
        <f t="shared" si="34"/>
        <v>0</v>
      </c>
      <c r="BW96" s="146">
        <f t="shared" si="35"/>
        <v>0</v>
      </c>
      <c r="BX96" s="5">
        <f t="shared" si="36"/>
        <v>0</v>
      </c>
      <c r="BY96" s="146">
        <f t="shared" si="37"/>
        <v>0</v>
      </c>
      <c r="BZ96" s="5">
        <f t="shared" si="38"/>
        <v>0</v>
      </c>
      <c r="CA96" s="147">
        <f t="shared" si="39"/>
        <v>0</v>
      </c>
      <c r="CB96" s="91">
        <f t="shared" si="40"/>
        <v>0</v>
      </c>
      <c r="CC96" s="52"/>
      <c r="CD96" s="52"/>
      <c r="CE96" s="52"/>
      <c r="CF96" s="52"/>
      <c r="CG96" s="13"/>
    </row>
    <row r="97" spans="1:85" ht="12.75" customHeight="1" x14ac:dyDescent="0.2">
      <c r="A97" s="3"/>
      <c r="B97" s="5">
        <f t="shared" si="43"/>
        <v>39</v>
      </c>
      <c r="C97" s="341"/>
      <c r="D97" s="342"/>
      <c r="E97" s="14"/>
      <c r="F97" s="82"/>
      <c r="G97" s="83">
        <f t="shared" si="20"/>
        <v>0</v>
      </c>
      <c r="H97" s="82"/>
      <c r="I97" s="83">
        <f t="shared" si="21"/>
        <v>0</v>
      </c>
      <c r="J97" s="82"/>
      <c r="K97" s="83">
        <f t="shared" si="22"/>
        <v>0</v>
      </c>
      <c r="L97" s="82"/>
      <c r="M97" s="83">
        <f t="shared" si="23"/>
        <v>0</v>
      </c>
      <c r="N97" s="82"/>
      <c r="O97" s="83">
        <f t="shared" si="24"/>
        <v>0</v>
      </c>
      <c r="P97" s="82"/>
      <c r="Q97" s="83">
        <f t="shared" si="25"/>
        <v>0</v>
      </c>
      <c r="R97" s="82"/>
      <c r="S97" s="89">
        <f t="shared" si="26"/>
        <v>0</v>
      </c>
      <c r="T97" s="82"/>
      <c r="U97" s="89">
        <f t="shared" si="27"/>
        <v>0</v>
      </c>
      <c r="V97" s="82"/>
      <c r="W97" s="89">
        <f t="shared" si="28"/>
        <v>0</v>
      </c>
      <c r="X97" s="82"/>
      <c r="Y97" s="89">
        <f t="shared" si="45"/>
        <v>0</v>
      </c>
      <c r="Z97" s="84"/>
      <c r="AA97" s="89">
        <f t="shared" si="41"/>
        <v>0</v>
      </c>
      <c r="AB97" s="84"/>
      <c r="AC97" s="89">
        <f t="shared" si="1"/>
        <v>0</v>
      </c>
      <c r="AD97" s="84"/>
      <c r="AE97" s="89">
        <f t="shared" si="2"/>
        <v>0</v>
      </c>
      <c r="AF97" s="84"/>
      <c r="AG97" s="89">
        <f t="shared" si="3"/>
        <v>0</v>
      </c>
      <c r="AH97" s="84"/>
      <c r="AI97" s="89">
        <f t="shared" si="4"/>
        <v>0</v>
      </c>
      <c r="AJ97" s="84"/>
      <c r="AK97" s="89">
        <f t="shared" si="5"/>
        <v>0</v>
      </c>
      <c r="AL97" s="84"/>
      <c r="AM97" s="89">
        <f t="shared" si="6"/>
        <v>0</v>
      </c>
      <c r="AN97" s="82"/>
      <c r="AO97" s="89">
        <f t="shared" si="7"/>
        <v>0</v>
      </c>
      <c r="AP97" s="82"/>
      <c r="AQ97" s="89">
        <f t="shared" si="8"/>
        <v>0</v>
      </c>
      <c r="AR97" s="84"/>
      <c r="AS97" s="89">
        <f t="shared" si="9"/>
        <v>0</v>
      </c>
      <c r="AT97" s="84"/>
      <c r="AU97" s="89">
        <f t="shared" si="10"/>
        <v>0</v>
      </c>
      <c r="AV97" s="84"/>
      <c r="AW97" s="89">
        <f t="shared" si="11"/>
        <v>0</v>
      </c>
      <c r="AX97" s="84"/>
      <c r="AY97" s="89">
        <f t="shared" si="12"/>
        <v>0</v>
      </c>
      <c r="AZ97" s="84"/>
      <c r="BA97" s="89">
        <f t="shared" si="13"/>
        <v>0</v>
      </c>
      <c r="BB97" s="82"/>
      <c r="BC97" s="89">
        <f t="shared" si="14"/>
        <v>0</v>
      </c>
      <c r="BD97" s="82"/>
      <c r="BE97" s="89">
        <f t="shared" si="15"/>
        <v>0</v>
      </c>
      <c r="BF97" s="82"/>
      <c r="BG97" s="89">
        <f t="shared" si="16"/>
        <v>0</v>
      </c>
      <c r="BH97" s="82"/>
      <c r="BI97" s="89">
        <f t="shared" si="17"/>
        <v>0</v>
      </c>
      <c r="BJ97" s="82"/>
      <c r="BK97" s="89">
        <f t="shared" si="29"/>
        <v>0</v>
      </c>
      <c r="BL97" s="82"/>
      <c r="BM97" s="85">
        <f t="shared" si="30"/>
        <v>0</v>
      </c>
      <c r="BN97" s="86">
        <f t="shared" si="18"/>
        <v>0</v>
      </c>
      <c r="BO97" s="87">
        <f t="shared" si="19"/>
        <v>2</v>
      </c>
      <c r="BP97" s="87">
        <f t="shared" si="31"/>
        <v>0</v>
      </c>
      <c r="BQ97" s="5">
        <f t="shared" si="32"/>
        <v>0</v>
      </c>
      <c r="BR97" s="298">
        <f t="shared" si="44"/>
        <v>0</v>
      </c>
      <c r="BS97" s="299">
        <f t="shared" si="42"/>
        <v>0</v>
      </c>
      <c r="BT97" s="301"/>
      <c r="BU97" s="148">
        <f t="shared" si="33"/>
        <v>0</v>
      </c>
      <c r="BV97" s="5">
        <f t="shared" si="34"/>
        <v>0</v>
      </c>
      <c r="BW97" s="146">
        <f t="shared" si="35"/>
        <v>0</v>
      </c>
      <c r="BX97" s="5">
        <f t="shared" si="36"/>
        <v>0</v>
      </c>
      <c r="BY97" s="146">
        <f t="shared" si="37"/>
        <v>0</v>
      </c>
      <c r="BZ97" s="5">
        <f t="shared" si="38"/>
        <v>0</v>
      </c>
      <c r="CA97" s="147">
        <f t="shared" si="39"/>
        <v>0</v>
      </c>
      <c r="CB97" s="91">
        <f t="shared" si="40"/>
        <v>0</v>
      </c>
      <c r="CC97" s="52"/>
      <c r="CD97" s="52"/>
      <c r="CE97" s="52"/>
      <c r="CF97" s="52"/>
      <c r="CG97" s="13"/>
    </row>
    <row r="98" spans="1:85" ht="12.75" customHeight="1" x14ac:dyDescent="0.2">
      <c r="A98" s="3"/>
      <c r="B98" s="5">
        <f t="shared" si="43"/>
        <v>40</v>
      </c>
      <c r="C98" s="341"/>
      <c r="D98" s="342"/>
      <c r="E98" s="14"/>
      <c r="F98" s="82"/>
      <c r="G98" s="83">
        <f t="shared" si="20"/>
        <v>0</v>
      </c>
      <c r="H98" s="82"/>
      <c r="I98" s="83">
        <f t="shared" si="21"/>
        <v>0</v>
      </c>
      <c r="J98" s="82"/>
      <c r="K98" s="83">
        <f t="shared" si="22"/>
        <v>0</v>
      </c>
      <c r="L98" s="82"/>
      <c r="M98" s="83">
        <f t="shared" si="23"/>
        <v>0</v>
      </c>
      <c r="N98" s="82"/>
      <c r="O98" s="83">
        <f t="shared" si="24"/>
        <v>0</v>
      </c>
      <c r="P98" s="82"/>
      <c r="Q98" s="83">
        <f t="shared" si="25"/>
        <v>0</v>
      </c>
      <c r="R98" s="82"/>
      <c r="S98" s="89">
        <f t="shared" si="26"/>
        <v>0</v>
      </c>
      <c r="T98" s="82"/>
      <c r="U98" s="89">
        <f t="shared" si="27"/>
        <v>0</v>
      </c>
      <c r="V98" s="82"/>
      <c r="W98" s="89">
        <f t="shared" si="28"/>
        <v>0</v>
      </c>
      <c r="X98" s="82"/>
      <c r="Y98" s="89">
        <f t="shared" si="45"/>
        <v>0</v>
      </c>
      <c r="Z98" s="84"/>
      <c r="AA98" s="89">
        <f t="shared" si="41"/>
        <v>0</v>
      </c>
      <c r="AB98" s="84"/>
      <c r="AC98" s="89">
        <f t="shared" si="1"/>
        <v>0</v>
      </c>
      <c r="AD98" s="84"/>
      <c r="AE98" s="89">
        <f t="shared" si="2"/>
        <v>0</v>
      </c>
      <c r="AF98" s="84"/>
      <c r="AG98" s="89">
        <f t="shared" si="3"/>
        <v>0</v>
      </c>
      <c r="AH98" s="84"/>
      <c r="AI98" s="89">
        <f t="shared" si="4"/>
        <v>0</v>
      </c>
      <c r="AJ98" s="84"/>
      <c r="AK98" s="89">
        <f t="shared" si="5"/>
        <v>0</v>
      </c>
      <c r="AL98" s="84"/>
      <c r="AM98" s="89">
        <f t="shared" si="6"/>
        <v>0</v>
      </c>
      <c r="AN98" s="82"/>
      <c r="AO98" s="89">
        <f t="shared" si="7"/>
        <v>0</v>
      </c>
      <c r="AP98" s="82"/>
      <c r="AQ98" s="89">
        <f t="shared" si="8"/>
        <v>0</v>
      </c>
      <c r="AR98" s="84"/>
      <c r="AS98" s="89">
        <f t="shared" si="9"/>
        <v>0</v>
      </c>
      <c r="AT98" s="84"/>
      <c r="AU98" s="89">
        <f t="shared" si="10"/>
        <v>0</v>
      </c>
      <c r="AV98" s="84"/>
      <c r="AW98" s="89">
        <f t="shared" si="11"/>
        <v>0</v>
      </c>
      <c r="AX98" s="84"/>
      <c r="AY98" s="89">
        <f t="shared" si="12"/>
        <v>0</v>
      </c>
      <c r="AZ98" s="84"/>
      <c r="BA98" s="89">
        <f t="shared" si="13"/>
        <v>0</v>
      </c>
      <c r="BB98" s="82"/>
      <c r="BC98" s="89">
        <f t="shared" si="14"/>
        <v>0</v>
      </c>
      <c r="BD98" s="82"/>
      <c r="BE98" s="89">
        <f t="shared" si="15"/>
        <v>0</v>
      </c>
      <c r="BF98" s="82"/>
      <c r="BG98" s="89">
        <f t="shared" si="16"/>
        <v>0</v>
      </c>
      <c r="BH98" s="82"/>
      <c r="BI98" s="89">
        <f t="shared" si="17"/>
        <v>0</v>
      </c>
      <c r="BJ98" s="82"/>
      <c r="BK98" s="89">
        <f t="shared" si="29"/>
        <v>0</v>
      </c>
      <c r="BL98" s="82"/>
      <c r="BM98" s="85">
        <f t="shared" si="30"/>
        <v>0</v>
      </c>
      <c r="BN98" s="86">
        <f t="shared" si="18"/>
        <v>0</v>
      </c>
      <c r="BO98" s="87">
        <f t="shared" si="19"/>
        <v>2</v>
      </c>
      <c r="BP98" s="87">
        <f t="shared" si="31"/>
        <v>0</v>
      </c>
      <c r="BQ98" s="5">
        <f t="shared" si="32"/>
        <v>0</v>
      </c>
      <c r="BR98" s="298">
        <f t="shared" si="44"/>
        <v>0</v>
      </c>
      <c r="BS98" s="299">
        <f t="shared" si="42"/>
        <v>0</v>
      </c>
      <c r="BT98" s="301"/>
      <c r="BU98" s="148">
        <f t="shared" si="33"/>
        <v>0</v>
      </c>
      <c r="BV98" s="5">
        <f t="shared" si="34"/>
        <v>0</v>
      </c>
      <c r="BW98" s="146">
        <f t="shared" si="35"/>
        <v>0</v>
      </c>
      <c r="BX98" s="5">
        <f t="shared" si="36"/>
        <v>0</v>
      </c>
      <c r="BY98" s="146">
        <f t="shared" si="37"/>
        <v>0</v>
      </c>
      <c r="BZ98" s="5">
        <f t="shared" si="38"/>
        <v>0</v>
      </c>
      <c r="CA98" s="147">
        <f t="shared" si="39"/>
        <v>0</v>
      </c>
      <c r="CB98" s="91">
        <f t="shared" si="40"/>
        <v>0</v>
      </c>
      <c r="CC98" s="52"/>
      <c r="CD98" s="52"/>
      <c r="CE98" s="52"/>
      <c r="CF98" s="52"/>
      <c r="CG98" s="13"/>
    </row>
    <row r="99" spans="1:85" ht="12.75" customHeight="1" x14ac:dyDescent="0.2">
      <c r="A99" s="3"/>
      <c r="B99" s="5">
        <f t="shared" si="43"/>
        <v>41</v>
      </c>
      <c r="C99" s="341"/>
      <c r="D99" s="342"/>
      <c r="E99" s="14"/>
      <c r="F99" s="82"/>
      <c r="G99" s="83">
        <f t="shared" si="20"/>
        <v>0</v>
      </c>
      <c r="H99" s="82"/>
      <c r="I99" s="83">
        <f t="shared" si="21"/>
        <v>0</v>
      </c>
      <c r="J99" s="82"/>
      <c r="K99" s="83">
        <f t="shared" si="22"/>
        <v>0</v>
      </c>
      <c r="L99" s="82"/>
      <c r="M99" s="83">
        <f t="shared" si="23"/>
        <v>0</v>
      </c>
      <c r="N99" s="82"/>
      <c r="O99" s="83">
        <f t="shared" si="24"/>
        <v>0</v>
      </c>
      <c r="P99" s="82"/>
      <c r="Q99" s="83">
        <f t="shared" si="25"/>
        <v>0</v>
      </c>
      <c r="R99" s="82"/>
      <c r="S99" s="89">
        <f t="shared" si="26"/>
        <v>0</v>
      </c>
      <c r="T99" s="82"/>
      <c r="U99" s="89">
        <f t="shared" si="27"/>
        <v>0</v>
      </c>
      <c r="V99" s="82"/>
      <c r="W99" s="89">
        <f t="shared" si="28"/>
        <v>0</v>
      </c>
      <c r="X99" s="82"/>
      <c r="Y99" s="89">
        <f t="shared" si="45"/>
        <v>0</v>
      </c>
      <c r="Z99" s="84"/>
      <c r="AA99" s="89">
        <f t="shared" si="41"/>
        <v>0</v>
      </c>
      <c r="AB99" s="84"/>
      <c r="AC99" s="89">
        <f>IF(AB99=$AB$56,$AB$57,0)</f>
        <v>0</v>
      </c>
      <c r="AD99" s="84"/>
      <c r="AE99" s="89">
        <f t="shared" si="2"/>
        <v>0</v>
      </c>
      <c r="AF99" s="84"/>
      <c r="AG99" s="89">
        <f t="shared" si="3"/>
        <v>0</v>
      </c>
      <c r="AH99" s="84"/>
      <c r="AI99" s="89">
        <f t="shared" si="4"/>
        <v>0</v>
      </c>
      <c r="AJ99" s="84"/>
      <c r="AK99" s="89">
        <f t="shared" si="5"/>
        <v>0</v>
      </c>
      <c r="AL99" s="84"/>
      <c r="AM99" s="89">
        <f t="shared" si="6"/>
        <v>0</v>
      </c>
      <c r="AN99" s="82"/>
      <c r="AO99" s="89">
        <f t="shared" si="7"/>
        <v>0</v>
      </c>
      <c r="AP99" s="82"/>
      <c r="AQ99" s="89">
        <f t="shared" si="8"/>
        <v>0</v>
      </c>
      <c r="AR99" s="84"/>
      <c r="AS99" s="89">
        <f t="shared" si="9"/>
        <v>0</v>
      </c>
      <c r="AT99" s="84"/>
      <c r="AU99" s="89">
        <f t="shared" si="10"/>
        <v>0</v>
      </c>
      <c r="AV99" s="84"/>
      <c r="AW99" s="89">
        <f t="shared" si="11"/>
        <v>0</v>
      </c>
      <c r="AX99" s="84"/>
      <c r="AY99" s="89">
        <f t="shared" si="12"/>
        <v>0</v>
      </c>
      <c r="AZ99" s="84"/>
      <c r="BA99" s="89">
        <f t="shared" si="13"/>
        <v>0</v>
      </c>
      <c r="BB99" s="82"/>
      <c r="BC99" s="89">
        <f t="shared" si="14"/>
        <v>0</v>
      </c>
      <c r="BD99" s="82"/>
      <c r="BE99" s="89">
        <f t="shared" si="15"/>
        <v>0</v>
      </c>
      <c r="BF99" s="82"/>
      <c r="BG99" s="89">
        <f t="shared" si="16"/>
        <v>0</v>
      </c>
      <c r="BH99" s="82"/>
      <c r="BI99" s="89">
        <f t="shared" si="17"/>
        <v>0</v>
      </c>
      <c r="BJ99" s="82"/>
      <c r="BK99" s="89">
        <f t="shared" si="29"/>
        <v>0</v>
      </c>
      <c r="BL99" s="82"/>
      <c r="BM99" s="85">
        <f t="shared" si="30"/>
        <v>0</v>
      </c>
      <c r="BN99" s="86">
        <f t="shared" si="18"/>
        <v>0</v>
      </c>
      <c r="BO99" s="87">
        <f t="shared" si="19"/>
        <v>2</v>
      </c>
      <c r="BP99" s="87">
        <f t="shared" si="31"/>
        <v>0</v>
      </c>
      <c r="BQ99" s="5">
        <f t="shared" si="32"/>
        <v>0</v>
      </c>
      <c r="BR99" s="298">
        <f t="shared" si="44"/>
        <v>0</v>
      </c>
      <c r="BS99" s="299">
        <f t="shared" si="42"/>
        <v>0</v>
      </c>
      <c r="BT99" s="301"/>
      <c r="BU99" s="148">
        <f t="shared" si="33"/>
        <v>0</v>
      </c>
      <c r="BV99" s="5">
        <f t="shared" si="34"/>
        <v>0</v>
      </c>
      <c r="BW99" s="146">
        <f t="shared" si="35"/>
        <v>0</v>
      </c>
      <c r="BX99" s="5">
        <f t="shared" si="36"/>
        <v>0</v>
      </c>
      <c r="BY99" s="146">
        <f t="shared" si="37"/>
        <v>0</v>
      </c>
      <c r="BZ99" s="5">
        <f t="shared" si="38"/>
        <v>0</v>
      </c>
      <c r="CA99" s="147">
        <f t="shared" si="39"/>
        <v>0</v>
      </c>
      <c r="CB99" s="91">
        <f t="shared" si="40"/>
        <v>0</v>
      </c>
      <c r="CC99" s="52"/>
      <c r="CD99" s="52"/>
      <c r="CE99" s="52"/>
      <c r="CF99" s="52"/>
      <c r="CG99" s="13"/>
    </row>
    <row r="100" spans="1:85" ht="12.75" customHeight="1" x14ac:dyDescent="0.2">
      <c r="A100" s="3"/>
      <c r="B100" s="5">
        <f t="shared" si="43"/>
        <v>42</v>
      </c>
      <c r="C100" s="341"/>
      <c r="D100" s="342"/>
      <c r="E100" s="14"/>
      <c r="F100" s="82"/>
      <c r="G100" s="83">
        <f t="shared" si="20"/>
        <v>0</v>
      </c>
      <c r="H100" s="82"/>
      <c r="I100" s="83">
        <f t="shared" si="21"/>
        <v>0</v>
      </c>
      <c r="J100" s="82"/>
      <c r="K100" s="83">
        <f t="shared" si="22"/>
        <v>0</v>
      </c>
      <c r="L100" s="82"/>
      <c r="M100" s="83">
        <f t="shared" si="23"/>
        <v>0</v>
      </c>
      <c r="N100" s="82"/>
      <c r="O100" s="83">
        <f t="shared" si="24"/>
        <v>0</v>
      </c>
      <c r="P100" s="82"/>
      <c r="Q100" s="83">
        <f t="shared" si="25"/>
        <v>0</v>
      </c>
      <c r="R100" s="82"/>
      <c r="S100" s="89">
        <f t="shared" si="26"/>
        <v>0</v>
      </c>
      <c r="T100" s="82"/>
      <c r="U100" s="89">
        <f t="shared" si="27"/>
        <v>0</v>
      </c>
      <c r="V100" s="82"/>
      <c r="W100" s="89">
        <f t="shared" si="28"/>
        <v>0</v>
      </c>
      <c r="X100" s="82"/>
      <c r="Y100" s="89">
        <f t="shared" si="45"/>
        <v>0</v>
      </c>
      <c r="Z100" s="84"/>
      <c r="AA100" s="89">
        <f t="shared" si="41"/>
        <v>0</v>
      </c>
      <c r="AB100" s="84"/>
      <c r="AC100" s="89">
        <f t="shared" si="1"/>
        <v>0</v>
      </c>
      <c r="AD100" s="84"/>
      <c r="AE100" s="89">
        <f t="shared" si="2"/>
        <v>0</v>
      </c>
      <c r="AF100" s="84"/>
      <c r="AG100" s="89">
        <f t="shared" si="3"/>
        <v>0</v>
      </c>
      <c r="AH100" s="84"/>
      <c r="AI100" s="89">
        <f t="shared" si="4"/>
        <v>0</v>
      </c>
      <c r="AJ100" s="84"/>
      <c r="AK100" s="89">
        <f t="shared" si="5"/>
        <v>0</v>
      </c>
      <c r="AL100" s="84"/>
      <c r="AM100" s="89">
        <f t="shared" si="6"/>
        <v>0</v>
      </c>
      <c r="AN100" s="82"/>
      <c r="AO100" s="89">
        <f t="shared" si="7"/>
        <v>0</v>
      </c>
      <c r="AP100" s="82"/>
      <c r="AQ100" s="89">
        <f>IF(AP100=$AP$56,$AP$57,0)</f>
        <v>0</v>
      </c>
      <c r="AR100" s="84"/>
      <c r="AS100" s="89">
        <f t="shared" si="9"/>
        <v>0</v>
      </c>
      <c r="AT100" s="84"/>
      <c r="AU100" s="89">
        <f t="shared" si="10"/>
        <v>0</v>
      </c>
      <c r="AV100" s="84"/>
      <c r="AW100" s="89">
        <f t="shared" si="11"/>
        <v>0</v>
      </c>
      <c r="AX100" s="84"/>
      <c r="AY100" s="89">
        <f t="shared" si="12"/>
        <v>0</v>
      </c>
      <c r="AZ100" s="84"/>
      <c r="BA100" s="89">
        <f t="shared" si="13"/>
        <v>0</v>
      </c>
      <c r="BB100" s="82"/>
      <c r="BC100" s="89">
        <f t="shared" si="14"/>
        <v>0</v>
      </c>
      <c r="BD100" s="82"/>
      <c r="BE100" s="89">
        <f t="shared" si="15"/>
        <v>0</v>
      </c>
      <c r="BF100" s="82"/>
      <c r="BG100" s="89">
        <f t="shared" si="16"/>
        <v>0</v>
      </c>
      <c r="BH100" s="82"/>
      <c r="BI100" s="89">
        <f t="shared" si="17"/>
        <v>0</v>
      </c>
      <c r="BJ100" s="82"/>
      <c r="BK100" s="89">
        <f t="shared" si="29"/>
        <v>0</v>
      </c>
      <c r="BL100" s="82"/>
      <c r="BM100" s="85">
        <f t="shared" si="30"/>
        <v>0</v>
      </c>
      <c r="BN100" s="86">
        <f t="shared" si="18"/>
        <v>0</v>
      </c>
      <c r="BO100" s="87">
        <f t="shared" si="19"/>
        <v>2</v>
      </c>
      <c r="BP100" s="87">
        <f t="shared" si="31"/>
        <v>0</v>
      </c>
      <c r="BQ100" s="5">
        <f t="shared" si="32"/>
        <v>0</v>
      </c>
      <c r="BR100" s="298">
        <f t="shared" si="44"/>
        <v>0</v>
      </c>
      <c r="BS100" s="299">
        <f t="shared" si="42"/>
        <v>0</v>
      </c>
      <c r="BT100" s="301"/>
      <c r="BU100" s="148">
        <f t="shared" si="33"/>
        <v>0</v>
      </c>
      <c r="BV100" s="5">
        <f t="shared" si="34"/>
        <v>0</v>
      </c>
      <c r="BW100" s="146">
        <f t="shared" si="35"/>
        <v>0</v>
      </c>
      <c r="BX100" s="5">
        <f t="shared" si="36"/>
        <v>0</v>
      </c>
      <c r="BY100" s="146">
        <f t="shared" si="37"/>
        <v>0</v>
      </c>
      <c r="BZ100" s="5">
        <f t="shared" si="38"/>
        <v>0</v>
      </c>
      <c r="CA100" s="147">
        <f t="shared" si="39"/>
        <v>0</v>
      </c>
      <c r="CB100" s="91">
        <f t="shared" si="40"/>
        <v>0</v>
      </c>
      <c r="CC100" s="52"/>
      <c r="CD100" s="52"/>
      <c r="CE100" s="52"/>
      <c r="CF100" s="52"/>
      <c r="CG100" s="13"/>
    </row>
    <row r="101" spans="1:85" ht="12.75" customHeight="1" x14ac:dyDescent="0.2">
      <c r="A101" s="3"/>
      <c r="B101" s="5">
        <f t="shared" si="43"/>
        <v>43</v>
      </c>
      <c r="C101" s="341"/>
      <c r="D101" s="342"/>
      <c r="E101" s="14"/>
      <c r="F101" s="82"/>
      <c r="G101" s="83">
        <f t="shared" si="20"/>
        <v>0</v>
      </c>
      <c r="H101" s="82"/>
      <c r="I101" s="83">
        <f t="shared" si="21"/>
        <v>0</v>
      </c>
      <c r="J101" s="82"/>
      <c r="K101" s="83">
        <f t="shared" si="22"/>
        <v>0</v>
      </c>
      <c r="L101" s="82"/>
      <c r="M101" s="83">
        <f t="shared" si="23"/>
        <v>0</v>
      </c>
      <c r="N101" s="82"/>
      <c r="O101" s="83">
        <f t="shared" si="24"/>
        <v>0</v>
      </c>
      <c r="P101" s="82"/>
      <c r="Q101" s="83">
        <f t="shared" si="25"/>
        <v>0</v>
      </c>
      <c r="R101" s="82"/>
      <c r="S101" s="89">
        <f t="shared" si="26"/>
        <v>0</v>
      </c>
      <c r="T101" s="82"/>
      <c r="U101" s="89">
        <f t="shared" si="27"/>
        <v>0</v>
      </c>
      <c r="V101" s="82"/>
      <c r="W101" s="89">
        <f t="shared" si="28"/>
        <v>0</v>
      </c>
      <c r="X101" s="82"/>
      <c r="Y101" s="89">
        <f t="shared" si="45"/>
        <v>0</v>
      </c>
      <c r="Z101" s="84"/>
      <c r="AA101" s="89">
        <f t="shared" si="41"/>
        <v>0</v>
      </c>
      <c r="AB101" s="84"/>
      <c r="AC101" s="89">
        <f t="shared" si="1"/>
        <v>0</v>
      </c>
      <c r="AD101" s="84"/>
      <c r="AE101" s="89">
        <f t="shared" si="2"/>
        <v>0</v>
      </c>
      <c r="AF101" s="84"/>
      <c r="AG101" s="89">
        <f t="shared" si="3"/>
        <v>0</v>
      </c>
      <c r="AH101" s="84"/>
      <c r="AI101" s="89">
        <f t="shared" si="4"/>
        <v>0</v>
      </c>
      <c r="AJ101" s="84"/>
      <c r="AK101" s="89">
        <f t="shared" si="5"/>
        <v>0</v>
      </c>
      <c r="AL101" s="84"/>
      <c r="AM101" s="89">
        <f t="shared" si="6"/>
        <v>0</v>
      </c>
      <c r="AN101" s="82"/>
      <c r="AO101" s="89">
        <f t="shared" si="7"/>
        <v>0</v>
      </c>
      <c r="AP101" s="82"/>
      <c r="AQ101" s="89">
        <f>IF(AP101=$AP$56,$AP$57,0)</f>
        <v>0</v>
      </c>
      <c r="AR101" s="84"/>
      <c r="AS101" s="89">
        <f t="shared" si="9"/>
        <v>0</v>
      </c>
      <c r="AT101" s="84"/>
      <c r="AU101" s="89">
        <f t="shared" si="10"/>
        <v>0</v>
      </c>
      <c r="AV101" s="84"/>
      <c r="AW101" s="89">
        <f t="shared" si="11"/>
        <v>0</v>
      </c>
      <c r="AX101" s="84"/>
      <c r="AY101" s="89">
        <f t="shared" si="12"/>
        <v>0</v>
      </c>
      <c r="AZ101" s="84"/>
      <c r="BA101" s="89">
        <f t="shared" si="13"/>
        <v>0</v>
      </c>
      <c r="BB101" s="82"/>
      <c r="BC101" s="89">
        <f t="shared" si="14"/>
        <v>0</v>
      </c>
      <c r="BD101" s="82"/>
      <c r="BE101" s="89">
        <f t="shared" si="15"/>
        <v>0</v>
      </c>
      <c r="BF101" s="82"/>
      <c r="BG101" s="89">
        <f t="shared" si="16"/>
        <v>0</v>
      </c>
      <c r="BH101" s="82"/>
      <c r="BI101" s="89">
        <f t="shared" si="17"/>
        <v>0</v>
      </c>
      <c r="BJ101" s="82"/>
      <c r="BK101" s="89">
        <f t="shared" si="29"/>
        <v>0</v>
      </c>
      <c r="BL101" s="82"/>
      <c r="BM101" s="85">
        <f t="shared" si="30"/>
        <v>0</v>
      </c>
      <c r="BN101" s="86">
        <f t="shared" si="18"/>
        <v>0</v>
      </c>
      <c r="BO101" s="87">
        <f t="shared" si="19"/>
        <v>2</v>
      </c>
      <c r="BP101" s="87">
        <f t="shared" si="31"/>
        <v>0</v>
      </c>
      <c r="BQ101" s="5">
        <f t="shared" si="32"/>
        <v>0</v>
      </c>
      <c r="BR101" s="298">
        <f t="shared" si="44"/>
        <v>0</v>
      </c>
      <c r="BS101" s="299">
        <f t="shared" si="42"/>
        <v>0</v>
      </c>
      <c r="BT101" s="301"/>
      <c r="BU101" s="148">
        <f t="shared" si="33"/>
        <v>0</v>
      </c>
      <c r="BV101" s="5">
        <f t="shared" si="34"/>
        <v>0</v>
      </c>
      <c r="BW101" s="146">
        <f t="shared" si="35"/>
        <v>0</v>
      </c>
      <c r="BX101" s="5">
        <f t="shared" si="36"/>
        <v>0</v>
      </c>
      <c r="BY101" s="146">
        <f t="shared" si="37"/>
        <v>0</v>
      </c>
      <c r="BZ101" s="5">
        <f t="shared" si="38"/>
        <v>0</v>
      </c>
      <c r="CA101" s="147">
        <f t="shared" si="39"/>
        <v>0</v>
      </c>
      <c r="CB101" s="91">
        <f t="shared" si="40"/>
        <v>0</v>
      </c>
      <c r="CC101" s="52"/>
      <c r="CD101" s="52"/>
      <c r="CE101" s="52"/>
      <c r="CF101" s="52"/>
      <c r="CG101" s="13"/>
    </row>
    <row r="102" spans="1:85" ht="12.75" customHeight="1" x14ac:dyDescent="0.2">
      <c r="A102" s="3"/>
      <c r="B102" s="5">
        <f t="shared" si="43"/>
        <v>44</v>
      </c>
      <c r="C102" s="341"/>
      <c r="D102" s="342"/>
      <c r="E102" s="14"/>
      <c r="F102" s="82"/>
      <c r="G102" s="83">
        <f t="shared" si="20"/>
        <v>0</v>
      </c>
      <c r="H102" s="82"/>
      <c r="I102" s="83">
        <f t="shared" si="21"/>
        <v>0</v>
      </c>
      <c r="J102" s="82"/>
      <c r="K102" s="83">
        <f t="shared" si="22"/>
        <v>0</v>
      </c>
      <c r="L102" s="82"/>
      <c r="M102" s="83">
        <f t="shared" si="23"/>
        <v>0</v>
      </c>
      <c r="N102" s="82"/>
      <c r="O102" s="83">
        <f t="shared" si="24"/>
        <v>0</v>
      </c>
      <c r="P102" s="82"/>
      <c r="Q102" s="83">
        <f t="shared" si="25"/>
        <v>0</v>
      </c>
      <c r="R102" s="82"/>
      <c r="S102" s="89">
        <f t="shared" si="26"/>
        <v>0</v>
      </c>
      <c r="T102" s="82"/>
      <c r="U102" s="89">
        <f t="shared" si="27"/>
        <v>0</v>
      </c>
      <c r="V102" s="82"/>
      <c r="W102" s="89">
        <f t="shared" si="28"/>
        <v>0</v>
      </c>
      <c r="X102" s="82"/>
      <c r="Y102" s="89">
        <f t="shared" si="45"/>
        <v>0</v>
      </c>
      <c r="Z102" s="84"/>
      <c r="AA102" s="89">
        <f t="shared" si="41"/>
        <v>0</v>
      </c>
      <c r="AB102" s="84"/>
      <c r="AC102" s="89">
        <f t="shared" si="1"/>
        <v>0</v>
      </c>
      <c r="AD102" s="84"/>
      <c r="AE102" s="89">
        <f t="shared" si="2"/>
        <v>0</v>
      </c>
      <c r="AF102" s="84"/>
      <c r="AG102" s="89">
        <f t="shared" si="3"/>
        <v>0</v>
      </c>
      <c r="AH102" s="84"/>
      <c r="AI102" s="89">
        <f t="shared" si="4"/>
        <v>0</v>
      </c>
      <c r="AJ102" s="84"/>
      <c r="AK102" s="89">
        <f t="shared" si="5"/>
        <v>0</v>
      </c>
      <c r="AL102" s="84"/>
      <c r="AM102" s="89">
        <f t="shared" si="6"/>
        <v>0</v>
      </c>
      <c r="AN102" s="82"/>
      <c r="AO102" s="89">
        <f t="shared" si="7"/>
        <v>0</v>
      </c>
      <c r="AP102" s="82"/>
      <c r="AQ102" s="89">
        <f t="shared" si="8"/>
        <v>0</v>
      </c>
      <c r="AR102" s="84"/>
      <c r="AS102" s="89">
        <f t="shared" si="9"/>
        <v>0</v>
      </c>
      <c r="AT102" s="84"/>
      <c r="AU102" s="89">
        <f t="shared" si="10"/>
        <v>0</v>
      </c>
      <c r="AV102" s="84"/>
      <c r="AW102" s="89">
        <f t="shared" si="11"/>
        <v>0</v>
      </c>
      <c r="AX102" s="84"/>
      <c r="AY102" s="89">
        <f t="shared" si="12"/>
        <v>0</v>
      </c>
      <c r="AZ102" s="84"/>
      <c r="BA102" s="89">
        <f t="shared" si="13"/>
        <v>0</v>
      </c>
      <c r="BB102" s="82"/>
      <c r="BC102" s="89">
        <f t="shared" si="14"/>
        <v>0</v>
      </c>
      <c r="BD102" s="82"/>
      <c r="BE102" s="89">
        <f t="shared" si="15"/>
        <v>0</v>
      </c>
      <c r="BF102" s="82"/>
      <c r="BG102" s="89">
        <f t="shared" si="16"/>
        <v>0</v>
      </c>
      <c r="BH102" s="82"/>
      <c r="BI102" s="89">
        <f t="shared" si="17"/>
        <v>0</v>
      </c>
      <c r="BJ102" s="82"/>
      <c r="BK102" s="89">
        <f t="shared" si="29"/>
        <v>0</v>
      </c>
      <c r="BL102" s="82"/>
      <c r="BM102" s="85">
        <f t="shared" si="30"/>
        <v>0</v>
      </c>
      <c r="BN102" s="86">
        <f t="shared" si="18"/>
        <v>0</v>
      </c>
      <c r="BO102" s="87">
        <f t="shared" si="19"/>
        <v>2</v>
      </c>
      <c r="BP102" s="87">
        <f t="shared" si="31"/>
        <v>0</v>
      </c>
      <c r="BQ102" s="5">
        <f t="shared" si="32"/>
        <v>0</v>
      </c>
      <c r="BR102" s="298">
        <f t="shared" si="44"/>
        <v>0</v>
      </c>
      <c r="BS102" s="299">
        <f t="shared" si="42"/>
        <v>0</v>
      </c>
      <c r="BT102" s="301"/>
      <c r="BU102" s="148">
        <f t="shared" si="33"/>
        <v>0</v>
      </c>
      <c r="BV102" s="5">
        <f t="shared" si="34"/>
        <v>0</v>
      </c>
      <c r="BW102" s="146">
        <f t="shared" si="35"/>
        <v>0</v>
      </c>
      <c r="BX102" s="5">
        <f t="shared" si="36"/>
        <v>0</v>
      </c>
      <c r="BY102" s="146">
        <f t="shared" si="37"/>
        <v>0</v>
      </c>
      <c r="BZ102" s="5">
        <f t="shared" si="38"/>
        <v>0</v>
      </c>
      <c r="CA102" s="147">
        <f t="shared" si="39"/>
        <v>0</v>
      </c>
      <c r="CB102" s="91">
        <f t="shared" si="40"/>
        <v>0</v>
      </c>
      <c r="CC102" s="52"/>
      <c r="CD102" s="52"/>
      <c r="CE102" s="52"/>
      <c r="CF102" s="52"/>
      <c r="CG102" s="13"/>
    </row>
    <row r="103" spans="1:85" ht="12.75" customHeight="1" x14ac:dyDescent="0.2">
      <c r="A103" s="3"/>
      <c r="B103" s="5">
        <f t="shared" si="43"/>
        <v>45</v>
      </c>
      <c r="C103" s="341"/>
      <c r="D103" s="342"/>
      <c r="E103" s="14"/>
      <c r="F103" s="82"/>
      <c r="G103" s="83">
        <f t="shared" si="20"/>
        <v>0</v>
      </c>
      <c r="H103" s="82"/>
      <c r="I103" s="83">
        <f t="shared" si="21"/>
        <v>0</v>
      </c>
      <c r="J103" s="82"/>
      <c r="K103" s="83">
        <f t="shared" si="22"/>
        <v>0</v>
      </c>
      <c r="L103" s="82"/>
      <c r="M103" s="83">
        <f t="shared" si="23"/>
        <v>0</v>
      </c>
      <c r="N103" s="82"/>
      <c r="O103" s="83">
        <f t="shared" si="24"/>
        <v>0</v>
      </c>
      <c r="P103" s="82"/>
      <c r="Q103" s="83">
        <f t="shared" si="25"/>
        <v>0</v>
      </c>
      <c r="R103" s="82"/>
      <c r="S103" s="89">
        <f t="shared" si="26"/>
        <v>0</v>
      </c>
      <c r="T103" s="82"/>
      <c r="U103" s="89">
        <f t="shared" si="27"/>
        <v>0</v>
      </c>
      <c r="V103" s="82"/>
      <c r="W103" s="89">
        <f t="shared" si="28"/>
        <v>0</v>
      </c>
      <c r="X103" s="82"/>
      <c r="Y103" s="89">
        <f t="shared" si="45"/>
        <v>0</v>
      </c>
      <c r="Z103" s="84"/>
      <c r="AA103" s="89">
        <f t="shared" si="41"/>
        <v>0</v>
      </c>
      <c r="AB103" s="84"/>
      <c r="AC103" s="89">
        <f t="shared" si="1"/>
        <v>0</v>
      </c>
      <c r="AD103" s="84"/>
      <c r="AE103" s="89">
        <f t="shared" si="2"/>
        <v>0</v>
      </c>
      <c r="AF103" s="84"/>
      <c r="AG103" s="89">
        <f t="shared" si="3"/>
        <v>0</v>
      </c>
      <c r="AH103" s="84"/>
      <c r="AI103" s="89">
        <f t="shared" si="4"/>
        <v>0</v>
      </c>
      <c r="AJ103" s="84"/>
      <c r="AK103" s="89">
        <f t="shared" si="5"/>
        <v>0</v>
      </c>
      <c r="AL103" s="84"/>
      <c r="AM103" s="89">
        <f t="shared" si="6"/>
        <v>0</v>
      </c>
      <c r="AN103" s="82"/>
      <c r="AO103" s="89">
        <f t="shared" si="7"/>
        <v>0</v>
      </c>
      <c r="AP103" s="82"/>
      <c r="AQ103" s="89">
        <f t="shared" si="8"/>
        <v>0</v>
      </c>
      <c r="AR103" s="84"/>
      <c r="AS103" s="89">
        <f t="shared" si="9"/>
        <v>0</v>
      </c>
      <c r="AT103" s="84"/>
      <c r="AU103" s="89">
        <f t="shared" si="10"/>
        <v>0</v>
      </c>
      <c r="AV103" s="84"/>
      <c r="AW103" s="89">
        <f t="shared" si="11"/>
        <v>0</v>
      </c>
      <c r="AX103" s="84"/>
      <c r="AY103" s="89">
        <f t="shared" si="12"/>
        <v>0</v>
      </c>
      <c r="AZ103" s="84"/>
      <c r="BA103" s="89">
        <f t="shared" si="13"/>
        <v>0</v>
      </c>
      <c r="BB103" s="82"/>
      <c r="BC103" s="89">
        <f t="shared" si="14"/>
        <v>0</v>
      </c>
      <c r="BD103" s="82"/>
      <c r="BE103" s="89">
        <f t="shared" si="15"/>
        <v>0</v>
      </c>
      <c r="BF103" s="82"/>
      <c r="BG103" s="89">
        <f t="shared" si="16"/>
        <v>0</v>
      </c>
      <c r="BH103" s="82"/>
      <c r="BI103" s="89">
        <f t="shared" si="17"/>
        <v>0</v>
      </c>
      <c r="BJ103" s="82"/>
      <c r="BK103" s="89">
        <f t="shared" si="29"/>
        <v>0</v>
      </c>
      <c r="BL103" s="82"/>
      <c r="BM103" s="85">
        <f t="shared" si="30"/>
        <v>0</v>
      </c>
      <c r="BN103" s="86">
        <f t="shared" si="18"/>
        <v>0</v>
      </c>
      <c r="BO103" s="87">
        <f t="shared" si="19"/>
        <v>2</v>
      </c>
      <c r="BP103" s="87">
        <f t="shared" si="31"/>
        <v>0</v>
      </c>
      <c r="BQ103" s="5">
        <f t="shared" si="32"/>
        <v>0</v>
      </c>
      <c r="BR103" s="298">
        <f t="shared" si="44"/>
        <v>0</v>
      </c>
      <c r="BS103" s="299">
        <f t="shared" si="42"/>
        <v>0</v>
      </c>
      <c r="BT103" s="301"/>
      <c r="BU103" s="148">
        <f t="shared" si="33"/>
        <v>0</v>
      </c>
      <c r="BV103" s="5">
        <f t="shared" si="34"/>
        <v>0</v>
      </c>
      <c r="BW103" s="146">
        <f t="shared" si="35"/>
        <v>0</v>
      </c>
      <c r="BX103" s="5">
        <f t="shared" si="36"/>
        <v>0</v>
      </c>
      <c r="BY103" s="146">
        <f t="shared" si="37"/>
        <v>0</v>
      </c>
      <c r="BZ103" s="5">
        <f t="shared" si="38"/>
        <v>0</v>
      </c>
      <c r="CA103" s="147">
        <f t="shared" si="39"/>
        <v>0</v>
      </c>
      <c r="CB103" s="91">
        <f t="shared" si="40"/>
        <v>0</v>
      </c>
      <c r="CC103" s="52"/>
      <c r="CD103" s="52"/>
      <c r="CE103" s="52"/>
      <c r="CF103" s="52"/>
      <c r="CG103" s="13"/>
    </row>
    <row r="104" spans="1:85" ht="12.75" customHeight="1" x14ac:dyDescent="0.2">
      <c r="A104" s="3"/>
      <c r="B104" s="5">
        <f t="shared" si="43"/>
        <v>46</v>
      </c>
      <c r="C104" s="341"/>
      <c r="D104" s="342"/>
      <c r="E104" s="14"/>
      <c r="F104" s="82"/>
      <c r="G104" s="83">
        <f t="shared" si="20"/>
        <v>0</v>
      </c>
      <c r="H104" s="82"/>
      <c r="I104" s="83">
        <f t="shared" si="21"/>
        <v>0</v>
      </c>
      <c r="J104" s="82"/>
      <c r="K104" s="83">
        <f t="shared" si="22"/>
        <v>0</v>
      </c>
      <c r="L104" s="82"/>
      <c r="M104" s="83">
        <f t="shared" si="23"/>
        <v>0</v>
      </c>
      <c r="N104" s="82"/>
      <c r="O104" s="83">
        <f t="shared" si="24"/>
        <v>0</v>
      </c>
      <c r="P104" s="82"/>
      <c r="Q104" s="83">
        <f t="shared" si="25"/>
        <v>0</v>
      </c>
      <c r="R104" s="82"/>
      <c r="S104" s="89">
        <f t="shared" si="26"/>
        <v>0</v>
      </c>
      <c r="T104" s="82"/>
      <c r="U104" s="89">
        <f t="shared" si="27"/>
        <v>0</v>
      </c>
      <c r="V104" s="82"/>
      <c r="W104" s="89">
        <f t="shared" si="28"/>
        <v>0</v>
      </c>
      <c r="X104" s="82"/>
      <c r="Y104" s="89">
        <f t="shared" si="45"/>
        <v>0</v>
      </c>
      <c r="Z104" s="84"/>
      <c r="AA104" s="89">
        <f t="shared" si="41"/>
        <v>0</v>
      </c>
      <c r="AB104" s="84"/>
      <c r="AC104" s="89">
        <f t="shared" si="1"/>
        <v>0</v>
      </c>
      <c r="AD104" s="84"/>
      <c r="AE104" s="89">
        <f t="shared" si="2"/>
        <v>0</v>
      </c>
      <c r="AF104" s="84"/>
      <c r="AG104" s="89">
        <f>IF(AF104=$AF$56,$AF$57,0)</f>
        <v>0</v>
      </c>
      <c r="AH104" s="84"/>
      <c r="AI104" s="89">
        <f t="shared" si="4"/>
        <v>0</v>
      </c>
      <c r="AJ104" s="84"/>
      <c r="AK104" s="89">
        <f t="shared" si="5"/>
        <v>0</v>
      </c>
      <c r="AL104" s="84"/>
      <c r="AM104" s="89">
        <f t="shared" si="6"/>
        <v>0</v>
      </c>
      <c r="AN104" s="82"/>
      <c r="AO104" s="89">
        <f t="shared" si="7"/>
        <v>0</v>
      </c>
      <c r="AP104" s="82"/>
      <c r="AQ104" s="89">
        <f t="shared" si="8"/>
        <v>0</v>
      </c>
      <c r="AR104" s="84"/>
      <c r="AS104" s="89">
        <f>IF(AR104=$AR$56,$AR$57,0)</f>
        <v>0</v>
      </c>
      <c r="AT104" s="84"/>
      <c r="AU104" s="89">
        <f t="shared" si="10"/>
        <v>0</v>
      </c>
      <c r="AV104" s="84"/>
      <c r="AW104" s="89">
        <f t="shared" si="11"/>
        <v>0</v>
      </c>
      <c r="AX104" s="84"/>
      <c r="AY104" s="89">
        <f t="shared" si="12"/>
        <v>0</v>
      </c>
      <c r="AZ104" s="84"/>
      <c r="BA104" s="89">
        <f t="shared" si="13"/>
        <v>0</v>
      </c>
      <c r="BB104" s="82"/>
      <c r="BC104" s="89">
        <f t="shared" si="14"/>
        <v>0</v>
      </c>
      <c r="BD104" s="82"/>
      <c r="BE104" s="89">
        <f t="shared" si="15"/>
        <v>0</v>
      </c>
      <c r="BF104" s="82"/>
      <c r="BG104" s="89">
        <f t="shared" si="16"/>
        <v>0</v>
      </c>
      <c r="BH104" s="82"/>
      <c r="BI104" s="89">
        <f t="shared" si="17"/>
        <v>0</v>
      </c>
      <c r="BJ104" s="82"/>
      <c r="BK104" s="89">
        <f t="shared" si="29"/>
        <v>0</v>
      </c>
      <c r="BL104" s="82"/>
      <c r="BM104" s="85">
        <f t="shared" si="30"/>
        <v>0</v>
      </c>
      <c r="BN104" s="86">
        <f t="shared" si="18"/>
        <v>0</v>
      </c>
      <c r="BO104" s="87">
        <f t="shared" si="19"/>
        <v>2</v>
      </c>
      <c r="BP104" s="87">
        <f t="shared" si="31"/>
        <v>0</v>
      </c>
      <c r="BQ104" s="5">
        <f t="shared" si="32"/>
        <v>0</v>
      </c>
      <c r="BR104" s="298">
        <f t="shared" si="44"/>
        <v>0</v>
      </c>
      <c r="BS104" s="299">
        <f t="shared" si="42"/>
        <v>0</v>
      </c>
      <c r="BT104" s="301"/>
      <c r="BU104" s="148">
        <f t="shared" si="33"/>
        <v>0</v>
      </c>
      <c r="BV104" s="5">
        <f t="shared" si="34"/>
        <v>0</v>
      </c>
      <c r="BW104" s="146">
        <f t="shared" si="35"/>
        <v>0</v>
      </c>
      <c r="BX104" s="5">
        <f t="shared" si="36"/>
        <v>0</v>
      </c>
      <c r="BY104" s="146">
        <f t="shared" si="37"/>
        <v>0</v>
      </c>
      <c r="BZ104" s="5">
        <f t="shared" si="38"/>
        <v>0</v>
      </c>
      <c r="CA104" s="147">
        <f t="shared" si="39"/>
        <v>0</v>
      </c>
      <c r="CB104" s="91">
        <f t="shared" si="40"/>
        <v>0</v>
      </c>
      <c r="CC104" s="52"/>
      <c r="CD104" s="52"/>
      <c r="CE104" s="52"/>
      <c r="CF104" s="52"/>
      <c r="CG104" s="13"/>
    </row>
    <row r="105" spans="1:85" ht="12.75" customHeight="1" thickBot="1" x14ac:dyDescent="0.25">
      <c r="A105" s="3"/>
      <c r="B105" s="5">
        <v>47</v>
      </c>
      <c r="C105" s="341"/>
      <c r="D105" s="342"/>
      <c r="E105" s="14"/>
      <c r="F105" s="82"/>
      <c r="G105" s="83">
        <f t="shared" si="20"/>
        <v>0</v>
      </c>
      <c r="H105" s="82"/>
      <c r="I105" s="83">
        <f t="shared" si="21"/>
        <v>0</v>
      </c>
      <c r="J105" s="82"/>
      <c r="K105" s="83">
        <f t="shared" si="22"/>
        <v>0</v>
      </c>
      <c r="L105" s="82"/>
      <c r="M105" s="83">
        <f t="shared" si="23"/>
        <v>0</v>
      </c>
      <c r="N105" s="82"/>
      <c r="O105" s="83">
        <f t="shared" si="24"/>
        <v>0</v>
      </c>
      <c r="P105" s="82"/>
      <c r="Q105" s="83">
        <f t="shared" si="25"/>
        <v>0</v>
      </c>
      <c r="R105" s="82"/>
      <c r="S105" s="89">
        <f t="shared" si="26"/>
        <v>0</v>
      </c>
      <c r="T105" s="82"/>
      <c r="U105" s="89">
        <f t="shared" si="27"/>
        <v>0</v>
      </c>
      <c r="V105" s="82"/>
      <c r="W105" s="89">
        <f t="shared" si="28"/>
        <v>0</v>
      </c>
      <c r="X105" s="82"/>
      <c r="Y105" s="89">
        <f t="shared" si="45"/>
        <v>0</v>
      </c>
      <c r="Z105" s="84"/>
      <c r="AA105" s="89">
        <f t="shared" si="41"/>
        <v>0</v>
      </c>
      <c r="AB105" s="84"/>
      <c r="AC105" s="89">
        <f t="shared" si="1"/>
        <v>0</v>
      </c>
      <c r="AD105" s="84"/>
      <c r="AE105" s="89">
        <f t="shared" si="2"/>
        <v>0</v>
      </c>
      <c r="AF105" s="84"/>
      <c r="AG105" s="89">
        <f>IF(AF105=$AF$56,$AF$57,0)</f>
        <v>0</v>
      </c>
      <c r="AH105" s="84"/>
      <c r="AI105" s="89">
        <f t="shared" si="4"/>
        <v>0</v>
      </c>
      <c r="AJ105" s="84"/>
      <c r="AK105" s="89">
        <f t="shared" si="5"/>
        <v>0</v>
      </c>
      <c r="AL105" s="84"/>
      <c r="AM105" s="89">
        <f t="shared" si="6"/>
        <v>0</v>
      </c>
      <c r="AN105" s="82"/>
      <c r="AO105" s="89">
        <f>IF(AN105=$AN$56,$AN$57,0)</f>
        <v>0</v>
      </c>
      <c r="AP105" s="82"/>
      <c r="AQ105" s="89">
        <f>IF(AP105=$AP$56,$AP$57,0)</f>
        <v>0</v>
      </c>
      <c r="AR105" s="84"/>
      <c r="AS105" s="89">
        <f>IF(AR105=$AR$56,$AR$57,0)</f>
        <v>0</v>
      </c>
      <c r="AT105" s="84"/>
      <c r="AU105" s="89">
        <f t="shared" si="10"/>
        <v>0</v>
      </c>
      <c r="AV105" s="84"/>
      <c r="AW105" s="89">
        <f t="shared" si="11"/>
        <v>0</v>
      </c>
      <c r="AX105" s="84"/>
      <c r="AY105" s="89">
        <f t="shared" si="12"/>
        <v>0</v>
      </c>
      <c r="AZ105" s="84"/>
      <c r="BA105" s="89">
        <f t="shared" si="13"/>
        <v>0</v>
      </c>
      <c r="BB105" s="82"/>
      <c r="BC105" s="89">
        <f t="shared" si="14"/>
        <v>0</v>
      </c>
      <c r="BD105" s="82"/>
      <c r="BE105" s="89">
        <f t="shared" si="15"/>
        <v>0</v>
      </c>
      <c r="BF105" s="82"/>
      <c r="BG105" s="89">
        <f t="shared" si="16"/>
        <v>0</v>
      </c>
      <c r="BH105" s="82"/>
      <c r="BI105" s="89">
        <f t="shared" si="17"/>
        <v>0</v>
      </c>
      <c r="BJ105" s="82"/>
      <c r="BK105" s="89">
        <f t="shared" si="29"/>
        <v>0</v>
      </c>
      <c r="BL105" s="82"/>
      <c r="BM105" s="85">
        <f t="shared" si="30"/>
        <v>0</v>
      </c>
      <c r="BN105" s="86">
        <f t="shared" si="18"/>
        <v>0</v>
      </c>
      <c r="BO105" s="87">
        <f t="shared" si="19"/>
        <v>2</v>
      </c>
      <c r="BP105" s="87">
        <f t="shared" si="31"/>
        <v>0</v>
      </c>
      <c r="BQ105" s="5">
        <f t="shared" si="32"/>
        <v>0</v>
      </c>
      <c r="BR105" s="298">
        <f t="shared" si="44"/>
        <v>0</v>
      </c>
      <c r="BS105" s="299">
        <f t="shared" si="42"/>
        <v>0</v>
      </c>
      <c r="BT105" s="301"/>
      <c r="BU105" s="149">
        <f t="shared" si="33"/>
        <v>0</v>
      </c>
      <c r="BV105" s="92">
        <f>IF($E$59:$E$105="P",IF(BU105&lt;=0.25,"B",IF(BU105&lt;=0.5,"MB",IF(BU105&lt;=0.75,"MA",IF(BU105&lt;=1,"A")))),0)</f>
        <v>0</v>
      </c>
      <c r="BW105" s="150">
        <f t="shared" si="35"/>
        <v>0</v>
      </c>
      <c r="BX105" s="92">
        <f t="shared" si="36"/>
        <v>0</v>
      </c>
      <c r="BY105" s="150">
        <f t="shared" si="37"/>
        <v>0</v>
      </c>
      <c r="BZ105" s="92">
        <f t="shared" si="38"/>
        <v>0</v>
      </c>
      <c r="CA105" s="151">
        <f t="shared" si="39"/>
        <v>0</v>
      </c>
      <c r="CB105" s="93">
        <f t="shared" si="40"/>
        <v>0</v>
      </c>
      <c r="CC105" s="52"/>
      <c r="CD105" s="52"/>
      <c r="CE105" s="52"/>
      <c r="CF105" s="52"/>
      <c r="CG105" s="13"/>
    </row>
    <row r="106" spans="1:85" ht="12.75" customHeight="1" x14ac:dyDescent="0.2">
      <c r="B106" s="8"/>
      <c r="C106" s="394"/>
      <c r="D106" s="394"/>
      <c r="E106" s="18"/>
      <c r="F106" s="302">
        <v>1</v>
      </c>
      <c r="G106" s="303"/>
      <c r="H106" s="302">
        <v>2</v>
      </c>
      <c r="I106" s="302"/>
      <c r="J106" s="302">
        <v>3</v>
      </c>
      <c r="K106" s="302"/>
      <c r="L106" s="302">
        <v>4</v>
      </c>
      <c r="M106" s="302"/>
      <c r="N106" s="302">
        <v>5</v>
      </c>
      <c r="O106" s="302"/>
      <c r="P106" s="302">
        <v>6</v>
      </c>
      <c r="Q106" s="302"/>
      <c r="R106" s="302">
        <v>7</v>
      </c>
      <c r="S106" s="302"/>
      <c r="T106" s="302">
        <v>8</v>
      </c>
      <c r="U106" s="302"/>
      <c r="V106" s="302">
        <v>9</v>
      </c>
      <c r="W106" s="302"/>
      <c r="X106" s="302">
        <v>10</v>
      </c>
      <c r="Y106" s="302"/>
      <c r="Z106" s="302">
        <v>11</v>
      </c>
      <c r="AA106" s="302"/>
      <c r="AB106" s="302">
        <v>12</v>
      </c>
      <c r="AC106" s="302"/>
      <c r="AD106" s="302">
        <v>13</v>
      </c>
      <c r="AE106" s="302"/>
      <c r="AF106" s="302">
        <v>14</v>
      </c>
      <c r="AG106" s="302"/>
      <c r="AH106" s="302">
        <v>15</v>
      </c>
      <c r="AI106" s="302"/>
      <c r="AJ106" s="302">
        <v>16</v>
      </c>
      <c r="AK106" s="302"/>
      <c r="AL106" s="302">
        <v>17</v>
      </c>
      <c r="AM106" s="302"/>
      <c r="AN106" s="302">
        <v>18</v>
      </c>
      <c r="AO106" s="302"/>
      <c r="AP106" s="302">
        <v>19</v>
      </c>
      <c r="AQ106" s="302"/>
      <c r="AR106" s="302">
        <v>20</v>
      </c>
      <c r="AS106" s="302"/>
      <c r="AT106" s="302">
        <v>21</v>
      </c>
      <c r="AU106" s="302"/>
      <c r="AV106" s="302">
        <v>22</v>
      </c>
      <c r="AW106" s="302"/>
      <c r="AX106" s="302">
        <v>23</v>
      </c>
      <c r="AY106" s="304"/>
      <c r="AZ106" s="302">
        <v>24</v>
      </c>
      <c r="BA106" s="302"/>
      <c r="BB106" s="302">
        <v>25</v>
      </c>
      <c r="BC106" s="302"/>
      <c r="BD106" s="302">
        <v>26</v>
      </c>
      <c r="BE106" s="302"/>
      <c r="BF106" s="302">
        <v>27</v>
      </c>
      <c r="BG106" s="302"/>
      <c r="BH106" s="302">
        <v>28</v>
      </c>
      <c r="BI106" s="302"/>
      <c r="BJ106" s="302">
        <v>29</v>
      </c>
      <c r="BK106" s="302"/>
      <c r="BL106" s="302">
        <v>30</v>
      </c>
      <c r="BM106" s="8"/>
      <c r="BN106" s="9"/>
      <c r="BO106" s="9"/>
      <c r="BP106" s="8"/>
      <c r="BQ106" s="8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1:85" ht="12.75" customHeight="1" x14ac:dyDescent="0.2">
      <c r="B107" s="3"/>
      <c r="C107" s="345" t="s">
        <v>3</v>
      </c>
      <c r="D107" s="395"/>
      <c r="E107" s="346"/>
      <c r="F107" s="100">
        <f>SUMIF($E$59:$E$105,"=P",G59:G105)</f>
        <v>0</v>
      </c>
      <c r="G107" s="100"/>
      <c r="H107" s="100">
        <f>SUMIF($E$59:$E$105,"=P",I59:I105)</f>
        <v>0</v>
      </c>
      <c r="I107" s="100"/>
      <c r="J107" s="99">
        <f>SUMIF($E$59:$E$105,"=P",K59:K105)</f>
        <v>0</v>
      </c>
      <c r="K107" s="99"/>
      <c r="L107" s="100">
        <f>SUMIF($E$59:$E$105,"=P",M59:M105)</f>
        <v>0</v>
      </c>
      <c r="M107" s="100"/>
      <c r="N107" s="101">
        <f>SUMIF($E$59:$E$105,"=P",O59:O105)</f>
        <v>0</v>
      </c>
      <c r="O107" s="101"/>
      <c r="P107" s="101">
        <f>SUMIF($E$59:$E$105,"=P",Q59:Q105)</f>
        <v>0</v>
      </c>
      <c r="Q107" s="101"/>
      <c r="R107" s="101">
        <f>SUMIF($E$59:$E$105,"=P",S59:S105)</f>
        <v>0</v>
      </c>
      <c r="S107" s="101"/>
      <c r="T107" s="101">
        <f>SUMIF($E$59:$E$105,"=P",U59:U105)</f>
        <v>0</v>
      </c>
      <c r="U107" s="101"/>
      <c r="V107" s="101">
        <f>SUMIF($E$59:$E$105,"=P",W59:W105)</f>
        <v>0</v>
      </c>
      <c r="W107" s="101"/>
      <c r="X107" s="101">
        <f>SUMIF($E$59:$E$105,"=P",Y59:Y105)</f>
        <v>0</v>
      </c>
      <c r="Y107" s="100"/>
      <c r="Z107" s="100">
        <f>SUMIF($E$59:$E$105,"=P",AA59:AA105)</f>
        <v>0</v>
      </c>
      <c r="AA107" s="100"/>
      <c r="AB107" s="100">
        <f>SUMIF($E$59:$E$105,"=P",AC59:AC105)</f>
        <v>0</v>
      </c>
      <c r="AC107" s="100"/>
      <c r="AD107" s="100">
        <f>SUMIF($E$59:$E$105,"=P",AE59:AE105)</f>
        <v>0</v>
      </c>
      <c r="AE107" s="100"/>
      <c r="AF107" s="100">
        <f>SUMIF($E$59:$E$105,"=P",AG59:AG105)</f>
        <v>0</v>
      </c>
      <c r="AG107" s="100"/>
      <c r="AH107" s="100">
        <f>SUMIF($E$59:$E$105,"=P",AI59:AI105)</f>
        <v>0</v>
      </c>
      <c r="AI107" s="100"/>
      <c r="AJ107" s="100">
        <f>SUMIF($E$59:$E$105,"=P",AK59:AK105)</f>
        <v>0</v>
      </c>
      <c r="AK107" s="100"/>
      <c r="AL107" s="100">
        <f>SUMIF($E$59:$E$105,"=P",AM59:AM105)</f>
        <v>0</v>
      </c>
      <c r="AM107" s="100"/>
      <c r="AN107" s="100">
        <f>SUMIF($E$59:$E$105,"=P",AO59:AO105)</f>
        <v>0</v>
      </c>
      <c r="AO107" s="100"/>
      <c r="AP107" s="100">
        <f>SUMIF($E$59:$E$105,"=P",AQ59:AQ105)</f>
        <v>0</v>
      </c>
      <c r="AQ107" s="99"/>
      <c r="AR107" s="99">
        <f>SUMIF($E$59:$E$105,"=P",AS59:AS105)</f>
        <v>0</v>
      </c>
      <c r="AS107" s="99"/>
      <c r="AT107" s="99">
        <f>SUMIF($E$59:$E$105,"=P",AU59:AU105)</f>
        <v>0</v>
      </c>
      <c r="AU107" s="99"/>
      <c r="AV107" s="99">
        <f>SUMIF($E$59:$E$105,"=P",AW59:AW105)</f>
        <v>0</v>
      </c>
      <c r="AW107" s="99"/>
      <c r="AX107" s="99">
        <f>SUMIF($E$59:$E$105,"=P",AY59:AY105)</f>
        <v>0</v>
      </c>
      <c r="AY107" s="99"/>
      <c r="AZ107" s="99">
        <f>SUMIF($E$59:$E$105,"=P",BA59:BA105)</f>
        <v>0</v>
      </c>
      <c r="BA107" s="99"/>
      <c r="BB107" s="99">
        <f>SUMIF($E$59:$E$105,"=P",BC59:BC105)</f>
        <v>0</v>
      </c>
      <c r="BC107" s="99"/>
      <c r="BD107" s="99">
        <f>SUMIF($E$59:$E$105,"=P",BE59:BE105)</f>
        <v>0</v>
      </c>
      <c r="BE107" s="99"/>
      <c r="BF107" s="99">
        <f>SUMIF($E$59:$E$105,"=P",BG59:BG105)</f>
        <v>0</v>
      </c>
      <c r="BG107" s="99"/>
      <c r="BH107" s="99">
        <f>SUMIF($E$59:$E$105,"=P",BI59:BI105)</f>
        <v>0</v>
      </c>
      <c r="BI107" s="101"/>
      <c r="BJ107" s="101">
        <f>SUMIF($E$59:$E$105,"=P",BK59:BK105)</f>
        <v>0</v>
      </c>
      <c r="BK107" s="172"/>
      <c r="BL107" s="100">
        <f>SUMIF($E$59:$E$105,"=P",BL59:BL105)</f>
        <v>0</v>
      </c>
      <c r="BM107" s="157"/>
      <c r="BN107" s="10" t="s">
        <v>28</v>
      </c>
      <c r="BO107" s="170" t="s">
        <v>78</v>
      </c>
      <c r="BP107" s="140"/>
      <c r="BQ107" s="7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1:85" ht="12.75" customHeight="1" x14ac:dyDescent="0.2">
      <c r="B108" s="3"/>
      <c r="C108" s="350" t="s">
        <v>32</v>
      </c>
      <c r="D108" s="350"/>
      <c r="E108" s="350"/>
      <c r="F108" s="102" t="e">
        <f>(F107*100)/(C18*F11)</f>
        <v>#DIV/0!</v>
      </c>
      <c r="G108" s="103"/>
      <c r="H108" s="102" t="e">
        <f>(H107*100)/(C19*F11)</f>
        <v>#DIV/0!</v>
      </c>
      <c r="I108" s="102"/>
      <c r="J108" s="102" t="e">
        <f>(J107*100)/(C20*F11)</f>
        <v>#DIV/0!</v>
      </c>
      <c r="K108" s="102"/>
      <c r="L108" s="102" t="e">
        <f>(L107*100)/(C21*F11)</f>
        <v>#DIV/0!</v>
      </c>
      <c r="M108" s="102"/>
      <c r="N108" s="102" t="e">
        <f>(N107*100)/(C22*F11)</f>
        <v>#DIV/0!</v>
      </c>
      <c r="O108" s="102"/>
      <c r="P108" s="102" t="e">
        <f>(P107*100)/(C23*F11)</f>
        <v>#DIV/0!</v>
      </c>
      <c r="Q108" s="102"/>
      <c r="R108" s="102" t="e">
        <f>(R107*100)/(C24*F11)</f>
        <v>#DIV/0!</v>
      </c>
      <c r="S108" s="102"/>
      <c r="T108" s="102" t="e">
        <f>(T107*100)/(C25*F11)</f>
        <v>#DIV/0!</v>
      </c>
      <c r="U108" s="102"/>
      <c r="V108" s="102" t="e">
        <f>(V107*100)/(C26*F11)</f>
        <v>#DIV/0!</v>
      </c>
      <c r="W108" s="102"/>
      <c r="X108" s="102" t="e">
        <f>(X107*100)/(C27*F11)</f>
        <v>#DIV/0!</v>
      </c>
      <c r="Y108" s="102"/>
      <c r="Z108" s="102" t="e">
        <f>(Z107*100)/(C28*F11)</f>
        <v>#DIV/0!</v>
      </c>
      <c r="AA108" s="102"/>
      <c r="AB108" s="102" t="e">
        <f>(AB107*100)/(C29*F11)</f>
        <v>#DIV/0!</v>
      </c>
      <c r="AC108" s="102"/>
      <c r="AD108" s="102" t="e">
        <f>(AD107*100)/(C30*F11)</f>
        <v>#DIV/0!</v>
      </c>
      <c r="AE108" s="102"/>
      <c r="AF108" s="102" t="e">
        <f>(AF107*100)/(C31*F11)</f>
        <v>#DIV/0!</v>
      </c>
      <c r="AG108" s="102"/>
      <c r="AH108" s="102" t="e">
        <f>(AH107*100)/(C32*F11)</f>
        <v>#DIV/0!</v>
      </c>
      <c r="AI108" s="102"/>
      <c r="AJ108" s="102" t="e">
        <f>(AJ107*100)/(C33*F11)</f>
        <v>#DIV/0!</v>
      </c>
      <c r="AK108" s="102"/>
      <c r="AL108" s="102" t="e">
        <f>(AL107*100)/(C34*F11)</f>
        <v>#DIV/0!</v>
      </c>
      <c r="AM108" s="102"/>
      <c r="AN108" s="102" t="e">
        <f>(AN107*100)/(C35*F11)</f>
        <v>#DIV/0!</v>
      </c>
      <c r="AO108" s="102"/>
      <c r="AP108" s="102" t="e">
        <f>(AP107*100)/(C36*F11)</f>
        <v>#DIV/0!</v>
      </c>
      <c r="AQ108" s="102"/>
      <c r="AR108" s="102" t="e">
        <f>(AR107*100)/(C37*F11)</f>
        <v>#DIV/0!</v>
      </c>
      <c r="AS108" s="102"/>
      <c r="AT108" s="102" t="e">
        <f>(AT107*100)/(C38*F11)</f>
        <v>#DIV/0!</v>
      </c>
      <c r="AU108" s="102"/>
      <c r="AV108" s="102" t="e">
        <f>(AV107*100)/(C39*F11)</f>
        <v>#DIV/0!</v>
      </c>
      <c r="AW108" s="102"/>
      <c r="AX108" s="102" t="e">
        <f>(AX107*100)/(C40*F11)</f>
        <v>#DIV/0!</v>
      </c>
      <c r="AY108" s="102"/>
      <c r="AZ108" s="102" t="e">
        <f>(AZ107*100)/(C41*F11)</f>
        <v>#DIV/0!</v>
      </c>
      <c r="BA108" s="102"/>
      <c r="BB108" s="102" t="e">
        <f>(BB107*100)/(C42*F11)</f>
        <v>#DIV/0!</v>
      </c>
      <c r="BC108" s="102"/>
      <c r="BD108" s="102" t="e">
        <f>(BD107*100)/(C43*F11)</f>
        <v>#DIV/0!</v>
      </c>
      <c r="BE108" s="102"/>
      <c r="BF108" s="102" t="e">
        <f>(BF107*100)/(C44*F11)</f>
        <v>#DIV/0!</v>
      </c>
      <c r="BG108" s="102"/>
      <c r="BH108" s="102" t="e">
        <f>(BH107*100)/(C45*F11)</f>
        <v>#DIV/0!</v>
      </c>
      <c r="BI108" s="102"/>
      <c r="BJ108" s="102" t="e">
        <f>(BJ107*100)/(C46*F11)</f>
        <v>#DIV/0!</v>
      </c>
      <c r="BK108" s="169"/>
      <c r="BL108" s="102" t="e">
        <f>(BL107*100)/(C47*F11)</f>
        <v>#DIV/0!</v>
      </c>
      <c r="BM108" s="171"/>
      <c r="BN108" s="11" t="e">
        <f>SUM(BN59:BN105)/COUNTIF(BN59:BN105,"&gt;0")</f>
        <v>#DIV/0!</v>
      </c>
      <c r="BO108" s="173" t="e">
        <f>SUMIF($E$59:$E$105,"=P",$BO$59:$BO$105)/COUNTIF($E$59:$E$105,"=P")</f>
        <v>#DIV/0!</v>
      </c>
      <c r="BP108" s="141"/>
      <c r="BQ108" s="7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1:85" s="37" customFormat="1" ht="12.75" customHeight="1" x14ac:dyDescent="0.2">
      <c r="C109" s="396"/>
      <c r="D109" s="397"/>
      <c r="E109" s="397"/>
      <c r="F109" s="104"/>
      <c r="G109" s="105"/>
      <c r="H109" s="105"/>
      <c r="I109" s="105"/>
      <c r="J109" s="105"/>
      <c r="K109" s="105"/>
      <c r="L109" s="105"/>
      <c r="M109" s="175"/>
      <c r="N109" s="398"/>
      <c r="O109" s="399"/>
      <c r="P109" s="399"/>
      <c r="Q109" s="399"/>
      <c r="R109" s="399"/>
      <c r="S109" s="399"/>
      <c r="T109" s="399"/>
      <c r="U109" s="399"/>
      <c r="V109" s="399"/>
      <c r="W109" s="399"/>
      <c r="X109" s="175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5"/>
      <c r="AO109" s="398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175"/>
      <c r="BK109" s="175"/>
      <c r="BL109" s="174"/>
      <c r="BN109" s="13"/>
      <c r="BO109" s="13"/>
      <c r="BP109" s="13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</row>
    <row r="110" spans="1:85" ht="12.75" customHeight="1" x14ac:dyDescent="0.25">
      <c r="C110" s="390" t="s">
        <v>34</v>
      </c>
      <c r="D110" s="391"/>
      <c r="E110" s="392"/>
      <c r="F110" s="107" t="e">
        <f>AVERAGE(F108)</f>
        <v>#DIV/0!</v>
      </c>
      <c r="G110" s="107"/>
      <c r="H110" s="107" t="e">
        <f>AVERAGE(H108)</f>
        <v>#DIV/0!</v>
      </c>
      <c r="I110" s="107"/>
      <c r="J110" s="107" t="e">
        <f>AVERAGE(J108,N108,R108,AD108)</f>
        <v>#DIV/0!</v>
      </c>
      <c r="K110" s="107"/>
      <c r="L110" s="107" t="e">
        <f>AVERAGE(L108,P108)</f>
        <v>#DIV/0!</v>
      </c>
      <c r="M110" s="107"/>
      <c r="N110" s="107" t="e">
        <f>AVERAGE(T108)</f>
        <v>#DIV/0!</v>
      </c>
      <c r="O110" s="107"/>
      <c r="P110" s="107" t="e">
        <f>AVERAGE(V108,AZ108,BD108)</f>
        <v>#DIV/0!</v>
      </c>
      <c r="Q110" s="107"/>
      <c r="R110" s="107" t="e">
        <f>AVERAGE(X108)</f>
        <v>#DIV/0!</v>
      </c>
      <c r="S110" s="107"/>
      <c r="T110" s="107" t="e">
        <f>AVERAGE(Z108)</f>
        <v>#DIV/0!</v>
      </c>
      <c r="U110" s="107"/>
      <c r="V110" s="107" t="e">
        <f>AVERAGE(AB108)</f>
        <v>#DIV/0!</v>
      </c>
      <c r="W110" s="107"/>
      <c r="X110" s="107" t="e">
        <f>AVERAGE(AF108)</f>
        <v>#DIV/0!</v>
      </c>
      <c r="Y110" s="107"/>
      <c r="Z110" s="107" t="e">
        <f>AVERAGE(AH108,BL108)</f>
        <v>#DIV/0!</v>
      </c>
      <c r="AA110" s="107"/>
      <c r="AB110" s="107" t="e">
        <f>AVERAGE(AJ108)</f>
        <v>#DIV/0!</v>
      </c>
      <c r="AC110" s="107"/>
      <c r="AD110" s="107" t="e">
        <f>AVERAGE(AL108)</f>
        <v>#DIV/0!</v>
      </c>
      <c r="AE110" s="107"/>
      <c r="AF110" s="107" t="e">
        <f>AVERAGE(AN108)</f>
        <v>#DIV/0!</v>
      </c>
      <c r="AG110" s="107"/>
      <c r="AH110" s="107" t="e">
        <f>AVERAGE(AP108)</f>
        <v>#DIV/0!</v>
      </c>
      <c r="AI110" s="107"/>
      <c r="AJ110" s="107" t="e">
        <f>AVERAGE(AR108)</f>
        <v>#DIV/0!</v>
      </c>
      <c r="AK110" s="107"/>
      <c r="AL110" s="107" t="e">
        <f>AVERAGE(AT108)</f>
        <v>#DIV/0!</v>
      </c>
      <c r="AM110" s="107"/>
      <c r="AN110" s="107" t="e">
        <f>AVERAGE(AV108)</f>
        <v>#DIV/0!</v>
      </c>
      <c r="AO110" s="107"/>
      <c r="AP110" s="107" t="e">
        <f>AVERAGE(AX108)</f>
        <v>#DIV/0!</v>
      </c>
      <c r="AQ110" s="107"/>
      <c r="AR110" s="107" t="e">
        <f>AVERAGE(BB108)</f>
        <v>#DIV/0!</v>
      </c>
      <c r="AS110" s="107"/>
      <c r="AT110" s="107" t="e">
        <f>AVERAGE(BF108)</f>
        <v>#DIV/0!</v>
      </c>
      <c r="AU110" s="107"/>
      <c r="AV110" s="107" t="e">
        <f>AVERAGE(BH108)</f>
        <v>#DIV/0!</v>
      </c>
      <c r="AW110" s="113"/>
      <c r="AX110" s="107" t="e">
        <f>AVERAGE(BL108)</f>
        <v>#DIV/0!</v>
      </c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Q110" s="63"/>
      <c r="BR110" s="63"/>
      <c r="BS110" s="63"/>
      <c r="BT110" s="63"/>
      <c r="BU110" s="424"/>
      <c r="BV110" s="425"/>
      <c r="BW110" s="425"/>
      <c r="BX110" s="425"/>
      <c r="BY110" s="425"/>
      <c r="BZ110" s="425"/>
      <c r="CA110" s="425"/>
      <c r="CB110" s="425"/>
    </row>
    <row r="111" spans="1:85" ht="12.75" customHeight="1" x14ac:dyDescent="0.25">
      <c r="C111" s="45"/>
      <c r="D111" s="45"/>
      <c r="E111" s="46"/>
      <c r="F111" s="393"/>
      <c r="G111" s="393"/>
      <c r="H111" s="393"/>
      <c r="I111" s="176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Q111" s="63"/>
      <c r="BR111" s="63"/>
      <c r="BS111" s="63"/>
      <c r="BT111" s="63"/>
      <c r="BU111" s="388"/>
      <c r="BV111" s="388"/>
      <c r="BW111" s="388"/>
      <c r="BX111" s="388"/>
      <c r="BY111" s="388"/>
      <c r="BZ111" s="388"/>
      <c r="CA111" s="177"/>
      <c r="CB111" s="177"/>
    </row>
    <row r="112" spans="1:85" ht="12.75" customHeight="1" x14ac:dyDescent="0.25">
      <c r="C112" s="390" t="s">
        <v>43</v>
      </c>
      <c r="D112" s="391"/>
      <c r="E112" s="392"/>
      <c r="F112" s="107" t="e">
        <f>AVERAGE(F108,AH108,BJ108)</f>
        <v>#DIV/0!</v>
      </c>
      <c r="G112" s="112"/>
      <c r="H112" s="107" t="e">
        <f>AVERAGE(L108,P108,T108,X108:Z108,AJ108,AP108,AT108,AX108,BB108)</f>
        <v>#DIV/0!</v>
      </c>
      <c r="I112" s="107"/>
      <c r="J112" s="107" t="e">
        <f>AVERAGE(H108,J108,N108,R108,V108,AB108:AF108,AL108:AN108,AR108,AV108,AZ108,BD108:BH108)</f>
        <v>#DIV/0!</v>
      </c>
      <c r="K112" s="107"/>
      <c r="L112" s="107" t="e">
        <f>AVERAGE(BL108)</f>
        <v>#DIV/0!</v>
      </c>
      <c r="M112" s="113"/>
      <c r="N112" s="113"/>
      <c r="O112" s="110"/>
      <c r="P112" s="110"/>
      <c r="Q112" s="110"/>
      <c r="R112" s="110"/>
      <c r="S112" s="110"/>
      <c r="T112" s="110"/>
      <c r="U112" s="113"/>
      <c r="V112" s="110"/>
      <c r="W112" s="113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Q112" s="63"/>
      <c r="BR112" s="63"/>
      <c r="BS112" s="63"/>
      <c r="BT112" s="63"/>
      <c r="BU112" s="388"/>
      <c r="BV112" s="388"/>
      <c r="BW112" s="388"/>
      <c r="BX112" s="388"/>
      <c r="BY112" s="388"/>
      <c r="BZ112" s="388"/>
      <c r="CA112" s="177"/>
      <c r="CB112" s="177"/>
    </row>
    <row r="113" spans="69:80" ht="12.75" customHeight="1" x14ac:dyDescent="0.25">
      <c r="BQ113" s="63"/>
      <c r="BR113" s="63"/>
      <c r="BS113" s="63"/>
      <c r="BT113" s="63"/>
      <c r="BU113" s="388"/>
      <c r="BV113" s="388"/>
      <c r="BW113" s="388"/>
      <c r="BX113" s="388"/>
      <c r="BY113" s="388"/>
      <c r="BZ113" s="388"/>
      <c r="CA113" s="177"/>
      <c r="CB113" s="177"/>
    </row>
    <row r="114" spans="69:80" ht="12.75" customHeight="1" x14ac:dyDescent="0.2">
      <c r="BQ114" s="64"/>
      <c r="BR114" s="64"/>
      <c r="BS114" s="64"/>
      <c r="BT114" s="64"/>
      <c r="BU114" s="65"/>
      <c r="BV114" s="65"/>
      <c r="BW114" s="65"/>
      <c r="BX114" s="65"/>
      <c r="BY114" s="65"/>
      <c r="BZ114" s="65"/>
      <c r="CA114" s="65"/>
      <c r="CB114" s="65"/>
    </row>
    <row r="115" spans="69:80" ht="12.75" customHeight="1" x14ac:dyDescent="0.25">
      <c r="BQ115" s="405"/>
      <c r="BR115" s="405"/>
      <c r="BS115" s="405"/>
      <c r="BT115" s="405"/>
      <c r="BU115" s="66"/>
      <c r="BV115" s="67"/>
      <c r="BW115" s="66"/>
      <c r="BX115" s="67"/>
      <c r="BY115" s="66"/>
      <c r="BZ115" s="67"/>
      <c r="CA115" s="67"/>
      <c r="CB115" s="67"/>
    </row>
    <row r="116" spans="69:80" ht="12.75" customHeight="1" x14ac:dyDescent="0.25">
      <c r="BQ116" s="405"/>
      <c r="BR116" s="405"/>
      <c r="BS116" s="405"/>
      <c r="BT116" s="405"/>
      <c r="BU116" s="66"/>
      <c r="BV116" s="67"/>
      <c r="BW116" s="66"/>
      <c r="BX116" s="67"/>
      <c r="BY116" s="66"/>
      <c r="BZ116" s="67"/>
      <c r="CA116" s="67"/>
      <c r="CB116" s="67"/>
    </row>
    <row r="117" spans="69:80" ht="12.75" customHeight="1" x14ac:dyDescent="0.25">
      <c r="BQ117" s="405"/>
      <c r="BR117" s="405"/>
      <c r="BS117" s="405"/>
      <c r="BT117" s="405"/>
      <c r="BU117" s="66"/>
      <c r="BV117" s="67"/>
      <c r="BW117" s="66"/>
      <c r="BX117" s="67"/>
      <c r="BY117" s="66"/>
      <c r="BZ117" s="67"/>
      <c r="CA117" s="67"/>
      <c r="CB117" s="67"/>
    </row>
    <row r="118" spans="69:80" ht="12.75" customHeight="1" x14ac:dyDescent="0.25">
      <c r="BQ118" s="405"/>
      <c r="BR118" s="405"/>
      <c r="BS118" s="405"/>
      <c r="BT118" s="405"/>
      <c r="BU118" s="66"/>
      <c r="BV118" s="67"/>
      <c r="BW118" s="66"/>
      <c r="BX118" s="67"/>
      <c r="BY118" s="66"/>
      <c r="BZ118" s="67"/>
      <c r="CA118" s="67"/>
      <c r="CB118" s="67"/>
    </row>
  </sheetData>
  <sheetProtection password="88B8" sheet="1" scenarios="1" selectLockedCells="1"/>
  <dataConsolidate/>
  <mergeCells count="212">
    <mergeCell ref="C2:N2"/>
    <mergeCell ref="C3:N3"/>
    <mergeCell ref="C5:N5"/>
    <mergeCell ref="D7:H7"/>
    <mergeCell ref="N7:U7"/>
    <mergeCell ref="D8:H8"/>
    <mergeCell ref="D21:N21"/>
    <mergeCell ref="P21:AF21"/>
    <mergeCell ref="AW21:BG21"/>
    <mergeCell ref="B16:AF16"/>
    <mergeCell ref="D17:N17"/>
    <mergeCell ref="P17:AF17"/>
    <mergeCell ref="D9:H9"/>
    <mergeCell ref="C10:E10"/>
    <mergeCell ref="F10:H10"/>
    <mergeCell ref="C11:E11"/>
    <mergeCell ref="F11:H11"/>
    <mergeCell ref="C12:E12"/>
    <mergeCell ref="F12:H12"/>
    <mergeCell ref="BH21:BL21"/>
    <mergeCell ref="D22:N22"/>
    <mergeCell ref="P22:AF22"/>
    <mergeCell ref="AW22:BG22"/>
    <mergeCell ref="BH22:BL22"/>
    <mergeCell ref="BH18:BL18"/>
    <mergeCell ref="D19:N19"/>
    <mergeCell ref="P19:AF20"/>
    <mergeCell ref="AW19:BG20"/>
    <mergeCell ref="BH19:BL20"/>
    <mergeCell ref="D20:N20"/>
    <mergeCell ref="D18:N18"/>
    <mergeCell ref="P18:AF18"/>
    <mergeCell ref="AW18:BG18"/>
    <mergeCell ref="D25:N25"/>
    <mergeCell ref="P25:AF25"/>
    <mergeCell ref="AW25:BG25"/>
    <mergeCell ref="BH25:BL25"/>
    <mergeCell ref="D26:N26"/>
    <mergeCell ref="P26:AF26"/>
    <mergeCell ref="AW26:BG26"/>
    <mergeCell ref="BH26:BL26"/>
    <mergeCell ref="D23:N23"/>
    <mergeCell ref="P23:AF23"/>
    <mergeCell ref="AW23:BG23"/>
    <mergeCell ref="BH23:BL23"/>
    <mergeCell ref="D24:N24"/>
    <mergeCell ref="P24:AF24"/>
    <mergeCell ref="AW24:BG24"/>
    <mergeCell ref="BH24:BL24"/>
    <mergeCell ref="D27:N27"/>
    <mergeCell ref="P27:AF28"/>
    <mergeCell ref="AW27:BG28"/>
    <mergeCell ref="BH27:BL28"/>
    <mergeCell ref="D28:N28"/>
    <mergeCell ref="D29:N29"/>
    <mergeCell ref="P29:AF31"/>
    <mergeCell ref="AW29:BG31"/>
    <mergeCell ref="BH29:BL31"/>
    <mergeCell ref="D30:N30"/>
    <mergeCell ref="D31:N31"/>
    <mergeCell ref="D32:N32"/>
    <mergeCell ref="P32:AF32"/>
    <mergeCell ref="AW32:BG32"/>
    <mergeCell ref="BH32:BL32"/>
    <mergeCell ref="D33:N33"/>
    <mergeCell ref="P33:AF33"/>
    <mergeCell ref="AW33:BG33"/>
    <mergeCell ref="BH33:BL33"/>
    <mergeCell ref="D37:N37"/>
    <mergeCell ref="P37:AF37"/>
    <mergeCell ref="AW37:BG37"/>
    <mergeCell ref="BH37:BL37"/>
    <mergeCell ref="D38:N38"/>
    <mergeCell ref="P38:AF38"/>
    <mergeCell ref="AW38:BG38"/>
    <mergeCell ref="BH38:BL38"/>
    <mergeCell ref="D34:N34"/>
    <mergeCell ref="P34:AF35"/>
    <mergeCell ref="AW34:BG35"/>
    <mergeCell ref="BH34:BL35"/>
    <mergeCell ref="D35:N35"/>
    <mergeCell ref="D36:N36"/>
    <mergeCell ref="P36:AF36"/>
    <mergeCell ref="AW36:BG36"/>
    <mergeCell ref="BH36:BL36"/>
    <mergeCell ref="D41:N41"/>
    <mergeCell ref="P41:AF41"/>
    <mergeCell ref="AW41:BG41"/>
    <mergeCell ref="BH41:BL41"/>
    <mergeCell ref="D42:N42"/>
    <mergeCell ref="P42:AF42"/>
    <mergeCell ref="AW42:BG42"/>
    <mergeCell ref="BH42:BL42"/>
    <mergeCell ref="D39:N39"/>
    <mergeCell ref="P39:AF39"/>
    <mergeCell ref="AW39:BG39"/>
    <mergeCell ref="BH39:BL39"/>
    <mergeCell ref="D40:N40"/>
    <mergeCell ref="P40:AF40"/>
    <mergeCell ref="AW40:BG40"/>
    <mergeCell ref="BH40:BL40"/>
    <mergeCell ref="D43:N43"/>
    <mergeCell ref="P43:AF45"/>
    <mergeCell ref="AW43:BG45"/>
    <mergeCell ref="BH43:BL45"/>
    <mergeCell ref="BU43:CB43"/>
    <mergeCell ref="D44:N44"/>
    <mergeCell ref="BU44:BV46"/>
    <mergeCell ref="BW44:BX46"/>
    <mergeCell ref="BY44:BZ46"/>
    <mergeCell ref="CA44:CB46"/>
    <mergeCell ref="D45:N45"/>
    <mergeCell ref="D46:N46"/>
    <mergeCell ref="P46:AF46"/>
    <mergeCell ref="AW46:BG46"/>
    <mergeCell ref="BH46:BL46"/>
    <mergeCell ref="D47:N47"/>
    <mergeCell ref="P47:AF47"/>
    <mergeCell ref="AW47:BG47"/>
    <mergeCell ref="BH47:BL47"/>
    <mergeCell ref="BU55:BV57"/>
    <mergeCell ref="BW55:BX57"/>
    <mergeCell ref="BY55:BZ57"/>
    <mergeCell ref="CA55:CB57"/>
    <mergeCell ref="C58:D58"/>
    <mergeCell ref="C59:D59"/>
    <mergeCell ref="F48:BO48"/>
    <mergeCell ref="D51:E51"/>
    <mergeCell ref="D52:E52"/>
    <mergeCell ref="BU54:CB54"/>
    <mergeCell ref="F55:BL55"/>
    <mergeCell ref="BM55:BM58"/>
    <mergeCell ref="BN55:BN58"/>
    <mergeCell ref="BO55:BO58"/>
    <mergeCell ref="BP55:BP58"/>
    <mergeCell ref="BQ55:BQ58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2:D72"/>
    <mergeCell ref="C73:D73"/>
    <mergeCell ref="CX73:CZ73"/>
    <mergeCell ref="C74:D74"/>
    <mergeCell ref="CD74:CD77"/>
    <mergeCell ref="CE74:CE77"/>
    <mergeCell ref="CF74:CF77"/>
    <mergeCell ref="CX74:CZ74"/>
    <mergeCell ref="C75:D75"/>
    <mergeCell ref="CX75:CZ75"/>
    <mergeCell ref="C79:D79"/>
    <mergeCell ref="CX79:CZ79"/>
    <mergeCell ref="C80:D80"/>
    <mergeCell ref="C81:D81"/>
    <mergeCell ref="C82:D82"/>
    <mergeCell ref="C83:D83"/>
    <mergeCell ref="C76:D76"/>
    <mergeCell ref="CX76:CZ76"/>
    <mergeCell ref="C77:D77"/>
    <mergeCell ref="CX77:CZ77"/>
    <mergeCell ref="C78:D78"/>
    <mergeCell ref="CX78:CZ78"/>
    <mergeCell ref="C84:D84"/>
    <mergeCell ref="C85:D85"/>
    <mergeCell ref="C86:D86"/>
    <mergeCell ref="CD86:CD89"/>
    <mergeCell ref="CE86:CE89"/>
    <mergeCell ref="CF86:CF89"/>
    <mergeCell ref="C87:D87"/>
    <mergeCell ref="C88:D88"/>
    <mergeCell ref="C89:D89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E108"/>
    <mergeCell ref="C109:E109"/>
    <mergeCell ref="N109:W109"/>
    <mergeCell ref="AO109:BI109"/>
    <mergeCell ref="C110:E110"/>
    <mergeCell ref="BU110:CB110"/>
    <mergeCell ref="C102:D102"/>
    <mergeCell ref="C103:D103"/>
    <mergeCell ref="C104:D104"/>
    <mergeCell ref="C105:D105"/>
    <mergeCell ref="C106:D106"/>
    <mergeCell ref="C107:E107"/>
    <mergeCell ref="BQ116:BT116"/>
    <mergeCell ref="BQ117:BT117"/>
    <mergeCell ref="BQ118:BT118"/>
    <mergeCell ref="F111:H111"/>
    <mergeCell ref="BU111:BV113"/>
    <mergeCell ref="BW111:BX113"/>
    <mergeCell ref="BY111:BZ113"/>
    <mergeCell ref="C112:E112"/>
    <mergeCell ref="BQ115:BT115"/>
  </mergeCells>
  <conditionalFormatting sqref="AT59:AT105">
    <cfRule type="cellIs" dxfId="71" priority="66" stopIfTrue="1" operator="notEqual">
      <formula>$AT$56</formula>
    </cfRule>
    <cfRule type="cellIs" dxfId="70" priority="67" stopIfTrue="1" operator="equal">
      <formula>$AT$56</formula>
    </cfRule>
  </conditionalFormatting>
  <conditionalFormatting sqref="AV59:AV105">
    <cfRule type="cellIs" dxfId="69" priority="64" stopIfTrue="1" operator="notEqual">
      <formula>$AV$56</formula>
    </cfRule>
    <cfRule type="cellIs" dxfId="68" priority="65" stopIfTrue="1" operator="equal">
      <formula>$AV$56</formula>
    </cfRule>
  </conditionalFormatting>
  <conditionalFormatting sqref="AX59:AX105">
    <cfRule type="cellIs" dxfId="67" priority="62" stopIfTrue="1" operator="notEqual">
      <formula>$AX$56</formula>
    </cfRule>
    <cfRule type="cellIs" dxfId="66" priority="63" stopIfTrue="1" operator="equal">
      <formula>$AX$56</formula>
    </cfRule>
  </conditionalFormatting>
  <conditionalFormatting sqref="AZ59:AZ105">
    <cfRule type="cellIs" dxfId="65" priority="60" stopIfTrue="1" operator="notEqual">
      <formula>$AZ$56</formula>
    </cfRule>
    <cfRule type="cellIs" dxfId="64" priority="61" stopIfTrue="1" operator="equal">
      <formula>$AZ$56</formula>
    </cfRule>
  </conditionalFormatting>
  <conditionalFormatting sqref="BB59:BB105">
    <cfRule type="cellIs" dxfId="63" priority="58" stopIfTrue="1" operator="equal">
      <formula>$BB$56</formula>
    </cfRule>
    <cfRule type="cellIs" dxfId="62" priority="59" stopIfTrue="1" operator="notEqual">
      <formula>$BB$56</formula>
    </cfRule>
  </conditionalFormatting>
  <conditionalFormatting sqref="BD59:BD105">
    <cfRule type="cellIs" dxfId="61" priority="56" stopIfTrue="1" operator="notEqual">
      <formula>$BD$56</formula>
    </cfRule>
    <cfRule type="cellIs" dxfId="60" priority="57" stopIfTrue="1" operator="equal">
      <formula>$BD$56</formula>
    </cfRule>
  </conditionalFormatting>
  <conditionalFormatting sqref="BF59:BF105">
    <cfRule type="cellIs" dxfId="59" priority="54" stopIfTrue="1" operator="notEqual">
      <formula>$BF$56</formula>
    </cfRule>
    <cfRule type="cellIs" dxfId="58" priority="55" stopIfTrue="1" operator="equal">
      <formula>$BF$56</formula>
    </cfRule>
  </conditionalFormatting>
  <conditionalFormatting sqref="BH59:BH105">
    <cfRule type="cellIs" dxfId="57" priority="52" stopIfTrue="1" operator="notEqual">
      <formula>$BH$56</formula>
    </cfRule>
    <cfRule type="cellIs" dxfId="56" priority="53" stopIfTrue="1" operator="equal">
      <formula>$BH$56</formula>
    </cfRule>
  </conditionalFormatting>
  <conditionalFormatting sqref="BJ59:BJ105">
    <cfRule type="cellIs" dxfId="55" priority="50" stopIfTrue="1" operator="notEqual">
      <formula>$BJ$56</formula>
    </cfRule>
    <cfRule type="cellIs" dxfId="54" priority="51" stopIfTrue="1" operator="equal">
      <formula>$BJ$56</formula>
    </cfRule>
  </conditionalFormatting>
  <conditionalFormatting sqref="BL59:BL105">
    <cfRule type="cellIs" dxfId="53" priority="48" stopIfTrue="1" operator="notEqual">
      <formula>$K$11</formula>
    </cfRule>
    <cfRule type="cellIs" dxfId="52" priority="49" stopIfTrue="1" operator="equal">
      <formula>$K$11</formula>
    </cfRule>
  </conditionalFormatting>
  <conditionalFormatting sqref="BO59:BP105">
    <cfRule type="cellIs" dxfId="51" priority="45" stopIfTrue="1" operator="between">
      <formula>1</formula>
      <formula>2</formula>
    </cfRule>
    <cfRule type="cellIs" dxfId="50" priority="46" stopIfTrue="1" operator="between">
      <formula>2.05</formula>
      <formula>3.94</formula>
    </cfRule>
    <cfRule type="cellIs" dxfId="49" priority="47" stopIfTrue="1" operator="between">
      <formula>3.95</formula>
      <formula>7</formula>
    </cfRule>
  </conditionalFormatting>
  <conditionalFormatting sqref="F59:F105">
    <cfRule type="cellIs" dxfId="48" priority="43" stopIfTrue="1" operator="notEqual">
      <formula>$F$56</formula>
    </cfRule>
    <cfRule type="cellIs" dxfId="47" priority="44" stopIfTrue="1" operator="equal">
      <formula>$F$56</formula>
    </cfRule>
  </conditionalFormatting>
  <conditionalFormatting sqref="H59:H105">
    <cfRule type="cellIs" dxfId="46" priority="41" stopIfTrue="1" operator="notEqual">
      <formula>$H$56</formula>
    </cfRule>
    <cfRule type="cellIs" dxfId="45" priority="42" stopIfTrue="1" operator="equal">
      <formula>$H$56</formula>
    </cfRule>
  </conditionalFormatting>
  <conditionalFormatting sqref="J59:J105">
    <cfRule type="cellIs" dxfId="44" priority="39" stopIfTrue="1" operator="notEqual">
      <formula>$J$56</formula>
    </cfRule>
    <cfRule type="cellIs" dxfId="43" priority="40" stopIfTrue="1" operator="equal">
      <formula>$J$56</formula>
    </cfRule>
  </conditionalFormatting>
  <conditionalFormatting sqref="L59:L105">
    <cfRule type="cellIs" dxfId="42" priority="37" stopIfTrue="1" operator="notEqual">
      <formula>$L$56</formula>
    </cfRule>
    <cfRule type="cellIs" dxfId="41" priority="38" stopIfTrue="1" operator="equal">
      <formula>$L$56</formula>
    </cfRule>
  </conditionalFormatting>
  <conditionalFormatting sqref="N59:N105">
    <cfRule type="cellIs" dxfId="40" priority="35" stopIfTrue="1" operator="notEqual">
      <formula>$N$56</formula>
    </cfRule>
    <cfRule type="cellIs" dxfId="39" priority="36" stopIfTrue="1" operator="equal">
      <formula>$N$56</formula>
    </cfRule>
  </conditionalFormatting>
  <conditionalFormatting sqref="P59:P105">
    <cfRule type="cellIs" dxfId="38" priority="33" stopIfTrue="1" operator="notEqual">
      <formula>$P$56</formula>
    </cfRule>
    <cfRule type="cellIs" dxfId="37" priority="34" stopIfTrue="1" operator="equal">
      <formula>$P$56</formula>
    </cfRule>
  </conditionalFormatting>
  <conditionalFormatting sqref="R59:R105">
    <cfRule type="cellIs" dxfId="36" priority="31" stopIfTrue="1" operator="notEqual">
      <formula>$R$56</formula>
    </cfRule>
    <cfRule type="cellIs" dxfId="35" priority="32" stopIfTrue="1" operator="equal">
      <formula>$R$56</formula>
    </cfRule>
  </conditionalFormatting>
  <conditionalFormatting sqref="T59:T105">
    <cfRule type="cellIs" dxfId="34" priority="29" stopIfTrue="1" operator="notEqual">
      <formula>$T$56</formula>
    </cfRule>
    <cfRule type="cellIs" dxfId="33" priority="30" stopIfTrue="1" operator="equal">
      <formula>$T$56</formula>
    </cfRule>
  </conditionalFormatting>
  <conditionalFormatting sqref="V59:V105">
    <cfRule type="cellIs" dxfId="32" priority="27" stopIfTrue="1" operator="notEqual">
      <formula>$V$56</formula>
    </cfRule>
    <cfRule type="cellIs" dxfId="31" priority="28" stopIfTrue="1" operator="equal">
      <formula>$V$56</formula>
    </cfRule>
  </conditionalFormatting>
  <conditionalFormatting sqref="X59:X105">
    <cfRule type="cellIs" dxfId="30" priority="25" stopIfTrue="1" operator="notEqual">
      <formula>$X$56</formula>
    </cfRule>
    <cfRule type="cellIs" dxfId="29" priority="26" stopIfTrue="1" operator="equal">
      <formula>$X$56</formula>
    </cfRule>
  </conditionalFormatting>
  <conditionalFormatting sqref="Z59:Z105">
    <cfRule type="cellIs" dxfId="28" priority="23" stopIfTrue="1" operator="notEqual">
      <formula>$Z$56</formula>
    </cfRule>
    <cfRule type="cellIs" dxfId="27" priority="24" stopIfTrue="1" operator="equal">
      <formula>$Z$56</formula>
    </cfRule>
  </conditionalFormatting>
  <conditionalFormatting sqref="AB59:AB105">
    <cfRule type="cellIs" dxfId="26" priority="21" stopIfTrue="1" operator="notEqual">
      <formula>$AB$56</formula>
    </cfRule>
    <cfRule type="cellIs" dxfId="25" priority="22" stopIfTrue="1" operator="equal">
      <formula>$AB$56</formula>
    </cfRule>
  </conditionalFormatting>
  <conditionalFormatting sqref="AD59:AD105">
    <cfRule type="cellIs" dxfId="24" priority="19" stopIfTrue="1" operator="notEqual">
      <formula>$AD$56</formula>
    </cfRule>
    <cfRule type="cellIs" dxfId="23" priority="20" stopIfTrue="1" operator="equal">
      <formula>$AD$56</formula>
    </cfRule>
  </conditionalFormatting>
  <conditionalFormatting sqref="AF59:AF105">
    <cfRule type="cellIs" dxfId="22" priority="17" stopIfTrue="1" operator="notEqual">
      <formula>$AF$56</formula>
    </cfRule>
    <cfRule type="cellIs" dxfId="21" priority="18" stopIfTrue="1" operator="equal">
      <formula>$AF$56</formula>
    </cfRule>
  </conditionalFormatting>
  <conditionalFormatting sqref="AH59:AH105">
    <cfRule type="cellIs" dxfId="20" priority="15" stopIfTrue="1" operator="notEqual">
      <formula>$AH$56</formula>
    </cfRule>
    <cfRule type="cellIs" dxfId="19" priority="16" stopIfTrue="1" operator="equal">
      <formula>$AH$56</formula>
    </cfRule>
  </conditionalFormatting>
  <conditionalFormatting sqref="AJ59:AJ105">
    <cfRule type="cellIs" dxfId="18" priority="13" stopIfTrue="1" operator="notEqual">
      <formula>$AJ$56</formula>
    </cfRule>
    <cfRule type="cellIs" dxfId="17" priority="14" stopIfTrue="1" operator="equal">
      <formula>$AJ$56</formula>
    </cfRule>
  </conditionalFormatting>
  <conditionalFormatting sqref="AL59:AL105">
    <cfRule type="cellIs" dxfId="16" priority="11" stopIfTrue="1" operator="notEqual">
      <formula>$AL$56</formula>
    </cfRule>
    <cfRule type="cellIs" dxfId="15" priority="12" stopIfTrue="1" operator="equal">
      <formula>$AL$56</formula>
    </cfRule>
  </conditionalFormatting>
  <conditionalFormatting sqref="AN59:AN105">
    <cfRule type="cellIs" dxfId="14" priority="9" stopIfTrue="1" operator="notEqual">
      <formula>$AN$56</formula>
    </cfRule>
    <cfRule type="cellIs" dxfId="13" priority="10" stopIfTrue="1" operator="equal">
      <formula>$AN$56</formula>
    </cfRule>
  </conditionalFormatting>
  <conditionalFormatting sqref="AP59:AP105">
    <cfRule type="cellIs" dxfId="12" priority="7" stopIfTrue="1" operator="notEqual">
      <formula>$AP$56</formula>
    </cfRule>
    <cfRule type="cellIs" dxfId="11" priority="8" stopIfTrue="1" operator="equal">
      <formula>$AP$56</formula>
    </cfRule>
  </conditionalFormatting>
  <conditionalFormatting sqref="AR59:AR105">
    <cfRule type="cellIs" dxfId="10" priority="5" stopIfTrue="1" operator="notEqual">
      <formula>$AR$56</formula>
    </cfRule>
    <cfRule type="cellIs" dxfId="9" priority="6" stopIfTrue="1" operator="equal">
      <formula>$AR$56</formula>
    </cfRule>
  </conditionalFormatting>
  <conditionalFormatting sqref="BP59:BP105">
    <cfRule type="cellIs" dxfId="8" priority="4" stopIfTrue="1" operator="between">
      <formula>295</formula>
      <formula>417</formula>
    </cfRule>
  </conditionalFormatting>
  <conditionalFormatting sqref="BO108">
    <cfRule type="cellIs" dxfId="7" priority="1" stopIfTrue="1" operator="greaterThanOrEqual">
      <formula>3.95</formula>
    </cfRule>
    <cfRule type="cellIs" dxfId="6" priority="2" stopIfTrue="1" operator="between">
      <formula>2.05</formula>
      <formula>3.94</formula>
    </cfRule>
    <cfRule type="cellIs" dxfId="5" priority="3" stopIfTrue="1" operator="lessThanOrEqual">
      <formula>2</formula>
    </cfRule>
  </conditionalFormatting>
  <dataValidations count="4">
    <dataValidation type="decimal" allowBlank="1" showInputMessage="1" showErrorMessage="1" errorTitle="ERROR" error="Sólo se admiten valores decimales entre 0 y 3. Ingresar valores con coma decimal y no con punto, por ejemplo: 2,5 y no 2.5" sqref="K59:K105">
      <formula1>0</formula1>
      <formula2>3</formula2>
    </dataValidation>
    <dataValidation type="list" allowBlank="1" showInputMessage="1" showErrorMessage="1" errorTitle="Error" error="DIGITAR &quot;p o P&quot; SI ALUMNO SE ENCUENTRA PRESENTE O BIEN &quot;a o A&quot;  SI ESTÁ AUSENTE." sqref="E59:E105">
      <formula1>$CK$14:$CK$15</formula1>
    </dataValidation>
    <dataValidation type="list" allowBlank="1" showInputMessage="1" showErrorMessage="1" errorTitle="ERROR" error="SOLO SE ADMITEN LAS RESPUESTAS: A, B, C o D." sqref="F59:F105 H59:H105 J59:J105 L59:L105 N59:N105 P59:P105 R59:R105 T59:T105 V59:V105 X59:X105 Z59:Z105 AB59:AB105 AD59:AD105 AF59:AF105 AH59:AH105 AJ59:AJ105 AL59:AL105 AN59:AN105 AP59:AP105 AR59:AR105 AT59:AT105 AV59:AV105 AX59:AX105 AZ59:AZ105 BB59:BB105 BD59:BD105 BF59:BF105 BH59:BH105 BJ59:BJ105">
      <formula1>$J$8:$J$11</formula1>
    </dataValidation>
    <dataValidation type="list" allowBlank="1" showInputMessage="1" showErrorMessage="1" errorTitle="ERROR" error="SOLO SE ADMITEN LOS SIGUIENTES RESPUESTAS NUMÉRICAS: 0, 1, 2 o 3." sqref="BL59:BL105">
      <formula1>$K$8:$K$11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59" orientation="landscape" horizontalDpi="300" verticalDpi="300" r:id="rId1"/>
  <headerFooter alignWithMargins="0"/>
  <rowBreaks count="1" manualBreakCount="1">
    <brk id="53" max="16383" man="1"/>
  </rowBreaks>
  <colBreaks count="2" manualBreakCount="2">
    <brk id="70" max="115" man="1"/>
    <brk id="8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BH110"/>
  <sheetViews>
    <sheetView showGridLines="0" zoomScale="68" zoomScaleNormal="68" zoomScaleSheetLayoutView="62" workbookViewId="0">
      <selection activeCell="D9" sqref="D9:G9"/>
    </sheetView>
  </sheetViews>
  <sheetFormatPr baseColWidth="10" defaultColWidth="9.140625" defaultRowHeight="12.75" x14ac:dyDescent="0.2"/>
  <cols>
    <col min="2" max="2" width="28.85546875" customWidth="1"/>
    <col min="3" max="4" width="22.28515625" customWidth="1"/>
    <col min="5" max="5" width="22.28515625" style="17" customWidth="1"/>
    <col min="6" max="6" width="7.28515625" customWidth="1"/>
    <col min="7" max="7" width="10.5703125" customWidth="1"/>
    <col min="8" max="8" width="7.5703125" customWidth="1"/>
    <col min="9" max="9" width="13.28515625" customWidth="1"/>
    <col min="10" max="10" width="13.140625" style="17" customWidth="1"/>
    <col min="11" max="11" width="16" style="17" customWidth="1"/>
    <col min="12" max="12" width="8.5703125" style="17" customWidth="1"/>
    <col min="13" max="13" width="8.140625" customWidth="1"/>
    <col min="14" max="17" width="5.42578125" customWidth="1"/>
    <col min="18" max="18" width="5.7109375" customWidth="1"/>
    <col min="19" max="19" width="7.85546875" customWidth="1"/>
    <col min="20" max="20" width="8" customWidth="1"/>
    <col min="21" max="21" width="10.85546875" customWidth="1"/>
    <col min="22" max="22" width="12" customWidth="1"/>
    <col min="23" max="23" width="12.5703125" style="47" customWidth="1"/>
    <col min="24" max="27" width="8.140625" style="47" customWidth="1"/>
    <col min="28" max="28" width="29.85546875" style="47" customWidth="1"/>
    <col min="29" max="30" width="8.140625" style="47" customWidth="1"/>
    <col min="31" max="31" width="16.5703125" style="47" customWidth="1"/>
    <col min="32" max="32" width="16.5703125" style="196" customWidth="1"/>
    <col min="33" max="35" width="14.28515625" style="47" customWidth="1"/>
    <col min="36" max="39" width="8.140625" style="47" customWidth="1"/>
    <col min="40" max="40" width="8.28515625" style="47" customWidth="1"/>
    <col min="41" max="41" width="11.7109375" style="47" bestFit="1" customWidth="1"/>
    <col min="42" max="43" width="12.42578125" style="47" bestFit="1" customWidth="1"/>
    <col min="44" max="46" width="17.42578125" customWidth="1"/>
    <col min="47" max="47" width="13.42578125" customWidth="1"/>
    <col min="48" max="48" width="5.5703125" customWidth="1"/>
    <col min="52" max="52" width="30.28515625" customWidth="1"/>
    <col min="53" max="60" width="10.85546875" customWidth="1"/>
  </cols>
  <sheetData>
    <row r="2" spans="2:60" ht="12.75" customHeight="1" x14ac:dyDescent="0.2">
      <c r="C2" s="361"/>
      <c r="D2" s="361"/>
      <c r="E2" s="361"/>
      <c r="F2" s="361"/>
      <c r="G2" s="361"/>
      <c r="H2" s="361"/>
      <c r="I2" s="361"/>
      <c r="J2" s="361"/>
    </row>
    <row r="3" spans="2:60" ht="12.75" customHeight="1" x14ac:dyDescent="0.2">
      <c r="C3" s="380"/>
      <c r="D3" s="381"/>
      <c r="E3" s="381"/>
      <c r="F3" s="381"/>
      <c r="G3" s="381"/>
      <c r="H3" s="381"/>
      <c r="I3" s="381"/>
      <c r="J3" s="381"/>
    </row>
    <row r="4" spans="2:60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0" ht="23.25" customHeight="1" thickBot="1" x14ac:dyDescent="0.25">
      <c r="C5" s="434" t="s">
        <v>113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AY5" s="197"/>
      <c r="AZ5" s="197"/>
      <c r="BA5" s="198"/>
      <c r="BB5" s="198"/>
      <c r="BC5" s="198"/>
      <c r="BD5" s="198"/>
      <c r="BE5" s="198"/>
      <c r="BF5" s="198"/>
      <c r="BG5" s="198"/>
      <c r="BH5" s="198"/>
    </row>
    <row r="6" spans="2:60" ht="58.5" customHeight="1" x14ac:dyDescent="0.2">
      <c r="C6" s="2"/>
      <c r="D6" s="2"/>
      <c r="E6" s="15"/>
      <c r="F6" s="2"/>
      <c r="G6" s="2"/>
      <c r="I6" s="13"/>
      <c r="J6" s="36"/>
      <c r="K6" s="36"/>
      <c r="AE6" s="435" t="s">
        <v>120</v>
      </c>
      <c r="AF6" s="436"/>
      <c r="AY6" s="199"/>
      <c r="AZ6" s="199"/>
      <c r="BA6" s="442" t="s">
        <v>80</v>
      </c>
      <c r="BB6" s="443"/>
      <c r="BC6" s="443"/>
      <c r="BD6" s="443"/>
      <c r="BE6" s="443"/>
      <c r="BF6" s="443"/>
      <c r="BG6" s="443"/>
      <c r="BH6" s="444"/>
    </row>
    <row r="7" spans="2:60" ht="25.5" customHeight="1" thickBot="1" x14ac:dyDescent="0.25">
      <c r="B7" s="3"/>
      <c r="C7" s="200" t="s">
        <v>90</v>
      </c>
      <c r="D7" s="448"/>
      <c r="E7" s="448"/>
      <c r="F7" s="448"/>
      <c r="G7" s="448"/>
      <c r="H7" s="58"/>
      <c r="I7" s="33"/>
      <c r="J7" s="33"/>
      <c r="K7" s="201"/>
      <c r="L7" s="33"/>
      <c r="AE7" s="202" t="s">
        <v>91</v>
      </c>
      <c r="AF7" s="202" t="s">
        <v>92</v>
      </c>
      <c r="AY7" s="199"/>
      <c r="AZ7" s="203"/>
      <c r="BA7" s="445"/>
      <c r="BB7" s="446"/>
      <c r="BC7" s="446"/>
      <c r="BD7" s="446"/>
      <c r="BE7" s="446"/>
      <c r="BF7" s="446"/>
      <c r="BG7" s="446"/>
      <c r="BH7" s="447"/>
    </row>
    <row r="8" spans="2:60" ht="36" customHeight="1" x14ac:dyDescent="0.2">
      <c r="B8" s="3"/>
      <c r="C8" s="200" t="s">
        <v>1</v>
      </c>
      <c r="D8" s="449"/>
      <c r="E8" s="450"/>
      <c r="F8" s="450"/>
      <c r="G8" s="451"/>
      <c r="H8" s="97"/>
      <c r="I8" s="33"/>
      <c r="J8" s="33"/>
      <c r="K8" s="201"/>
      <c r="L8" s="33"/>
      <c r="M8" s="32"/>
      <c r="N8" s="32"/>
      <c r="O8" s="32"/>
      <c r="P8" s="32"/>
      <c r="Q8" s="32"/>
      <c r="R8" s="32"/>
      <c r="AE8" s="202">
        <v>1</v>
      </c>
      <c r="AF8" s="204" t="e">
        <f>AVERAGE('4º básico A'!F108,'4º básico B'!F108,'4º básico C'!F108)</f>
        <v>#DIV/0!</v>
      </c>
      <c r="AY8" s="199"/>
      <c r="AZ8" s="203"/>
      <c r="BA8" s="452" t="str">
        <f>C55</f>
        <v>1) Reflexión sobre el texto.</v>
      </c>
      <c r="BB8" s="453"/>
      <c r="BC8" s="456" t="str">
        <f>C56</f>
        <v>2) Extracción de información explícita.</v>
      </c>
      <c r="BD8" s="456"/>
      <c r="BE8" s="458" t="str">
        <f>C57</f>
        <v>3) Extracción de información implícita.</v>
      </c>
      <c r="BF8" s="458"/>
      <c r="BG8" s="460" t="str">
        <f>C58</f>
        <v>4) Reconocimiento de funciones gramaticales y usos ortográficos.</v>
      </c>
      <c r="BH8" s="461"/>
    </row>
    <row r="9" spans="2:60" ht="36" customHeight="1" x14ac:dyDescent="0.2">
      <c r="B9" s="3"/>
      <c r="C9" s="200" t="s">
        <v>5</v>
      </c>
      <c r="D9" s="464"/>
      <c r="E9" s="465"/>
      <c r="F9" s="465"/>
      <c r="G9" s="466"/>
      <c r="H9" s="97"/>
      <c r="I9" s="33"/>
      <c r="J9" s="33"/>
      <c r="K9" s="201"/>
      <c r="L9" s="33"/>
      <c r="M9" s="32"/>
      <c r="N9" s="32"/>
      <c r="O9" s="32"/>
      <c r="P9" s="32"/>
      <c r="Q9" s="32"/>
      <c r="R9" s="32"/>
      <c r="AE9" s="202">
        <v>2</v>
      </c>
      <c r="AF9" s="204" t="e">
        <f>AVERAGE('4º básico A'!H108,'4º básico B'!H108,'4º básico C'!H108)</f>
        <v>#DIV/0!</v>
      </c>
      <c r="AY9" s="199"/>
      <c r="AZ9" s="203"/>
      <c r="BA9" s="454"/>
      <c r="BB9" s="455"/>
      <c r="BC9" s="457"/>
      <c r="BD9" s="457"/>
      <c r="BE9" s="459"/>
      <c r="BF9" s="459"/>
      <c r="BG9" s="462"/>
      <c r="BH9" s="463"/>
    </row>
    <row r="10" spans="2:60" ht="36" customHeight="1" x14ac:dyDescent="0.2">
      <c r="B10" s="3"/>
      <c r="C10" s="437" t="s">
        <v>93</v>
      </c>
      <c r="D10" s="438"/>
      <c r="E10" s="439"/>
      <c r="F10" s="440">
        <f>SUM('4º básico A'!F10:H10,'4º básico B'!F10:H10,'4º básico C'!F10:H10)</f>
        <v>29</v>
      </c>
      <c r="G10" s="441"/>
      <c r="H10" s="180"/>
      <c r="I10" s="33"/>
      <c r="J10" s="33"/>
      <c r="K10" s="201"/>
      <c r="L10" s="33"/>
      <c r="M10" s="32"/>
      <c r="N10" s="32"/>
      <c r="O10" s="32"/>
      <c r="P10" s="32"/>
      <c r="Q10" s="32"/>
      <c r="R10" s="32"/>
      <c r="AE10" s="202">
        <v>3</v>
      </c>
      <c r="AF10" s="204" t="e">
        <f>AVERAGE('4º básico A'!J108,'4º básico B'!J108,'4º básico C'!J108)</f>
        <v>#DIV/0!</v>
      </c>
      <c r="AY10" s="199"/>
      <c r="AZ10" s="203"/>
      <c r="BA10" s="454"/>
      <c r="BB10" s="455"/>
      <c r="BC10" s="457"/>
      <c r="BD10" s="457"/>
      <c r="BE10" s="459"/>
      <c r="BF10" s="459"/>
      <c r="BG10" s="462"/>
      <c r="BH10" s="463"/>
    </row>
    <row r="11" spans="2:60" ht="32.25" customHeight="1" thickBot="1" x14ac:dyDescent="0.25">
      <c r="B11" s="3"/>
      <c r="C11" s="437" t="s">
        <v>94</v>
      </c>
      <c r="D11" s="438"/>
      <c r="E11" s="439"/>
      <c r="F11" s="440">
        <f>SUM('4º básico A'!F11:H11,'4º básico B'!F11:H11,'4º básico C'!F11:H11)</f>
        <v>1</v>
      </c>
      <c r="G11" s="441"/>
      <c r="H11" s="97"/>
      <c r="I11" s="33" t="s">
        <v>39</v>
      </c>
      <c r="J11" s="33"/>
      <c r="K11" s="33"/>
      <c r="L11" s="3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48"/>
      <c r="X11" s="48"/>
      <c r="Y11" s="48"/>
      <c r="Z11" s="48"/>
      <c r="AA11" s="48"/>
      <c r="AB11" s="48"/>
      <c r="AC11" s="48"/>
      <c r="AD11" s="48"/>
      <c r="AE11" s="202">
        <v>4</v>
      </c>
      <c r="AF11" s="204" t="e">
        <f>AVERAGE('4º básico A'!L108,'4º básico B'!L108,'4º básico C'!L108)</f>
        <v>#DIV/0!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Y11" s="199"/>
      <c r="AZ11" s="203"/>
      <c r="BA11" s="284" t="s">
        <v>30</v>
      </c>
      <c r="BB11" s="285" t="s">
        <v>31</v>
      </c>
      <c r="BC11" s="286" t="s">
        <v>30</v>
      </c>
      <c r="BD11" s="286" t="s">
        <v>31</v>
      </c>
      <c r="BE11" s="287" t="s">
        <v>30</v>
      </c>
      <c r="BF11" s="287" t="s">
        <v>31</v>
      </c>
      <c r="BG11" s="288" t="s">
        <v>30</v>
      </c>
      <c r="BH11" s="289" t="s">
        <v>31</v>
      </c>
    </row>
    <row r="12" spans="2:60" ht="24" customHeight="1" x14ac:dyDescent="0.2">
      <c r="B12" s="3"/>
      <c r="C12" s="437" t="s">
        <v>13</v>
      </c>
      <c r="D12" s="438"/>
      <c r="E12" s="439"/>
      <c r="F12" s="440">
        <f>SUM('4º básico A'!F12:H12,'4º básico B'!F12:H12,'4º básico C'!F12:H12)</f>
        <v>0</v>
      </c>
      <c r="G12" s="441"/>
      <c r="H12" s="205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48"/>
      <c r="X12" s="48"/>
      <c r="Y12" s="48"/>
      <c r="Z12" s="48"/>
      <c r="AA12" s="48"/>
      <c r="AB12" s="48"/>
      <c r="AC12" s="48"/>
      <c r="AD12" s="48"/>
      <c r="AE12" s="202">
        <v>5</v>
      </c>
      <c r="AF12" s="204" t="e">
        <f>AVERAGE('4º básico A'!N108,'4º básico B'!N108,'4º básico C'!N108)</f>
        <v>#DIV/0!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Y12" s="467" t="s">
        <v>95</v>
      </c>
      <c r="AZ12" s="468"/>
      <c r="BA12" s="206">
        <f>SUM('4º básico A'!BU48,'4º básico B'!BU48,'4º básico C'!BU48)</f>
        <v>1</v>
      </c>
      <c r="BB12" s="207">
        <f>BA12/$F$11</f>
        <v>1</v>
      </c>
      <c r="BC12" s="206">
        <f>SUM('4º básico A'!BW48,'4º básico B'!BW48,'4º básico C'!BW48)</f>
        <v>1</v>
      </c>
      <c r="BD12" s="208">
        <f>BC12/$F$11</f>
        <v>1</v>
      </c>
      <c r="BE12" s="209">
        <f>SUM('4º básico A'!BY48,'4º básico B'!BY48,'4º básico C'!BY48)</f>
        <v>1</v>
      </c>
      <c r="BF12" s="207">
        <f>BE12/$F$11</f>
        <v>1</v>
      </c>
      <c r="BG12" s="210">
        <f>SUM('4º básico A'!CA48,'4º básico B'!CA48,'4º básico C'!CA48)</f>
        <v>1</v>
      </c>
      <c r="BH12" s="208">
        <f>BG12/$F$11</f>
        <v>1</v>
      </c>
    </row>
    <row r="13" spans="2:60" ht="24" customHeight="1" x14ac:dyDescent="0.2">
      <c r="C13" s="8"/>
      <c r="D13" s="8"/>
      <c r="E13" s="16"/>
      <c r="F13" s="8"/>
      <c r="G13" s="8"/>
      <c r="I13" s="33"/>
      <c r="J13" s="33"/>
      <c r="K13" s="33"/>
      <c r="L13" s="33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48"/>
      <c r="X13" s="48"/>
      <c r="Y13" s="48"/>
      <c r="Z13" s="48"/>
      <c r="AA13" s="48"/>
      <c r="AB13" s="48"/>
      <c r="AC13" s="48"/>
      <c r="AD13" s="48"/>
      <c r="AE13" s="202">
        <v>6</v>
      </c>
      <c r="AF13" s="204" t="e">
        <f>AVERAGE('4º básico A'!P108,'4º básico B'!P108,'4º básico C'!P108)</f>
        <v>#DIV/0!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U13" s="21"/>
      <c r="AY13" s="469" t="s">
        <v>96</v>
      </c>
      <c r="AZ13" s="470"/>
      <c r="BA13" s="211">
        <f>SUM('4º básico A'!BU49,'4º básico B'!BU49,'4º básico C'!BU49)</f>
        <v>0</v>
      </c>
      <c r="BB13" s="212">
        <f>BA13/$F$11</f>
        <v>0</v>
      </c>
      <c r="BC13" s="211">
        <f>SUM('4º básico A'!BW49,'4º básico B'!BW49,'4º básico C'!BW49)</f>
        <v>0</v>
      </c>
      <c r="BD13" s="213">
        <f>BC13/$F$11</f>
        <v>0</v>
      </c>
      <c r="BE13" s="214">
        <f>SUM('4º básico A'!BY49,'4º básico B'!BY49,'4º básico C'!BY49)</f>
        <v>0</v>
      </c>
      <c r="BF13" s="212">
        <f>BE13/$F$11</f>
        <v>0</v>
      </c>
      <c r="BG13" s="215">
        <f>SUM('4º básico A'!CA49,'4º básico B'!CA49,'4º básico C'!CA49)</f>
        <v>0</v>
      </c>
      <c r="BH13" s="213">
        <f>BG13/$F$11</f>
        <v>0</v>
      </c>
    </row>
    <row r="14" spans="2:60" ht="24" customHeight="1" x14ac:dyDescent="0.2">
      <c r="AE14" s="202">
        <v>7</v>
      </c>
      <c r="AF14" s="204" t="e">
        <f>AVERAGE('4º básico A'!R108,'4º básico B'!R108,'4º básico C'!R108)</f>
        <v>#DIV/0!</v>
      </c>
      <c r="AU14" s="42" t="s">
        <v>0</v>
      </c>
      <c r="AY14" s="469" t="s">
        <v>97</v>
      </c>
      <c r="AZ14" s="470"/>
      <c r="BA14" s="211">
        <f>SUM('4º básico A'!BU50,'4º básico B'!BU50,'4º básico C'!BU50)</f>
        <v>0</v>
      </c>
      <c r="BB14" s="212">
        <f>BA14/$F$11</f>
        <v>0</v>
      </c>
      <c r="BC14" s="211">
        <f>SUM('4º básico A'!BW50,'4º básico B'!BW50,'4º básico C'!BW50)</f>
        <v>0</v>
      </c>
      <c r="BD14" s="213">
        <f>BC14/$F$11</f>
        <v>0</v>
      </c>
      <c r="BE14" s="214">
        <f>SUM('4º básico A'!BY50,'4º básico B'!BY50,'4º básico C'!BY50)</f>
        <v>0</v>
      </c>
      <c r="BF14" s="212">
        <f>BE14/$F$11</f>
        <v>0</v>
      </c>
      <c r="BG14" s="215">
        <f>SUM('4º básico A'!CA50,'4º básico B'!CA50,'4º básico C'!CA50)</f>
        <v>0</v>
      </c>
      <c r="BH14" s="213">
        <f>BG14/$F$11</f>
        <v>0</v>
      </c>
    </row>
    <row r="15" spans="2:60" ht="24" customHeight="1" thickBot="1" x14ac:dyDescent="0.25">
      <c r="B15" s="13"/>
      <c r="C15" s="13"/>
      <c r="D15" s="13" t="s">
        <v>39</v>
      </c>
      <c r="AE15" s="202">
        <v>8</v>
      </c>
      <c r="AF15" s="204" t="e">
        <f>AVERAGE('4º básico A'!T108,'4º básico B'!T108,'4º básico C'!T108)</f>
        <v>#DIV/0!</v>
      </c>
      <c r="AU15" s="42" t="s">
        <v>4</v>
      </c>
      <c r="AY15" s="471" t="s">
        <v>98</v>
      </c>
      <c r="AZ15" s="472"/>
      <c r="BA15" s="216">
        <f>SUM('4º básico A'!BU51,'4º básico B'!BU51,'4º básico C'!BU51)</f>
        <v>0</v>
      </c>
      <c r="BB15" s="217">
        <f>BA15/$F$11</f>
        <v>0</v>
      </c>
      <c r="BC15" s="216">
        <f>SUM('4º básico A'!BW51,'4º básico B'!BW51,'4º básico C'!BW51)</f>
        <v>0</v>
      </c>
      <c r="BD15" s="218">
        <f>BC15/$F$11</f>
        <v>0</v>
      </c>
      <c r="BE15" s="219">
        <f>SUM('4º básico A'!BY51,'4º básico B'!BY51,'4º básico C'!BY51)</f>
        <v>0</v>
      </c>
      <c r="BF15" s="217">
        <f>BE15/$F$11</f>
        <v>0</v>
      </c>
      <c r="BG15" s="220">
        <f>SUM('4º básico A'!CA51,'4º básico B'!CA51,'4º básico C'!CA51)</f>
        <v>0</v>
      </c>
      <c r="BH15" s="218">
        <f>BG15/$F$11</f>
        <v>0</v>
      </c>
    </row>
    <row r="16" spans="2:60" ht="24" customHeight="1" thickBot="1" x14ac:dyDescent="0.25">
      <c r="B16" s="473" t="s">
        <v>114</v>
      </c>
      <c r="C16" s="474"/>
      <c r="D16" s="474"/>
      <c r="E16" s="474"/>
      <c r="F16" s="474"/>
      <c r="G16" s="474"/>
      <c r="H16" s="474"/>
      <c r="I16" s="474"/>
      <c r="J16" s="474"/>
      <c r="K16" s="475"/>
      <c r="L16" s="221"/>
      <c r="M16" s="139"/>
      <c r="N16" s="139"/>
      <c r="O16" s="139"/>
      <c r="P16" s="139"/>
      <c r="Q16" s="139"/>
      <c r="R16" s="139"/>
      <c r="S16" s="37"/>
      <c r="T16" s="37"/>
      <c r="U16" s="37"/>
      <c r="AE16" s="202">
        <v>9</v>
      </c>
      <c r="AF16" s="204" t="e">
        <f>AVERAGE('4º básico A'!V108,'4º básico B'!V108,'4º básico C'!V108)</f>
        <v>#DIV/0!</v>
      </c>
      <c r="AU16" s="32"/>
    </row>
    <row r="17" spans="2:43" ht="18" customHeight="1" thickBot="1" x14ac:dyDescent="0.3">
      <c r="B17" s="222" t="s">
        <v>2</v>
      </c>
      <c r="C17" s="430" t="s">
        <v>12</v>
      </c>
      <c r="D17" s="430"/>
      <c r="E17" s="430"/>
      <c r="F17" s="430"/>
      <c r="G17" s="430"/>
      <c r="H17" s="430"/>
      <c r="I17" s="430"/>
      <c r="J17" s="430"/>
      <c r="K17" s="280" t="s">
        <v>92</v>
      </c>
      <c r="U17" s="37"/>
      <c r="AE17" s="202">
        <v>10</v>
      </c>
      <c r="AF17" s="204" t="e">
        <f>AVERAGE('4º básico A'!X108,'4º básico B'!X108,'4º básico C'!X108)</f>
        <v>#DIV/0!</v>
      </c>
      <c r="AN17" s="49"/>
      <c r="AO17" s="49"/>
      <c r="AP17" s="49"/>
      <c r="AQ17" s="49"/>
    </row>
    <row r="18" spans="2:43" ht="32.25" customHeight="1" x14ac:dyDescent="0.2">
      <c r="B18" s="223">
        <v>1</v>
      </c>
      <c r="C18" s="431" t="s">
        <v>55</v>
      </c>
      <c r="D18" s="432"/>
      <c r="E18" s="432"/>
      <c r="F18" s="432"/>
      <c r="G18" s="432"/>
      <c r="H18" s="432"/>
      <c r="I18" s="432"/>
      <c r="J18" s="433"/>
      <c r="K18" s="224" t="e">
        <f>AVERAGE('4º básico A'!F108,'4º básico B'!F108,'4º básico C'!F108)</f>
        <v>#DIV/0!</v>
      </c>
      <c r="L18" s="153"/>
      <c r="U18" s="37"/>
      <c r="AE18" s="202">
        <v>11</v>
      </c>
      <c r="AF18" s="204" t="e">
        <f>AVERAGE('4º básico A'!Z108,'4º básico B'!Z108,'4º básico C'!Z108)</f>
        <v>#DIV/0!</v>
      </c>
      <c r="AN18" s="49"/>
      <c r="AO18" s="49"/>
      <c r="AP18" s="49"/>
      <c r="AQ18" s="49"/>
    </row>
    <row r="19" spans="2:43" ht="32.25" customHeight="1" x14ac:dyDescent="0.2">
      <c r="B19" s="225">
        <v>2</v>
      </c>
      <c r="C19" s="427" t="s">
        <v>56</v>
      </c>
      <c r="D19" s="428"/>
      <c r="E19" s="428"/>
      <c r="F19" s="428"/>
      <c r="G19" s="428"/>
      <c r="H19" s="428"/>
      <c r="I19" s="428"/>
      <c r="J19" s="429"/>
      <c r="K19" s="226" t="e">
        <f>AVERAGE('4º básico A'!H108,'4º básico B'!H108,'4º básico C'!H108)</f>
        <v>#DIV/0!</v>
      </c>
      <c r="L19" s="153"/>
      <c r="U19" s="37"/>
      <c r="AE19" s="202">
        <v>12</v>
      </c>
      <c r="AF19" s="204" t="e">
        <f>AVERAGE('4º básico A'!AB108,'4º básico B'!AB108,'4º básico C'!AB108)</f>
        <v>#DIV/0!</v>
      </c>
      <c r="AN19" s="49"/>
      <c r="AO19" s="49"/>
      <c r="AP19" s="49"/>
      <c r="AQ19" s="49"/>
    </row>
    <row r="20" spans="2:43" ht="32.25" customHeight="1" x14ac:dyDescent="0.2">
      <c r="B20" s="277" t="s">
        <v>115</v>
      </c>
      <c r="C20" s="427" t="s">
        <v>57</v>
      </c>
      <c r="D20" s="428"/>
      <c r="E20" s="428"/>
      <c r="F20" s="428"/>
      <c r="G20" s="428"/>
      <c r="H20" s="428"/>
      <c r="I20" s="428"/>
      <c r="J20" s="429"/>
      <c r="K20" s="226" t="e">
        <f>AVERAGE('4º básico A'!J108,'4º básico A'!N108,'4º básico A'!R108,'4º básico A'!AD108,'4º básico B'!J108,'4º básico B'!N108,'4º básico B'!R108,'4º básico B'!AD108,'4º básico C'!J108,'4º básico C'!N108,'4º básico C'!R108,'4º básico C'!AD108)</f>
        <v>#DIV/0!</v>
      </c>
      <c r="L20" s="153"/>
      <c r="U20" s="37"/>
      <c r="AE20" s="202">
        <v>13</v>
      </c>
      <c r="AF20" s="204" t="e">
        <f>AVERAGE('4º básico A'!AD108,'4º básico B'!AD108,'4º básico C'!AD108)</f>
        <v>#DIV/0!</v>
      </c>
      <c r="AN20" s="49"/>
      <c r="AO20" s="49"/>
      <c r="AP20" s="49"/>
      <c r="AQ20" s="49"/>
    </row>
    <row r="21" spans="2:43" ht="32.25" customHeight="1" x14ac:dyDescent="0.2">
      <c r="B21" s="277" t="s">
        <v>116</v>
      </c>
      <c r="C21" s="427" t="s">
        <v>58</v>
      </c>
      <c r="D21" s="428"/>
      <c r="E21" s="428"/>
      <c r="F21" s="428"/>
      <c r="G21" s="428"/>
      <c r="H21" s="428"/>
      <c r="I21" s="428"/>
      <c r="J21" s="429"/>
      <c r="K21" s="226" t="e">
        <f>AVERAGE('4º básico A'!L108,'4º básico A'!P108,'4º básico B'!L108,'4º básico B'!P108,'4º básico C'!L108,'4º básico C'!P108)</f>
        <v>#DIV/0!</v>
      </c>
      <c r="L21" s="153"/>
      <c r="U21" s="37"/>
      <c r="AE21" s="202">
        <v>14</v>
      </c>
      <c r="AF21" s="227" t="e">
        <f>AVERAGE('4º básico A'!AF108,'4º básico B'!AF108,'4º básico C'!AF108)</f>
        <v>#DIV/0!</v>
      </c>
      <c r="AN21" s="49"/>
      <c r="AO21" s="49"/>
      <c r="AP21" s="49"/>
      <c r="AQ21" s="49"/>
    </row>
    <row r="22" spans="2:43" ht="32.25" customHeight="1" x14ac:dyDescent="0.2">
      <c r="B22" s="225">
        <v>8</v>
      </c>
      <c r="C22" s="427" t="s">
        <v>59</v>
      </c>
      <c r="D22" s="428"/>
      <c r="E22" s="428"/>
      <c r="F22" s="428"/>
      <c r="G22" s="428"/>
      <c r="H22" s="428"/>
      <c r="I22" s="428"/>
      <c r="J22" s="429"/>
      <c r="K22" s="226" t="e">
        <f>AVERAGE('4º básico A'!T108,'4º básico B'!T108,'4º básico C'!T108)</f>
        <v>#DIV/0!</v>
      </c>
      <c r="L22" s="153"/>
      <c r="U22" s="37"/>
      <c r="AE22" s="202">
        <v>15</v>
      </c>
      <c r="AF22" s="227" t="e">
        <f>AVERAGE('4º básico A'!AH108,'4º básico B'!AH108,'4º básico C'!AH108)</f>
        <v>#DIV/0!</v>
      </c>
      <c r="AN22" s="49"/>
      <c r="AO22" s="49"/>
      <c r="AP22" s="49"/>
      <c r="AQ22" s="49"/>
    </row>
    <row r="23" spans="2:43" ht="32.25" customHeight="1" x14ac:dyDescent="0.2">
      <c r="B23" s="277" t="s">
        <v>117</v>
      </c>
      <c r="C23" s="427" t="s">
        <v>60</v>
      </c>
      <c r="D23" s="428"/>
      <c r="E23" s="428"/>
      <c r="F23" s="428"/>
      <c r="G23" s="428"/>
      <c r="H23" s="428"/>
      <c r="I23" s="428"/>
      <c r="J23" s="429"/>
      <c r="K23" s="226" t="e">
        <f>AVERAGE('4º básico A'!V108,'4º básico A'!AZ108,'4º básico A'!BD108,'4º básico B'!V108,'4º básico B'!AZ108,'4º básico B'!BD108,'4º básico C'!V108,'4º básico C'!AZ108,'4º básico C'!BD108)</f>
        <v>#DIV/0!</v>
      </c>
      <c r="L23" s="153"/>
      <c r="U23" s="37"/>
      <c r="AE23" s="202">
        <v>16</v>
      </c>
      <c r="AF23" s="227" t="e">
        <f>AVERAGE('4º básico A'!AJ108,'4º básico B'!AJ108,'4º básico C'!AJ108)</f>
        <v>#DIV/0!</v>
      </c>
      <c r="AN23" s="50"/>
      <c r="AO23" s="50"/>
      <c r="AP23" s="50"/>
      <c r="AQ23" s="50"/>
    </row>
    <row r="24" spans="2:43" ht="32.25" customHeight="1" x14ac:dyDescent="0.2">
      <c r="B24" s="225">
        <v>10</v>
      </c>
      <c r="C24" s="427" t="s">
        <v>61</v>
      </c>
      <c r="D24" s="428"/>
      <c r="E24" s="428"/>
      <c r="F24" s="428"/>
      <c r="G24" s="428"/>
      <c r="H24" s="428"/>
      <c r="I24" s="428"/>
      <c r="J24" s="429"/>
      <c r="K24" s="226" t="e">
        <f>AVERAGE('4º básico A'!X108,'4º básico B'!X108,'4º básico C'!X108)</f>
        <v>#DIV/0!</v>
      </c>
      <c r="L24" s="153"/>
      <c r="U24" s="37"/>
      <c r="AE24" s="202">
        <v>17</v>
      </c>
      <c r="AF24" s="227" t="e">
        <f>AVERAGE('4º básico A'!AL108,'4º básico B'!AL108,'4º básico C'!AL108)</f>
        <v>#DIV/0!</v>
      </c>
      <c r="AN24" s="50"/>
      <c r="AO24" s="50"/>
      <c r="AP24" s="50"/>
      <c r="AQ24" s="50"/>
    </row>
    <row r="25" spans="2:43" ht="32.25" customHeight="1" x14ac:dyDescent="0.2">
      <c r="B25" s="225">
        <v>11</v>
      </c>
      <c r="C25" s="427" t="s">
        <v>62</v>
      </c>
      <c r="D25" s="428"/>
      <c r="E25" s="428"/>
      <c r="F25" s="428"/>
      <c r="G25" s="428"/>
      <c r="H25" s="428"/>
      <c r="I25" s="428"/>
      <c r="J25" s="429"/>
      <c r="K25" s="226" t="e">
        <f>AVERAGE('4º básico A'!Z108,'4º básico B'!Z108,'4º básico C'!Z108)</f>
        <v>#DIV/0!</v>
      </c>
      <c r="L25" s="153"/>
      <c r="U25" s="37"/>
      <c r="AE25" s="202">
        <v>18</v>
      </c>
      <c r="AF25" s="227" t="e">
        <f>AVERAGE('4º básico A'!AN108,'4º básico B'!AN108,'4º básico C'!AN108)</f>
        <v>#DIV/0!</v>
      </c>
      <c r="AN25" s="50"/>
      <c r="AO25" s="50"/>
      <c r="AP25" s="50"/>
      <c r="AQ25" s="50"/>
    </row>
    <row r="26" spans="2:43" ht="33" customHeight="1" x14ac:dyDescent="0.2">
      <c r="B26" s="225">
        <v>12</v>
      </c>
      <c r="C26" s="427" t="s">
        <v>63</v>
      </c>
      <c r="D26" s="428"/>
      <c r="E26" s="428"/>
      <c r="F26" s="428"/>
      <c r="G26" s="428"/>
      <c r="H26" s="428"/>
      <c r="I26" s="428"/>
      <c r="J26" s="429"/>
      <c r="K26" s="228" t="e">
        <f>AVERAGE('4º básico A'!AB108,'4º básico B'!AB108,'4º básico C'!AB108)</f>
        <v>#DIV/0!</v>
      </c>
      <c r="L26" s="229"/>
      <c r="M26" s="229"/>
      <c r="U26" s="37"/>
      <c r="AE26" s="202">
        <v>19</v>
      </c>
      <c r="AF26" s="227" t="e">
        <f>AVERAGE('4º básico A'!AP108,'4º básico B'!AP108,'4º básico C'!AP108)</f>
        <v>#DIV/0!</v>
      </c>
      <c r="AN26" s="50"/>
      <c r="AO26" s="50"/>
      <c r="AP26" s="50"/>
      <c r="AQ26" s="50"/>
    </row>
    <row r="27" spans="2:43" ht="33" customHeight="1" x14ac:dyDescent="0.2">
      <c r="B27" s="225">
        <v>14</v>
      </c>
      <c r="C27" s="427" t="s">
        <v>64</v>
      </c>
      <c r="D27" s="428"/>
      <c r="E27" s="428"/>
      <c r="F27" s="428"/>
      <c r="G27" s="428"/>
      <c r="H27" s="428"/>
      <c r="I27" s="428"/>
      <c r="J27" s="429"/>
      <c r="K27" s="228" t="e">
        <f>AVERAGE('4º básico A'!AF108,'4º básico B'!AF108,'4º básico C'!AF108)</f>
        <v>#DIV/0!</v>
      </c>
      <c r="L27" s="229"/>
      <c r="M27" s="229"/>
      <c r="U27" s="37"/>
      <c r="AE27" s="202">
        <v>20</v>
      </c>
      <c r="AF27" s="227" t="e">
        <f>AVERAGE('4º básico A'!AR108,'4º básico B'!AR108,'4º básico C'!AR108)</f>
        <v>#DIV/0!</v>
      </c>
      <c r="AN27" s="50"/>
      <c r="AO27" s="50"/>
      <c r="AP27" s="50"/>
      <c r="AQ27" s="50"/>
    </row>
    <row r="28" spans="2:43" ht="33" customHeight="1" x14ac:dyDescent="0.2">
      <c r="B28" s="277" t="s">
        <v>118</v>
      </c>
      <c r="C28" s="427" t="s">
        <v>65</v>
      </c>
      <c r="D28" s="428"/>
      <c r="E28" s="428"/>
      <c r="F28" s="428"/>
      <c r="G28" s="428"/>
      <c r="H28" s="428"/>
      <c r="I28" s="428"/>
      <c r="J28" s="429"/>
      <c r="K28" s="228" t="e">
        <f>AVERAGE('4º básico A'!AH108,'4º básico A'!BJ108,'4º básico B'!AH108,'4º básico B'!BJ108,'4º básico C'!AH108,'4º básico C'!BJ108)</f>
        <v>#DIV/0!</v>
      </c>
      <c r="L28" s="229"/>
      <c r="M28" s="229"/>
      <c r="U28" s="37"/>
      <c r="AE28" s="202">
        <v>21</v>
      </c>
      <c r="AF28" s="227" t="e">
        <f>AVERAGE('4º básico A'!AT108,'4º básico B'!AT108,'4º básico C'!AT108)</f>
        <v>#DIV/0!</v>
      </c>
      <c r="AN28" s="50"/>
      <c r="AO28" s="50"/>
      <c r="AP28" s="50"/>
      <c r="AQ28" s="50"/>
    </row>
    <row r="29" spans="2:43" ht="33" customHeight="1" x14ac:dyDescent="0.2">
      <c r="B29" s="225">
        <v>16</v>
      </c>
      <c r="C29" s="427" t="s">
        <v>66</v>
      </c>
      <c r="D29" s="428"/>
      <c r="E29" s="428"/>
      <c r="F29" s="428"/>
      <c r="G29" s="428"/>
      <c r="H29" s="428"/>
      <c r="I29" s="428"/>
      <c r="J29" s="429"/>
      <c r="K29" s="228" t="e">
        <f>AVERAGE('4º básico A'!AJ108,'4º básico B'!AJ108,'4º básico C'!AJ108)</f>
        <v>#DIV/0!</v>
      </c>
      <c r="L29" s="229"/>
      <c r="M29" s="229"/>
      <c r="U29" s="37"/>
      <c r="AE29" s="202">
        <v>22</v>
      </c>
      <c r="AF29" s="227" t="e">
        <f>AVERAGE('4º básico A'!AV108,'4º básico B'!AV108,'4º básico C'!AV108)</f>
        <v>#DIV/0!</v>
      </c>
      <c r="AN29" s="50"/>
      <c r="AO29" s="50"/>
      <c r="AP29" s="50"/>
      <c r="AQ29" s="50"/>
    </row>
    <row r="30" spans="2:43" ht="33" customHeight="1" x14ac:dyDescent="0.2">
      <c r="B30" s="225">
        <v>17</v>
      </c>
      <c r="C30" s="427" t="s">
        <v>67</v>
      </c>
      <c r="D30" s="428"/>
      <c r="E30" s="428"/>
      <c r="F30" s="428"/>
      <c r="G30" s="428"/>
      <c r="H30" s="428"/>
      <c r="I30" s="428"/>
      <c r="J30" s="429"/>
      <c r="K30" s="228" t="e">
        <f>AVERAGE('4º básico A'!AL108,'4º básico B'!AL108,'4º básico C'!AL108)</f>
        <v>#DIV/0!</v>
      </c>
      <c r="L30" s="229"/>
      <c r="M30" s="229"/>
      <c r="U30" s="37"/>
      <c r="AE30" s="202">
        <v>23</v>
      </c>
      <c r="AF30" s="227" t="e">
        <f>AVERAGE('4º básico A'!AX108,'4º básico B'!AX108,'4º básico C'!AX108)</f>
        <v>#DIV/0!</v>
      </c>
      <c r="AN30" s="50"/>
      <c r="AO30" s="50"/>
      <c r="AP30" s="50"/>
      <c r="AQ30" s="50"/>
    </row>
    <row r="31" spans="2:43" ht="33" customHeight="1" x14ac:dyDescent="0.2">
      <c r="B31" s="225">
        <v>18</v>
      </c>
      <c r="C31" s="427" t="s">
        <v>68</v>
      </c>
      <c r="D31" s="428"/>
      <c r="E31" s="428"/>
      <c r="F31" s="428"/>
      <c r="G31" s="428"/>
      <c r="H31" s="428"/>
      <c r="I31" s="428"/>
      <c r="J31" s="429"/>
      <c r="K31" s="228" t="e">
        <f>AVERAGE('4º básico A'!AN108,'4º básico B'!AN108,'4º básico C'!AN108)</f>
        <v>#DIV/0!</v>
      </c>
      <c r="L31" s="229"/>
      <c r="M31" s="229"/>
      <c r="U31" s="37"/>
      <c r="AE31" s="202">
        <v>24</v>
      </c>
      <c r="AF31" s="227" t="e">
        <f>AVERAGE('4º básico A'!AZ108,'4º básico B'!AZ108,'4º básico C'!AZ108)</f>
        <v>#DIV/0!</v>
      </c>
      <c r="AN31" s="50"/>
      <c r="AO31" s="50"/>
      <c r="AP31" s="50"/>
      <c r="AQ31" s="50"/>
    </row>
    <row r="32" spans="2:43" ht="33" customHeight="1" x14ac:dyDescent="0.2">
      <c r="B32" s="225">
        <v>19</v>
      </c>
      <c r="C32" s="427" t="s">
        <v>69</v>
      </c>
      <c r="D32" s="428"/>
      <c r="E32" s="428"/>
      <c r="F32" s="428"/>
      <c r="G32" s="428"/>
      <c r="H32" s="428"/>
      <c r="I32" s="428"/>
      <c r="J32" s="429"/>
      <c r="K32" s="228" t="e">
        <f>AVERAGE('4º básico A'!AP108,'4º básico B'!AP108,'4º básico C'!AP108)</f>
        <v>#DIV/0!</v>
      </c>
      <c r="L32" s="229"/>
      <c r="M32" s="229"/>
      <c r="U32" s="37"/>
      <c r="AE32" s="202">
        <v>25</v>
      </c>
      <c r="AF32" s="227" t="e">
        <f>AVERAGE('4º básico A'!BB108,'4º básico B'!BB108,'4º básico C'!BB108)</f>
        <v>#DIV/0!</v>
      </c>
      <c r="AN32" s="50"/>
      <c r="AO32" s="50"/>
      <c r="AP32" s="50"/>
      <c r="AQ32" s="50"/>
    </row>
    <row r="33" spans="2:43" ht="33" customHeight="1" x14ac:dyDescent="0.2">
      <c r="B33" s="225">
        <v>20</v>
      </c>
      <c r="C33" s="427" t="s">
        <v>70</v>
      </c>
      <c r="D33" s="428"/>
      <c r="E33" s="428"/>
      <c r="F33" s="428"/>
      <c r="G33" s="428"/>
      <c r="H33" s="428"/>
      <c r="I33" s="428"/>
      <c r="J33" s="429"/>
      <c r="K33" s="228" t="e">
        <f>AVERAGE('4º básico A'!AR108,'4º básico B'!AR108,'4º básico C'!AR108)</f>
        <v>#DIV/0!</v>
      </c>
      <c r="L33" s="229"/>
      <c r="M33" s="229"/>
      <c r="U33" s="37"/>
      <c r="AE33" s="202">
        <v>26</v>
      </c>
      <c r="AF33" s="227" t="e">
        <f>AVERAGE('4º básico A'!BD108,'4º básico B'!BD108,'4º básico C'!BD108)</f>
        <v>#DIV/0!</v>
      </c>
      <c r="AN33" s="50"/>
      <c r="AO33" s="50"/>
      <c r="AP33" s="50"/>
      <c r="AQ33" s="50"/>
    </row>
    <row r="34" spans="2:43" ht="33" customHeight="1" x14ac:dyDescent="0.2">
      <c r="B34" s="225">
        <v>21</v>
      </c>
      <c r="C34" s="427" t="s">
        <v>71</v>
      </c>
      <c r="D34" s="428"/>
      <c r="E34" s="428"/>
      <c r="F34" s="428"/>
      <c r="G34" s="428"/>
      <c r="H34" s="428"/>
      <c r="I34" s="428"/>
      <c r="J34" s="429"/>
      <c r="K34" s="228" t="e">
        <f>AVERAGE('4º básico A'!AT108,'4º básico B'!AT108,'4º básico C'!AT108)</f>
        <v>#DIV/0!</v>
      </c>
      <c r="L34" s="229"/>
      <c r="M34" s="229"/>
      <c r="U34" s="37"/>
      <c r="AE34" s="202">
        <v>27</v>
      </c>
      <c r="AF34" s="227" t="e">
        <f>AVERAGE('4º básico A'!BF108,'4º básico B'!BF108,'4º básico C'!BF108)</f>
        <v>#DIV/0!</v>
      </c>
      <c r="AN34" s="50"/>
      <c r="AO34" s="50"/>
      <c r="AP34" s="50"/>
      <c r="AQ34" s="50"/>
    </row>
    <row r="35" spans="2:43" ht="33" customHeight="1" x14ac:dyDescent="0.2">
      <c r="B35" s="225">
        <v>22</v>
      </c>
      <c r="C35" s="427" t="s">
        <v>72</v>
      </c>
      <c r="D35" s="428"/>
      <c r="E35" s="428"/>
      <c r="F35" s="428"/>
      <c r="G35" s="428"/>
      <c r="H35" s="428"/>
      <c r="I35" s="428"/>
      <c r="J35" s="429"/>
      <c r="K35" s="228" t="e">
        <f>AVERAGE('4º básico A'!AV108,'4º básico B'!AV108,'4º básico C'!AV108)</f>
        <v>#DIV/0!</v>
      </c>
      <c r="L35" s="229"/>
      <c r="M35" s="229"/>
      <c r="U35" s="37"/>
      <c r="AE35" s="202">
        <v>28</v>
      </c>
      <c r="AF35" s="227" t="e">
        <f>AVERAGE('4º básico A'!BH108,'4º básico B'!BH108,'4º básico C'!BH108)</f>
        <v>#DIV/0!</v>
      </c>
      <c r="AN35" s="50"/>
      <c r="AO35" s="50"/>
      <c r="AP35" s="50"/>
      <c r="AQ35" s="50"/>
    </row>
    <row r="36" spans="2:43" ht="26.25" customHeight="1" x14ac:dyDescent="0.2">
      <c r="B36" s="225">
        <v>23</v>
      </c>
      <c r="C36" s="427" t="s">
        <v>73</v>
      </c>
      <c r="D36" s="428"/>
      <c r="E36" s="428"/>
      <c r="F36" s="428"/>
      <c r="G36" s="428"/>
      <c r="H36" s="428"/>
      <c r="I36" s="428"/>
      <c r="J36" s="429"/>
      <c r="K36" s="226" t="e">
        <f>AVERAGE('4º básico A'!AX108,'4º básico B'!AX108,'4º básico C'!AX108)</f>
        <v>#DIV/0!</v>
      </c>
      <c r="L36" s="153"/>
      <c r="U36" s="37"/>
      <c r="AE36" s="202">
        <v>29</v>
      </c>
      <c r="AF36" s="227" t="e">
        <f>AVERAGE('4º básico A'!BJ108,'4º básico B'!BJ108,'4º básico C'!BJ108)</f>
        <v>#DIV/0!</v>
      </c>
      <c r="AN36" s="50"/>
      <c r="AO36" s="50"/>
      <c r="AP36" s="50"/>
      <c r="AQ36" s="50"/>
    </row>
    <row r="37" spans="2:43" ht="26.25" customHeight="1" x14ac:dyDescent="0.2">
      <c r="B37" s="225">
        <v>25</v>
      </c>
      <c r="C37" s="427" t="s">
        <v>74</v>
      </c>
      <c r="D37" s="428"/>
      <c r="E37" s="428"/>
      <c r="F37" s="428"/>
      <c r="G37" s="428"/>
      <c r="H37" s="428"/>
      <c r="I37" s="428"/>
      <c r="J37" s="429"/>
      <c r="K37" s="226" t="e">
        <f>AVERAGE('4º básico A'!BB108,'4º básico B'!BB108,'4º básico C'!BB108)</f>
        <v>#DIV/0!</v>
      </c>
      <c r="L37" s="153"/>
      <c r="U37" s="37"/>
      <c r="AE37" s="202">
        <v>30</v>
      </c>
      <c r="AF37" s="227" t="e">
        <f>AVERAGE('4º básico A'!BL108,'4º básico B'!BL108,'4º básico C'!BL108)</f>
        <v>#DIV/0!</v>
      </c>
      <c r="AN37" s="50"/>
      <c r="AO37" s="50"/>
      <c r="AP37" s="50"/>
      <c r="AQ37" s="50"/>
    </row>
    <row r="38" spans="2:43" ht="26.25" customHeight="1" x14ac:dyDescent="0.2">
      <c r="B38" s="225">
        <v>27</v>
      </c>
      <c r="C38" s="427" t="s">
        <v>75</v>
      </c>
      <c r="D38" s="428"/>
      <c r="E38" s="428"/>
      <c r="F38" s="428"/>
      <c r="G38" s="428"/>
      <c r="H38" s="428"/>
      <c r="I38" s="428"/>
      <c r="J38" s="429"/>
      <c r="K38" s="226" t="e">
        <f>AVERAGE('4º básico A'!BF108,'4º básico B'!BF108,'4º básico C'!BF108)</f>
        <v>#DIV/0!</v>
      </c>
      <c r="L38" s="153"/>
      <c r="U38" s="37"/>
      <c r="AE38" s="278"/>
      <c r="AF38" s="279"/>
      <c r="AN38" s="50"/>
      <c r="AO38" s="50"/>
      <c r="AP38" s="50"/>
      <c r="AQ38" s="50"/>
    </row>
    <row r="39" spans="2:43" ht="26.25" customHeight="1" x14ac:dyDescent="0.2">
      <c r="B39" s="225">
        <v>28</v>
      </c>
      <c r="C39" s="427" t="s">
        <v>76</v>
      </c>
      <c r="D39" s="428"/>
      <c r="E39" s="428"/>
      <c r="F39" s="428"/>
      <c r="G39" s="428"/>
      <c r="H39" s="428"/>
      <c r="I39" s="428"/>
      <c r="J39" s="429"/>
      <c r="K39" s="226" t="e">
        <f>AVERAGE('4º básico A'!BH108,'4º básico B'!BH108,'4º básico C'!BH108)</f>
        <v>#DIV/0!</v>
      </c>
      <c r="L39" s="153"/>
      <c r="U39" s="37"/>
      <c r="AE39" s="278"/>
      <c r="AF39" s="279"/>
      <c r="AN39" s="50"/>
      <c r="AO39" s="50"/>
      <c r="AP39" s="50"/>
      <c r="AQ39" s="50"/>
    </row>
    <row r="40" spans="2:43" ht="26.25" customHeight="1" x14ac:dyDescent="0.2">
      <c r="B40" s="225">
        <v>30</v>
      </c>
      <c r="C40" s="427" t="s">
        <v>77</v>
      </c>
      <c r="D40" s="428"/>
      <c r="E40" s="428"/>
      <c r="F40" s="428"/>
      <c r="G40" s="428"/>
      <c r="H40" s="428"/>
      <c r="I40" s="428"/>
      <c r="J40" s="429"/>
      <c r="K40" s="226" t="e">
        <f>AVERAGE('4º básico A'!BL108,'4º básico B'!BL108,'4º básico C'!BL108)</f>
        <v>#DIV/0!</v>
      </c>
      <c r="L40" s="153"/>
      <c r="U40" s="37"/>
      <c r="AE40" s="278"/>
      <c r="AF40" s="279"/>
      <c r="AN40" s="50"/>
      <c r="AO40" s="50"/>
      <c r="AP40" s="50"/>
      <c r="AQ40" s="50"/>
    </row>
    <row r="41" spans="2:43" ht="26.25" customHeight="1" x14ac:dyDescent="0.2">
      <c r="B41" s="231"/>
      <c r="C41" s="479"/>
      <c r="D41" s="479"/>
      <c r="E41" s="479"/>
      <c r="F41" s="479"/>
      <c r="G41" s="479"/>
      <c r="H41" s="479"/>
      <c r="I41" s="479"/>
      <c r="J41" s="479"/>
      <c r="K41" s="232"/>
      <c r="L41" s="153"/>
      <c r="U41" s="37"/>
      <c r="AN41" s="36"/>
      <c r="AO41" s="36"/>
      <c r="AP41" s="36"/>
      <c r="AQ41" s="36"/>
    </row>
    <row r="42" spans="2:43" ht="46.5" customHeight="1" x14ac:dyDescent="0.2">
      <c r="B42" s="231"/>
      <c r="C42" s="233"/>
      <c r="D42" s="233"/>
      <c r="E42" s="233"/>
      <c r="F42" s="233"/>
      <c r="G42" s="233"/>
      <c r="H42" s="233"/>
      <c r="I42" s="233"/>
      <c r="J42" s="233"/>
      <c r="K42" s="234"/>
      <c r="L42" s="153"/>
      <c r="U42" s="37"/>
      <c r="AN42" s="36"/>
      <c r="AO42" s="36"/>
      <c r="AP42" s="36"/>
      <c r="AQ42" s="36"/>
    </row>
    <row r="43" spans="2:43" ht="102" customHeight="1" x14ac:dyDescent="0.2">
      <c r="B43" s="235"/>
      <c r="C43" s="13"/>
      <c r="H43" s="59"/>
      <c r="I43" s="59"/>
      <c r="J43" s="59"/>
      <c r="K43" s="236"/>
      <c r="U43" s="37"/>
      <c r="AN43" s="36"/>
      <c r="AO43" s="36"/>
      <c r="AP43" s="36"/>
      <c r="AQ43" s="36"/>
    </row>
    <row r="44" spans="2:43" ht="30" customHeight="1" thickBot="1" x14ac:dyDescent="0.25">
      <c r="B44" s="235"/>
      <c r="C44" s="13"/>
      <c r="H44" s="59"/>
      <c r="I44" s="59"/>
      <c r="J44" s="59"/>
      <c r="K44" s="236"/>
      <c r="U44" s="37"/>
      <c r="AG44" s="237" t="s">
        <v>99</v>
      </c>
      <c r="AH44" s="237" t="s">
        <v>100</v>
      </c>
      <c r="AI44" s="237" t="s">
        <v>101</v>
      </c>
      <c r="AN44" s="36"/>
      <c r="AO44" s="36"/>
      <c r="AP44" s="36"/>
      <c r="AQ44" s="36"/>
    </row>
    <row r="45" spans="2:43" s="197" customFormat="1" ht="30" customHeight="1" thickBot="1" x14ac:dyDescent="0.25">
      <c r="C45" s="480" t="s">
        <v>102</v>
      </c>
      <c r="D45" s="481"/>
      <c r="E45" s="482"/>
      <c r="H45" s="238"/>
      <c r="I45" s="238"/>
      <c r="J45" s="238"/>
      <c r="K45" s="239"/>
      <c r="L45" s="240"/>
      <c r="U45" s="241"/>
      <c r="W45" s="242"/>
      <c r="X45" s="242"/>
      <c r="Y45" s="242"/>
      <c r="Z45" s="242"/>
      <c r="AA45" s="242"/>
      <c r="AB45" s="242"/>
      <c r="AC45" s="242"/>
      <c r="AD45" s="242"/>
      <c r="AE45" s="242"/>
      <c r="AF45" s="243"/>
      <c r="AG45" s="495" t="s">
        <v>37</v>
      </c>
      <c r="AH45" s="483" t="s">
        <v>35</v>
      </c>
      <c r="AI45" s="486" t="s">
        <v>36</v>
      </c>
      <c r="AJ45" s="242"/>
      <c r="AK45" s="242"/>
      <c r="AL45" s="242"/>
      <c r="AM45" s="242"/>
      <c r="AN45" s="244"/>
      <c r="AO45" s="244"/>
      <c r="AP45" s="244"/>
      <c r="AQ45" s="244"/>
    </row>
    <row r="46" spans="2:43" s="197" customFormat="1" ht="63" customHeight="1" thickBot="1" x14ac:dyDescent="0.25">
      <c r="B46" s="245" t="s">
        <v>103</v>
      </c>
      <c r="C46" s="246" t="s">
        <v>104</v>
      </c>
      <c r="D46" s="247" t="s">
        <v>105</v>
      </c>
      <c r="E46" s="247" t="s">
        <v>106</v>
      </c>
      <c r="H46" s="238"/>
      <c r="I46" s="238"/>
      <c r="J46" s="238"/>
      <c r="K46" s="239"/>
      <c r="L46" s="240"/>
      <c r="U46" s="241"/>
      <c r="W46" s="242"/>
      <c r="X46" s="242"/>
      <c r="Y46" s="242"/>
      <c r="Z46" s="242"/>
      <c r="AA46" s="242"/>
      <c r="AB46" s="242"/>
      <c r="AC46" s="242"/>
      <c r="AD46" s="242"/>
      <c r="AE46" s="242"/>
      <c r="AF46" s="243"/>
      <c r="AG46" s="496"/>
      <c r="AH46" s="484"/>
      <c r="AI46" s="487"/>
      <c r="AJ46" s="242"/>
      <c r="AK46" s="242"/>
      <c r="AL46" s="242"/>
      <c r="AM46" s="242"/>
      <c r="AN46" s="244"/>
      <c r="AO46" s="244"/>
      <c r="AP46" s="244"/>
      <c r="AQ46" s="244"/>
    </row>
    <row r="47" spans="2:43" s="197" customFormat="1" ht="30" customHeight="1" thickBot="1" x14ac:dyDescent="0.25">
      <c r="B47" s="281" t="s">
        <v>121</v>
      </c>
      <c r="C47" s="248" t="e">
        <f>'4º básico A'!$BN$108*0.01</f>
        <v>#DIV/0!</v>
      </c>
      <c r="D47" s="249">
        <f>'4º básico A'!$BO$108</f>
        <v>2</v>
      </c>
      <c r="E47" s="250">
        <f>SQRT('4º básico A'!$BT$59/'4º básico A'!$BT$60)</f>
        <v>0</v>
      </c>
      <c r="H47" s="238"/>
      <c r="I47" s="238"/>
      <c r="J47" s="238"/>
      <c r="K47" s="239"/>
      <c r="L47" s="240"/>
      <c r="U47" s="241"/>
      <c r="W47" s="242"/>
      <c r="X47" s="242"/>
      <c r="Y47" s="242"/>
      <c r="Z47" s="242"/>
      <c r="AA47" s="242"/>
      <c r="AB47" s="242"/>
      <c r="AC47" s="242"/>
      <c r="AD47" s="242"/>
      <c r="AE47" s="242"/>
      <c r="AF47" s="243"/>
      <c r="AG47" s="496"/>
      <c r="AH47" s="484"/>
      <c r="AI47" s="487"/>
      <c r="AJ47" s="242"/>
      <c r="AK47" s="242"/>
      <c r="AL47" s="242"/>
      <c r="AM47" s="242"/>
      <c r="AN47" s="244"/>
      <c r="AO47" s="244"/>
      <c r="AP47" s="244"/>
      <c r="AQ47" s="244"/>
    </row>
    <row r="48" spans="2:43" s="197" customFormat="1" ht="30" customHeight="1" thickBot="1" x14ac:dyDescent="0.25">
      <c r="B48" s="282" t="s">
        <v>122</v>
      </c>
      <c r="C48" s="248" t="e">
        <f>'4º básico B'!$BN$108*0.01</f>
        <v>#DIV/0!</v>
      </c>
      <c r="D48" s="249" t="e">
        <f>'4º básico B'!$BO$108</f>
        <v>#DIV/0!</v>
      </c>
      <c r="E48" s="250" t="e">
        <f>SQRT('4º básico B'!$BT$59/'4º básico B'!$BT$60)</f>
        <v>#DIV/0!</v>
      </c>
      <c r="H48" s="238"/>
      <c r="I48" s="238"/>
      <c r="J48" s="238"/>
      <c r="K48" s="239"/>
      <c r="L48" s="240"/>
      <c r="U48" s="241"/>
      <c r="W48" s="242"/>
      <c r="X48" s="242"/>
      <c r="Y48" s="242"/>
      <c r="Z48" s="242"/>
      <c r="AA48" s="242"/>
      <c r="AB48" s="242"/>
      <c r="AC48" s="242"/>
      <c r="AD48" s="242"/>
      <c r="AE48" s="242"/>
      <c r="AF48" s="243"/>
      <c r="AG48" s="497"/>
      <c r="AH48" s="485"/>
      <c r="AI48" s="488"/>
      <c r="AJ48" s="242"/>
      <c r="AK48" s="242"/>
      <c r="AL48" s="242"/>
      <c r="AM48" s="242"/>
      <c r="AN48" s="244"/>
      <c r="AO48" s="244"/>
      <c r="AP48" s="244"/>
      <c r="AQ48" s="244"/>
    </row>
    <row r="49" spans="2:44" ht="30" customHeight="1" thickBot="1" x14ac:dyDescent="0.25">
      <c r="B49" s="283" t="s">
        <v>123</v>
      </c>
      <c r="C49" s="248" t="e">
        <f>'4º básico C'!$BN$108*0.01</f>
        <v>#DIV/0!</v>
      </c>
      <c r="D49" s="249" t="e">
        <f>'4º básico C'!$BO$108</f>
        <v>#DIV/0!</v>
      </c>
      <c r="E49" s="250" t="e">
        <f>SQRT('4º básico C'!$BT$59/'4º básico C'!$BT$60)</f>
        <v>#DIV/0!</v>
      </c>
      <c r="F49" s="197"/>
      <c r="H49" s="59"/>
      <c r="I49" s="59"/>
      <c r="J49" s="59"/>
      <c r="K49" s="236"/>
      <c r="U49" s="37"/>
      <c r="AG49" s="290">
        <f>SUM('4º básico A'!CD78,'4º básico B'!CD78,'4º básico C'!CD78)</f>
        <v>1</v>
      </c>
      <c r="AH49" s="291">
        <f>SUM('4º básico A'!CE78,'4º básico B'!CE78,'4º básico C'!CE78)</f>
        <v>0</v>
      </c>
      <c r="AI49" s="292">
        <f>SUM('4º básico A'!CF78,'4º básico B'!CF78,'4º básico C'!CF78)</f>
        <v>0</v>
      </c>
      <c r="AJ49" s="251">
        <f>SUM(AG49,AH49,AI49)</f>
        <v>1</v>
      </c>
      <c r="AN49" s="36"/>
      <c r="AO49" s="36"/>
      <c r="AP49" s="36"/>
      <c r="AQ49" s="36"/>
    </row>
    <row r="50" spans="2:44" ht="36" customHeight="1" thickBot="1" x14ac:dyDescent="0.25">
      <c r="B50" s="252" t="s">
        <v>92</v>
      </c>
      <c r="C50" s="253" t="e">
        <f>AVERAGEIF(C47:C49,"&gt;0")</f>
        <v>#DIV/0!</v>
      </c>
      <c r="D50" s="254">
        <f>AVERAGEIF(D47:D49,"&gt;0")</f>
        <v>2</v>
      </c>
      <c r="H50" s="59"/>
      <c r="I50" s="59"/>
      <c r="J50" s="59"/>
      <c r="K50" s="236"/>
      <c r="L50" s="236"/>
      <c r="M50" s="59"/>
      <c r="N50" s="37"/>
      <c r="O50" s="37"/>
      <c r="P50" s="37"/>
      <c r="Q50" s="37"/>
      <c r="R50" s="37"/>
      <c r="S50" s="37"/>
      <c r="T50" s="37"/>
      <c r="U50" s="37"/>
      <c r="V50" s="37"/>
      <c r="W50" s="51"/>
      <c r="X50" s="51"/>
      <c r="Y50" s="51"/>
      <c r="AG50" s="293">
        <f>AG49*1/$AJ$49</f>
        <v>1</v>
      </c>
      <c r="AH50" s="294">
        <f>AH49*1/$AJ$49</f>
        <v>0</v>
      </c>
      <c r="AI50" s="295">
        <f>AI49*1/$AJ$49</f>
        <v>0</v>
      </c>
    </row>
    <row r="51" spans="2:44" ht="21" customHeight="1" x14ac:dyDescent="0.2">
      <c r="B51" s="231"/>
      <c r="L51" s="236"/>
      <c r="M51" s="59"/>
      <c r="N51" s="37"/>
      <c r="O51" s="37"/>
      <c r="P51" s="37"/>
      <c r="Q51" s="37"/>
      <c r="R51" s="37"/>
      <c r="S51" s="37"/>
      <c r="T51" s="37"/>
      <c r="U51" s="37"/>
      <c r="V51" s="37"/>
      <c r="W51" s="51"/>
      <c r="X51" s="51"/>
      <c r="Y51" s="51"/>
      <c r="AG51" s="179"/>
      <c r="AH51" s="179"/>
      <c r="AI51" s="179"/>
    </row>
    <row r="52" spans="2:44" ht="37.5" customHeight="1" thickBot="1" x14ac:dyDescent="0.25">
      <c r="L52" s="236"/>
      <c r="M52" s="59"/>
      <c r="S52" s="37"/>
      <c r="AG52" s="179"/>
      <c r="AH52" s="179"/>
      <c r="AI52" s="179"/>
    </row>
    <row r="53" spans="2:44" ht="18.75" customHeight="1" thickBot="1" x14ac:dyDescent="0.25">
      <c r="B53" s="473" t="s">
        <v>119</v>
      </c>
      <c r="C53" s="474"/>
      <c r="D53" s="474"/>
      <c r="E53" s="474"/>
      <c r="F53" s="474"/>
      <c r="G53" s="474"/>
      <c r="H53" s="474"/>
      <c r="I53" s="474"/>
      <c r="J53" s="474"/>
      <c r="K53" s="475"/>
      <c r="L53" s="255"/>
      <c r="M53" s="59"/>
      <c r="S53" s="37"/>
      <c r="AG53" s="179"/>
      <c r="AH53" s="179"/>
      <c r="AI53" s="179"/>
    </row>
    <row r="54" spans="2:44" ht="18.75" customHeight="1" thickBot="1" x14ac:dyDescent="0.3">
      <c r="B54" s="222" t="s">
        <v>2</v>
      </c>
      <c r="C54" s="489" t="s">
        <v>40</v>
      </c>
      <c r="D54" s="490"/>
      <c r="E54" s="490"/>
      <c r="F54" s="490"/>
      <c r="G54" s="490"/>
      <c r="H54" s="490"/>
      <c r="I54" s="490"/>
      <c r="J54" s="491"/>
      <c r="K54" s="256" t="s">
        <v>92</v>
      </c>
      <c r="L54" s="255"/>
      <c r="M54" s="59"/>
      <c r="S54" s="37"/>
      <c r="AG54" s="179"/>
      <c r="AH54" s="179"/>
      <c r="AI54" s="179"/>
    </row>
    <row r="55" spans="2:44" ht="24.75" customHeight="1" x14ac:dyDescent="0.2">
      <c r="B55" s="223" t="s">
        <v>111</v>
      </c>
      <c r="C55" s="492" t="s">
        <v>107</v>
      </c>
      <c r="D55" s="493"/>
      <c r="E55" s="493"/>
      <c r="F55" s="493"/>
      <c r="G55" s="493"/>
      <c r="H55" s="493"/>
      <c r="I55" s="493"/>
      <c r="J55" s="494"/>
      <c r="K55" s="257" t="e">
        <f>AVERAGE('4º básico A'!F108,'4º básico A'!AH108,'4º básico A'!BJ108,'4º básico B'!F108,'4º básico B'!AH108,'4º básico B'!BJ108,'4º básico C'!F108,'4º básico C'!AH108,'4º básico C'!BJ108)</f>
        <v>#DIV/0!</v>
      </c>
      <c r="L55" s="236"/>
      <c r="M55" s="59"/>
      <c r="S55" s="13"/>
      <c r="T55" s="13"/>
      <c r="U55" s="13"/>
      <c r="V55" s="13"/>
      <c r="W55" s="13"/>
      <c r="AG55" s="179"/>
      <c r="AH55" s="179"/>
      <c r="AI55" s="179"/>
      <c r="AN55" s="13"/>
      <c r="AO55" s="13"/>
      <c r="AP55" s="13"/>
      <c r="AQ55" s="13"/>
    </row>
    <row r="56" spans="2:44" ht="39" customHeight="1" x14ac:dyDescent="0.2">
      <c r="B56" s="277" t="s">
        <v>124</v>
      </c>
      <c r="C56" s="476" t="s">
        <v>108</v>
      </c>
      <c r="D56" s="477"/>
      <c r="E56" s="477"/>
      <c r="F56" s="477"/>
      <c r="G56" s="477"/>
      <c r="H56" s="477"/>
      <c r="I56" s="477"/>
      <c r="J56" s="478"/>
      <c r="K56" s="258" t="e">
        <f>AVERAGE('4º básico A'!L108,'4º básico A'!P108,'4º básico A'!T108,'4º básico A'!X108:Z108,'4º básico A'!AJ108,'4º básico A'!AP108,'4º básico A'!AT108,'4º básico A'!AX108,'4º básico A'!BB108,'4º básico B'!L108,'4º básico B'!P108,'4º básico B'!T108,'4º básico B'!X108:Z108,'4º básico B'!AJ108,'4º básico B'!AP108,'4º básico B'!AT108,'4º básico B'!AX108,'4º básico B'!BB108,'4º básico C'!L108,'4º básico C'!P108,'4º básico C'!T108,'4º básico C'!X108:Z108,'4º básico C'!AJ108,'4º básico C'!AP108,'4º básico C'!AT108,'4º básico C'!AX108,'4º básico C'!BB108)</f>
        <v>#DIV/0!</v>
      </c>
      <c r="L56" s="236"/>
      <c r="M56" s="59"/>
      <c r="S56" s="37"/>
      <c r="T56" s="37"/>
      <c r="U56" s="37"/>
      <c r="AG56" s="52"/>
      <c r="AH56" s="52"/>
      <c r="AI56" s="52"/>
      <c r="AN56" s="52"/>
      <c r="AQ56" s="51"/>
      <c r="AR56" s="37"/>
    </row>
    <row r="57" spans="2:44" ht="60.75" customHeight="1" x14ac:dyDescent="0.2">
      <c r="B57" s="225" t="s">
        <v>112</v>
      </c>
      <c r="C57" s="498" t="s">
        <v>109</v>
      </c>
      <c r="D57" s="499"/>
      <c r="E57" s="499"/>
      <c r="F57" s="499"/>
      <c r="G57" s="499"/>
      <c r="H57" s="499"/>
      <c r="I57" s="499"/>
      <c r="J57" s="500"/>
      <c r="K57" s="258" t="e">
        <f>AVERAGE('4º básico A'!H108:J108,'4º básico A'!N108,'4º básico A'!R108,'4º básico A'!V108,'4º básico A'!AB108:AF108,'4º básico A'!AL108:AN108,'4º básico A'!AR108,'4º básico A'!AV108,'4º básico A'!AZ108,'4º básico A'!BD108:BH108,'4º básico B'!H108:J108,'4º básico B'!N108,'4º básico B'!R108,'4º básico B'!V108,'4º básico B'!AB108:AF108,'4º básico B'!AL108:AN108,'4º básico B'!AR108,'4º básico B'!AV108,'4º básico B'!AZ108,'4º básico B'!BD108:BH108,'4º básico C'!H108:J108,'4º básico C'!N108,'4º básico C'!R108,'4º básico C'!V108,'4º básico C'!AB108:AF108,'4º básico C'!AL108:AN108,'4º básico C'!AR108,'4º básico C'!AV108,'4º básico C'!AZ108,'4º básico C'!BD108:BH108)</f>
        <v>#DIV/0!</v>
      </c>
      <c r="L57" s="236"/>
      <c r="M57" s="59"/>
      <c r="S57" s="37"/>
      <c r="T57" s="37"/>
      <c r="U57" s="37"/>
      <c r="V57" s="37"/>
      <c r="W57" s="52"/>
      <c r="X57" s="259"/>
      <c r="Y57" s="52"/>
      <c r="Z57" s="259"/>
      <c r="AA57" s="52"/>
      <c r="AB57" s="259"/>
      <c r="AC57" s="259"/>
      <c r="AD57" s="259"/>
      <c r="AE57" s="52"/>
      <c r="AF57" s="260"/>
      <c r="AG57" s="98"/>
      <c r="AH57" s="98"/>
      <c r="AI57" s="98"/>
      <c r="AJ57" s="259"/>
      <c r="AK57" s="52"/>
      <c r="AL57" s="259"/>
      <c r="AM57" s="52"/>
      <c r="AN57" s="52"/>
      <c r="AO57" s="52"/>
      <c r="AP57" s="52"/>
      <c r="AQ57" s="52"/>
    </row>
    <row r="58" spans="2:44" ht="24.75" customHeight="1" thickBot="1" x14ac:dyDescent="0.25">
      <c r="B58" s="230">
        <v>30</v>
      </c>
      <c r="C58" s="501" t="s">
        <v>110</v>
      </c>
      <c r="D58" s="502"/>
      <c r="E58" s="502"/>
      <c r="F58" s="502"/>
      <c r="G58" s="502"/>
      <c r="H58" s="502"/>
      <c r="I58" s="502"/>
      <c r="J58" s="503"/>
      <c r="K58" s="261" t="e">
        <f>AVERAGE('4º básico A'!BL108,'4º básico B'!BL108,'4º básico C'!BL108)</f>
        <v>#DIV/0!</v>
      </c>
      <c r="L58" s="236"/>
      <c r="M58" s="59"/>
      <c r="S58" s="37"/>
      <c r="T58" s="37"/>
      <c r="U58" s="37"/>
      <c r="V58" s="37"/>
      <c r="W58" s="52"/>
      <c r="X58" s="259"/>
      <c r="Y58" s="52"/>
      <c r="Z58" s="259"/>
      <c r="AA58" s="52"/>
      <c r="AB58" s="259"/>
      <c r="AC58" s="259"/>
      <c r="AD58" s="259"/>
      <c r="AE58" s="52"/>
      <c r="AF58" s="260"/>
      <c r="AJ58" s="259"/>
      <c r="AK58" s="52"/>
      <c r="AL58" s="259"/>
      <c r="AM58" s="52"/>
      <c r="AN58" s="52"/>
      <c r="AO58" s="52"/>
      <c r="AP58" s="52"/>
      <c r="AQ58" s="52"/>
    </row>
    <row r="59" spans="2:44" ht="12.75" customHeight="1" x14ac:dyDescent="0.2">
      <c r="B59" s="13"/>
      <c r="C59" s="13"/>
      <c r="H59" s="59"/>
      <c r="I59" s="59"/>
      <c r="J59" s="59"/>
      <c r="K59" s="236"/>
      <c r="L59" s="236"/>
      <c r="M59" s="59"/>
      <c r="S59" s="37"/>
      <c r="T59" s="37"/>
      <c r="U59" s="37"/>
      <c r="V59" s="37"/>
      <c r="W59" s="52"/>
      <c r="X59" s="259"/>
      <c r="Y59" s="52"/>
      <c r="Z59" s="259"/>
      <c r="AA59" s="52"/>
      <c r="AB59" s="259"/>
      <c r="AC59" s="259"/>
      <c r="AD59" s="259"/>
      <c r="AE59" s="52"/>
      <c r="AF59" s="260"/>
      <c r="AJ59" s="259"/>
      <c r="AK59" s="52"/>
      <c r="AL59" s="259"/>
      <c r="AM59" s="52"/>
      <c r="AN59" s="52"/>
      <c r="AO59" s="52"/>
      <c r="AP59" s="52"/>
      <c r="AQ59" s="52"/>
    </row>
    <row r="60" spans="2:44" ht="12.75" customHeight="1" x14ac:dyDescent="0.2">
      <c r="B60" s="13"/>
      <c r="C60" s="13"/>
      <c r="H60" s="59"/>
      <c r="I60" s="59"/>
      <c r="J60" s="59"/>
      <c r="K60" s="236"/>
      <c r="L60" s="236"/>
      <c r="M60" s="59"/>
      <c r="S60" s="37"/>
      <c r="T60" s="37"/>
      <c r="U60" s="37"/>
      <c r="V60" s="37"/>
      <c r="W60" s="52"/>
      <c r="X60" s="259"/>
      <c r="Y60" s="52"/>
      <c r="Z60" s="259"/>
      <c r="AA60" s="52"/>
      <c r="AB60" s="259"/>
      <c r="AC60" s="259"/>
      <c r="AD60" s="259"/>
      <c r="AE60" s="52"/>
      <c r="AF60" s="260"/>
      <c r="AJ60" s="259"/>
      <c r="AK60" s="52"/>
      <c r="AL60" s="259"/>
      <c r="AM60" s="52"/>
      <c r="AN60" s="52"/>
      <c r="AO60" s="52"/>
      <c r="AP60" s="52"/>
      <c r="AQ60" s="52"/>
    </row>
    <row r="61" spans="2:44" ht="12.75" customHeight="1" x14ac:dyDescent="0.2">
      <c r="B61" s="13"/>
      <c r="C61" s="13"/>
      <c r="H61" s="59"/>
      <c r="I61" s="59"/>
      <c r="J61" s="59"/>
      <c r="K61" s="236"/>
      <c r="L61" s="236"/>
      <c r="M61" s="59"/>
      <c r="S61" s="37"/>
      <c r="T61" s="37"/>
      <c r="U61" s="37"/>
      <c r="V61" s="37"/>
      <c r="W61" s="52"/>
      <c r="X61" s="259"/>
      <c r="Y61" s="52"/>
      <c r="Z61" s="259"/>
      <c r="AA61" s="52"/>
      <c r="AB61" s="259"/>
      <c r="AC61" s="259"/>
      <c r="AD61" s="259"/>
      <c r="AE61" s="52"/>
      <c r="AF61" s="260"/>
      <c r="AJ61" s="259"/>
      <c r="AK61" s="52"/>
      <c r="AL61" s="259"/>
      <c r="AM61" s="52"/>
      <c r="AN61" s="52"/>
      <c r="AO61" s="52"/>
      <c r="AP61" s="52"/>
      <c r="AQ61" s="52"/>
    </row>
    <row r="62" spans="2:44" ht="12.75" customHeight="1" x14ac:dyDescent="0.2">
      <c r="L62" s="236"/>
      <c r="M62" s="59"/>
      <c r="S62" s="37"/>
      <c r="T62" s="37"/>
      <c r="U62" s="37"/>
      <c r="V62" s="37"/>
      <c r="W62" s="52"/>
      <c r="X62" s="259"/>
      <c r="Y62" s="52"/>
      <c r="Z62" s="259"/>
      <c r="AA62" s="52"/>
      <c r="AB62" s="259"/>
      <c r="AC62" s="259"/>
      <c r="AD62" s="259"/>
      <c r="AE62" s="52"/>
      <c r="AF62" s="260"/>
      <c r="AJ62" s="259"/>
      <c r="AK62" s="52"/>
      <c r="AL62" s="259"/>
      <c r="AM62" s="52"/>
      <c r="AN62" s="52"/>
      <c r="AO62" s="52"/>
      <c r="AP62" s="52"/>
      <c r="AQ62" s="52"/>
    </row>
    <row r="63" spans="2:44" ht="12.75" customHeight="1" x14ac:dyDescent="0.2">
      <c r="L63" s="236"/>
      <c r="M63" s="59"/>
      <c r="S63" s="37"/>
      <c r="T63" s="37"/>
      <c r="U63" s="37"/>
      <c r="V63" s="37"/>
      <c r="W63" s="52"/>
      <c r="X63" s="259"/>
      <c r="Y63" s="52"/>
      <c r="Z63" s="259"/>
      <c r="AA63" s="52"/>
      <c r="AB63" s="259"/>
      <c r="AC63" s="259"/>
      <c r="AD63" s="259"/>
      <c r="AE63" s="52"/>
      <c r="AF63" s="260"/>
      <c r="AJ63" s="259"/>
      <c r="AK63" s="52"/>
      <c r="AL63" s="259"/>
      <c r="AM63" s="52"/>
      <c r="AN63" s="52"/>
      <c r="AO63" s="52"/>
      <c r="AP63" s="52"/>
      <c r="AQ63" s="52"/>
    </row>
    <row r="64" spans="2:44" ht="12.75" customHeight="1" x14ac:dyDescent="0.2">
      <c r="L64" s="236"/>
      <c r="M64" s="59"/>
      <c r="S64" s="37"/>
      <c r="T64" s="37"/>
      <c r="U64" s="37"/>
      <c r="V64" s="37"/>
      <c r="W64" s="52"/>
      <c r="X64" s="259"/>
      <c r="Y64" s="52"/>
      <c r="Z64" s="259"/>
      <c r="AA64" s="52"/>
      <c r="AB64" s="259"/>
      <c r="AC64" s="259"/>
      <c r="AD64" s="259"/>
      <c r="AE64" s="52"/>
      <c r="AF64" s="260"/>
      <c r="AJ64" s="259"/>
      <c r="AK64" s="52"/>
      <c r="AL64" s="259"/>
      <c r="AM64" s="52"/>
      <c r="AN64" s="52"/>
      <c r="AO64" s="52"/>
      <c r="AP64" s="52"/>
      <c r="AQ64" s="52"/>
    </row>
    <row r="65" spans="2:60" ht="12.75" customHeight="1" x14ac:dyDescent="0.2">
      <c r="L65" s="236"/>
      <c r="M65" s="59"/>
      <c r="S65" s="37"/>
      <c r="T65" s="37"/>
      <c r="U65" s="37"/>
      <c r="V65" s="37"/>
      <c r="W65" s="52"/>
      <c r="X65" s="259"/>
      <c r="Y65" s="52"/>
      <c r="Z65" s="259"/>
      <c r="AA65" s="52"/>
      <c r="AB65" s="259"/>
      <c r="AC65" s="259"/>
      <c r="AD65" s="259"/>
      <c r="AE65" s="52"/>
      <c r="AF65" s="260"/>
      <c r="AJ65" s="259"/>
      <c r="AK65" s="52"/>
      <c r="AL65" s="259"/>
      <c r="AM65" s="52"/>
      <c r="AN65" s="52"/>
      <c r="AO65" s="52"/>
      <c r="AP65" s="52"/>
      <c r="AQ65" s="52"/>
      <c r="BG65" s="53"/>
      <c r="BH65" s="53"/>
    </row>
    <row r="66" spans="2:60" ht="12.75" customHeight="1" x14ac:dyDescent="0.2">
      <c r="L66" s="236"/>
      <c r="M66" s="59"/>
      <c r="S66" s="52"/>
      <c r="T66" s="262"/>
      <c r="U66" s="98"/>
      <c r="V66" s="52"/>
      <c r="W66" s="52"/>
      <c r="X66" s="259"/>
      <c r="Y66" s="52"/>
      <c r="BG66" s="53"/>
      <c r="BH66" s="53"/>
    </row>
    <row r="67" spans="2:60" ht="12.75" customHeight="1" x14ac:dyDescent="0.2">
      <c r="L67" s="236"/>
      <c r="M67" s="59"/>
      <c r="S67" s="52"/>
      <c r="T67" s="262"/>
      <c r="U67" s="98"/>
      <c r="V67" s="52"/>
      <c r="W67" s="52"/>
      <c r="X67" s="259"/>
      <c r="Y67" s="52"/>
      <c r="BG67" s="53"/>
      <c r="BH67" s="53"/>
    </row>
    <row r="68" spans="2:60" ht="12.75" customHeight="1" x14ac:dyDescent="0.2">
      <c r="B68" s="13"/>
      <c r="C68" s="13"/>
      <c r="H68" s="59"/>
      <c r="I68" s="59"/>
      <c r="J68" s="59"/>
      <c r="K68" s="236"/>
      <c r="L68" s="236"/>
      <c r="M68" s="59"/>
      <c r="S68" s="52"/>
      <c r="T68" s="262"/>
      <c r="U68" s="98"/>
      <c r="V68" s="52"/>
      <c r="W68" s="52"/>
      <c r="X68" s="259"/>
      <c r="Y68" s="52"/>
      <c r="BG68" s="53"/>
      <c r="BH68" s="53"/>
    </row>
    <row r="69" spans="2:60" ht="12.75" customHeight="1" x14ac:dyDescent="0.2">
      <c r="B69" s="13"/>
      <c r="C69" s="13"/>
      <c r="H69" s="59"/>
      <c r="I69" s="59"/>
      <c r="J69" s="59"/>
      <c r="K69" s="236"/>
      <c r="L69" s="236"/>
      <c r="M69" s="59"/>
      <c r="S69" s="37"/>
      <c r="V69" s="52"/>
      <c r="W69" s="52"/>
      <c r="X69" s="259"/>
      <c r="Y69" s="52"/>
      <c r="BG69" s="53"/>
      <c r="BH69" s="53"/>
    </row>
    <row r="70" spans="2:60" ht="12.75" customHeight="1" x14ac:dyDescent="0.2">
      <c r="B70" s="13"/>
      <c r="C70" s="13"/>
      <c r="H70" s="59"/>
      <c r="I70" s="59"/>
      <c r="J70" s="59"/>
      <c r="K70" s="236"/>
      <c r="L70" s="236"/>
      <c r="M70" s="59"/>
      <c r="S70" s="37"/>
      <c r="V70" s="52"/>
      <c r="W70" s="52"/>
      <c r="X70" s="259"/>
      <c r="Y70" s="52"/>
      <c r="BG70" s="53"/>
      <c r="BH70" s="53"/>
    </row>
    <row r="71" spans="2:60" ht="12.75" customHeight="1" x14ac:dyDescent="0.2">
      <c r="B71" s="13"/>
      <c r="C71" s="13"/>
      <c r="H71" s="59"/>
      <c r="I71" s="59"/>
      <c r="J71" s="59"/>
      <c r="K71" s="236"/>
      <c r="L71" s="236"/>
      <c r="M71" s="59"/>
      <c r="S71" s="37"/>
      <c r="T71" s="13"/>
      <c r="U71" s="13"/>
      <c r="V71" s="52"/>
      <c r="W71" s="52"/>
      <c r="X71" s="259"/>
      <c r="Y71" s="52"/>
      <c r="BG71" s="49"/>
      <c r="BH71" s="53"/>
    </row>
    <row r="72" spans="2:60" ht="12.75" customHeight="1" x14ac:dyDescent="0.2">
      <c r="B72" s="13"/>
      <c r="C72" s="13"/>
      <c r="H72" s="59"/>
      <c r="I72" s="59"/>
      <c r="J72" s="59"/>
      <c r="K72" s="236"/>
      <c r="L72" s="236"/>
      <c r="M72" s="59"/>
      <c r="S72" s="37"/>
      <c r="V72" s="52"/>
      <c r="W72" s="52"/>
      <c r="X72" s="259"/>
      <c r="Y72" s="52"/>
    </row>
    <row r="73" spans="2:60" ht="12.75" customHeight="1" x14ac:dyDescent="0.2">
      <c r="B73" s="13"/>
      <c r="C73" s="13"/>
      <c r="H73" s="59"/>
      <c r="I73" s="59"/>
      <c r="J73" s="59"/>
      <c r="K73" s="236"/>
      <c r="L73" s="236"/>
      <c r="M73" s="59"/>
      <c r="S73" s="37"/>
      <c r="V73" s="52"/>
      <c r="W73" s="52"/>
      <c r="X73" s="259"/>
      <c r="Y73" s="52"/>
    </row>
    <row r="74" spans="2:60" ht="12.75" customHeight="1" x14ac:dyDescent="0.2">
      <c r="B74" s="13"/>
      <c r="C74" s="13"/>
      <c r="H74" s="59"/>
      <c r="I74" s="59"/>
      <c r="J74" s="59"/>
      <c r="K74" s="236"/>
      <c r="L74" s="236"/>
      <c r="M74" s="59"/>
      <c r="S74" s="37"/>
      <c r="V74" s="52"/>
      <c r="W74" s="52"/>
      <c r="X74" s="259"/>
      <c r="Y74" s="52"/>
    </row>
    <row r="75" spans="2:60" ht="12.75" customHeight="1" x14ac:dyDescent="0.2">
      <c r="B75" s="13"/>
      <c r="C75" s="13"/>
      <c r="H75" s="59"/>
      <c r="I75" s="59"/>
      <c r="J75" s="59"/>
      <c r="K75" s="236"/>
      <c r="L75" s="236"/>
      <c r="M75" s="59"/>
      <c r="S75" s="37"/>
      <c r="V75" s="52"/>
      <c r="W75" s="52"/>
      <c r="X75" s="259"/>
      <c r="Y75" s="52"/>
      <c r="Z75" s="259"/>
      <c r="AA75" s="52"/>
      <c r="AB75" s="259"/>
      <c r="AC75" s="259"/>
      <c r="AD75" s="259"/>
      <c r="AE75" s="52"/>
      <c r="AF75" s="260"/>
      <c r="AG75" s="52"/>
      <c r="AH75" s="260"/>
      <c r="AI75" s="52"/>
      <c r="AJ75" s="259"/>
      <c r="AK75" s="52"/>
      <c r="AL75" s="259"/>
      <c r="AM75" s="52"/>
      <c r="AN75" s="52"/>
      <c r="AO75" s="52"/>
      <c r="AP75" s="52"/>
      <c r="AQ75" s="52"/>
    </row>
    <row r="76" spans="2:60" ht="12.75" customHeight="1" x14ac:dyDescent="0.2">
      <c r="B76" s="13"/>
      <c r="C76" s="13"/>
      <c r="H76" s="59"/>
      <c r="I76" s="59"/>
      <c r="J76" s="59"/>
      <c r="K76" s="236"/>
      <c r="L76" s="236"/>
      <c r="M76" s="59"/>
      <c r="S76" s="52"/>
      <c r="T76" s="262"/>
      <c r="U76" s="98"/>
      <c r="V76" s="52"/>
      <c r="W76" s="52"/>
      <c r="X76" s="259"/>
      <c r="Y76" s="52"/>
      <c r="Z76" s="259"/>
      <c r="AA76" s="52"/>
      <c r="AB76" s="259"/>
      <c r="AC76" s="259"/>
      <c r="AD76" s="259"/>
      <c r="AE76" s="52"/>
      <c r="AF76" s="263"/>
      <c r="AG76" s="157"/>
      <c r="AH76" s="263"/>
      <c r="AI76" s="157"/>
      <c r="AJ76" s="264"/>
      <c r="AK76" s="157"/>
      <c r="AL76" s="264"/>
      <c r="AM76" s="157"/>
      <c r="AN76" s="157"/>
      <c r="AO76" s="157"/>
      <c r="AP76" s="157"/>
      <c r="AQ76" s="157"/>
      <c r="AR76" s="265"/>
      <c r="AS76" s="265"/>
      <c r="AT76" s="265"/>
      <c r="AU76" s="265"/>
    </row>
    <row r="77" spans="2:60" ht="12.75" customHeight="1" x14ac:dyDescent="0.2">
      <c r="B77" s="13"/>
      <c r="C77" s="13"/>
      <c r="H77" s="59"/>
      <c r="I77" s="59"/>
      <c r="J77" s="59"/>
      <c r="K77" s="236"/>
      <c r="L77" s="236"/>
      <c r="M77" s="59"/>
      <c r="S77" s="52"/>
      <c r="T77" s="262"/>
      <c r="U77" s="98"/>
      <c r="V77" s="52"/>
      <c r="Z77" s="259"/>
      <c r="AA77" s="52"/>
      <c r="AB77" s="259"/>
      <c r="AC77" s="259"/>
      <c r="AD77" s="259"/>
      <c r="AE77" s="52"/>
      <c r="AF77" s="266"/>
      <c r="AG77" s="266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  <c r="AU77" s="504"/>
    </row>
    <row r="78" spans="2:60" ht="12.75" customHeight="1" x14ac:dyDescent="0.2">
      <c r="B78" s="13"/>
      <c r="C78" s="13"/>
      <c r="H78" s="59"/>
      <c r="I78" s="59"/>
      <c r="J78" s="59"/>
      <c r="K78" s="236"/>
      <c r="L78" s="236"/>
      <c r="M78" s="59"/>
      <c r="S78" s="52"/>
      <c r="T78" s="262"/>
      <c r="U78" s="98"/>
      <c r="V78" s="52"/>
      <c r="Z78" s="259"/>
      <c r="AA78" s="52"/>
      <c r="AB78" s="259"/>
      <c r="AC78" s="259"/>
      <c r="AD78" s="259"/>
      <c r="AE78" s="52"/>
      <c r="AF78" s="266"/>
      <c r="AG78" s="266"/>
      <c r="AH78" s="505"/>
      <c r="AI78" s="505"/>
      <c r="AJ78" s="505"/>
      <c r="AK78" s="505"/>
      <c r="AL78" s="505"/>
      <c r="AM78" s="505"/>
      <c r="AN78" s="505"/>
      <c r="AO78" s="505"/>
      <c r="AP78" s="506"/>
      <c r="AQ78" s="506"/>
      <c r="AR78" s="507"/>
      <c r="AS78" s="507"/>
      <c r="AT78" s="506"/>
      <c r="AU78" s="506"/>
    </row>
    <row r="79" spans="2:60" ht="12.75" customHeight="1" x14ac:dyDescent="0.2">
      <c r="B79" s="13"/>
      <c r="C79" s="13"/>
      <c r="H79" s="59"/>
      <c r="I79" s="59"/>
      <c r="J79" s="59"/>
      <c r="K79" s="236"/>
      <c r="L79" s="236"/>
      <c r="M79" s="59"/>
      <c r="S79" s="52"/>
      <c r="T79" s="262"/>
      <c r="U79" s="98"/>
      <c r="V79" s="52"/>
      <c r="Z79" s="259"/>
      <c r="AA79" s="52"/>
      <c r="AB79" s="259"/>
      <c r="AC79" s="259"/>
      <c r="AD79" s="259"/>
      <c r="AE79" s="52"/>
      <c r="AF79" s="266"/>
      <c r="AG79" s="266"/>
      <c r="AH79" s="505"/>
      <c r="AI79" s="505"/>
      <c r="AJ79" s="505"/>
      <c r="AK79" s="505"/>
      <c r="AL79" s="505"/>
      <c r="AM79" s="505"/>
      <c r="AN79" s="505"/>
      <c r="AO79" s="505"/>
      <c r="AP79" s="506"/>
      <c r="AQ79" s="506"/>
      <c r="AR79" s="507"/>
      <c r="AS79" s="507"/>
      <c r="AT79" s="506"/>
      <c r="AU79" s="506"/>
    </row>
    <row r="80" spans="2:60" ht="12.75" customHeight="1" x14ac:dyDescent="0.2">
      <c r="B80" s="13"/>
      <c r="C80" s="13"/>
      <c r="H80" s="59"/>
      <c r="I80" s="59"/>
      <c r="J80" s="59"/>
      <c r="K80" s="236"/>
      <c r="L80" s="236"/>
      <c r="M80" s="59"/>
      <c r="S80" s="52"/>
      <c r="T80" s="262"/>
      <c r="U80" s="98"/>
      <c r="V80" s="52"/>
      <c r="Z80" s="259"/>
      <c r="AA80" s="52"/>
      <c r="AB80" s="259"/>
      <c r="AC80" s="259"/>
      <c r="AD80" s="259"/>
      <c r="AE80" s="52"/>
      <c r="AF80" s="266"/>
      <c r="AG80" s="266"/>
      <c r="AH80" s="505"/>
      <c r="AI80" s="505"/>
      <c r="AJ80" s="505"/>
      <c r="AK80" s="505"/>
      <c r="AL80" s="505"/>
      <c r="AM80" s="505"/>
      <c r="AN80" s="505"/>
      <c r="AO80" s="505"/>
      <c r="AP80" s="506"/>
      <c r="AQ80" s="506"/>
      <c r="AR80" s="507"/>
      <c r="AS80" s="507"/>
      <c r="AT80" s="506"/>
      <c r="AU80" s="506"/>
    </row>
    <row r="81" spans="2:47" ht="12.75" customHeight="1" x14ac:dyDescent="0.2">
      <c r="B81" s="13"/>
      <c r="C81" s="13"/>
      <c r="H81" s="59"/>
      <c r="I81" s="59"/>
      <c r="J81" s="59"/>
      <c r="K81" s="236"/>
      <c r="L81" s="236"/>
      <c r="M81" s="59"/>
      <c r="S81" s="52"/>
      <c r="T81" s="262"/>
      <c r="U81" s="98"/>
      <c r="V81" s="52"/>
      <c r="Z81" s="259"/>
      <c r="AA81" s="52"/>
      <c r="AB81" s="259"/>
      <c r="AC81" s="259"/>
      <c r="AD81" s="259"/>
      <c r="AE81" s="52"/>
      <c r="AF81" s="266"/>
      <c r="AG81" s="266"/>
      <c r="AH81" s="267"/>
      <c r="AI81" s="267"/>
      <c r="AJ81" s="268"/>
      <c r="AK81" s="268"/>
      <c r="AL81" s="267"/>
      <c r="AM81" s="267"/>
      <c r="AN81" s="267"/>
      <c r="AO81" s="267"/>
      <c r="AP81" s="269"/>
      <c r="AQ81" s="269"/>
      <c r="AR81" s="270"/>
      <c r="AS81" s="270"/>
      <c r="AT81" s="270"/>
      <c r="AU81" s="270"/>
    </row>
    <row r="82" spans="2:47" ht="12.75" customHeight="1" x14ac:dyDescent="0.25">
      <c r="B82" s="13"/>
      <c r="C82" s="13"/>
      <c r="H82" s="59"/>
      <c r="I82" s="59"/>
      <c r="J82" s="59"/>
      <c r="K82" s="236"/>
      <c r="L82" s="236"/>
      <c r="M82" s="59"/>
      <c r="S82" s="52"/>
      <c r="T82" s="262"/>
      <c r="U82" s="98"/>
      <c r="V82" s="52"/>
      <c r="Z82" s="259"/>
      <c r="AA82" s="52"/>
      <c r="AB82" s="259"/>
      <c r="AC82" s="259"/>
      <c r="AD82" s="259"/>
      <c r="AE82" s="52"/>
      <c r="AF82" s="508"/>
      <c r="AG82" s="509"/>
      <c r="AH82" s="271"/>
      <c r="AI82" s="272"/>
      <c r="AJ82" s="271"/>
      <c r="AK82" s="272"/>
      <c r="AL82" s="271"/>
      <c r="AM82" s="272"/>
      <c r="AN82" s="273"/>
      <c r="AO82" s="272"/>
      <c r="AP82" s="273"/>
      <c r="AQ82" s="272"/>
      <c r="AR82" s="271"/>
      <c r="AS82" s="272"/>
      <c r="AT82" s="271"/>
      <c r="AU82" s="272"/>
    </row>
    <row r="83" spans="2:47" ht="12.75" customHeight="1" x14ac:dyDescent="0.25">
      <c r="B83" s="13"/>
      <c r="C83" s="13"/>
      <c r="H83" s="59"/>
      <c r="I83" s="59"/>
      <c r="J83" s="59"/>
      <c r="K83" s="236"/>
      <c r="L83" s="236"/>
      <c r="M83" s="59"/>
      <c r="S83" s="52"/>
      <c r="T83" s="262"/>
      <c r="U83" s="98"/>
      <c r="V83" s="52"/>
      <c r="W83" s="52"/>
      <c r="X83" s="259"/>
      <c r="Y83" s="52"/>
      <c r="Z83" s="259"/>
      <c r="AA83" s="52"/>
      <c r="AB83" s="259"/>
      <c r="AC83" s="259"/>
      <c r="AD83" s="259"/>
      <c r="AE83" s="52"/>
      <c r="AF83" s="508"/>
      <c r="AG83" s="509"/>
      <c r="AH83" s="271"/>
      <c r="AI83" s="272"/>
      <c r="AJ83" s="271"/>
      <c r="AK83" s="272"/>
      <c r="AL83" s="271"/>
      <c r="AM83" s="272"/>
      <c r="AN83" s="273"/>
      <c r="AO83" s="272"/>
      <c r="AP83" s="273"/>
      <c r="AQ83" s="272"/>
      <c r="AR83" s="271"/>
      <c r="AS83" s="272"/>
      <c r="AT83" s="271"/>
      <c r="AU83" s="272"/>
    </row>
    <row r="84" spans="2:47" ht="12.75" customHeight="1" x14ac:dyDescent="0.25">
      <c r="B84" s="13"/>
      <c r="C84" s="13"/>
      <c r="H84" s="59"/>
      <c r="I84" s="59"/>
      <c r="J84" s="59"/>
      <c r="K84" s="236"/>
      <c r="L84" s="236"/>
      <c r="M84" s="59"/>
      <c r="S84" s="52"/>
      <c r="T84" s="262"/>
      <c r="U84" s="98"/>
      <c r="V84" s="52"/>
      <c r="W84" s="52"/>
      <c r="X84" s="259"/>
      <c r="Y84" s="52"/>
      <c r="Z84" s="259"/>
      <c r="AA84" s="52"/>
      <c r="AB84" s="259"/>
      <c r="AC84" s="259"/>
      <c r="AD84" s="259"/>
      <c r="AE84" s="52"/>
      <c r="AF84" s="510"/>
      <c r="AG84" s="511"/>
      <c r="AH84" s="274"/>
      <c r="AI84" s="275"/>
      <c r="AJ84" s="274"/>
      <c r="AK84" s="275"/>
      <c r="AL84" s="274"/>
      <c r="AM84" s="275"/>
      <c r="AN84" s="276"/>
      <c r="AO84" s="275"/>
      <c r="AP84" s="276"/>
      <c r="AQ84" s="275"/>
      <c r="AR84" s="274"/>
      <c r="AS84" s="275"/>
      <c r="AT84" s="274"/>
      <c r="AU84" s="275"/>
    </row>
    <row r="85" spans="2:47" ht="12.75" customHeight="1" x14ac:dyDescent="0.25">
      <c r="B85" s="13"/>
      <c r="C85" s="13"/>
      <c r="H85" s="59"/>
      <c r="I85" s="59"/>
      <c r="J85" s="59"/>
      <c r="K85" s="236"/>
      <c r="L85" s="236"/>
      <c r="M85" s="59"/>
      <c r="S85" s="52"/>
      <c r="T85" s="262"/>
      <c r="U85" s="98"/>
      <c r="V85" s="52"/>
      <c r="W85" s="52"/>
      <c r="X85" s="259"/>
      <c r="Y85" s="52"/>
      <c r="Z85" s="259"/>
      <c r="AA85" s="52"/>
      <c r="AB85" s="259"/>
      <c r="AC85" s="259"/>
      <c r="AD85" s="259"/>
      <c r="AE85" s="52"/>
      <c r="AF85" s="510"/>
      <c r="AG85" s="511"/>
      <c r="AH85" s="274"/>
      <c r="AI85" s="275"/>
      <c r="AJ85" s="274"/>
      <c r="AK85" s="275"/>
      <c r="AL85" s="274"/>
      <c r="AM85" s="275"/>
      <c r="AN85" s="276"/>
      <c r="AO85" s="275"/>
      <c r="AP85" s="276"/>
      <c r="AQ85" s="275"/>
      <c r="AR85" s="274"/>
      <c r="AS85" s="275"/>
      <c r="AT85" s="274"/>
      <c r="AU85" s="275"/>
    </row>
    <row r="86" spans="2:47" ht="12.75" customHeight="1" x14ac:dyDescent="0.2">
      <c r="B86" s="13"/>
      <c r="C86" s="13"/>
      <c r="H86" s="59"/>
      <c r="I86" s="59"/>
      <c r="J86" s="59"/>
      <c r="K86" s="236"/>
      <c r="L86" s="236"/>
      <c r="M86" s="59"/>
      <c r="S86" s="52"/>
      <c r="T86" s="262"/>
      <c r="U86" s="98"/>
      <c r="V86" s="52"/>
      <c r="W86" s="52"/>
      <c r="X86" s="259"/>
      <c r="Y86" s="52"/>
      <c r="Z86" s="259"/>
      <c r="AA86" s="52"/>
      <c r="AB86" s="259"/>
      <c r="AC86" s="259"/>
      <c r="AD86" s="259"/>
      <c r="AE86" s="52"/>
      <c r="AF86" s="260"/>
      <c r="AG86" s="52"/>
      <c r="AH86" s="260"/>
      <c r="AI86" s="52"/>
      <c r="AJ86" s="259"/>
      <c r="AK86" s="52"/>
      <c r="AL86" s="259"/>
      <c r="AM86" s="52"/>
      <c r="AN86" s="52"/>
      <c r="AO86" s="52"/>
      <c r="AP86" s="52"/>
      <c r="AQ86" s="52"/>
    </row>
    <row r="87" spans="2:47" ht="12.75" customHeight="1" x14ac:dyDescent="0.2">
      <c r="B87" s="13"/>
      <c r="C87" s="13"/>
      <c r="H87" s="59"/>
      <c r="I87" s="59"/>
      <c r="J87" s="59"/>
      <c r="K87" s="236"/>
      <c r="L87" s="236"/>
      <c r="M87" s="59"/>
      <c r="S87" s="52"/>
      <c r="T87" s="262"/>
      <c r="U87" s="98"/>
      <c r="V87" s="52"/>
      <c r="W87" s="52"/>
      <c r="X87" s="259"/>
      <c r="Y87" s="52"/>
      <c r="Z87" s="259"/>
      <c r="AA87" s="52"/>
      <c r="AB87" s="259"/>
      <c r="AC87" s="259"/>
      <c r="AD87" s="259"/>
      <c r="AE87" s="52"/>
      <c r="AF87" s="260"/>
      <c r="AG87" s="52"/>
      <c r="AH87" s="260"/>
      <c r="AI87" s="52"/>
      <c r="AJ87" s="259"/>
      <c r="AK87" s="52"/>
      <c r="AL87" s="259"/>
      <c r="AM87" s="52"/>
      <c r="AN87" s="52"/>
      <c r="AO87" s="52"/>
      <c r="AP87" s="52"/>
      <c r="AQ87" s="52"/>
    </row>
    <row r="88" spans="2:47" ht="12.75" customHeight="1" x14ac:dyDescent="0.2">
      <c r="B88" s="13"/>
      <c r="C88" s="13"/>
      <c r="H88" s="59"/>
      <c r="I88" s="59"/>
      <c r="J88" s="59"/>
      <c r="K88" s="236"/>
      <c r="L88" s="236"/>
      <c r="M88" s="59"/>
      <c r="S88" s="52"/>
      <c r="T88" s="262"/>
      <c r="U88" s="98"/>
      <c r="V88" s="52"/>
      <c r="W88" s="52"/>
      <c r="X88" s="259"/>
      <c r="Y88" s="52"/>
      <c r="Z88" s="259"/>
      <c r="AA88" s="52"/>
      <c r="AB88" s="259"/>
      <c r="AC88" s="259"/>
      <c r="AD88" s="259"/>
      <c r="AE88" s="52"/>
      <c r="AF88" s="260"/>
      <c r="AG88" s="52"/>
      <c r="AH88" s="260"/>
      <c r="AI88" s="52"/>
      <c r="AJ88" s="259"/>
      <c r="AK88" s="52"/>
      <c r="AL88" s="259"/>
      <c r="AM88" s="52"/>
      <c r="AN88" s="52"/>
      <c r="AO88" s="52"/>
      <c r="AP88" s="52"/>
      <c r="AQ88" s="52"/>
    </row>
    <row r="89" spans="2:47" ht="12.75" customHeight="1" x14ac:dyDescent="0.2">
      <c r="B89" s="13"/>
      <c r="C89" s="13"/>
      <c r="H89" s="59"/>
      <c r="I89" s="59"/>
      <c r="J89" s="59"/>
      <c r="K89" s="236"/>
      <c r="L89" s="236"/>
      <c r="M89" s="59"/>
      <c r="S89" s="52"/>
      <c r="T89" s="262"/>
      <c r="U89" s="98"/>
      <c r="V89" s="52"/>
      <c r="W89" s="52"/>
      <c r="X89" s="259"/>
      <c r="Y89" s="52"/>
      <c r="Z89" s="259"/>
      <c r="AA89" s="52"/>
      <c r="AB89" s="259"/>
      <c r="AC89" s="259"/>
      <c r="AD89" s="259"/>
      <c r="AE89" s="52"/>
      <c r="AF89" s="260"/>
      <c r="AG89" s="52"/>
      <c r="AH89" s="260"/>
      <c r="AI89" s="52"/>
      <c r="AJ89" s="259"/>
      <c r="AK89" s="52"/>
      <c r="AL89" s="259"/>
      <c r="AM89" s="52"/>
      <c r="AN89" s="52"/>
      <c r="AO89" s="52"/>
      <c r="AP89" s="52"/>
      <c r="AQ89" s="52"/>
    </row>
    <row r="90" spans="2:47" ht="12.75" customHeight="1" x14ac:dyDescent="0.2">
      <c r="B90" s="13"/>
      <c r="C90" s="13"/>
      <c r="H90" s="59"/>
      <c r="I90" s="59"/>
      <c r="J90" s="59"/>
      <c r="K90" s="236"/>
      <c r="L90" s="236"/>
      <c r="M90" s="59"/>
      <c r="S90" s="52"/>
      <c r="T90" s="262"/>
      <c r="U90" s="98"/>
      <c r="V90" s="52"/>
      <c r="W90" s="52"/>
      <c r="X90" s="259"/>
      <c r="Y90" s="52"/>
      <c r="Z90" s="259"/>
      <c r="AA90" s="52"/>
      <c r="AB90" s="259"/>
      <c r="AC90" s="259"/>
      <c r="AD90" s="259"/>
      <c r="AE90" s="52"/>
      <c r="AF90" s="260"/>
      <c r="AG90" s="52"/>
      <c r="AH90" s="260"/>
      <c r="AI90" s="52"/>
      <c r="AJ90" s="259"/>
      <c r="AK90" s="52"/>
      <c r="AL90" s="259"/>
      <c r="AM90" s="52"/>
      <c r="AN90" s="52"/>
      <c r="AO90" s="52"/>
      <c r="AP90" s="52"/>
      <c r="AQ90" s="52"/>
    </row>
    <row r="91" spans="2:47" ht="12.75" customHeight="1" x14ac:dyDescent="0.2">
      <c r="B91" s="13"/>
      <c r="C91" s="13"/>
      <c r="H91" s="59"/>
      <c r="I91" s="59"/>
      <c r="J91" s="59"/>
      <c r="K91" s="236"/>
      <c r="L91" s="236"/>
      <c r="M91" s="59"/>
      <c r="S91" s="52"/>
      <c r="T91" s="262"/>
      <c r="U91" s="98"/>
      <c r="V91" s="52"/>
      <c r="W91" s="52"/>
      <c r="X91" s="259"/>
      <c r="Y91" s="52"/>
      <c r="Z91" s="259"/>
      <c r="AA91" s="52"/>
      <c r="AB91" s="259"/>
      <c r="AC91" s="259"/>
      <c r="AD91" s="259"/>
      <c r="AE91" s="52"/>
      <c r="AF91" s="260"/>
      <c r="AG91" s="52"/>
      <c r="AH91" s="260"/>
      <c r="AI91" s="52"/>
      <c r="AJ91" s="259"/>
      <c r="AK91" s="52"/>
      <c r="AL91" s="259"/>
      <c r="AM91" s="52"/>
      <c r="AN91" s="52"/>
      <c r="AO91" s="52"/>
      <c r="AP91" s="52"/>
      <c r="AQ91" s="52"/>
    </row>
    <row r="92" spans="2:47" ht="12.75" customHeight="1" x14ac:dyDescent="0.2">
      <c r="B92" s="13"/>
      <c r="C92" s="13"/>
      <c r="H92" s="59"/>
      <c r="I92" s="59"/>
      <c r="J92" s="59"/>
      <c r="K92" s="236"/>
      <c r="L92" s="236"/>
      <c r="M92" s="59"/>
      <c r="S92" s="52"/>
      <c r="T92" s="262"/>
      <c r="U92" s="98"/>
      <c r="V92" s="52"/>
      <c r="W92" s="52"/>
      <c r="X92" s="259"/>
      <c r="Y92" s="52"/>
      <c r="Z92" s="259"/>
      <c r="AA92" s="52"/>
      <c r="AB92" s="259"/>
      <c r="AC92" s="259"/>
      <c r="AD92" s="259"/>
      <c r="AE92" s="52"/>
      <c r="AF92" s="260"/>
      <c r="AG92" s="52"/>
      <c r="AH92" s="260"/>
      <c r="AI92" s="52"/>
      <c r="AJ92" s="259"/>
      <c r="AK92" s="52"/>
      <c r="AL92" s="259"/>
      <c r="AM92" s="52"/>
      <c r="AN92" s="52"/>
      <c r="AO92" s="52"/>
      <c r="AP92" s="52"/>
      <c r="AQ92" s="52"/>
    </row>
    <row r="93" spans="2:47" ht="12.75" customHeight="1" x14ac:dyDescent="0.2">
      <c r="B93" s="13"/>
      <c r="C93" s="13"/>
      <c r="H93" s="59"/>
      <c r="I93" s="59"/>
      <c r="J93" s="59"/>
      <c r="K93" s="236"/>
      <c r="L93" s="236"/>
      <c r="M93" s="59"/>
      <c r="S93" s="52"/>
      <c r="T93" s="262"/>
      <c r="U93" s="98"/>
      <c r="V93" s="52"/>
      <c r="W93" s="52"/>
      <c r="X93" s="259"/>
      <c r="Y93" s="52"/>
      <c r="Z93" s="259"/>
      <c r="AA93" s="52"/>
      <c r="AB93" s="259"/>
      <c r="AC93" s="259"/>
      <c r="AD93" s="259"/>
      <c r="AE93" s="52"/>
      <c r="AF93" s="260"/>
      <c r="AG93" s="52"/>
      <c r="AH93" s="260"/>
      <c r="AI93" s="52"/>
      <c r="AJ93" s="259"/>
      <c r="AK93" s="52"/>
      <c r="AL93" s="259"/>
      <c r="AM93" s="52"/>
      <c r="AN93" s="52"/>
      <c r="AO93" s="52"/>
      <c r="AP93" s="52"/>
      <c r="AQ93" s="52"/>
    </row>
    <row r="94" spans="2:47" ht="12.75" customHeight="1" x14ac:dyDescent="0.2">
      <c r="B94" s="13"/>
      <c r="C94" s="13"/>
      <c r="H94" s="59"/>
      <c r="I94" s="59"/>
      <c r="J94" s="59"/>
      <c r="K94" s="236"/>
      <c r="L94" s="236"/>
      <c r="M94" s="59"/>
      <c r="S94" s="52"/>
      <c r="T94" s="262"/>
      <c r="U94" s="98"/>
      <c r="V94" s="52"/>
      <c r="W94" s="52"/>
      <c r="X94" s="259"/>
      <c r="Y94" s="52"/>
      <c r="Z94" s="259"/>
      <c r="AA94" s="52"/>
      <c r="AB94" s="259"/>
      <c r="AC94" s="259"/>
      <c r="AD94" s="259"/>
      <c r="AE94" s="52"/>
      <c r="AF94" s="260"/>
      <c r="AG94" s="52"/>
      <c r="AH94" s="260"/>
      <c r="AI94" s="52"/>
      <c r="AJ94" s="259"/>
      <c r="AK94" s="52"/>
      <c r="AL94" s="259"/>
      <c r="AM94" s="52"/>
      <c r="AN94" s="52"/>
      <c r="AO94" s="52"/>
      <c r="AP94" s="52"/>
      <c r="AQ94" s="52"/>
    </row>
    <row r="95" spans="2:47" ht="12.75" customHeight="1" x14ac:dyDescent="0.2">
      <c r="B95" s="13"/>
      <c r="C95" s="13"/>
      <c r="H95" s="59"/>
      <c r="I95" s="59"/>
      <c r="J95" s="59"/>
      <c r="K95" s="236"/>
      <c r="L95" s="236"/>
      <c r="M95" s="59"/>
      <c r="S95" s="52"/>
      <c r="T95" s="262"/>
      <c r="U95" s="98"/>
      <c r="V95" s="52"/>
      <c r="W95" s="52"/>
      <c r="X95" s="259"/>
      <c r="Y95" s="52"/>
      <c r="Z95" s="259"/>
      <c r="AA95" s="52"/>
      <c r="AB95" s="259"/>
      <c r="AC95" s="259"/>
      <c r="AD95" s="259"/>
      <c r="AE95" s="52"/>
      <c r="AF95" s="260"/>
      <c r="AG95" s="52"/>
      <c r="AH95" s="260"/>
      <c r="AI95" s="52"/>
      <c r="AJ95" s="259"/>
      <c r="AK95" s="52"/>
      <c r="AL95" s="259"/>
      <c r="AM95" s="52"/>
      <c r="AN95" s="52"/>
      <c r="AO95" s="52"/>
      <c r="AP95" s="52"/>
      <c r="AQ95" s="52"/>
    </row>
    <row r="96" spans="2:47" ht="12.75" customHeight="1" x14ac:dyDescent="0.2">
      <c r="B96" s="13"/>
      <c r="C96" s="13"/>
      <c r="H96" s="59"/>
      <c r="I96" s="59"/>
      <c r="J96" s="59"/>
      <c r="K96" s="236"/>
      <c r="L96" s="236"/>
      <c r="M96" s="59"/>
      <c r="S96" s="52"/>
      <c r="T96" s="262"/>
      <c r="U96" s="98"/>
      <c r="V96" s="52"/>
      <c r="W96" s="52"/>
      <c r="X96" s="259"/>
      <c r="Y96" s="52"/>
      <c r="Z96" s="259"/>
      <c r="AA96" s="52"/>
      <c r="AB96" s="259"/>
      <c r="AC96" s="259"/>
      <c r="AD96" s="259"/>
      <c r="AE96" s="52"/>
      <c r="AF96" s="260"/>
      <c r="AG96" s="52"/>
      <c r="AH96" s="260"/>
      <c r="AI96" s="52"/>
      <c r="AJ96" s="259"/>
      <c r="AK96" s="52"/>
      <c r="AL96" s="259"/>
      <c r="AM96" s="52"/>
      <c r="AN96" s="52"/>
      <c r="AO96" s="52"/>
      <c r="AP96" s="52"/>
      <c r="AQ96" s="52"/>
    </row>
    <row r="97" spans="2:43" ht="12.75" customHeight="1" x14ac:dyDescent="0.2">
      <c r="B97" s="13"/>
      <c r="C97" s="13"/>
      <c r="H97" s="59"/>
      <c r="I97" s="59"/>
      <c r="J97" s="59"/>
      <c r="K97" s="236"/>
      <c r="L97" s="236"/>
      <c r="M97" s="59"/>
      <c r="S97" s="52"/>
      <c r="T97" s="262"/>
      <c r="U97" s="98"/>
      <c r="V97" s="52"/>
      <c r="W97" s="52"/>
      <c r="X97" s="259"/>
      <c r="Y97" s="52"/>
      <c r="Z97" s="259"/>
      <c r="AA97" s="52"/>
      <c r="AB97" s="259"/>
      <c r="AC97" s="259"/>
      <c r="AD97" s="259"/>
      <c r="AE97" s="52"/>
      <c r="AF97" s="260"/>
      <c r="AG97" s="52"/>
      <c r="AH97" s="260"/>
      <c r="AI97" s="52"/>
      <c r="AJ97" s="259"/>
      <c r="AK97" s="52"/>
      <c r="AL97" s="259"/>
      <c r="AM97" s="52"/>
      <c r="AN97" s="52"/>
      <c r="AO97" s="52"/>
      <c r="AP97" s="52"/>
      <c r="AQ97" s="52"/>
    </row>
    <row r="98" spans="2:43" ht="12.75" customHeight="1" x14ac:dyDescent="0.2">
      <c r="B98" s="13"/>
      <c r="C98" s="13"/>
      <c r="H98" s="59"/>
      <c r="I98" s="59"/>
      <c r="J98" s="59"/>
      <c r="K98" s="236"/>
      <c r="L98" s="236"/>
      <c r="M98" s="59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6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2:43" ht="12.75" customHeight="1" x14ac:dyDescent="0.2">
      <c r="B99" s="13"/>
      <c r="C99" s="13"/>
      <c r="H99" s="59"/>
      <c r="I99" s="59"/>
      <c r="J99" s="59"/>
      <c r="K99" s="236"/>
      <c r="L99" s="236"/>
      <c r="M99" s="59"/>
      <c r="S99" s="37"/>
      <c r="T99" s="37"/>
      <c r="U99" s="37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36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2:43" ht="12.75" customHeight="1" x14ac:dyDescent="0.2">
      <c r="B100" s="13"/>
      <c r="C100" s="13"/>
      <c r="H100" s="59"/>
      <c r="I100" s="59"/>
      <c r="J100" s="59"/>
      <c r="K100" s="236"/>
      <c r="L100" s="236"/>
      <c r="M100" s="59"/>
      <c r="S100" s="37"/>
      <c r="T100" s="37"/>
      <c r="U100" s="37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36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2:43" s="37" customFormat="1" ht="12.75" customHeight="1" x14ac:dyDescent="0.2">
      <c r="B101" s="13"/>
      <c r="C101" s="13"/>
      <c r="D101"/>
      <c r="E101" s="17"/>
      <c r="F101"/>
      <c r="G101"/>
      <c r="H101" s="59"/>
      <c r="I101" s="59"/>
      <c r="J101" s="59"/>
      <c r="K101" s="236"/>
      <c r="L101" s="236"/>
      <c r="M101" s="59"/>
      <c r="N101"/>
      <c r="O101"/>
      <c r="P101"/>
      <c r="Q101"/>
      <c r="R101"/>
      <c r="W101" s="51"/>
      <c r="X101" s="51"/>
      <c r="Y101" s="51"/>
      <c r="Z101" s="51"/>
      <c r="AA101" s="51"/>
      <c r="AB101" s="51"/>
      <c r="AC101" s="51"/>
      <c r="AD101" s="51"/>
      <c r="AE101" s="51"/>
      <c r="AF101" s="49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</row>
    <row r="102" spans="2:43" ht="12.75" customHeight="1" x14ac:dyDescent="0.25">
      <c r="B102" s="13"/>
      <c r="C102" s="13"/>
      <c r="H102" s="59"/>
      <c r="I102" s="59"/>
      <c r="J102" s="59"/>
      <c r="K102" s="236"/>
      <c r="L102" s="236"/>
      <c r="M102" s="59"/>
      <c r="V102" s="63"/>
      <c r="W102" s="63"/>
      <c r="X102" s="424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512"/>
    </row>
    <row r="103" spans="2:43" ht="12.75" customHeight="1" x14ac:dyDescent="0.25">
      <c r="B103" s="13"/>
      <c r="C103" s="13"/>
      <c r="H103" s="59"/>
      <c r="I103" s="59"/>
      <c r="J103" s="59"/>
      <c r="K103" s="236"/>
      <c r="L103" s="236"/>
      <c r="M103" s="59"/>
      <c r="V103" s="63"/>
      <c r="W103" s="63"/>
      <c r="X103" s="388"/>
      <c r="Y103" s="388"/>
      <c r="Z103" s="388"/>
      <c r="AA103" s="388"/>
      <c r="AB103" s="388"/>
      <c r="AC103" s="388"/>
      <c r="AD103" s="388"/>
      <c r="AE103" s="388"/>
      <c r="AF103" s="178"/>
      <c r="AG103" s="178"/>
      <c r="AH103" s="178"/>
      <c r="AI103" s="178"/>
      <c r="AJ103" s="388"/>
      <c r="AK103" s="388"/>
      <c r="AL103" s="388"/>
      <c r="AM103" s="388"/>
    </row>
    <row r="104" spans="2:43" ht="12.75" customHeight="1" x14ac:dyDescent="0.25">
      <c r="B104" s="13"/>
      <c r="C104" s="13"/>
      <c r="H104" s="59"/>
      <c r="I104" s="59"/>
      <c r="J104" s="59"/>
      <c r="K104" s="236"/>
      <c r="L104" s="236"/>
      <c r="M104" s="59"/>
      <c r="V104" s="63"/>
      <c r="W104" s="63"/>
      <c r="X104" s="388"/>
      <c r="Y104" s="388"/>
      <c r="Z104" s="388"/>
      <c r="AA104" s="388"/>
      <c r="AB104" s="388"/>
      <c r="AC104" s="388"/>
      <c r="AD104" s="388"/>
      <c r="AE104" s="388"/>
      <c r="AF104" s="178"/>
      <c r="AG104" s="178"/>
      <c r="AH104" s="178"/>
      <c r="AI104" s="178"/>
      <c r="AJ104" s="388"/>
      <c r="AK104" s="388"/>
      <c r="AL104" s="388"/>
      <c r="AM104" s="388"/>
    </row>
    <row r="105" spans="2:43" ht="12.75" customHeight="1" x14ac:dyDescent="0.25">
      <c r="B105" s="13"/>
      <c r="C105" s="13"/>
      <c r="H105" s="59"/>
      <c r="I105" s="59"/>
      <c r="J105" s="59"/>
      <c r="K105" s="236"/>
      <c r="L105" s="236"/>
      <c r="M105" s="59"/>
      <c r="V105" s="63"/>
      <c r="W105" s="63"/>
      <c r="X105" s="388"/>
      <c r="Y105" s="388"/>
      <c r="Z105" s="388"/>
      <c r="AA105" s="388"/>
      <c r="AB105" s="388"/>
      <c r="AC105" s="388"/>
      <c r="AD105" s="388"/>
      <c r="AE105" s="388"/>
      <c r="AF105" s="178"/>
      <c r="AG105" s="178"/>
      <c r="AH105" s="178"/>
      <c r="AI105" s="178"/>
      <c r="AJ105" s="388"/>
      <c r="AK105" s="388"/>
      <c r="AL105" s="388"/>
      <c r="AM105" s="388"/>
    </row>
    <row r="106" spans="2:43" ht="12.75" customHeight="1" x14ac:dyDescent="0.2">
      <c r="V106" s="64"/>
      <c r="W106" s="64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</row>
    <row r="107" spans="2:43" ht="12.75" customHeight="1" x14ac:dyDescent="0.25">
      <c r="V107" s="405"/>
      <c r="W107" s="405"/>
      <c r="X107" s="66"/>
      <c r="Y107" s="67"/>
      <c r="Z107" s="66"/>
      <c r="AA107" s="67"/>
      <c r="AB107" s="66"/>
      <c r="AC107" s="66"/>
      <c r="AD107" s="66"/>
      <c r="AE107" s="67"/>
      <c r="AF107" s="67"/>
      <c r="AG107" s="67"/>
      <c r="AH107" s="67"/>
      <c r="AI107" s="67"/>
      <c r="AJ107" s="66"/>
      <c r="AK107" s="67"/>
      <c r="AL107" s="66"/>
      <c r="AM107" s="67"/>
    </row>
    <row r="108" spans="2:43" ht="12.75" customHeight="1" x14ac:dyDescent="0.25">
      <c r="V108" s="405"/>
      <c r="W108" s="405"/>
      <c r="X108" s="66"/>
      <c r="Y108" s="67"/>
      <c r="Z108" s="66"/>
      <c r="AA108" s="67"/>
      <c r="AB108" s="66"/>
      <c r="AC108" s="66"/>
      <c r="AD108" s="66"/>
      <c r="AE108" s="67"/>
      <c r="AF108" s="67"/>
      <c r="AG108" s="67"/>
      <c r="AH108" s="67"/>
      <c r="AI108" s="67"/>
      <c r="AJ108" s="66"/>
      <c r="AK108" s="67"/>
      <c r="AL108" s="66"/>
      <c r="AM108" s="67"/>
    </row>
    <row r="109" spans="2:43" ht="12.75" customHeight="1" x14ac:dyDescent="0.25">
      <c r="V109" s="405"/>
      <c r="W109" s="405"/>
      <c r="X109" s="66"/>
      <c r="Y109" s="67"/>
      <c r="Z109" s="66"/>
      <c r="AA109" s="67"/>
      <c r="AB109" s="66"/>
      <c r="AC109" s="66"/>
      <c r="AD109" s="66"/>
      <c r="AE109" s="67"/>
      <c r="AF109" s="67"/>
      <c r="AG109" s="67"/>
      <c r="AH109" s="67"/>
      <c r="AI109" s="67"/>
      <c r="AJ109" s="66"/>
      <c r="AK109" s="67"/>
      <c r="AL109" s="66"/>
      <c r="AM109" s="67"/>
    </row>
    <row r="110" spans="2:43" ht="12.75" customHeight="1" x14ac:dyDescent="0.25">
      <c r="V110" s="405"/>
      <c r="W110" s="405"/>
      <c r="X110" s="66"/>
      <c r="Y110" s="67"/>
      <c r="Z110" s="66"/>
      <c r="AA110" s="67"/>
      <c r="AB110" s="66"/>
      <c r="AC110" s="66"/>
      <c r="AD110" s="66"/>
      <c r="AE110" s="67"/>
      <c r="AF110" s="67"/>
      <c r="AG110" s="67"/>
      <c r="AH110" s="67"/>
      <c r="AI110" s="67"/>
      <c r="AJ110" s="66"/>
      <c r="AK110" s="67"/>
      <c r="AL110" s="66"/>
      <c r="AM110" s="67"/>
    </row>
  </sheetData>
  <sheetProtection password="88B8" sheet="1" selectLockedCells="1"/>
  <mergeCells count="80">
    <mergeCell ref="V107:W107"/>
    <mergeCell ref="V108:W108"/>
    <mergeCell ref="V109:W109"/>
    <mergeCell ref="V110:W110"/>
    <mergeCell ref="AF82:AG82"/>
    <mergeCell ref="AF83:AG83"/>
    <mergeCell ref="AF84:AG84"/>
    <mergeCell ref="AF85:AG85"/>
    <mergeCell ref="X102:AM102"/>
    <mergeCell ref="X103:Y105"/>
    <mergeCell ref="Z103:AA105"/>
    <mergeCell ref="AB103:AE105"/>
    <mergeCell ref="AJ103:AK105"/>
    <mergeCell ref="AL103:AM105"/>
    <mergeCell ref="C57:J57"/>
    <mergeCell ref="C58:J58"/>
    <mergeCell ref="AH77:AU77"/>
    <mergeCell ref="AH78:AI80"/>
    <mergeCell ref="AJ78:AK80"/>
    <mergeCell ref="AL78:AM80"/>
    <mergeCell ref="AN78:AO80"/>
    <mergeCell ref="AP78:AQ80"/>
    <mergeCell ref="AR78:AS80"/>
    <mergeCell ref="AT78:AU80"/>
    <mergeCell ref="AH45:AH48"/>
    <mergeCell ref="AI45:AI48"/>
    <mergeCell ref="B53:K53"/>
    <mergeCell ref="C54:J54"/>
    <mergeCell ref="C55:J55"/>
    <mergeCell ref="AG45:AG48"/>
    <mergeCell ref="C56:J56"/>
    <mergeCell ref="C41:J41"/>
    <mergeCell ref="C45:E45"/>
    <mergeCell ref="C24:J24"/>
    <mergeCell ref="C25:J25"/>
    <mergeCell ref="C26:J26"/>
    <mergeCell ref="C36:J36"/>
    <mergeCell ref="C37:J37"/>
    <mergeCell ref="C38:J38"/>
    <mergeCell ref="C39:J39"/>
    <mergeCell ref="C40:J40"/>
    <mergeCell ref="C27:J27"/>
    <mergeCell ref="C34:J34"/>
    <mergeCell ref="C35:J35"/>
    <mergeCell ref="C33:J33"/>
    <mergeCell ref="C31:J31"/>
    <mergeCell ref="AY12:AZ12"/>
    <mergeCell ref="AY13:AZ13"/>
    <mergeCell ref="AY14:AZ14"/>
    <mergeCell ref="AY15:AZ15"/>
    <mergeCell ref="B16:K16"/>
    <mergeCell ref="C12:E12"/>
    <mergeCell ref="F12:G12"/>
    <mergeCell ref="BA6:BH7"/>
    <mergeCell ref="D7:G7"/>
    <mergeCell ref="D8:G8"/>
    <mergeCell ref="BA8:BB10"/>
    <mergeCell ref="BC8:BD10"/>
    <mergeCell ref="BE8:BF10"/>
    <mergeCell ref="BG8:BH10"/>
    <mergeCell ref="D9:G9"/>
    <mergeCell ref="C10:E10"/>
    <mergeCell ref="F10:G10"/>
    <mergeCell ref="C2:J2"/>
    <mergeCell ref="C3:J3"/>
    <mergeCell ref="C5:X5"/>
    <mergeCell ref="AE6:AF6"/>
    <mergeCell ref="C11:E11"/>
    <mergeCell ref="F11:G11"/>
    <mergeCell ref="C17:J17"/>
    <mergeCell ref="C18:J18"/>
    <mergeCell ref="C19:J19"/>
    <mergeCell ref="C20:J20"/>
    <mergeCell ref="C21:J21"/>
    <mergeCell ref="C32:J32"/>
    <mergeCell ref="C22:J22"/>
    <mergeCell ref="C23:J23"/>
    <mergeCell ref="C28:J28"/>
    <mergeCell ref="C29:J29"/>
    <mergeCell ref="C30:J30"/>
  </mergeCells>
  <conditionalFormatting sqref="T76:T97">
    <cfRule type="cellIs" dxfId="4" priority="5" stopIfTrue="1" operator="equal">
      <formula>0</formula>
    </cfRule>
  </conditionalFormatting>
  <conditionalFormatting sqref="D47:D49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50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disablePrompts="1" count="4">
    <dataValidation type="list" allowBlank="1" showInputMessage="1" showErrorMessage="1" errorTitle="Error" error="DIGITAR &quot;p o P&quot; SI ALUMNO SE ENCUENTRA PRESENTE O BIEN &quot;a o A&quot;  SI ESTÁ AUSENTE." sqref="E76:E97 E59:E61">
      <formula1>$AU$14:$AU$15</formula1>
    </dataValidation>
    <dataValidation type="list" allowBlank="1" showInputMessage="1" showErrorMessage="1" errorTitle="ERROR" error="SOLO SE ADMITEN LAS ALTERNATIVAS: A, B, C y D." sqref="F76:I97">
      <formula1>$H$8:$H$11</formula1>
    </dataValidation>
    <dataValidation type="list" allowBlank="1" showInputMessage="1" showErrorMessage="1" errorTitle="ERROR" error="SOLO SE ADMITEN LAS RESPUESTAS NUMÉRICAS: 0, 1 y 2." sqref="N56:Q56">
      <formula1>#REF!</formula1>
    </dataValidation>
    <dataValidation type="list" allowBlank="1" showInputMessage="1" showErrorMessage="1" errorTitle="ERROR" error="SOLO SE ADMITEN LAS RESPUESTAS NUMÉRICAS: 0, 1, 2 y 3." sqref="R56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44" orientation="landscape" r:id="rId1"/>
  <headerFooter>
    <oddHeader>&amp;C&amp;G</oddHeader>
  </headerFooter>
  <rowBreaks count="2" manualBreakCount="2">
    <brk id="41" max="62" man="1"/>
    <brk id="74" max="16383" man="1"/>
  </rowBreaks>
  <colBreaks count="1" manualBreakCount="1">
    <brk id="47" max="73" man="1"/>
  </colBreaks>
  <ignoredErrors>
    <ignoredError sqref="BC12:BC15 BG12:BG15 BE12:BE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4º básico A</vt:lpstr>
      <vt:lpstr>4º básico B</vt:lpstr>
      <vt:lpstr>4º básico C</vt:lpstr>
      <vt:lpstr>INFORME GLOBAL</vt:lpstr>
      <vt:lpstr>'4º básico A'!Área_de_impresión</vt:lpstr>
      <vt:lpstr>'4º básico B'!Área_de_impresión</vt:lpstr>
      <vt:lpstr>'4º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2015-03-25T07:56:23Z</cp:lastPrinted>
  <dcterms:created xsi:type="dcterms:W3CDTF">2012-03-12T00:55:10Z</dcterms:created>
  <dcterms:modified xsi:type="dcterms:W3CDTF">2016-03-17T14:30:30Z</dcterms:modified>
</cp:coreProperties>
</file>