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drawings/drawing4.xml" ContentType="application/vnd.openxmlformats-officedocument.drawing+xml"/>
  <Override PartName="/xl/charts/chart2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600" yWindow="180" windowWidth="14115" windowHeight="8610" tabRatio="489"/>
  </bookViews>
  <sheets>
    <sheet name="6º básico A" sheetId="3" r:id="rId1"/>
    <sheet name="6º básico B" sheetId="4" r:id="rId2"/>
    <sheet name="6º básico C" sheetId="5" r:id="rId3"/>
    <sheet name="INFORME GLOBAL" sheetId="6" r:id="rId4"/>
  </sheets>
  <definedNames>
    <definedName name="_xlnm._FilterDatabase" localSheetId="0" hidden="1">'6º básico A'!#REF!</definedName>
    <definedName name="_xlnm._FilterDatabase" localSheetId="1" hidden="1">'6º básico B'!#REF!</definedName>
    <definedName name="_xlnm._FilterDatabase" localSheetId="2" hidden="1">'6º básico C'!#REF!</definedName>
    <definedName name="_xlnm.Print_Area" localSheetId="0">'6º básico A'!$A$1:$DX$124</definedName>
    <definedName name="_xlnm.Print_Area" localSheetId="1">'6º básico B'!$A$1:$DX$124</definedName>
    <definedName name="_xlnm.Print_Area" localSheetId="2">'6º básico C'!$A$1:$DX$124</definedName>
    <definedName name="_xlnm.Print_Area" localSheetId="3">'INFORME GLOBAL'!$A$1:$BR$88</definedName>
  </definedNames>
  <calcPr calcId="145621"/>
</workbook>
</file>

<file path=xl/calcChain.xml><?xml version="1.0" encoding="utf-8"?>
<calcChain xmlns="http://schemas.openxmlformats.org/spreadsheetml/2006/main">
  <c r="G69" i="3" l="1"/>
  <c r="I69" i="3"/>
  <c r="K69" i="3"/>
  <c r="M69" i="3"/>
  <c r="O69" i="3"/>
  <c r="Q69" i="3"/>
  <c r="S69" i="3"/>
  <c r="U69" i="3"/>
  <c r="W69" i="3"/>
  <c r="Y69" i="3"/>
  <c r="AA69" i="3"/>
  <c r="AC69" i="3"/>
  <c r="AE69" i="3"/>
  <c r="AG69" i="3"/>
  <c r="AI69" i="3"/>
  <c r="AK69" i="3"/>
  <c r="AM69" i="3"/>
  <c r="AO69" i="3"/>
  <c r="AQ69" i="3"/>
  <c r="AS69" i="3"/>
  <c r="AU69" i="3"/>
  <c r="AW69" i="3"/>
  <c r="AY69" i="3"/>
  <c r="BA69" i="3"/>
  <c r="BC69" i="3"/>
  <c r="BE69" i="3"/>
  <c r="BG69" i="3"/>
  <c r="BI69" i="3"/>
  <c r="BK69" i="3"/>
  <c r="BM69" i="3"/>
  <c r="BO69" i="3"/>
  <c r="BQ69" i="3"/>
  <c r="BS69" i="3"/>
  <c r="BU69" i="3"/>
  <c r="BW69" i="3"/>
  <c r="BY69" i="3"/>
  <c r="CA69" i="3"/>
  <c r="CC69" i="3"/>
  <c r="CE69" i="3"/>
  <c r="G70" i="3"/>
  <c r="I70" i="3"/>
  <c r="K70" i="3"/>
  <c r="M70" i="3"/>
  <c r="O70" i="3"/>
  <c r="Q70" i="3"/>
  <c r="S70" i="3"/>
  <c r="U70" i="3"/>
  <c r="W70" i="3"/>
  <c r="Y70" i="3"/>
  <c r="AA70" i="3"/>
  <c r="AC70" i="3"/>
  <c r="AE70" i="3"/>
  <c r="AG70" i="3"/>
  <c r="AI70" i="3"/>
  <c r="AK70" i="3"/>
  <c r="AM70" i="3"/>
  <c r="AO70" i="3"/>
  <c r="AQ70" i="3"/>
  <c r="AS70" i="3"/>
  <c r="AU70" i="3"/>
  <c r="AW70" i="3"/>
  <c r="AY70" i="3"/>
  <c r="BA70" i="3"/>
  <c r="BC70" i="3"/>
  <c r="BE70" i="3"/>
  <c r="BG70" i="3"/>
  <c r="BI70" i="3"/>
  <c r="BK70" i="3"/>
  <c r="BM70" i="3"/>
  <c r="BO70" i="3"/>
  <c r="BQ70" i="3"/>
  <c r="BS70" i="3"/>
  <c r="BU70" i="3"/>
  <c r="BW70" i="3"/>
  <c r="BY70" i="3"/>
  <c r="CA70" i="3"/>
  <c r="CC70" i="3"/>
  <c r="CE70" i="3"/>
  <c r="G71" i="3"/>
  <c r="I71" i="3"/>
  <c r="K71" i="3"/>
  <c r="M71" i="3"/>
  <c r="O71" i="3"/>
  <c r="Q71" i="3"/>
  <c r="S71" i="3"/>
  <c r="U71" i="3"/>
  <c r="W71" i="3"/>
  <c r="Y71" i="3"/>
  <c r="AA71" i="3"/>
  <c r="AC71" i="3"/>
  <c r="AE71" i="3"/>
  <c r="AG71" i="3"/>
  <c r="AI71" i="3"/>
  <c r="AK71" i="3"/>
  <c r="AM71" i="3"/>
  <c r="AO71" i="3"/>
  <c r="AQ71" i="3"/>
  <c r="AS71" i="3"/>
  <c r="AU71" i="3"/>
  <c r="AW71" i="3"/>
  <c r="AY71" i="3"/>
  <c r="BA71" i="3"/>
  <c r="BC71" i="3"/>
  <c r="BE71" i="3"/>
  <c r="BG71" i="3"/>
  <c r="BI71" i="3"/>
  <c r="BK71" i="3"/>
  <c r="BM71" i="3"/>
  <c r="BO71" i="3"/>
  <c r="BQ71" i="3"/>
  <c r="BS71" i="3"/>
  <c r="BU71" i="3"/>
  <c r="BW71" i="3"/>
  <c r="BY71" i="3"/>
  <c r="CA71" i="3"/>
  <c r="CC71" i="3"/>
  <c r="CE71" i="3"/>
  <c r="G72" i="3"/>
  <c r="I72" i="3"/>
  <c r="K72" i="3"/>
  <c r="M72" i="3"/>
  <c r="O72" i="3"/>
  <c r="Q72" i="3"/>
  <c r="S72" i="3"/>
  <c r="U72" i="3"/>
  <c r="W72" i="3"/>
  <c r="Y72" i="3"/>
  <c r="AA72" i="3"/>
  <c r="AC72" i="3"/>
  <c r="AE72" i="3"/>
  <c r="AG72" i="3"/>
  <c r="AI72" i="3"/>
  <c r="AK72" i="3"/>
  <c r="AM72" i="3"/>
  <c r="AO72" i="3"/>
  <c r="AQ72" i="3"/>
  <c r="AS72" i="3"/>
  <c r="AU72" i="3"/>
  <c r="AW72" i="3"/>
  <c r="AY72" i="3"/>
  <c r="BA72" i="3"/>
  <c r="BC72" i="3"/>
  <c r="BE72" i="3"/>
  <c r="BG72" i="3"/>
  <c r="BI72" i="3"/>
  <c r="BK72" i="3"/>
  <c r="BM72" i="3"/>
  <c r="BO72" i="3"/>
  <c r="BQ72" i="3"/>
  <c r="BS72" i="3"/>
  <c r="BU72" i="3"/>
  <c r="BW72" i="3"/>
  <c r="BY72" i="3"/>
  <c r="CA72" i="3"/>
  <c r="CC72" i="3"/>
  <c r="CE72" i="3"/>
  <c r="G73" i="3"/>
  <c r="I73" i="3"/>
  <c r="K73" i="3"/>
  <c r="M73" i="3"/>
  <c r="O73" i="3"/>
  <c r="Q73" i="3"/>
  <c r="S73" i="3"/>
  <c r="U73" i="3"/>
  <c r="W73" i="3"/>
  <c r="Y73" i="3"/>
  <c r="AA73" i="3"/>
  <c r="AC73" i="3"/>
  <c r="AE73" i="3"/>
  <c r="AG73" i="3"/>
  <c r="AI73" i="3"/>
  <c r="AK73" i="3"/>
  <c r="AM73" i="3"/>
  <c r="AO73" i="3"/>
  <c r="AQ73" i="3"/>
  <c r="AS73" i="3"/>
  <c r="AU73" i="3"/>
  <c r="AW73" i="3"/>
  <c r="AY73" i="3"/>
  <c r="BA73" i="3"/>
  <c r="BC73" i="3"/>
  <c r="BE73" i="3"/>
  <c r="BG73" i="3"/>
  <c r="BI73" i="3"/>
  <c r="BK73" i="3"/>
  <c r="BM73" i="3"/>
  <c r="BO73" i="3"/>
  <c r="BQ73" i="3"/>
  <c r="BS73" i="3"/>
  <c r="BU73" i="3"/>
  <c r="BW73" i="3"/>
  <c r="BY73" i="3"/>
  <c r="CA73" i="3"/>
  <c r="CC73" i="3"/>
  <c r="CE73" i="3"/>
  <c r="G74" i="3"/>
  <c r="I74" i="3"/>
  <c r="K74" i="3"/>
  <c r="M74" i="3"/>
  <c r="O74" i="3"/>
  <c r="Q74" i="3"/>
  <c r="S74" i="3"/>
  <c r="U74" i="3"/>
  <c r="W74" i="3"/>
  <c r="Y74" i="3"/>
  <c r="AA74" i="3"/>
  <c r="AC74" i="3"/>
  <c r="AE74" i="3"/>
  <c r="AG74" i="3"/>
  <c r="AI74" i="3"/>
  <c r="AK74" i="3"/>
  <c r="AM74" i="3"/>
  <c r="AO74" i="3"/>
  <c r="AQ74" i="3"/>
  <c r="AS74" i="3"/>
  <c r="AU74" i="3"/>
  <c r="AW74" i="3"/>
  <c r="AY74" i="3"/>
  <c r="BA74" i="3"/>
  <c r="BC74" i="3"/>
  <c r="BE74" i="3"/>
  <c r="BG74" i="3"/>
  <c r="BI74" i="3"/>
  <c r="BK74" i="3"/>
  <c r="BM74" i="3"/>
  <c r="BO74" i="3"/>
  <c r="BQ74" i="3"/>
  <c r="BS74" i="3"/>
  <c r="BU74" i="3"/>
  <c r="BW74" i="3"/>
  <c r="BY74" i="3"/>
  <c r="CA74" i="3"/>
  <c r="CC74" i="3"/>
  <c r="CE74" i="3"/>
  <c r="G75" i="3"/>
  <c r="I75" i="3"/>
  <c r="K75" i="3"/>
  <c r="M75" i="3"/>
  <c r="O75" i="3"/>
  <c r="Q75" i="3"/>
  <c r="S75" i="3"/>
  <c r="U75" i="3"/>
  <c r="W75" i="3"/>
  <c r="Y75" i="3"/>
  <c r="AA75" i="3"/>
  <c r="AC75" i="3"/>
  <c r="AE75" i="3"/>
  <c r="AG75" i="3"/>
  <c r="AI75" i="3"/>
  <c r="AK75" i="3"/>
  <c r="AM75" i="3"/>
  <c r="AO75" i="3"/>
  <c r="AQ75" i="3"/>
  <c r="AS75" i="3"/>
  <c r="AU75" i="3"/>
  <c r="AW75" i="3"/>
  <c r="AY75" i="3"/>
  <c r="BA75" i="3"/>
  <c r="BC75" i="3"/>
  <c r="BE75" i="3"/>
  <c r="BG75" i="3"/>
  <c r="BI75" i="3"/>
  <c r="BK75" i="3"/>
  <c r="BM75" i="3"/>
  <c r="BO75" i="3"/>
  <c r="BQ75" i="3"/>
  <c r="BS75" i="3"/>
  <c r="BU75" i="3"/>
  <c r="BW75" i="3"/>
  <c r="BY75" i="3"/>
  <c r="CA75" i="3"/>
  <c r="CC75" i="3"/>
  <c r="CE75" i="3"/>
  <c r="G76" i="3"/>
  <c r="I76" i="3"/>
  <c r="K76" i="3"/>
  <c r="M76" i="3"/>
  <c r="O76" i="3"/>
  <c r="Q76" i="3"/>
  <c r="S76" i="3"/>
  <c r="U76" i="3"/>
  <c r="W76" i="3"/>
  <c r="Y76" i="3"/>
  <c r="AA76" i="3"/>
  <c r="AC76" i="3"/>
  <c r="AE76" i="3"/>
  <c r="AG76" i="3"/>
  <c r="AI76" i="3"/>
  <c r="AK76" i="3"/>
  <c r="AM76" i="3"/>
  <c r="AO76" i="3"/>
  <c r="AQ76" i="3"/>
  <c r="AS76" i="3"/>
  <c r="AU76" i="3"/>
  <c r="AW76" i="3"/>
  <c r="AY76" i="3"/>
  <c r="BA76" i="3"/>
  <c r="BC76" i="3"/>
  <c r="BE76" i="3"/>
  <c r="BG76" i="3"/>
  <c r="BI76" i="3"/>
  <c r="BK76" i="3"/>
  <c r="BM76" i="3"/>
  <c r="BO76" i="3"/>
  <c r="BQ76" i="3"/>
  <c r="BS76" i="3"/>
  <c r="BU76" i="3"/>
  <c r="BW76" i="3"/>
  <c r="BY76" i="3"/>
  <c r="CA76" i="3"/>
  <c r="CC76" i="3"/>
  <c r="CE76" i="3"/>
  <c r="G77" i="3"/>
  <c r="I77" i="3"/>
  <c r="K77" i="3"/>
  <c r="M77" i="3"/>
  <c r="O77" i="3"/>
  <c r="Q77" i="3"/>
  <c r="S77" i="3"/>
  <c r="U77" i="3"/>
  <c r="W77" i="3"/>
  <c r="Y77" i="3"/>
  <c r="AA77" i="3"/>
  <c r="AC77" i="3"/>
  <c r="AE77" i="3"/>
  <c r="AG77" i="3"/>
  <c r="AI77" i="3"/>
  <c r="AK77" i="3"/>
  <c r="AM77" i="3"/>
  <c r="AO77" i="3"/>
  <c r="AQ77" i="3"/>
  <c r="AS77" i="3"/>
  <c r="AU77" i="3"/>
  <c r="AW77" i="3"/>
  <c r="AY77" i="3"/>
  <c r="BA77" i="3"/>
  <c r="BC77" i="3"/>
  <c r="BE77" i="3"/>
  <c r="BG77" i="3"/>
  <c r="BI77" i="3"/>
  <c r="BK77" i="3"/>
  <c r="BM77" i="3"/>
  <c r="BO77" i="3"/>
  <c r="BQ77" i="3"/>
  <c r="BS77" i="3"/>
  <c r="BU77" i="3"/>
  <c r="BW77" i="3"/>
  <c r="BY77" i="3"/>
  <c r="CA77" i="3"/>
  <c r="CC77" i="3"/>
  <c r="CE77" i="3"/>
  <c r="G78" i="3"/>
  <c r="I78" i="3"/>
  <c r="K78" i="3"/>
  <c r="M78" i="3"/>
  <c r="O78" i="3"/>
  <c r="Q78" i="3"/>
  <c r="S78" i="3"/>
  <c r="U78" i="3"/>
  <c r="W78" i="3"/>
  <c r="Y78" i="3"/>
  <c r="AA78" i="3"/>
  <c r="AC78" i="3"/>
  <c r="AE78" i="3"/>
  <c r="AG78" i="3"/>
  <c r="AI78" i="3"/>
  <c r="AK78" i="3"/>
  <c r="AM78" i="3"/>
  <c r="AO78" i="3"/>
  <c r="AQ78" i="3"/>
  <c r="AS78" i="3"/>
  <c r="AU78" i="3"/>
  <c r="AW78" i="3"/>
  <c r="AY78" i="3"/>
  <c r="BA78" i="3"/>
  <c r="BC78" i="3"/>
  <c r="BE78" i="3"/>
  <c r="BG78" i="3"/>
  <c r="BI78" i="3"/>
  <c r="BK78" i="3"/>
  <c r="BM78" i="3"/>
  <c r="BO78" i="3"/>
  <c r="BQ78" i="3"/>
  <c r="BS78" i="3"/>
  <c r="BU78" i="3"/>
  <c r="BW78" i="3"/>
  <c r="BY78" i="3"/>
  <c r="CA78" i="3"/>
  <c r="CC78" i="3"/>
  <c r="CE78" i="3"/>
  <c r="G79" i="3"/>
  <c r="I79" i="3"/>
  <c r="K79" i="3"/>
  <c r="M79" i="3"/>
  <c r="O79" i="3"/>
  <c r="Q79" i="3"/>
  <c r="S79" i="3"/>
  <c r="U79" i="3"/>
  <c r="W79" i="3"/>
  <c r="Y79" i="3"/>
  <c r="AA79" i="3"/>
  <c r="AC79" i="3"/>
  <c r="AE79" i="3"/>
  <c r="AG79" i="3"/>
  <c r="AI79" i="3"/>
  <c r="AK79" i="3"/>
  <c r="AM79" i="3"/>
  <c r="AO79" i="3"/>
  <c r="AQ79" i="3"/>
  <c r="AS79" i="3"/>
  <c r="AU79" i="3"/>
  <c r="AW79" i="3"/>
  <c r="AY79" i="3"/>
  <c r="BA79" i="3"/>
  <c r="BC79" i="3"/>
  <c r="BE79" i="3"/>
  <c r="BG79" i="3"/>
  <c r="BI79" i="3"/>
  <c r="BK79" i="3"/>
  <c r="BM79" i="3"/>
  <c r="BO79" i="3"/>
  <c r="BQ79" i="3"/>
  <c r="BS79" i="3"/>
  <c r="BU79" i="3"/>
  <c r="BW79" i="3"/>
  <c r="BY79" i="3"/>
  <c r="CA79" i="3"/>
  <c r="CC79" i="3"/>
  <c r="CE79" i="3"/>
  <c r="G80" i="3"/>
  <c r="I80" i="3"/>
  <c r="K80" i="3"/>
  <c r="M80" i="3"/>
  <c r="O80" i="3"/>
  <c r="Q80" i="3"/>
  <c r="S80" i="3"/>
  <c r="U80" i="3"/>
  <c r="W80" i="3"/>
  <c r="Y80" i="3"/>
  <c r="AA80" i="3"/>
  <c r="AC80" i="3"/>
  <c r="AE80" i="3"/>
  <c r="AG80" i="3"/>
  <c r="AI80" i="3"/>
  <c r="AK80" i="3"/>
  <c r="AM80" i="3"/>
  <c r="AO80" i="3"/>
  <c r="AQ80" i="3"/>
  <c r="AS80" i="3"/>
  <c r="AU80" i="3"/>
  <c r="AW80" i="3"/>
  <c r="AY80" i="3"/>
  <c r="BA80" i="3"/>
  <c r="BC80" i="3"/>
  <c r="BE80" i="3"/>
  <c r="BG80" i="3"/>
  <c r="BI80" i="3"/>
  <c r="BK80" i="3"/>
  <c r="BM80" i="3"/>
  <c r="BO80" i="3"/>
  <c r="BQ80" i="3"/>
  <c r="BS80" i="3"/>
  <c r="BU80" i="3"/>
  <c r="BW80" i="3"/>
  <c r="BY80" i="3"/>
  <c r="CA80" i="3"/>
  <c r="CC80" i="3"/>
  <c r="CE80" i="3"/>
  <c r="G81" i="3"/>
  <c r="I81" i="3"/>
  <c r="K81" i="3"/>
  <c r="M81" i="3"/>
  <c r="O81" i="3"/>
  <c r="Q81" i="3"/>
  <c r="S81" i="3"/>
  <c r="U81" i="3"/>
  <c r="W81" i="3"/>
  <c r="Y81" i="3"/>
  <c r="AA81" i="3"/>
  <c r="AC81" i="3"/>
  <c r="AE81" i="3"/>
  <c r="AG81" i="3"/>
  <c r="AI81" i="3"/>
  <c r="AK81" i="3"/>
  <c r="AM81" i="3"/>
  <c r="AO81" i="3"/>
  <c r="AQ81" i="3"/>
  <c r="AS81" i="3"/>
  <c r="AU81" i="3"/>
  <c r="AW81" i="3"/>
  <c r="AY81" i="3"/>
  <c r="BA81" i="3"/>
  <c r="BC81" i="3"/>
  <c r="BE81" i="3"/>
  <c r="BG81" i="3"/>
  <c r="BI81" i="3"/>
  <c r="BK81" i="3"/>
  <c r="BM81" i="3"/>
  <c r="BO81" i="3"/>
  <c r="BQ81" i="3"/>
  <c r="BS81" i="3"/>
  <c r="BU81" i="3"/>
  <c r="BW81" i="3"/>
  <c r="BY81" i="3"/>
  <c r="CA81" i="3"/>
  <c r="CC81" i="3"/>
  <c r="CE81" i="3"/>
  <c r="G82" i="3"/>
  <c r="I82" i="3"/>
  <c r="K82" i="3"/>
  <c r="M82" i="3"/>
  <c r="O82" i="3"/>
  <c r="Q82" i="3"/>
  <c r="S82" i="3"/>
  <c r="U82" i="3"/>
  <c r="W82" i="3"/>
  <c r="Y82" i="3"/>
  <c r="AA82" i="3"/>
  <c r="AC82" i="3"/>
  <c r="AE82" i="3"/>
  <c r="AG82" i="3"/>
  <c r="AI82" i="3"/>
  <c r="AK82" i="3"/>
  <c r="AM82" i="3"/>
  <c r="AO82" i="3"/>
  <c r="AQ82" i="3"/>
  <c r="AS82" i="3"/>
  <c r="AU82" i="3"/>
  <c r="AW82" i="3"/>
  <c r="AY82" i="3"/>
  <c r="BA82" i="3"/>
  <c r="BC82" i="3"/>
  <c r="BE82" i="3"/>
  <c r="BG82" i="3"/>
  <c r="BI82" i="3"/>
  <c r="BK82" i="3"/>
  <c r="BM82" i="3"/>
  <c r="BO82" i="3"/>
  <c r="BQ82" i="3"/>
  <c r="BS82" i="3"/>
  <c r="BU82" i="3"/>
  <c r="BW82" i="3"/>
  <c r="BY82" i="3"/>
  <c r="CA82" i="3"/>
  <c r="CC82" i="3"/>
  <c r="CE82" i="3"/>
  <c r="G83" i="3"/>
  <c r="I83" i="3"/>
  <c r="K83" i="3"/>
  <c r="M83" i="3"/>
  <c r="O83" i="3"/>
  <c r="Q83" i="3"/>
  <c r="S83" i="3"/>
  <c r="U83" i="3"/>
  <c r="W83" i="3"/>
  <c r="Y83" i="3"/>
  <c r="AA83" i="3"/>
  <c r="AC83" i="3"/>
  <c r="AE83" i="3"/>
  <c r="AG83" i="3"/>
  <c r="AI83" i="3"/>
  <c r="AK83" i="3"/>
  <c r="AM83" i="3"/>
  <c r="AO83" i="3"/>
  <c r="AQ83" i="3"/>
  <c r="AS83" i="3"/>
  <c r="AU83" i="3"/>
  <c r="AW83" i="3"/>
  <c r="AY83" i="3"/>
  <c r="BA83" i="3"/>
  <c r="BC83" i="3"/>
  <c r="BE83" i="3"/>
  <c r="BG83" i="3"/>
  <c r="BI83" i="3"/>
  <c r="BK83" i="3"/>
  <c r="BM83" i="3"/>
  <c r="BO83" i="3"/>
  <c r="BQ83" i="3"/>
  <c r="BS83" i="3"/>
  <c r="BU83" i="3"/>
  <c r="BW83" i="3"/>
  <c r="BY83" i="3"/>
  <c r="CA83" i="3"/>
  <c r="CC83" i="3"/>
  <c r="CE83" i="3"/>
  <c r="G84" i="3"/>
  <c r="I84" i="3"/>
  <c r="K84" i="3"/>
  <c r="M84" i="3"/>
  <c r="O84" i="3"/>
  <c r="Q84" i="3"/>
  <c r="S84" i="3"/>
  <c r="U84" i="3"/>
  <c r="W84" i="3"/>
  <c r="Y84" i="3"/>
  <c r="AA84" i="3"/>
  <c r="AC84" i="3"/>
  <c r="AE84" i="3"/>
  <c r="AG84" i="3"/>
  <c r="AI84" i="3"/>
  <c r="AK84" i="3"/>
  <c r="AM84" i="3"/>
  <c r="AO84" i="3"/>
  <c r="AQ84" i="3"/>
  <c r="AS84" i="3"/>
  <c r="AU84" i="3"/>
  <c r="AW84" i="3"/>
  <c r="AY84" i="3"/>
  <c r="BA84" i="3"/>
  <c r="BC84" i="3"/>
  <c r="BE84" i="3"/>
  <c r="BG84" i="3"/>
  <c r="BI84" i="3"/>
  <c r="BK84" i="3"/>
  <c r="BM84" i="3"/>
  <c r="BO84" i="3"/>
  <c r="BQ84" i="3"/>
  <c r="BS84" i="3"/>
  <c r="BU84" i="3"/>
  <c r="BW84" i="3"/>
  <c r="BY84" i="3"/>
  <c r="CA84" i="3"/>
  <c r="CC84" i="3"/>
  <c r="CE84" i="3"/>
  <c r="G85" i="3"/>
  <c r="I85" i="3"/>
  <c r="K85" i="3"/>
  <c r="M85" i="3"/>
  <c r="O85" i="3"/>
  <c r="Q85" i="3"/>
  <c r="S85" i="3"/>
  <c r="U85" i="3"/>
  <c r="W85" i="3"/>
  <c r="Y85" i="3"/>
  <c r="AA85" i="3"/>
  <c r="AC85" i="3"/>
  <c r="AE85" i="3"/>
  <c r="AG85" i="3"/>
  <c r="AI85" i="3"/>
  <c r="AK85" i="3"/>
  <c r="AM85" i="3"/>
  <c r="AO85" i="3"/>
  <c r="AQ85" i="3"/>
  <c r="AS85" i="3"/>
  <c r="AU85" i="3"/>
  <c r="AW85" i="3"/>
  <c r="AY85" i="3"/>
  <c r="BA85" i="3"/>
  <c r="BC85" i="3"/>
  <c r="BE85" i="3"/>
  <c r="BG85" i="3"/>
  <c r="BI85" i="3"/>
  <c r="BK85" i="3"/>
  <c r="BM85" i="3"/>
  <c r="BO85" i="3"/>
  <c r="BQ85" i="3"/>
  <c r="BS85" i="3"/>
  <c r="BU85" i="3"/>
  <c r="BW85" i="3"/>
  <c r="BY85" i="3"/>
  <c r="CA85" i="3"/>
  <c r="CC85" i="3"/>
  <c r="CE85" i="3"/>
  <c r="G86" i="3"/>
  <c r="I86" i="3"/>
  <c r="K86" i="3"/>
  <c r="M86" i="3"/>
  <c r="O86" i="3"/>
  <c r="Q86" i="3"/>
  <c r="S86" i="3"/>
  <c r="U86" i="3"/>
  <c r="W86" i="3"/>
  <c r="Y86" i="3"/>
  <c r="AA86" i="3"/>
  <c r="AC86" i="3"/>
  <c r="AE86" i="3"/>
  <c r="AG86" i="3"/>
  <c r="AI86" i="3"/>
  <c r="AK86" i="3"/>
  <c r="AM86" i="3"/>
  <c r="AO86" i="3"/>
  <c r="AQ86" i="3"/>
  <c r="AS86" i="3"/>
  <c r="AU86" i="3"/>
  <c r="AW86" i="3"/>
  <c r="AY86" i="3"/>
  <c r="BA86" i="3"/>
  <c r="BC86" i="3"/>
  <c r="BE86" i="3"/>
  <c r="BG86" i="3"/>
  <c r="BI86" i="3"/>
  <c r="BK86" i="3"/>
  <c r="BM86" i="3"/>
  <c r="BO86" i="3"/>
  <c r="BQ86" i="3"/>
  <c r="BS86" i="3"/>
  <c r="BU86" i="3"/>
  <c r="BW86" i="3"/>
  <c r="BY86" i="3"/>
  <c r="CA86" i="3"/>
  <c r="CC86" i="3"/>
  <c r="CE86" i="3"/>
  <c r="G87" i="3"/>
  <c r="I87" i="3"/>
  <c r="K87" i="3"/>
  <c r="M87" i="3"/>
  <c r="O87" i="3"/>
  <c r="Q87" i="3"/>
  <c r="S87" i="3"/>
  <c r="U87" i="3"/>
  <c r="W87" i="3"/>
  <c r="Y87" i="3"/>
  <c r="AA87" i="3"/>
  <c r="AC87" i="3"/>
  <c r="AE87" i="3"/>
  <c r="AG87" i="3"/>
  <c r="AI87" i="3"/>
  <c r="AK87" i="3"/>
  <c r="AM87" i="3"/>
  <c r="AO87" i="3"/>
  <c r="AQ87" i="3"/>
  <c r="AS87" i="3"/>
  <c r="AU87" i="3"/>
  <c r="AW87" i="3"/>
  <c r="AY87" i="3"/>
  <c r="BA87" i="3"/>
  <c r="BC87" i="3"/>
  <c r="BE87" i="3"/>
  <c r="BG87" i="3"/>
  <c r="BI87" i="3"/>
  <c r="BK87" i="3"/>
  <c r="BM87" i="3"/>
  <c r="BO87" i="3"/>
  <c r="BQ87" i="3"/>
  <c r="BS87" i="3"/>
  <c r="BU87" i="3"/>
  <c r="BW87" i="3"/>
  <c r="BY87" i="3"/>
  <c r="CA87" i="3"/>
  <c r="CC87" i="3"/>
  <c r="CE87" i="3"/>
  <c r="G88" i="3"/>
  <c r="I88" i="3"/>
  <c r="K88" i="3"/>
  <c r="M88" i="3"/>
  <c r="O88" i="3"/>
  <c r="Q88" i="3"/>
  <c r="S88" i="3"/>
  <c r="U88" i="3"/>
  <c r="W88" i="3"/>
  <c r="Y88" i="3"/>
  <c r="AA88" i="3"/>
  <c r="AC88" i="3"/>
  <c r="AE88" i="3"/>
  <c r="AG88" i="3"/>
  <c r="AI88" i="3"/>
  <c r="AK88" i="3"/>
  <c r="AM88" i="3"/>
  <c r="AO88" i="3"/>
  <c r="AQ88" i="3"/>
  <c r="AS88" i="3"/>
  <c r="AU88" i="3"/>
  <c r="AW88" i="3"/>
  <c r="AY88" i="3"/>
  <c r="BA88" i="3"/>
  <c r="BC88" i="3"/>
  <c r="BE88" i="3"/>
  <c r="BG88" i="3"/>
  <c r="BI88" i="3"/>
  <c r="BK88" i="3"/>
  <c r="BM88" i="3"/>
  <c r="BO88" i="3"/>
  <c r="BQ88" i="3"/>
  <c r="BS88" i="3"/>
  <c r="BU88" i="3"/>
  <c r="BW88" i="3"/>
  <c r="BY88" i="3"/>
  <c r="CA88" i="3"/>
  <c r="CC88" i="3"/>
  <c r="CE88" i="3"/>
  <c r="G89" i="3"/>
  <c r="I89" i="3"/>
  <c r="K89" i="3"/>
  <c r="M89" i="3"/>
  <c r="O89" i="3"/>
  <c r="Q89" i="3"/>
  <c r="S89" i="3"/>
  <c r="U89" i="3"/>
  <c r="W89" i="3"/>
  <c r="Y89" i="3"/>
  <c r="AA89" i="3"/>
  <c r="AC89" i="3"/>
  <c r="AE89" i="3"/>
  <c r="AG89" i="3"/>
  <c r="AI89" i="3"/>
  <c r="AK89" i="3"/>
  <c r="AM89" i="3"/>
  <c r="AO89" i="3"/>
  <c r="AQ89" i="3"/>
  <c r="AS89" i="3"/>
  <c r="AU89" i="3"/>
  <c r="AW89" i="3"/>
  <c r="AY89" i="3"/>
  <c r="BA89" i="3"/>
  <c r="BC89" i="3"/>
  <c r="BE89" i="3"/>
  <c r="BG89" i="3"/>
  <c r="BI89" i="3"/>
  <c r="BK89" i="3"/>
  <c r="BM89" i="3"/>
  <c r="BO89" i="3"/>
  <c r="BQ89" i="3"/>
  <c r="BS89" i="3"/>
  <c r="BU89" i="3"/>
  <c r="BW89" i="3"/>
  <c r="BY89" i="3"/>
  <c r="CA89" i="3"/>
  <c r="CC89" i="3"/>
  <c r="CE89" i="3"/>
  <c r="G90" i="3"/>
  <c r="I90" i="3"/>
  <c r="K90" i="3"/>
  <c r="M90" i="3"/>
  <c r="O90" i="3"/>
  <c r="Q90" i="3"/>
  <c r="S90" i="3"/>
  <c r="U90" i="3"/>
  <c r="W90" i="3"/>
  <c r="Y90" i="3"/>
  <c r="AA90" i="3"/>
  <c r="AC90" i="3"/>
  <c r="AE90" i="3"/>
  <c r="AG90" i="3"/>
  <c r="AI90" i="3"/>
  <c r="AK90" i="3"/>
  <c r="AM90" i="3"/>
  <c r="AO90" i="3"/>
  <c r="AQ90" i="3"/>
  <c r="AS90" i="3"/>
  <c r="AU90" i="3"/>
  <c r="AW90" i="3"/>
  <c r="AY90" i="3"/>
  <c r="BA90" i="3"/>
  <c r="BC90" i="3"/>
  <c r="BE90" i="3"/>
  <c r="BG90" i="3"/>
  <c r="BI90" i="3"/>
  <c r="BK90" i="3"/>
  <c r="BM90" i="3"/>
  <c r="BO90" i="3"/>
  <c r="BQ90" i="3"/>
  <c r="BS90" i="3"/>
  <c r="BU90" i="3"/>
  <c r="BW90" i="3"/>
  <c r="BY90" i="3"/>
  <c r="CA90" i="3"/>
  <c r="CC90" i="3"/>
  <c r="CE90" i="3"/>
  <c r="G91" i="3"/>
  <c r="I91" i="3"/>
  <c r="K91" i="3"/>
  <c r="M91" i="3"/>
  <c r="O91" i="3"/>
  <c r="Q91" i="3"/>
  <c r="S91" i="3"/>
  <c r="U91" i="3"/>
  <c r="W91" i="3"/>
  <c r="Y91" i="3"/>
  <c r="AA91" i="3"/>
  <c r="AC91" i="3"/>
  <c r="AE91" i="3"/>
  <c r="AG91" i="3"/>
  <c r="AI91" i="3"/>
  <c r="AK91" i="3"/>
  <c r="AM91" i="3"/>
  <c r="AO91" i="3"/>
  <c r="AQ91" i="3"/>
  <c r="AS91" i="3"/>
  <c r="AU91" i="3"/>
  <c r="AW91" i="3"/>
  <c r="AY91" i="3"/>
  <c r="BA91" i="3"/>
  <c r="BC91" i="3"/>
  <c r="BE91" i="3"/>
  <c r="BG91" i="3"/>
  <c r="BI91" i="3"/>
  <c r="BK91" i="3"/>
  <c r="BM91" i="3"/>
  <c r="BO91" i="3"/>
  <c r="BQ91" i="3"/>
  <c r="BS91" i="3"/>
  <c r="BU91" i="3"/>
  <c r="BW91" i="3"/>
  <c r="BY91" i="3"/>
  <c r="CA91" i="3"/>
  <c r="CC91" i="3"/>
  <c r="CE91" i="3"/>
  <c r="G92" i="3"/>
  <c r="I92" i="3"/>
  <c r="K92" i="3"/>
  <c r="M92" i="3"/>
  <c r="O92" i="3"/>
  <c r="Q92" i="3"/>
  <c r="S92" i="3"/>
  <c r="U92" i="3"/>
  <c r="W92" i="3"/>
  <c r="Y92" i="3"/>
  <c r="AA92" i="3"/>
  <c r="AC92" i="3"/>
  <c r="AE92" i="3"/>
  <c r="AG92" i="3"/>
  <c r="AI92" i="3"/>
  <c r="AK92" i="3"/>
  <c r="AM92" i="3"/>
  <c r="AO92" i="3"/>
  <c r="AQ92" i="3"/>
  <c r="AS92" i="3"/>
  <c r="AU92" i="3"/>
  <c r="AW92" i="3"/>
  <c r="AY92" i="3"/>
  <c r="BA92" i="3"/>
  <c r="BC92" i="3"/>
  <c r="BE92" i="3"/>
  <c r="BG92" i="3"/>
  <c r="BI92" i="3"/>
  <c r="BK92" i="3"/>
  <c r="BM92" i="3"/>
  <c r="BO92" i="3"/>
  <c r="BQ92" i="3"/>
  <c r="BS92" i="3"/>
  <c r="BU92" i="3"/>
  <c r="BW92" i="3"/>
  <c r="BY92" i="3"/>
  <c r="CA92" i="3"/>
  <c r="CC92" i="3"/>
  <c r="CE92" i="3"/>
  <c r="G93" i="3"/>
  <c r="I93" i="3"/>
  <c r="K93" i="3"/>
  <c r="M93" i="3"/>
  <c r="O93" i="3"/>
  <c r="Q93" i="3"/>
  <c r="S93" i="3"/>
  <c r="U93" i="3"/>
  <c r="W93" i="3"/>
  <c r="Y93" i="3"/>
  <c r="AA93" i="3"/>
  <c r="AC93" i="3"/>
  <c r="AE93" i="3"/>
  <c r="AG93" i="3"/>
  <c r="AI93" i="3"/>
  <c r="AK93" i="3"/>
  <c r="AM93" i="3"/>
  <c r="AO93" i="3"/>
  <c r="AQ93" i="3"/>
  <c r="AS93" i="3"/>
  <c r="AU93" i="3"/>
  <c r="AW93" i="3"/>
  <c r="AY93" i="3"/>
  <c r="BA93" i="3"/>
  <c r="BC93" i="3"/>
  <c r="BE93" i="3"/>
  <c r="BG93" i="3"/>
  <c r="BI93" i="3"/>
  <c r="BK93" i="3"/>
  <c r="BM93" i="3"/>
  <c r="BO93" i="3"/>
  <c r="BQ93" i="3"/>
  <c r="BS93" i="3"/>
  <c r="BU93" i="3"/>
  <c r="BW93" i="3"/>
  <c r="BY93" i="3"/>
  <c r="CA93" i="3"/>
  <c r="CC93" i="3"/>
  <c r="CE93" i="3"/>
  <c r="G94" i="3"/>
  <c r="I94" i="3"/>
  <c r="K94" i="3"/>
  <c r="M94" i="3"/>
  <c r="O94" i="3"/>
  <c r="Q94" i="3"/>
  <c r="S94" i="3"/>
  <c r="U94" i="3"/>
  <c r="W94" i="3"/>
  <c r="Y94" i="3"/>
  <c r="AA94" i="3"/>
  <c r="AC94" i="3"/>
  <c r="AE94" i="3"/>
  <c r="AG94" i="3"/>
  <c r="AI94" i="3"/>
  <c r="AK94" i="3"/>
  <c r="AM94" i="3"/>
  <c r="AO94" i="3"/>
  <c r="AQ94" i="3"/>
  <c r="AS94" i="3"/>
  <c r="AU94" i="3"/>
  <c r="AW94" i="3"/>
  <c r="AY94" i="3"/>
  <c r="BA94" i="3"/>
  <c r="BC94" i="3"/>
  <c r="BE94" i="3"/>
  <c r="BG94" i="3"/>
  <c r="BI94" i="3"/>
  <c r="BK94" i="3"/>
  <c r="BM94" i="3"/>
  <c r="BO94" i="3"/>
  <c r="BQ94" i="3"/>
  <c r="BS94" i="3"/>
  <c r="BU94" i="3"/>
  <c r="BW94" i="3"/>
  <c r="BY94" i="3"/>
  <c r="CA94" i="3"/>
  <c r="CC94" i="3"/>
  <c r="CE94" i="3"/>
  <c r="G95" i="3"/>
  <c r="I95" i="3"/>
  <c r="K95" i="3"/>
  <c r="M95" i="3"/>
  <c r="O95" i="3"/>
  <c r="Q95" i="3"/>
  <c r="S95" i="3"/>
  <c r="U95" i="3"/>
  <c r="W95" i="3"/>
  <c r="Y95" i="3"/>
  <c r="AA95" i="3"/>
  <c r="AC95" i="3"/>
  <c r="AE95" i="3"/>
  <c r="AG95" i="3"/>
  <c r="AI95" i="3"/>
  <c r="AK95" i="3"/>
  <c r="AM95" i="3"/>
  <c r="AO95" i="3"/>
  <c r="AQ95" i="3"/>
  <c r="AS95" i="3"/>
  <c r="AU95" i="3"/>
  <c r="AW95" i="3"/>
  <c r="AY95" i="3"/>
  <c r="BA95" i="3"/>
  <c r="BC95" i="3"/>
  <c r="BE95" i="3"/>
  <c r="BG95" i="3"/>
  <c r="BI95" i="3"/>
  <c r="BK95" i="3"/>
  <c r="BM95" i="3"/>
  <c r="BO95" i="3"/>
  <c r="BQ95" i="3"/>
  <c r="BS95" i="3"/>
  <c r="BU95" i="3"/>
  <c r="BW95" i="3"/>
  <c r="BY95" i="3"/>
  <c r="CA95" i="3"/>
  <c r="CC95" i="3"/>
  <c r="CE95" i="3"/>
  <c r="G96" i="3"/>
  <c r="I96" i="3"/>
  <c r="K96" i="3"/>
  <c r="M96" i="3"/>
  <c r="O96" i="3"/>
  <c r="Q96" i="3"/>
  <c r="S96" i="3"/>
  <c r="U96" i="3"/>
  <c r="W96" i="3"/>
  <c r="Y96" i="3"/>
  <c r="AA96" i="3"/>
  <c r="AC96" i="3"/>
  <c r="AE96" i="3"/>
  <c r="AG96" i="3"/>
  <c r="AI96" i="3"/>
  <c r="AK96" i="3"/>
  <c r="AM96" i="3"/>
  <c r="AO96" i="3"/>
  <c r="AQ96" i="3"/>
  <c r="AS96" i="3"/>
  <c r="AU96" i="3"/>
  <c r="AW96" i="3"/>
  <c r="AY96" i="3"/>
  <c r="BA96" i="3"/>
  <c r="BC96" i="3"/>
  <c r="BE96" i="3"/>
  <c r="BG96" i="3"/>
  <c r="BI96" i="3"/>
  <c r="BK96" i="3"/>
  <c r="BM96" i="3"/>
  <c r="BO96" i="3"/>
  <c r="BQ96" i="3"/>
  <c r="BS96" i="3"/>
  <c r="BU96" i="3"/>
  <c r="BW96" i="3"/>
  <c r="BY96" i="3"/>
  <c r="CA96" i="3"/>
  <c r="CC96" i="3"/>
  <c r="CE96" i="3"/>
  <c r="G97" i="3"/>
  <c r="I97" i="3"/>
  <c r="K97" i="3"/>
  <c r="M97" i="3"/>
  <c r="O97" i="3"/>
  <c r="Q97" i="3"/>
  <c r="S97" i="3"/>
  <c r="U97" i="3"/>
  <c r="W97" i="3"/>
  <c r="Y97" i="3"/>
  <c r="AA97" i="3"/>
  <c r="AC97" i="3"/>
  <c r="AE97" i="3"/>
  <c r="AG97" i="3"/>
  <c r="AI97" i="3"/>
  <c r="AK97" i="3"/>
  <c r="AM97" i="3"/>
  <c r="AO97" i="3"/>
  <c r="AQ97" i="3"/>
  <c r="AS97" i="3"/>
  <c r="AU97" i="3"/>
  <c r="AW97" i="3"/>
  <c r="AY97" i="3"/>
  <c r="BA97" i="3"/>
  <c r="BC97" i="3"/>
  <c r="BE97" i="3"/>
  <c r="BG97" i="3"/>
  <c r="BI97" i="3"/>
  <c r="BK97" i="3"/>
  <c r="BM97" i="3"/>
  <c r="BO97" i="3"/>
  <c r="BQ97" i="3"/>
  <c r="BS97" i="3"/>
  <c r="BU97" i="3"/>
  <c r="BW97" i="3"/>
  <c r="BY97" i="3"/>
  <c r="CA97" i="3"/>
  <c r="CC97" i="3"/>
  <c r="CE97" i="3"/>
  <c r="G98" i="3"/>
  <c r="I98" i="3"/>
  <c r="K98" i="3"/>
  <c r="M98" i="3"/>
  <c r="O98" i="3"/>
  <c r="Q98" i="3"/>
  <c r="S98" i="3"/>
  <c r="U98" i="3"/>
  <c r="W98" i="3"/>
  <c r="Y98" i="3"/>
  <c r="AA98" i="3"/>
  <c r="AC98" i="3"/>
  <c r="AE98" i="3"/>
  <c r="AG98" i="3"/>
  <c r="AI98" i="3"/>
  <c r="AK98" i="3"/>
  <c r="AM98" i="3"/>
  <c r="AO98" i="3"/>
  <c r="AQ98" i="3"/>
  <c r="AS98" i="3"/>
  <c r="AU98" i="3"/>
  <c r="AW98" i="3"/>
  <c r="AY98" i="3"/>
  <c r="BA98" i="3"/>
  <c r="BC98" i="3"/>
  <c r="BE98" i="3"/>
  <c r="BG98" i="3"/>
  <c r="BI98" i="3"/>
  <c r="BK98" i="3"/>
  <c r="BM98" i="3"/>
  <c r="BO98" i="3"/>
  <c r="BQ98" i="3"/>
  <c r="BS98" i="3"/>
  <c r="BU98" i="3"/>
  <c r="BW98" i="3"/>
  <c r="BY98" i="3"/>
  <c r="CA98" i="3"/>
  <c r="CC98" i="3"/>
  <c r="CE98" i="3"/>
  <c r="G99" i="3"/>
  <c r="I99" i="3"/>
  <c r="K99" i="3"/>
  <c r="M99" i="3"/>
  <c r="O99" i="3"/>
  <c r="Q99" i="3"/>
  <c r="S99" i="3"/>
  <c r="U99" i="3"/>
  <c r="W99" i="3"/>
  <c r="Y99" i="3"/>
  <c r="AA99" i="3"/>
  <c r="AC99" i="3"/>
  <c r="AE99" i="3"/>
  <c r="AG99" i="3"/>
  <c r="AI99" i="3"/>
  <c r="AK99" i="3"/>
  <c r="AM99" i="3"/>
  <c r="AO99" i="3"/>
  <c r="AQ99" i="3"/>
  <c r="AS99" i="3"/>
  <c r="AU99" i="3"/>
  <c r="AW99" i="3"/>
  <c r="AY99" i="3"/>
  <c r="BA99" i="3"/>
  <c r="BC99" i="3"/>
  <c r="BE99" i="3"/>
  <c r="BG99" i="3"/>
  <c r="BI99" i="3"/>
  <c r="BK99" i="3"/>
  <c r="BM99" i="3"/>
  <c r="BO99" i="3"/>
  <c r="BQ99" i="3"/>
  <c r="BS99" i="3"/>
  <c r="BU99" i="3"/>
  <c r="BW99" i="3"/>
  <c r="BY99" i="3"/>
  <c r="CA99" i="3"/>
  <c r="CC99" i="3"/>
  <c r="CE99" i="3"/>
  <c r="G100" i="3"/>
  <c r="I100" i="3"/>
  <c r="K100" i="3"/>
  <c r="M100" i="3"/>
  <c r="O100" i="3"/>
  <c r="Q100" i="3"/>
  <c r="S100" i="3"/>
  <c r="U100" i="3"/>
  <c r="W100" i="3"/>
  <c r="Y100" i="3"/>
  <c r="AA100" i="3"/>
  <c r="AC100" i="3"/>
  <c r="AE100" i="3"/>
  <c r="AG100" i="3"/>
  <c r="AI100" i="3"/>
  <c r="AK100" i="3"/>
  <c r="AM100" i="3"/>
  <c r="AO100" i="3"/>
  <c r="AQ100" i="3"/>
  <c r="AS100" i="3"/>
  <c r="AU100" i="3"/>
  <c r="AW100" i="3"/>
  <c r="AY100" i="3"/>
  <c r="BA100" i="3"/>
  <c r="BC100" i="3"/>
  <c r="BE100" i="3"/>
  <c r="BG100" i="3"/>
  <c r="BI100" i="3"/>
  <c r="BK100" i="3"/>
  <c r="BM100" i="3"/>
  <c r="BO100" i="3"/>
  <c r="BQ100" i="3"/>
  <c r="BS100" i="3"/>
  <c r="BU100" i="3"/>
  <c r="BW100" i="3"/>
  <c r="BY100" i="3"/>
  <c r="CA100" i="3"/>
  <c r="CC100" i="3"/>
  <c r="CE100" i="3"/>
  <c r="G101" i="3"/>
  <c r="I101" i="3"/>
  <c r="K101" i="3"/>
  <c r="M101" i="3"/>
  <c r="O101" i="3"/>
  <c r="Q101" i="3"/>
  <c r="S101" i="3"/>
  <c r="U101" i="3"/>
  <c r="W101" i="3"/>
  <c r="Y101" i="3"/>
  <c r="AA101" i="3"/>
  <c r="AC101" i="3"/>
  <c r="AE101" i="3"/>
  <c r="AG101" i="3"/>
  <c r="AI101" i="3"/>
  <c r="AK101" i="3"/>
  <c r="AM101" i="3"/>
  <c r="AO101" i="3"/>
  <c r="AQ101" i="3"/>
  <c r="AS101" i="3"/>
  <c r="AU101" i="3"/>
  <c r="AW101" i="3"/>
  <c r="AY101" i="3"/>
  <c r="BA101" i="3"/>
  <c r="BC101" i="3"/>
  <c r="BE101" i="3"/>
  <c r="BG101" i="3"/>
  <c r="BI101" i="3"/>
  <c r="BK101" i="3"/>
  <c r="BM101" i="3"/>
  <c r="BO101" i="3"/>
  <c r="BQ101" i="3"/>
  <c r="BS101" i="3"/>
  <c r="BU101" i="3"/>
  <c r="BW101" i="3"/>
  <c r="BY101" i="3"/>
  <c r="CA101" i="3"/>
  <c r="CC101" i="3"/>
  <c r="CE101" i="3"/>
  <c r="G102" i="3"/>
  <c r="I102" i="3"/>
  <c r="K102" i="3"/>
  <c r="M102" i="3"/>
  <c r="O102" i="3"/>
  <c r="Q102" i="3"/>
  <c r="S102" i="3"/>
  <c r="U102" i="3"/>
  <c r="W102" i="3"/>
  <c r="Y102" i="3"/>
  <c r="AA102" i="3"/>
  <c r="AC102" i="3"/>
  <c r="AE102" i="3"/>
  <c r="AG102" i="3"/>
  <c r="AI102" i="3"/>
  <c r="AK102" i="3"/>
  <c r="AM102" i="3"/>
  <c r="AO102" i="3"/>
  <c r="AQ102" i="3"/>
  <c r="AS102" i="3"/>
  <c r="AU102" i="3"/>
  <c r="AW102" i="3"/>
  <c r="AY102" i="3"/>
  <c r="BA102" i="3"/>
  <c r="BC102" i="3"/>
  <c r="BE102" i="3"/>
  <c r="BG102" i="3"/>
  <c r="BI102" i="3"/>
  <c r="BK102" i="3"/>
  <c r="BM102" i="3"/>
  <c r="BO102" i="3"/>
  <c r="BQ102" i="3"/>
  <c r="BS102" i="3"/>
  <c r="BU102" i="3"/>
  <c r="BW102" i="3"/>
  <c r="BY102" i="3"/>
  <c r="CA102" i="3"/>
  <c r="CC102" i="3"/>
  <c r="CE102" i="3"/>
  <c r="G103" i="3"/>
  <c r="I103" i="3"/>
  <c r="K103" i="3"/>
  <c r="M103" i="3"/>
  <c r="O103" i="3"/>
  <c r="Q103" i="3"/>
  <c r="S103" i="3"/>
  <c r="U103" i="3"/>
  <c r="W103" i="3"/>
  <c r="Y103" i="3"/>
  <c r="AA103" i="3"/>
  <c r="AC103" i="3"/>
  <c r="AE103" i="3"/>
  <c r="AG103" i="3"/>
  <c r="AI103" i="3"/>
  <c r="AK103" i="3"/>
  <c r="AM103" i="3"/>
  <c r="AO103" i="3"/>
  <c r="AQ103" i="3"/>
  <c r="AS103" i="3"/>
  <c r="AU103" i="3"/>
  <c r="AW103" i="3"/>
  <c r="AY103" i="3"/>
  <c r="BA103" i="3"/>
  <c r="BC103" i="3"/>
  <c r="BE103" i="3"/>
  <c r="BG103" i="3"/>
  <c r="BI103" i="3"/>
  <c r="BK103" i="3"/>
  <c r="BM103" i="3"/>
  <c r="BO103" i="3"/>
  <c r="BQ103" i="3"/>
  <c r="BS103" i="3"/>
  <c r="BU103" i="3"/>
  <c r="BW103" i="3"/>
  <c r="BY103" i="3"/>
  <c r="CA103" i="3"/>
  <c r="CC103" i="3"/>
  <c r="CE103" i="3"/>
  <c r="G104" i="3"/>
  <c r="I104" i="3"/>
  <c r="K104" i="3"/>
  <c r="M104" i="3"/>
  <c r="O104" i="3"/>
  <c r="Q104" i="3"/>
  <c r="S104" i="3"/>
  <c r="U104" i="3"/>
  <c r="W104" i="3"/>
  <c r="Y104" i="3"/>
  <c r="AA104" i="3"/>
  <c r="AC104" i="3"/>
  <c r="AE104" i="3"/>
  <c r="AG104" i="3"/>
  <c r="AI104" i="3"/>
  <c r="AK104" i="3"/>
  <c r="AM104" i="3"/>
  <c r="AO104" i="3"/>
  <c r="AQ104" i="3"/>
  <c r="AS104" i="3"/>
  <c r="AU104" i="3"/>
  <c r="AW104" i="3"/>
  <c r="AY104" i="3"/>
  <c r="BA104" i="3"/>
  <c r="BC104" i="3"/>
  <c r="BE104" i="3"/>
  <c r="BG104" i="3"/>
  <c r="BI104" i="3"/>
  <c r="BK104" i="3"/>
  <c r="BM104" i="3"/>
  <c r="BO104" i="3"/>
  <c r="BQ104" i="3"/>
  <c r="BS104" i="3"/>
  <c r="BU104" i="3"/>
  <c r="BW104" i="3"/>
  <c r="BY104" i="3"/>
  <c r="CA104" i="3"/>
  <c r="CC104" i="3"/>
  <c r="CE104" i="3"/>
  <c r="G105" i="3"/>
  <c r="I105" i="3"/>
  <c r="K105" i="3"/>
  <c r="M105" i="3"/>
  <c r="O105" i="3"/>
  <c r="Q105" i="3"/>
  <c r="S105" i="3"/>
  <c r="U105" i="3"/>
  <c r="W105" i="3"/>
  <c r="Y105" i="3"/>
  <c r="AA105" i="3"/>
  <c r="AC105" i="3"/>
  <c r="AE105" i="3"/>
  <c r="AG105" i="3"/>
  <c r="AI105" i="3"/>
  <c r="AK105" i="3"/>
  <c r="AM105" i="3"/>
  <c r="AO105" i="3"/>
  <c r="AQ105" i="3"/>
  <c r="AS105" i="3"/>
  <c r="AU105" i="3"/>
  <c r="AW105" i="3"/>
  <c r="AY105" i="3"/>
  <c r="BA105" i="3"/>
  <c r="BC105" i="3"/>
  <c r="BE105" i="3"/>
  <c r="BG105" i="3"/>
  <c r="BI105" i="3"/>
  <c r="BK105" i="3"/>
  <c r="BM105" i="3"/>
  <c r="BO105" i="3"/>
  <c r="BQ105" i="3"/>
  <c r="BS105" i="3"/>
  <c r="BU105" i="3"/>
  <c r="BW105" i="3"/>
  <c r="BY105" i="3"/>
  <c r="CA105" i="3"/>
  <c r="CC105" i="3"/>
  <c r="CE105" i="3"/>
  <c r="G106" i="3"/>
  <c r="I106" i="3"/>
  <c r="K106" i="3"/>
  <c r="M106" i="3"/>
  <c r="O106" i="3"/>
  <c r="Q106" i="3"/>
  <c r="S106" i="3"/>
  <c r="U106" i="3"/>
  <c r="W106" i="3"/>
  <c r="Y106" i="3"/>
  <c r="AA106" i="3"/>
  <c r="AC106" i="3"/>
  <c r="AE106" i="3"/>
  <c r="AG106" i="3"/>
  <c r="AI106" i="3"/>
  <c r="AK106" i="3"/>
  <c r="AM106" i="3"/>
  <c r="AO106" i="3"/>
  <c r="AQ106" i="3"/>
  <c r="AS106" i="3"/>
  <c r="AU106" i="3"/>
  <c r="AW106" i="3"/>
  <c r="AY106" i="3"/>
  <c r="BA106" i="3"/>
  <c r="BC106" i="3"/>
  <c r="BE106" i="3"/>
  <c r="BG106" i="3"/>
  <c r="BI106" i="3"/>
  <c r="BK106" i="3"/>
  <c r="BM106" i="3"/>
  <c r="BO106" i="3"/>
  <c r="BQ106" i="3"/>
  <c r="BS106" i="3"/>
  <c r="BU106" i="3"/>
  <c r="BW106" i="3"/>
  <c r="BY106" i="3"/>
  <c r="CA106" i="3"/>
  <c r="CC106" i="3"/>
  <c r="CE106" i="3"/>
  <c r="G107" i="3"/>
  <c r="I107" i="3"/>
  <c r="K107" i="3"/>
  <c r="M107" i="3"/>
  <c r="O107" i="3"/>
  <c r="Q107" i="3"/>
  <c r="S107" i="3"/>
  <c r="U107" i="3"/>
  <c r="W107" i="3"/>
  <c r="Y107" i="3"/>
  <c r="AA107" i="3"/>
  <c r="AC107" i="3"/>
  <c r="AE107" i="3"/>
  <c r="AG107" i="3"/>
  <c r="AI107" i="3"/>
  <c r="AK107" i="3"/>
  <c r="AM107" i="3"/>
  <c r="AO107" i="3"/>
  <c r="AQ107" i="3"/>
  <c r="AS107" i="3"/>
  <c r="AU107" i="3"/>
  <c r="AW107" i="3"/>
  <c r="AY107" i="3"/>
  <c r="BA107" i="3"/>
  <c r="BC107" i="3"/>
  <c r="BE107" i="3"/>
  <c r="BG107" i="3"/>
  <c r="BI107" i="3"/>
  <c r="BK107" i="3"/>
  <c r="BM107" i="3"/>
  <c r="BO107" i="3"/>
  <c r="BQ107" i="3"/>
  <c r="BS107" i="3"/>
  <c r="BU107" i="3"/>
  <c r="BW107" i="3"/>
  <c r="BY107" i="3"/>
  <c r="CA107" i="3"/>
  <c r="CC107" i="3"/>
  <c r="CE107" i="3"/>
  <c r="G108" i="3"/>
  <c r="I108" i="3"/>
  <c r="K108" i="3"/>
  <c r="M108" i="3"/>
  <c r="O108" i="3"/>
  <c r="Q108" i="3"/>
  <c r="S108" i="3"/>
  <c r="U108" i="3"/>
  <c r="W108" i="3"/>
  <c r="Y108" i="3"/>
  <c r="AA108" i="3"/>
  <c r="AC108" i="3"/>
  <c r="AE108" i="3"/>
  <c r="AG108" i="3"/>
  <c r="AI108" i="3"/>
  <c r="AK108" i="3"/>
  <c r="AM108" i="3"/>
  <c r="AO108" i="3"/>
  <c r="AQ108" i="3"/>
  <c r="AS108" i="3"/>
  <c r="AU108" i="3"/>
  <c r="AW108" i="3"/>
  <c r="AY108" i="3"/>
  <c r="BA108" i="3"/>
  <c r="BC108" i="3"/>
  <c r="BE108" i="3"/>
  <c r="BG108" i="3"/>
  <c r="BI108" i="3"/>
  <c r="BK108" i="3"/>
  <c r="BM108" i="3"/>
  <c r="BO108" i="3"/>
  <c r="BQ108" i="3"/>
  <c r="BS108" i="3"/>
  <c r="BU108" i="3"/>
  <c r="BW108" i="3"/>
  <c r="BY108" i="3"/>
  <c r="CA108" i="3"/>
  <c r="CC108" i="3"/>
  <c r="CE108" i="3"/>
  <c r="G109" i="3"/>
  <c r="I109" i="3"/>
  <c r="K109" i="3"/>
  <c r="M109" i="3"/>
  <c r="O109" i="3"/>
  <c r="Q109" i="3"/>
  <c r="S109" i="3"/>
  <c r="U109" i="3"/>
  <c r="W109" i="3"/>
  <c r="Y109" i="3"/>
  <c r="AA109" i="3"/>
  <c r="AC109" i="3"/>
  <c r="AE109" i="3"/>
  <c r="AG109" i="3"/>
  <c r="AI109" i="3"/>
  <c r="AK109" i="3"/>
  <c r="AM109" i="3"/>
  <c r="AO109" i="3"/>
  <c r="AQ109" i="3"/>
  <c r="AS109" i="3"/>
  <c r="AU109" i="3"/>
  <c r="AW109" i="3"/>
  <c r="AY109" i="3"/>
  <c r="BA109" i="3"/>
  <c r="BC109" i="3"/>
  <c r="BE109" i="3"/>
  <c r="BG109" i="3"/>
  <c r="BI109" i="3"/>
  <c r="BK109" i="3"/>
  <c r="BM109" i="3"/>
  <c r="BO109" i="3"/>
  <c r="BQ109" i="3"/>
  <c r="BS109" i="3"/>
  <c r="BU109" i="3"/>
  <c r="BW109" i="3"/>
  <c r="BY109" i="3"/>
  <c r="CA109" i="3"/>
  <c r="CC109" i="3"/>
  <c r="CE109" i="3"/>
  <c r="G110" i="3"/>
  <c r="I110" i="3"/>
  <c r="K110" i="3"/>
  <c r="M110" i="3"/>
  <c r="O110" i="3"/>
  <c r="Q110" i="3"/>
  <c r="S110" i="3"/>
  <c r="U110" i="3"/>
  <c r="W110" i="3"/>
  <c r="Y110" i="3"/>
  <c r="AA110" i="3"/>
  <c r="AC110" i="3"/>
  <c r="AE110" i="3"/>
  <c r="AG110" i="3"/>
  <c r="AI110" i="3"/>
  <c r="AK110" i="3"/>
  <c r="AM110" i="3"/>
  <c r="AO110" i="3"/>
  <c r="AQ110" i="3"/>
  <c r="AS110" i="3"/>
  <c r="AU110" i="3"/>
  <c r="AW110" i="3"/>
  <c r="AY110" i="3"/>
  <c r="BA110" i="3"/>
  <c r="BC110" i="3"/>
  <c r="BE110" i="3"/>
  <c r="BG110" i="3"/>
  <c r="BI110" i="3"/>
  <c r="BK110" i="3"/>
  <c r="BM110" i="3"/>
  <c r="BO110" i="3"/>
  <c r="BQ110" i="3"/>
  <c r="BS110" i="3"/>
  <c r="BU110" i="3"/>
  <c r="BW110" i="3"/>
  <c r="BY110" i="3"/>
  <c r="CA110" i="3"/>
  <c r="CC110" i="3"/>
  <c r="CE110" i="3"/>
  <c r="G111" i="3"/>
  <c r="I111" i="3"/>
  <c r="K111" i="3"/>
  <c r="M111" i="3"/>
  <c r="O111" i="3"/>
  <c r="Q111" i="3"/>
  <c r="S111" i="3"/>
  <c r="U111" i="3"/>
  <c r="W111" i="3"/>
  <c r="Y111" i="3"/>
  <c r="AA111" i="3"/>
  <c r="AC111" i="3"/>
  <c r="AE111" i="3"/>
  <c r="AG111" i="3"/>
  <c r="AI111" i="3"/>
  <c r="AK111" i="3"/>
  <c r="AM111" i="3"/>
  <c r="AO111" i="3"/>
  <c r="AQ111" i="3"/>
  <c r="AS111" i="3"/>
  <c r="AU111" i="3"/>
  <c r="AW111" i="3"/>
  <c r="AY111" i="3"/>
  <c r="BA111" i="3"/>
  <c r="BC111" i="3"/>
  <c r="BE111" i="3"/>
  <c r="BG111" i="3"/>
  <c r="BI111" i="3"/>
  <c r="BK111" i="3"/>
  <c r="BM111" i="3"/>
  <c r="BO111" i="3"/>
  <c r="BQ111" i="3"/>
  <c r="BS111" i="3"/>
  <c r="BU111" i="3"/>
  <c r="BW111" i="3"/>
  <c r="BY111" i="3"/>
  <c r="CA111" i="3"/>
  <c r="CC111" i="3"/>
  <c r="CE111" i="3"/>
  <c r="G112" i="3"/>
  <c r="I112" i="3"/>
  <c r="K112" i="3"/>
  <c r="M112" i="3"/>
  <c r="O112" i="3"/>
  <c r="Q112" i="3"/>
  <c r="S112" i="3"/>
  <c r="U112" i="3"/>
  <c r="W112" i="3"/>
  <c r="Y112" i="3"/>
  <c r="AA112" i="3"/>
  <c r="AC112" i="3"/>
  <c r="AE112" i="3"/>
  <c r="AG112" i="3"/>
  <c r="AI112" i="3"/>
  <c r="AK112" i="3"/>
  <c r="AM112" i="3"/>
  <c r="AO112" i="3"/>
  <c r="AQ112" i="3"/>
  <c r="AS112" i="3"/>
  <c r="AU112" i="3"/>
  <c r="AW112" i="3"/>
  <c r="AY112" i="3"/>
  <c r="BA112" i="3"/>
  <c r="BC112" i="3"/>
  <c r="BE112" i="3"/>
  <c r="BG112" i="3"/>
  <c r="BI112" i="3"/>
  <c r="BK112" i="3"/>
  <c r="BM112" i="3"/>
  <c r="BO112" i="3"/>
  <c r="BQ112" i="3"/>
  <c r="BS112" i="3"/>
  <c r="BU112" i="3"/>
  <c r="BW112" i="3"/>
  <c r="BY112" i="3"/>
  <c r="CA112" i="3"/>
  <c r="CC112" i="3"/>
  <c r="CE112" i="3"/>
  <c r="CX61" i="5" l="1"/>
  <c r="CX59" i="5"/>
  <c r="CX58" i="5"/>
  <c r="CY61" i="5"/>
  <c r="CY60" i="5"/>
  <c r="CY59" i="5"/>
  <c r="CY58" i="5"/>
  <c r="CY61" i="4"/>
  <c r="CY60" i="4"/>
  <c r="CY59" i="4"/>
  <c r="CY58" i="4"/>
  <c r="CO70" i="5"/>
  <c r="CO70" i="4"/>
  <c r="CO70" i="3"/>
  <c r="F11" i="3"/>
  <c r="F11" i="6" s="1"/>
  <c r="F10" i="6"/>
  <c r="CX80" i="5"/>
  <c r="CX77" i="5"/>
  <c r="CX74" i="5"/>
  <c r="CX75" i="5"/>
  <c r="CX76" i="5"/>
  <c r="CX78" i="5"/>
  <c r="CX79" i="5"/>
  <c r="CX81" i="5"/>
  <c r="CX82" i="5"/>
  <c r="CX83" i="5"/>
  <c r="CX84" i="5"/>
  <c r="CX85" i="5"/>
  <c r="CX86" i="5"/>
  <c r="CX87" i="5"/>
  <c r="CX88" i="5"/>
  <c r="CX89" i="5"/>
  <c r="CX90" i="5"/>
  <c r="CX91" i="5"/>
  <c r="CX92" i="5"/>
  <c r="CX93" i="5"/>
  <c r="CX94" i="5"/>
  <c r="CX95" i="5"/>
  <c r="CX96" i="5"/>
  <c r="CX97" i="5"/>
  <c r="CX98" i="5"/>
  <c r="CX99" i="5"/>
  <c r="CX100" i="5"/>
  <c r="CX101" i="5"/>
  <c r="CX102" i="5"/>
  <c r="CX103" i="5"/>
  <c r="CX104" i="5"/>
  <c r="CX105" i="5"/>
  <c r="CX106" i="5"/>
  <c r="CX107" i="5"/>
  <c r="CX108" i="5"/>
  <c r="CX109" i="5"/>
  <c r="CX110" i="5"/>
  <c r="CX111" i="5"/>
  <c r="CX112" i="5"/>
  <c r="CX113" i="5"/>
  <c r="CX114" i="5"/>
  <c r="CX115" i="5"/>
  <c r="CX79" i="4"/>
  <c r="CX78" i="4"/>
  <c r="CX80" i="4"/>
  <c r="CX81" i="4"/>
  <c r="CX82" i="4"/>
  <c r="CX83" i="4"/>
  <c r="CX84" i="4"/>
  <c r="CX85" i="4"/>
  <c r="CX86" i="4"/>
  <c r="CX87" i="4"/>
  <c r="CX88" i="4"/>
  <c r="CX89" i="4"/>
  <c r="CX90" i="4"/>
  <c r="CX91" i="4"/>
  <c r="CX92" i="4"/>
  <c r="CX93" i="4"/>
  <c r="CX94" i="4"/>
  <c r="CX95" i="4"/>
  <c r="CX96" i="4"/>
  <c r="CX97" i="4"/>
  <c r="CX98" i="4"/>
  <c r="CX99" i="4"/>
  <c r="CX100" i="4"/>
  <c r="CX101" i="4"/>
  <c r="CX102" i="4"/>
  <c r="CX103" i="4"/>
  <c r="CX104" i="4"/>
  <c r="CX105" i="4"/>
  <c r="CX106" i="4"/>
  <c r="CX107" i="4"/>
  <c r="CX108" i="4"/>
  <c r="CX109" i="4"/>
  <c r="CX110" i="4"/>
  <c r="CX111" i="4"/>
  <c r="CX112" i="4"/>
  <c r="CX113" i="4"/>
  <c r="CX114" i="4"/>
  <c r="CX115" i="4"/>
  <c r="CX114" i="3"/>
  <c r="CX115" i="3"/>
  <c r="BI8" i="6"/>
  <c r="BG8" i="6"/>
  <c r="BE8" i="6"/>
  <c r="BC8" i="6"/>
  <c r="BA8" i="6"/>
  <c r="CF117" i="5"/>
  <c r="CW115" i="5"/>
  <c r="CY115" i="5"/>
  <c r="CV115" i="5"/>
  <c r="CU115" i="5"/>
  <c r="CT115" i="5"/>
  <c r="CS115" i="5"/>
  <c r="CR115" i="5"/>
  <c r="CQ115" i="5"/>
  <c r="CP115" i="5"/>
  <c r="CN115" i="5"/>
  <c r="CM115" i="5"/>
  <c r="CL115" i="5"/>
  <c r="CH115" i="5"/>
  <c r="CE115" i="5"/>
  <c r="CC115" i="5"/>
  <c r="CA115" i="5"/>
  <c r="BY115" i="5"/>
  <c r="BW115" i="5"/>
  <c r="BU115" i="5"/>
  <c r="BS115" i="5"/>
  <c r="BQ115" i="5"/>
  <c r="BO115" i="5"/>
  <c r="BM115" i="5"/>
  <c r="BK115" i="5"/>
  <c r="BI115" i="5"/>
  <c r="BG115" i="5"/>
  <c r="BE115" i="5"/>
  <c r="BC115" i="5"/>
  <c r="BA115" i="5"/>
  <c r="AY115" i="5"/>
  <c r="AW115" i="5"/>
  <c r="AU115" i="5"/>
  <c r="AS115" i="5"/>
  <c r="AQ115" i="5"/>
  <c r="AO115" i="5"/>
  <c r="AM115" i="5"/>
  <c r="AK115" i="5"/>
  <c r="AI115" i="5"/>
  <c r="AG115" i="5"/>
  <c r="AE115" i="5"/>
  <c r="AC115" i="5"/>
  <c r="AA115" i="5"/>
  <c r="Y115" i="5"/>
  <c r="W115" i="5"/>
  <c r="U115" i="5"/>
  <c r="S115" i="5"/>
  <c r="Q115" i="5"/>
  <c r="O115" i="5"/>
  <c r="M115" i="5"/>
  <c r="K115" i="5"/>
  <c r="I115" i="5"/>
  <c r="G115" i="5"/>
  <c r="CW114" i="5"/>
  <c r="CY114" i="5"/>
  <c r="CV114" i="5"/>
  <c r="CU114" i="5"/>
  <c r="CT114" i="5"/>
  <c r="CS114" i="5"/>
  <c r="CR114" i="5"/>
  <c r="CQ114" i="5"/>
  <c r="CP114" i="5"/>
  <c r="CN114" i="5"/>
  <c r="CM114" i="5"/>
  <c r="CL114" i="5"/>
  <c r="CH114" i="5"/>
  <c r="CE114" i="5"/>
  <c r="CC114" i="5"/>
  <c r="CA114" i="5"/>
  <c r="BY114" i="5"/>
  <c r="BW114" i="5"/>
  <c r="BU114" i="5"/>
  <c r="BS114" i="5"/>
  <c r="BQ114" i="5"/>
  <c r="BO114" i="5"/>
  <c r="BM114" i="5"/>
  <c r="BK114" i="5"/>
  <c r="BI114" i="5"/>
  <c r="BG114" i="5"/>
  <c r="BE114" i="5"/>
  <c r="BC114" i="5"/>
  <c r="BA114" i="5"/>
  <c r="AY114" i="5"/>
  <c r="AW114" i="5"/>
  <c r="AU114" i="5"/>
  <c r="AS114" i="5"/>
  <c r="AQ114" i="5"/>
  <c r="AO114" i="5"/>
  <c r="AM114" i="5"/>
  <c r="AK114" i="5"/>
  <c r="AI114" i="5"/>
  <c r="AG114" i="5"/>
  <c r="AE114" i="5"/>
  <c r="AC114" i="5"/>
  <c r="AA114" i="5"/>
  <c r="Y114" i="5"/>
  <c r="W114" i="5"/>
  <c r="U114" i="5"/>
  <c r="S114" i="5"/>
  <c r="Q114" i="5"/>
  <c r="O114" i="5"/>
  <c r="M114" i="5"/>
  <c r="K114" i="5"/>
  <c r="I114" i="5"/>
  <c r="G114" i="5"/>
  <c r="CW113" i="5"/>
  <c r="CY113" i="5"/>
  <c r="CV113" i="5"/>
  <c r="CU113" i="5"/>
  <c r="CT113" i="5"/>
  <c r="CS113" i="5"/>
  <c r="CR113" i="5"/>
  <c r="CQ113" i="5"/>
  <c r="CP113" i="5"/>
  <c r="CN113" i="5"/>
  <c r="CM113" i="5"/>
  <c r="CL113" i="5"/>
  <c r="CH113" i="5"/>
  <c r="CE113" i="5"/>
  <c r="CC113" i="5"/>
  <c r="CA113" i="5"/>
  <c r="BY113" i="5"/>
  <c r="BW113" i="5"/>
  <c r="BU113" i="5"/>
  <c r="BS113" i="5"/>
  <c r="BQ113" i="5"/>
  <c r="BO113" i="5"/>
  <c r="BM113" i="5"/>
  <c r="BK113" i="5"/>
  <c r="BI113" i="5"/>
  <c r="BG113" i="5"/>
  <c r="BE113" i="5"/>
  <c r="BC113" i="5"/>
  <c r="BA113" i="5"/>
  <c r="AY113" i="5"/>
  <c r="AW113" i="5"/>
  <c r="AU113" i="5"/>
  <c r="AS113" i="5"/>
  <c r="AQ113" i="5"/>
  <c r="AO113" i="5"/>
  <c r="AM113" i="5"/>
  <c r="AK113" i="5"/>
  <c r="AI113" i="5"/>
  <c r="AG113" i="5"/>
  <c r="AE113" i="5"/>
  <c r="AC113" i="5"/>
  <c r="AA113" i="5"/>
  <c r="Y113" i="5"/>
  <c r="W113" i="5"/>
  <c r="U113" i="5"/>
  <c r="S113" i="5"/>
  <c r="Q113" i="5"/>
  <c r="O113" i="5"/>
  <c r="M113" i="5"/>
  <c r="K113" i="5"/>
  <c r="I113" i="5"/>
  <c r="G113" i="5"/>
  <c r="CW112" i="5"/>
  <c r="CY112" i="5"/>
  <c r="CV112" i="5"/>
  <c r="CU112" i="5"/>
  <c r="CT112" i="5"/>
  <c r="CS112" i="5"/>
  <c r="CR112" i="5"/>
  <c r="CQ112" i="5"/>
  <c r="CP112" i="5"/>
  <c r="CN112" i="5"/>
  <c r="CM112" i="5"/>
  <c r="CL112" i="5"/>
  <c r="CH112" i="5"/>
  <c r="CE112" i="5"/>
  <c r="CC112" i="5"/>
  <c r="CA112" i="5"/>
  <c r="BY112" i="5"/>
  <c r="BW112" i="5"/>
  <c r="BU112" i="5"/>
  <c r="BS112" i="5"/>
  <c r="BQ112" i="5"/>
  <c r="BO112" i="5"/>
  <c r="BM112" i="5"/>
  <c r="BK112" i="5"/>
  <c r="BI112" i="5"/>
  <c r="BG112" i="5"/>
  <c r="BE112" i="5"/>
  <c r="BC112" i="5"/>
  <c r="BA112" i="5"/>
  <c r="AY112" i="5"/>
  <c r="AW112" i="5"/>
  <c r="AU112" i="5"/>
  <c r="AS112" i="5"/>
  <c r="AQ112" i="5"/>
  <c r="AO112" i="5"/>
  <c r="AM112" i="5"/>
  <c r="AK112" i="5"/>
  <c r="AI112" i="5"/>
  <c r="AG112" i="5"/>
  <c r="AE112" i="5"/>
  <c r="AC112" i="5"/>
  <c r="AA112" i="5"/>
  <c r="Y112" i="5"/>
  <c r="W112" i="5"/>
  <c r="U112" i="5"/>
  <c r="S112" i="5"/>
  <c r="Q112" i="5"/>
  <c r="O112" i="5"/>
  <c r="M112" i="5"/>
  <c r="K112" i="5"/>
  <c r="I112" i="5"/>
  <c r="G112" i="5"/>
  <c r="CW111" i="5"/>
  <c r="CY111" i="5"/>
  <c r="CV111" i="5"/>
  <c r="CU111" i="5"/>
  <c r="CT111" i="5"/>
  <c r="CS111" i="5"/>
  <c r="CR111" i="5"/>
  <c r="CQ111" i="5"/>
  <c r="CP111" i="5"/>
  <c r="CN111" i="5"/>
  <c r="CM111" i="5"/>
  <c r="CL111" i="5"/>
  <c r="CH111" i="5"/>
  <c r="CE111" i="5"/>
  <c r="CC111" i="5"/>
  <c r="CA111" i="5"/>
  <c r="BY111" i="5"/>
  <c r="BW111" i="5"/>
  <c r="BU111" i="5"/>
  <c r="BS111" i="5"/>
  <c r="BQ111" i="5"/>
  <c r="BO111" i="5"/>
  <c r="BM111" i="5"/>
  <c r="BK111" i="5"/>
  <c r="BI111" i="5"/>
  <c r="BG111" i="5"/>
  <c r="BE111" i="5"/>
  <c r="BC111" i="5"/>
  <c r="BA111" i="5"/>
  <c r="AY111" i="5"/>
  <c r="AW111" i="5"/>
  <c r="AU111" i="5"/>
  <c r="AS111" i="5"/>
  <c r="AQ111" i="5"/>
  <c r="AO111" i="5"/>
  <c r="AM111" i="5"/>
  <c r="AK111" i="5"/>
  <c r="AI111" i="5"/>
  <c r="AG111" i="5"/>
  <c r="AE111" i="5"/>
  <c r="AC111" i="5"/>
  <c r="AA111" i="5"/>
  <c r="Y111" i="5"/>
  <c r="W111" i="5"/>
  <c r="U111" i="5"/>
  <c r="S111" i="5"/>
  <c r="Q111" i="5"/>
  <c r="O111" i="5"/>
  <c r="M111" i="5"/>
  <c r="K111" i="5"/>
  <c r="I111" i="5"/>
  <c r="G111" i="5"/>
  <c r="CW110" i="5"/>
  <c r="CY110" i="5"/>
  <c r="CV110" i="5"/>
  <c r="CU110" i="5"/>
  <c r="CT110" i="5"/>
  <c r="CS110" i="5"/>
  <c r="CR110" i="5"/>
  <c r="CQ110" i="5"/>
  <c r="CP110" i="5"/>
  <c r="CN110" i="5"/>
  <c r="CM110" i="5"/>
  <c r="CL110" i="5"/>
  <c r="CH110" i="5"/>
  <c r="CE110" i="5"/>
  <c r="CC110" i="5"/>
  <c r="CA110" i="5"/>
  <c r="BY110" i="5"/>
  <c r="BW110" i="5"/>
  <c r="BU110" i="5"/>
  <c r="BS110" i="5"/>
  <c r="BQ110" i="5"/>
  <c r="BO110" i="5"/>
  <c r="BM110" i="5"/>
  <c r="BK110" i="5"/>
  <c r="BI110" i="5"/>
  <c r="BG110" i="5"/>
  <c r="BE110" i="5"/>
  <c r="BC110" i="5"/>
  <c r="BA110" i="5"/>
  <c r="AY110" i="5"/>
  <c r="AW110" i="5"/>
  <c r="AU110" i="5"/>
  <c r="AS110" i="5"/>
  <c r="AQ110" i="5"/>
  <c r="AO110" i="5"/>
  <c r="AM110" i="5"/>
  <c r="AK110" i="5"/>
  <c r="AI110" i="5"/>
  <c r="AG110" i="5"/>
  <c r="AE110" i="5"/>
  <c r="AC110" i="5"/>
  <c r="AA110" i="5"/>
  <c r="Y110" i="5"/>
  <c r="W110" i="5"/>
  <c r="U110" i="5"/>
  <c r="S110" i="5"/>
  <c r="Q110" i="5"/>
  <c r="O110" i="5"/>
  <c r="M110" i="5"/>
  <c r="K110" i="5"/>
  <c r="I110" i="5"/>
  <c r="G110" i="5"/>
  <c r="CW109" i="5"/>
  <c r="CY109" i="5"/>
  <c r="CV109" i="5"/>
  <c r="CU109" i="5"/>
  <c r="CT109" i="5"/>
  <c r="CS109" i="5"/>
  <c r="CR109" i="5"/>
  <c r="CQ109" i="5"/>
  <c r="CP109" i="5"/>
  <c r="CN109" i="5"/>
  <c r="CM109" i="5"/>
  <c r="CL109" i="5"/>
  <c r="CH109" i="5"/>
  <c r="CE109" i="5"/>
  <c r="CC109" i="5"/>
  <c r="CA109" i="5"/>
  <c r="BY109" i="5"/>
  <c r="BW109" i="5"/>
  <c r="BU109" i="5"/>
  <c r="BS109" i="5"/>
  <c r="BQ109" i="5"/>
  <c r="BO109" i="5"/>
  <c r="BM109" i="5"/>
  <c r="BK109" i="5"/>
  <c r="BI109" i="5"/>
  <c r="BG109" i="5"/>
  <c r="BE109" i="5"/>
  <c r="BC109" i="5"/>
  <c r="BA109" i="5"/>
  <c r="AY109" i="5"/>
  <c r="AW109" i="5"/>
  <c r="AU109" i="5"/>
  <c r="AS109" i="5"/>
  <c r="AQ109" i="5"/>
  <c r="AO109" i="5"/>
  <c r="AM109" i="5"/>
  <c r="AK109" i="5"/>
  <c r="AI109" i="5"/>
  <c r="AG109" i="5"/>
  <c r="AE109" i="5"/>
  <c r="AC109" i="5"/>
  <c r="AA109" i="5"/>
  <c r="Y109" i="5"/>
  <c r="W109" i="5"/>
  <c r="U109" i="5"/>
  <c r="S109" i="5"/>
  <c r="Q109" i="5"/>
  <c r="O109" i="5"/>
  <c r="M109" i="5"/>
  <c r="K109" i="5"/>
  <c r="I109" i="5"/>
  <c r="G109" i="5"/>
  <c r="CW108" i="5"/>
  <c r="CY108" i="5"/>
  <c r="CV108" i="5"/>
  <c r="CU108" i="5"/>
  <c r="CT108" i="5"/>
  <c r="CS108" i="5"/>
  <c r="CR108" i="5"/>
  <c r="CQ108" i="5"/>
  <c r="CP108" i="5"/>
  <c r="CN108" i="5"/>
  <c r="CM108" i="5"/>
  <c r="CL108" i="5"/>
  <c r="CH108" i="5"/>
  <c r="CE108" i="5"/>
  <c r="CC108" i="5"/>
  <c r="CA108" i="5"/>
  <c r="BY108" i="5"/>
  <c r="BW108" i="5"/>
  <c r="BU108" i="5"/>
  <c r="BS108" i="5"/>
  <c r="BQ108" i="5"/>
  <c r="BO108" i="5"/>
  <c r="BM108" i="5"/>
  <c r="BK108" i="5"/>
  <c r="BI108" i="5"/>
  <c r="BG108" i="5"/>
  <c r="BE108" i="5"/>
  <c r="BC108" i="5"/>
  <c r="BA108" i="5"/>
  <c r="AY108" i="5"/>
  <c r="AW108" i="5"/>
  <c r="AU108" i="5"/>
  <c r="AS108" i="5"/>
  <c r="AQ108" i="5"/>
  <c r="AO108" i="5"/>
  <c r="AM108" i="5"/>
  <c r="AK108" i="5"/>
  <c r="AI108" i="5"/>
  <c r="AG108" i="5"/>
  <c r="AE108" i="5"/>
  <c r="AC108" i="5"/>
  <c r="AA108" i="5"/>
  <c r="Y108" i="5"/>
  <c r="W108" i="5"/>
  <c r="U108" i="5"/>
  <c r="S108" i="5"/>
  <c r="Q108" i="5"/>
  <c r="O108" i="5"/>
  <c r="M108" i="5"/>
  <c r="K108" i="5"/>
  <c r="I108" i="5"/>
  <c r="G108" i="5"/>
  <c r="CW107" i="5"/>
  <c r="CY107" i="5"/>
  <c r="CV107" i="5"/>
  <c r="CU107" i="5"/>
  <c r="CT107" i="5"/>
  <c r="CS107" i="5"/>
  <c r="CR107" i="5"/>
  <c r="CQ107" i="5"/>
  <c r="CP107" i="5"/>
  <c r="CN107" i="5"/>
  <c r="CM107" i="5"/>
  <c r="CL107" i="5"/>
  <c r="CH107" i="5"/>
  <c r="CE107" i="5"/>
  <c r="CC107" i="5"/>
  <c r="CA107" i="5"/>
  <c r="BY107" i="5"/>
  <c r="BW107" i="5"/>
  <c r="BU107" i="5"/>
  <c r="BS107" i="5"/>
  <c r="BQ107" i="5"/>
  <c r="BO107" i="5"/>
  <c r="BM107" i="5"/>
  <c r="BK107" i="5"/>
  <c r="BI107" i="5"/>
  <c r="BG107" i="5"/>
  <c r="BE107" i="5"/>
  <c r="BC107" i="5"/>
  <c r="BA107" i="5"/>
  <c r="AY107" i="5"/>
  <c r="AW107" i="5"/>
  <c r="AU107" i="5"/>
  <c r="AS107" i="5"/>
  <c r="AQ107" i="5"/>
  <c r="AO107" i="5"/>
  <c r="AM107" i="5"/>
  <c r="AK107" i="5"/>
  <c r="AI107" i="5"/>
  <c r="AG107" i="5"/>
  <c r="AE107" i="5"/>
  <c r="AC107" i="5"/>
  <c r="AA107" i="5"/>
  <c r="Y107" i="5"/>
  <c r="W107" i="5"/>
  <c r="U107" i="5"/>
  <c r="S107" i="5"/>
  <c r="Q107" i="5"/>
  <c r="O107" i="5"/>
  <c r="M107" i="5"/>
  <c r="K107" i="5"/>
  <c r="I107" i="5"/>
  <c r="G107" i="5"/>
  <c r="CW106" i="5"/>
  <c r="CY106" i="5"/>
  <c r="CV106" i="5"/>
  <c r="CU106" i="5"/>
  <c r="CT106" i="5"/>
  <c r="CS106" i="5"/>
  <c r="CR106" i="5"/>
  <c r="CQ106" i="5"/>
  <c r="CP106" i="5"/>
  <c r="CN106" i="5"/>
  <c r="CM106" i="5"/>
  <c r="CL106" i="5"/>
  <c r="CH106" i="5"/>
  <c r="CE106" i="5"/>
  <c r="CC106" i="5"/>
  <c r="CA106" i="5"/>
  <c r="BY106" i="5"/>
  <c r="BW106" i="5"/>
  <c r="BU106" i="5"/>
  <c r="BS106" i="5"/>
  <c r="BQ106" i="5"/>
  <c r="BO106" i="5"/>
  <c r="BM106" i="5"/>
  <c r="BK106" i="5"/>
  <c r="BI106" i="5"/>
  <c r="BG106" i="5"/>
  <c r="BE106" i="5"/>
  <c r="BC106" i="5"/>
  <c r="BA106" i="5"/>
  <c r="AY106" i="5"/>
  <c r="AW106" i="5"/>
  <c r="AU106" i="5"/>
  <c r="AS106" i="5"/>
  <c r="AQ106" i="5"/>
  <c r="AO106" i="5"/>
  <c r="AM106" i="5"/>
  <c r="AK106" i="5"/>
  <c r="AI106" i="5"/>
  <c r="AG106" i="5"/>
  <c r="AE106" i="5"/>
  <c r="AC106" i="5"/>
  <c r="AA106" i="5"/>
  <c r="Y106" i="5"/>
  <c r="W106" i="5"/>
  <c r="U106" i="5"/>
  <c r="S106" i="5"/>
  <c r="Q106" i="5"/>
  <c r="O106" i="5"/>
  <c r="M106" i="5"/>
  <c r="K106" i="5"/>
  <c r="I106" i="5"/>
  <c r="G106" i="5"/>
  <c r="CW105" i="5"/>
  <c r="CY105" i="5"/>
  <c r="CV105" i="5"/>
  <c r="CU105" i="5"/>
  <c r="CT105" i="5"/>
  <c r="CS105" i="5"/>
  <c r="CR105" i="5"/>
  <c r="CQ105" i="5"/>
  <c r="CP105" i="5"/>
  <c r="CN105" i="5"/>
  <c r="CM105" i="5"/>
  <c r="CL105" i="5"/>
  <c r="CH105" i="5"/>
  <c r="CE105" i="5"/>
  <c r="CC105" i="5"/>
  <c r="CA105" i="5"/>
  <c r="BY105" i="5"/>
  <c r="BW105" i="5"/>
  <c r="BU105" i="5"/>
  <c r="BS105" i="5"/>
  <c r="BQ105" i="5"/>
  <c r="BO105" i="5"/>
  <c r="BM105" i="5"/>
  <c r="BK105" i="5"/>
  <c r="BI105" i="5"/>
  <c r="BG105" i="5"/>
  <c r="BE105" i="5"/>
  <c r="BC105" i="5"/>
  <c r="BA105" i="5"/>
  <c r="AY105" i="5"/>
  <c r="AW105" i="5"/>
  <c r="AU105" i="5"/>
  <c r="AS105" i="5"/>
  <c r="AQ105" i="5"/>
  <c r="AO105" i="5"/>
  <c r="AM105" i="5"/>
  <c r="AK105" i="5"/>
  <c r="AI105" i="5"/>
  <c r="AG105" i="5"/>
  <c r="AE105" i="5"/>
  <c r="AC105" i="5"/>
  <c r="AA105" i="5"/>
  <c r="Y105" i="5"/>
  <c r="W105" i="5"/>
  <c r="U105" i="5"/>
  <c r="S105" i="5"/>
  <c r="Q105" i="5"/>
  <c r="O105" i="5"/>
  <c r="M105" i="5"/>
  <c r="K105" i="5"/>
  <c r="I105" i="5"/>
  <c r="G105" i="5"/>
  <c r="CW104" i="5"/>
  <c r="CY104" i="5"/>
  <c r="CV104" i="5"/>
  <c r="CU104" i="5"/>
  <c r="CT104" i="5"/>
  <c r="CS104" i="5"/>
  <c r="CR104" i="5"/>
  <c r="CQ104" i="5"/>
  <c r="CP104" i="5"/>
  <c r="CN104" i="5"/>
  <c r="CM104" i="5"/>
  <c r="CL104" i="5"/>
  <c r="CH104" i="5"/>
  <c r="CE104" i="5"/>
  <c r="CC104" i="5"/>
  <c r="CA104" i="5"/>
  <c r="BY104" i="5"/>
  <c r="BW104" i="5"/>
  <c r="BU104" i="5"/>
  <c r="BS104" i="5"/>
  <c r="BQ104" i="5"/>
  <c r="BO104" i="5"/>
  <c r="BM104" i="5"/>
  <c r="BK104" i="5"/>
  <c r="BI104" i="5"/>
  <c r="BG104" i="5"/>
  <c r="BE104" i="5"/>
  <c r="BC104" i="5"/>
  <c r="BA104" i="5"/>
  <c r="AY104" i="5"/>
  <c r="AW104" i="5"/>
  <c r="AU104" i="5"/>
  <c r="AS104" i="5"/>
  <c r="AQ104" i="5"/>
  <c r="AO104" i="5"/>
  <c r="AM104" i="5"/>
  <c r="AK104" i="5"/>
  <c r="AI104" i="5"/>
  <c r="AG104" i="5"/>
  <c r="AE104" i="5"/>
  <c r="AC104" i="5"/>
  <c r="AA104" i="5"/>
  <c r="Y104" i="5"/>
  <c r="W104" i="5"/>
  <c r="U104" i="5"/>
  <c r="S104" i="5"/>
  <c r="Q104" i="5"/>
  <c r="O104" i="5"/>
  <c r="M104" i="5"/>
  <c r="K104" i="5"/>
  <c r="I104" i="5"/>
  <c r="G104" i="5"/>
  <c r="CW103" i="5"/>
  <c r="CY103" i="5"/>
  <c r="CV103" i="5"/>
  <c r="CU103" i="5"/>
  <c r="CT103" i="5"/>
  <c r="CS103" i="5"/>
  <c r="CR103" i="5"/>
  <c r="CQ103" i="5"/>
  <c r="CP103" i="5"/>
  <c r="CN103" i="5"/>
  <c r="CM103" i="5"/>
  <c r="CL103" i="5"/>
  <c r="CH103" i="5"/>
  <c r="CE103" i="5"/>
  <c r="CC103" i="5"/>
  <c r="CA103" i="5"/>
  <c r="BY103" i="5"/>
  <c r="BW103" i="5"/>
  <c r="BU103" i="5"/>
  <c r="BS103" i="5"/>
  <c r="BQ103" i="5"/>
  <c r="BO103" i="5"/>
  <c r="BM103" i="5"/>
  <c r="BK103" i="5"/>
  <c r="BI103" i="5"/>
  <c r="BG103" i="5"/>
  <c r="BE103" i="5"/>
  <c r="BC103" i="5"/>
  <c r="BA103" i="5"/>
  <c r="AY103" i="5"/>
  <c r="AW103" i="5"/>
  <c r="AU103" i="5"/>
  <c r="AS103" i="5"/>
  <c r="AQ103" i="5"/>
  <c r="AO103" i="5"/>
  <c r="AM103" i="5"/>
  <c r="AK103" i="5"/>
  <c r="AI103" i="5"/>
  <c r="AG103" i="5"/>
  <c r="AE103" i="5"/>
  <c r="AC103" i="5"/>
  <c r="AA103" i="5"/>
  <c r="Y103" i="5"/>
  <c r="W103" i="5"/>
  <c r="U103" i="5"/>
  <c r="S103" i="5"/>
  <c r="Q103" i="5"/>
  <c r="O103" i="5"/>
  <c r="M103" i="5"/>
  <c r="K103" i="5"/>
  <c r="I103" i="5"/>
  <c r="G103" i="5"/>
  <c r="CW102" i="5"/>
  <c r="CY102" i="5"/>
  <c r="CV102" i="5"/>
  <c r="CU102" i="5"/>
  <c r="CT102" i="5"/>
  <c r="CS102" i="5"/>
  <c r="CR102" i="5"/>
  <c r="CQ102" i="5"/>
  <c r="CP102" i="5"/>
  <c r="CN102" i="5"/>
  <c r="CM102" i="5"/>
  <c r="CL102" i="5"/>
  <c r="CH102" i="5"/>
  <c r="CE102" i="5"/>
  <c r="CC102" i="5"/>
  <c r="CA102" i="5"/>
  <c r="BY102" i="5"/>
  <c r="BW102" i="5"/>
  <c r="BU102" i="5"/>
  <c r="BS102" i="5"/>
  <c r="BQ102" i="5"/>
  <c r="BO102" i="5"/>
  <c r="BM102" i="5"/>
  <c r="BK102" i="5"/>
  <c r="BI102" i="5"/>
  <c r="BG102" i="5"/>
  <c r="BE102" i="5"/>
  <c r="BC102" i="5"/>
  <c r="BA102" i="5"/>
  <c r="AY102" i="5"/>
  <c r="AW102" i="5"/>
  <c r="AU102" i="5"/>
  <c r="AS102" i="5"/>
  <c r="AQ102" i="5"/>
  <c r="AO102" i="5"/>
  <c r="AM102" i="5"/>
  <c r="AK102" i="5"/>
  <c r="AI102" i="5"/>
  <c r="AG102" i="5"/>
  <c r="AE102" i="5"/>
  <c r="AC102" i="5"/>
  <c r="AA102" i="5"/>
  <c r="Y102" i="5"/>
  <c r="W102" i="5"/>
  <c r="U102" i="5"/>
  <c r="S102" i="5"/>
  <c r="Q102" i="5"/>
  <c r="O102" i="5"/>
  <c r="M102" i="5"/>
  <c r="K102" i="5"/>
  <c r="I102" i="5"/>
  <c r="G102" i="5"/>
  <c r="CW101" i="5"/>
  <c r="CY101" i="5"/>
  <c r="CV101" i="5"/>
  <c r="CU101" i="5"/>
  <c r="CT101" i="5"/>
  <c r="CS101" i="5"/>
  <c r="CR101" i="5"/>
  <c r="CQ101" i="5"/>
  <c r="CP101" i="5"/>
  <c r="CN101" i="5"/>
  <c r="CM101" i="5"/>
  <c r="CL101" i="5"/>
  <c r="CH101" i="5"/>
  <c r="CE101" i="5"/>
  <c r="CC101" i="5"/>
  <c r="CA101" i="5"/>
  <c r="BY101" i="5"/>
  <c r="BW101" i="5"/>
  <c r="BU101" i="5"/>
  <c r="BS101" i="5"/>
  <c r="BQ101" i="5"/>
  <c r="BO101" i="5"/>
  <c r="BM101" i="5"/>
  <c r="BK101" i="5"/>
  <c r="BI101" i="5"/>
  <c r="BG101" i="5"/>
  <c r="BE101" i="5"/>
  <c r="BC101" i="5"/>
  <c r="BA101" i="5"/>
  <c r="AY101" i="5"/>
  <c r="AW101" i="5"/>
  <c r="AU101" i="5"/>
  <c r="AS101" i="5"/>
  <c r="AQ101" i="5"/>
  <c r="AO101" i="5"/>
  <c r="AM101" i="5"/>
  <c r="AK101" i="5"/>
  <c r="AI101" i="5"/>
  <c r="AG101" i="5"/>
  <c r="AE101" i="5"/>
  <c r="AC101" i="5"/>
  <c r="AA101" i="5"/>
  <c r="Y101" i="5"/>
  <c r="W101" i="5"/>
  <c r="U101" i="5"/>
  <c r="S101" i="5"/>
  <c r="Q101" i="5"/>
  <c r="O101" i="5"/>
  <c r="M101" i="5"/>
  <c r="K101" i="5"/>
  <c r="I101" i="5"/>
  <c r="G101" i="5"/>
  <c r="CW100" i="5"/>
  <c r="CY100" i="5"/>
  <c r="CV100" i="5"/>
  <c r="CU100" i="5"/>
  <c r="CT100" i="5"/>
  <c r="CS100" i="5"/>
  <c r="CR100" i="5"/>
  <c r="CQ100" i="5"/>
  <c r="CP100" i="5"/>
  <c r="CN100" i="5"/>
  <c r="CM100" i="5"/>
  <c r="CL100" i="5"/>
  <c r="CH100" i="5"/>
  <c r="CE100" i="5"/>
  <c r="CC100" i="5"/>
  <c r="CA100" i="5"/>
  <c r="BY100" i="5"/>
  <c r="BW100" i="5"/>
  <c r="BU100" i="5"/>
  <c r="BS100" i="5"/>
  <c r="BQ100" i="5"/>
  <c r="BO100" i="5"/>
  <c r="BM100" i="5"/>
  <c r="BK100" i="5"/>
  <c r="BI100" i="5"/>
  <c r="BG100" i="5"/>
  <c r="BE100" i="5"/>
  <c r="BC100" i="5"/>
  <c r="BA100" i="5"/>
  <c r="AY100" i="5"/>
  <c r="AW100" i="5"/>
  <c r="AU100" i="5"/>
  <c r="AS100" i="5"/>
  <c r="AQ100" i="5"/>
  <c r="AO100" i="5"/>
  <c r="AM100" i="5"/>
  <c r="AK100" i="5"/>
  <c r="AI100" i="5"/>
  <c r="AG100" i="5"/>
  <c r="AE100" i="5"/>
  <c r="AC100" i="5"/>
  <c r="AA100" i="5"/>
  <c r="Y100" i="5"/>
  <c r="W100" i="5"/>
  <c r="U100" i="5"/>
  <c r="S100" i="5"/>
  <c r="Q100" i="5"/>
  <c r="O100" i="5"/>
  <c r="M100" i="5"/>
  <c r="K100" i="5"/>
  <c r="I100" i="5"/>
  <c r="G100" i="5"/>
  <c r="CW99" i="5"/>
  <c r="CY99" i="5"/>
  <c r="CV99" i="5"/>
  <c r="CU99" i="5"/>
  <c r="CT99" i="5"/>
  <c r="CS99" i="5"/>
  <c r="CR99" i="5"/>
  <c r="CQ99" i="5"/>
  <c r="CP99" i="5"/>
  <c r="CN99" i="5"/>
  <c r="CM99" i="5"/>
  <c r="CL99" i="5"/>
  <c r="CH99" i="5"/>
  <c r="CE99" i="5"/>
  <c r="CC99" i="5"/>
  <c r="CA99" i="5"/>
  <c r="BY99" i="5"/>
  <c r="BW99" i="5"/>
  <c r="BU99" i="5"/>
  <c r="BS99" i="5"/>
  <c r="BQ99" i="5"/>
  <c r="BO99" i="5"/>
  <c r="BM99" i="5"/>
  <c r="BK99" i="5"/>
  <c r="BI99" i="5"/>
  <c r="BG99" i="5"/>
  <c r="BE99" i="5"/>
  <c r="BC99" i="5"/>
  <c r="BA99" i="5"/>
  <c r="AY99" i="5"/>
  <c r="AW99" i="5"/>
  <c r="AU99" i="5"/>
  <c r="AS99" i="5"/>
  <c r="AQ99" i="5"/>
  <c r="AO99" i="5"/>
  <c r="AM99" i="5"/>
  <c r="AK99" i="5"/>
  <c r="AI99" i="5"/>
  <c r="AG99" i="5"/>
  <c r="AE99" i="5"/>
  <c r="AC99" i="5"/>
  <c r="AA99" i="5"/>
  <c r="Y99" i="5"/>
  <c r="W99" i="5"/>
  <c r="U99" i="5"/>
  <c r="S99" i="5"/>
  <c r="Q99" i="5"/>
  <c r="O99" i="5"/>
  <c r="M99" i="5"/>
  <c r="K99" i="5"/>
  <c r="I99" i="5"/>
  <c r="G99" i="5"/>
  <c r="CW98" i="5"/>
  <c r="CY98" i="5"/>
  <c r="CV98" i="5"/>
  <c r="CU98" i="5"/>
  <c r="CT98" i="5"/>
  <c r="CS98" i="5"/>
  <c r="CR98" i="5"/>
  <c r="CQ98" i="5"/>
  <c r="CP98" i="5"/>
  <c r="CN98" i="5"/>
  <c r="CM98" i="5"/>
  <c r="CL98" i="5"/>
  <c r="CH98" i="5"/>
  <c r="CE98" i="5"/>
  <c r="CC98" i="5"/>
  <c r="CA98" i="5"/>
  <c r="BY98" i="5"/>
  <c r="BW98" i="5"/>
  <c r="BU98" i="5"/>
  <c r="BS98" i="5"/>
  <c r="BQ98" i="5"/>
  <c r="BO98" i="5"/>
  <c r="BM98" i="5"/>
  <c r="BK98" i="5"/>
  <c r="BI98" i="5"/>
  <c r="BG98" i="5"/>
  <c r="BE98" i="5"/>
  <c r="BC98" i="5"/>
  <c r="BA98" i="5"/>
  <c r="AY98" i="5"/>
  <c r="AW98" i="5"/>
  <c r="AU98" i="5"/>
  <c r="AS98" i="5"/>
  <c r="AQ98" i="5"/>
  <c r="AO98" i="5"/>
  <c r="AM98" i="5"/>
  <c r="AK98" i="5"/>
  <c r="AI98" i="5"/>
  <c r="AG98" i="5"/>
  <c r="AE98" i="5"/>
  <c r="AC98" i="5"/>
  <c r="AA98" i="5"/>
  <c r="Y98" i="5"/>
  <c r="W98" i="5"/>
  <c r="U98" i="5"/>
  <c r="S98" i="5"/>
  <c r="Q98" i="5"/>
  <c r="O98" i="5"/>
  <c r="M98" i="5"/>
  <c r="K98" i="5"/>
  <c r="I98" i="5"/>
  <c r="G98" i="5"/>
  <c r="CW97" i="5"/>
  <c r="CY97" i="5"/>
  <c r="CV97" i="5"/>
  <c r="CU97" i="5"/>
  <c r="CT97" i="5"/>
  <c r="CS97" i="5"/>
  <c r="CR97" i="5"/>
  <c r="CQ97" i="5"/>
  <c r="CP97" i="5"/>
  <c r="CN97" i="5"/>
  <c r="CM97" i="5"/>
  <c r="CL97" i="5"/>
  <c r="CH97" i="5"/>
  <c r="CE97" i="5"/>
  <c r="CC97" i="5"/>
  <c r="CA97" i="5"/>
  <c r="BY97" i="5"/>
  <c r="BW97" i="5"/>
  <c r="BU97" i="5"/>
  <c r="BS97" i="5"/>
  <c r="BQ97" i="5"/>
  <c r="BO97" i="5"/>
  <c r="BM97" i="5"/>
  <c r="BK97" i="5"/>
  <c r="BI97" i="5"/>
  <c r="BG97" i="5"/>
  <c r="BE97" i="5"/>
  <c r="BC97" i="5"/>
  <c r="BA97" i="5"/>
  <c r="AY97" i="5"/>
  <c r="AW97" i="5"/>
  <c r="AU97" i="5"/>
  <c r="AS97" i="5"/>
  <c r="AQ97" i="5"/>
  <c r="AO97" i="5"/>
  <c r="AM97" i="5"/>
  <c r="AK97" i="5"/>
  <c r="AI97" i="5"/>
  <c r="AG97" i="5"/>
  <c r="AE97" i="5"/>
  <c r="AC97" i="5"/>
  <c r="AA97" i="5"/>
  <c r="Y97" i="5"/>
  <c r="W97" i="5"/>
  <c r="U97" i="5"/>
  <c r="S97" i="5"/>
  <c r="Q97" i="5"/>
  <c r="O97" i="5"/>
  <c r="M97" i="5"/>
  <c r="K97" i="5"/>
  <c r="I97" i="5"/>
  <c r="G97" i="5"/>
  <c r="CW96" i="5"/>
  <c r="CY96" i="5"/>
  <c r="CV96" i="5"/>
  <c r="CU96" i="5"/>
  <c r="CT96" i="5"/>
  <c r="CS96" i="5"/>
  <c r="CR96" i="5"/>
  <c r="CQ96" i="5"/>
  <c r="CP96" i="5"/>
  <c r="CN96" i="5"/>
  <c r="CM96" i="5"/>
  <c r="CL96" i="5"/>
  <c r="CH96" i="5"/>
  <c r="CE96" i="5"/>
  <c r="CC96" i="5"/>
  <c r="CA96" i="5"/>
  <c r="BY96" i="5"/>
  <c r="BW96" i="5"/>
  <c r="BU96" i="5"/>
  <c r="BS96" i="5"/>
  <c r="BQ96" i="5"/>
  <c r="BO96" i="5"/>
  <c r="BM96" i="5"/>
  <c r="BK96" i="5"/>
  <c r="BI96" i="5"/>
  <c r="BG96" i="5"/>
  <c r="BE96" i="5"/>
  <c r="BC96" i="5"/>
  <c r="BA96" i="5"/>
  <c r="AY96" i="5"/>
  <c r="AW96" i="5"/>
  <c r="AU96" i="5"/>
  <c r="AS96" i="5"/>
  <c r="AQ96" i="5"/>
  <c r="AO96" i="5"/>
  <c r="AM96" i="5"/>
  <c r="AK96" i="5"/>
  <c r="AI96" i="5"/>
  <c r="AG96" i="5"/>
  <c r="AE96" i="5"/>
  <c r="AC96" i="5"/>
  <c r="AA96" i="5"/>
  <c r="Y96" i="5"/>
  <c r="W96" i="5"/>
  <c r="U96" i="5"/>
  <c r="S96" i="5"/>
  <c r="Q96" i="5"/>
  <c r="O96" i="5"/>
  <c r="M96" i="5"/>
  <c r="K96" i="5"/>
  <c r="I96" i="5"/>
  <c r="G96" i="5"/>
  <c r="CW95" i="5"/>
  <c r="CY95" i="5"/>
  <c r="CV95" i="5"/>
  <c r="CU95" i="5"/>
  <c r="CT95" i="5"/>
  <c r="CS95" i="5"/>
  <c r="CR95" i="5"/>
  <c r="CQ95" i="5"/>
  <c r="CP95" i="5"/>
  <c r="CN95" i="5"/>
  <c r="CM95" i="5"/>
  <c r="CL95" i="5"/>
  <c r="CH95" i="5"/>
  <c r="CE95" i="5"/>
  <c r="CC95" i="5"/>
  <c r="CA95" i="5"/>
  <c r="BY95" i="5"/>
  <c r="BW95" i="5"/>
  <c r="BU95" i="5"/>
  <c r="BS95" i="5"/>
  <c r="BQ95" i="5"/>
  <c r="BO95" i="5"/>
  <c r="BM95" i="5"/>
  <c r="BK95" i="5"/>
  <c r="BI95" i="5"/>
  <c r="BG95" i="5"/>
  <c r="BE95" i="5"/>
  <c r="BC95" i="5"/>
  <c r="BA95" i="5"/>
  <c r="AY95" i="5"/>
  <c r="AW95" i="5"/>
  <c r="AU95" i="5"/>
  <c r="AS95" i="5"/>
  <c r="AQ95" i="5"/>
  <c r="AO95" i="5"/>
  <c r="AM95" i="5"/>
  <c r="AK95" i="5"/>
  <c r="AI95" i="5"/>
  <c r="AG95" i="5"/>
  <c r="AE95" i="5"/>
  <c r="AC95" i="5"/>
  <c r="AA95" i="5"/>
  <c r="Y95" i="5"/>
  <c r="W95" i="5"/>
  <c r="U95" i="5"/>
  <c r="S95" i="5"/>
  <c r="Q95" i="5"/>
  <c r="O95" i="5"/>
  <c r="M95" i="5"/>
  <c r="K95" i="5"/>
  <c r="I95" i="5"/>
  <c r="G95" i="5"/>
  <c r="CW94" i="5"/>
  <c r="CY94" i="5"/>
  <c r="CV94" i="5"/>
  <c r="CU94" i="5"/>
  <c r="CT94" i="5"/>
  <c r="CS94" i="5"/>
  <c r="CR94" i="5"/>
  <c r="CQ94" i="5"/>
  <c r="CP94" i="5"/>
  <c r="CN94" i="5"/>
  <c r="CM94" i="5"/>
  <c r="CL94" i="5"/>
  <c r="CH94" i="5"/>
  <c r="CE94" i="5"/>
  <c r="CC94" i="5"/>
  <c r="CA94" i="5"/>
  <c r="BY94" i="5"/>
  <c r="BW94" i="5"/>
  <c r="BU94" i="5"/>
  <c r="BS94" i="5"/>
  <c r="BQ94" i="5"/>
  <c r="BO94" i="5"/>
  <c r="BM94" i="5"/>
  <c r="BK94" i="5"/>
  <c r="BI94" i="5"/>
  <c r="BG94" i="5"/>
  <c r="BE94" i="5"/>
  <c r="BC94" i="5"/>
  <c r="BA94" i="5"/>
  <c r="AY94" i="5"/>
  <c r="AW94" i="5"/>
  <c r="AU94" i="5"/>
  <c r="AS94" i="5"/>
  <c r="AQ94" i="5"/>
  <c r="AO94" i="5"/>
  <c r="AM94" i="5"/>
  <c r="AK94" i="5"/>
  <c r="AI94" i="5"/>
  <c r="AG94" i="5"/>
  <c r="AE94" i="5"/>
  <c r="AC94" i="5"/>
  <c r="AA94" i="5"/>
  <c r="Y94" i="5"/>
  <c r="W94" i="5"/>
  <c r="U94" i="5"/>
  <c r="S94" i="5"/>
  <c r="Q94" i="5"/>
  <c r="O94" i="5"/>
  <c r="M94" i="5"/>
  <c r="K94" i="5"/>
  <c r="I94" i="5"/>
  <c r="G94" i="5"/>
  <c r="CW93" i="5"/>
  <c r="CY93" i="5"/>
  <c r="CV93" i="5"/>
  <c r="CU93" i="5"/>
  <c r="CT93" i="5"/>
  <c r="CS93" i="5"/>
  <c r="CR93" i="5"/>
  <c r="CQ93" i="5"/>
  <c r="CP93" i="5"/>
  <c r="CN93" i="5"/>
  <c r="CM93" i="5"/>
  <c r="CL93" i="5"/>
  <c r="CH93" i="5"/>
  <c r="CE93" i="5"/>
  <c r="CC93" i="5"/>
  <c r="CA93" i="5"/>
  <c r="BY93" i="5"/>
  <c r="BW93" i="5"/>
  <c r="BU93" i="5"/>
  <c r="BS93" i="5"/>
  <c r="BQ93" i="5"/>
  <c r="BO93" i="5"/>
  <c r="BM93" i="5"/>
  <c r="BK93" i="5"/>
  <c r="BI93" i="5"/>
  <c r="BG93" i="5"/>
  <c r="BE93" i="5"/>
  <c r="BC93" i="5"/>
  <c r="BA93" i="5"/>
  <c r="AY93" i="5"/>
  <c r="AW93" i="5"/>
  <c r="AU93" i="5"/>
  <c r="AS93" i="5"/>
  <c r="AQ93" i="5"/>
  <c r="AO93" i="5"/>
  <c r="AM93" i="5"/>
  <c r="AK93" i="5"/>
  <c r="AI93" i="5"/>
  <c r="AG93" i="5"/>
  <c r="AE93" i="5"/>
  <c r="AC93" i="5"/>
  <c r="AA93" i="5"/>
  <c r="Y93" i="5"/>
  <c r="W93" i="5"/>
  <c r="U93" i="5"/>
  <c r="S93" i="5"/>
  <c r="Q93" i="5"/>
  <c r="O93" i="5"/>
  <c r="M93" i="5"/>
  <c r="K93" i="5"/>
  <c r="I93" i="5"/>
  <c r="G93" i="5"/>
  <c r="CW92" i="5"/>
  <c r="CY92" i="5"/>
  <c r="CV92" i="5"/>
  <c r="CU92" i="5"/>
  <c r="CT92" i="5"/>
  <c r="CS92" i="5"/>
  <c r="CR92" i="5"/>
  <c r="CQ92" i="5"/>
  <c r="CP92" i="5"/>
  <c r="CN92" i="5"/>
  <c r="CM92" i="5"/>
  <c r="CL92" i="5"/>
  <c r="CH92" i="5"/>
  <c r="CE92" i="5"/>
  <c r="CC92" i="5"/>
  <c r="CA92" i="5"/>
  <c r="BY92" i="5"/>
  <c r="BW92" i="5"/>
  <c r="BU92" i="5"/>
  <c r="BS92" i="5"/>
  <c r="BQ92" i="5"/>
  <c r="BO92" i="5"/>
  <c r="BM92" i="5"/>
  <c r="BK92" i="5"/>
  <c r="BI92" i="5"/>
  <c r="BG92" i="5"/>
  <c r="BE92" i="5"/>
  <c r="BC92" i="5"/>
  <c r="BA92" i="5"/>
  <c r="AY92" i="5"/>
  <c r="AW92" i="5"/>
  <c r="AU92" i="5"/>
  <c r="AS92" i="5"/>
  <c r="AQ92" i="5"/>
  <c r="AO92" i="5"/>
  <c r="AM92" i="5"/>
  <c r="AK92" i="5"/>
  <c r="AI92" i="5"/>
  <c r="AG92" i="5"/>
  <c r="AE92" i="5"/>
  <c r="AC92" i="5"/>
  <c r="AA92" i="5"/>
  <c r="Y92" i="5"/>
  <c r="W92" i="5"/>
  <c r="U92" i="5"/>
  <c r="S92" i="5"/>
  <c r="Q92" i="5"/>
  <c r="O92" i="5"/>
  <c r="M92" i="5"/>
  <c r="K92" i="5"/>
  <c r="I92" i="5"/>
  <c r="G92" i="5"/>
  <c r="CW91" i="5"/>
  <c r="CY91" i="5"/>
  <c r="CV91" i="5"/>
  <c r="CU91" i="5"/>
  <c r="CT91" i="5"/>
  <c r="CS91" i="5"/>
  <c r="CR91" i="5"/>
  <c r="CQ91" i="5"/>
  <c r="CP91" i="5"/>
  <c r="CN91" i="5"/>
  <c r="CM91" i="5"/>
  <c r="CL91" i="5"/>
  <c r="CH91" i="5"/>
  <c r="CE91" i="5"/>
  <c r="CC91" i="5"/>
  <c r="CA91" i="5"/>
  <c r="BY91" i="5"/>
  <c r="BW91" i="5"/>
  <c r="BU91" i="5"/>
  <c r="BS91" i="5"/>
  <c r="BQ91" i="5"/>
  <c r="BO91" i="5"/>
  <c r="BM91" i="5"/>
  <c r="BK91" i="5"/>
  <c r="BI91" i="5"/>
  <c r="BG91" i="5"/>
  <c r="BE91" i="5"/>
  <c r="BC91" i="5"/>
  <c r="BA91" i="5"/>
  <c r="AY91" i="5"/>
  <c r="AW91" i="5"/>
  <c r="AU91" i="5"/>
  <c r="AS91" i="5"/>
  <c r="AQ91" i="5"/>
  <c r="AO91" i="5"/>
  <c r="AM91" i="5"/>
  <c r="AK91" i="5"/>
  <c r="AI91" i="5"/>
  <c r="AG91" i="5"/>
  <c r="AE91" i="5"/>
  <c r="AC91" i="5"/>
  <c r="AA91" i="5"/>
  <c r="Y91" i="5"/>
  <c r="W91" i="5"/>
  <c r="U91" i="5"/>
  <c r="S91" i="5"/>
  <c r="Q91" i="5"/>
  <c r="O91" i="5"/>
  <c r="M91" i="5"/>
  <c r="K91" i="5"/>
  <c r="I91" i="5"/>
  <c r="G91" i="5"/>
  <c r="CW90" i="5"/>
  <c r="CY90" i="5"/>
  <c r="CV90" i="5"/>
  <c r="CU90" i="5"/>
  <c r="CT90" i="5"/>
  <c r="CS90" i="5"/>
  <c r="CR90" i="5"/>
  <c r="CQ90" i="5"/>
  <c r="CP90" i="5"/>
  <c r="CN90" i="5"/>
  <c r="CM90" i="5"/>
  <c r="CL90" i="5"/>
  <c r="CH90" i="5"/>
  <c r="CE90" i="5"/>
  <c r="CC90" i="5"/>
  <c r="CA90" i="5"/>
  <c r="BY90" i="5"/>
  <c r="BW90" i="5"/>
  <c r="BU90" i="5"/>
  <c r="BS90" i="5"/>
  <c r="BQ90" i="5"/>
  <c r="BO90" i="5"/>
  <c r="BM90" i="5"/>
  <c r="BK90" i="5"/>
  <c r="BI90" i="5"/>
  <c r="BG90" i="5"/>
  <c r="BE90" i="5"/>
  <c r="BC90" i="5"/>
  <c r="BA90" i="5"/>
  <c r="AY90" i="5"/>
  <c r="AW90" i="5"/>
  <c r="AU90" i="5"/>
  <c r="AS90" i="5"/>
  <c r="AQ90" i="5"/>
  <c r="AO90" i="5"/>
  <c r="AM90" i="5"/>
  <c r="AK90" i="5"/>
  <c r="AI90" i="5"/>
  <c r="AG90" i="5"/>
  <c r="AE90" i="5"/>
  <c r="AC90" i="5"/>
  <c r="AA90" i="5"/>
  <c r="Y90" i="5"/>
  <c r="W90" i="5"/>
  <c r="U90" i="5"/>
  <c r="S90" i="5"/>
  <c r="Q90" i="5"/>
  <c r="O90" i="5"/>
  <c r="M90" i="5"/>
  <c r="K90" i="5"/>
  <c r="I90" i="5"/>
  <c r="G90" i="5"/>
  <c r="CW89" i="5"/>
  <c r="CY89" i="5"/>
  <c r="CV89" i="5"/>
  <c r="CU89" i="5"/>
  <c r="CT89" i="5"/>
  <c r="CS89" i="5"/>
  <c r="CR89" i="5"/>
  <c r="CQ89" i="5"/>
  <c r="CP89" i="5"/>
  <c r="CN89" i="5"/>
  <c r="CM89" i="5"/>
  <c r="CL89" i="5"/>
  <c r="CH89" i="5"/>
  <c r="CE89" i="5"/>
  <c r="CC89" i="5"/>
  <c r="CA89" i="5"/>
  <c r="BY89" i="5"/>
  <c r="BW89" i="5"/>
  <c r="BU89" i="5"/>
  <c r="BS89" i="5"/>
  <c r="BQ89" i="5"/>
  <c r="BO89" i="5"/>
  <c r="BM89" i="5"/>
  <c r="BK89" i="5"/>
  <c r="BI89" i="5"/>
  <c r="BG89" i="5"/>
  <c r="BE89" i="5"/>
  <c r="BC89" i="5"/>
  <c r="BA89" i="5"/>
  <c r="AY89" i="5"/>
  <c r="AW89" i="5"/>
  <c r="AU89" i="5"/>
  <c r="AS89" i="5"/>
  <c r="AQ89" i="5"/>
  <c r="AO89" i="5"/>
  <c r="AM89" i="5"/>
  <c r="AK89" i="5"/>
  <c r="AI89" i="5"/>
  <c r="AG89" i="5"/>
  <c r="AE89" i="5"/>
  <c r="AC89" i="5"/>
  <c r="AA89" i="5"/>
  <c r="Y89" i="5"/>
  <c r="W89" i="5"/>
  <c r="U89" i="5"/>
  <c r="S89" i="5"/>
  <c r="Q89" i="5"/>
  <c r="O89" i="5"/>
  <c r="M89" i="5"/>
  <c r="K89" i="5"/>
  <c r="I89" i="5"/>
  <c r="G89" i="5"/>
  <c r="CW88" i="5"/>
  <c r="CY88" i="5"/>
  <c r="CV88" i="5"/>
  <c r="CU88" i="5"/>
  <c r="CT88" i="5"/>
  <c r="CS88" i="5"/>
  <c r="CR88" i="5"/>
  <c r="CQ88" i="5"/>
  <c r="CP88" i="5"/>
  <c r="CN88" i="5"/>
  <c r="CM88" i="5"/>
  <c r="CL88" i="5"/>
  <c r="CH88" i="5"/>
  <c r="CE88" i="5"/>
  <c r="CC88" i="5"/>
  <c r="CA88" i="5"/>
  <c r="BY88" i="5"/>
  <c r="BW88" i="5"/>
  <c r="BU88" i="5"/>
  <c r="BS88" i="5"/>
  <c r="BQ88" i="5"/>
  <c r="BO88" i="5"/>
  <c r="BM88" i="5"/>
  <c r="BK88" i="5"/>
  <c r="BI88" i="5"/>
  <c r="BG88" i="5"/>
  <c r="BE88" i="5"/>
  <c r="BC88" i="5"/>
  <c r="BA88" i="5"/>
  <c r="AY88" i="5"/>
  <c r="AW88" i="5"/>
  <c r="AU88" i="5"/>
  <c r="AS88" i="5"/>
  <c r="AQ88" i="5"/>
  <c r="AO88" i="5"/>
  <c r="AM88" i="5"/>
  <c r="AK88" i="5"/>
  <c r="AI88" i="5"/>
  <c r="AG88" i="5"/>
  <c r="AE88" i="5"/>
  <c r="AC88" i="5"/>
  <c r="AA88" i="5"/>
  <c r="Y88" i="5"/>
  <c r="W88" i="5"/>
  <c r="U88" i="5"/>
  <c r="S88" i="5"/>
  <c r="Q88" i="5"/>
  <c r="O88" i="5"/>
  <c r="M88" i="5"/>
  <c r="K88" i="5"/>
  <c r="I88" i="5"/>
  <c r="G88" i="5"/>
  <c r="CW87" i="5"/>
  <c r="CY87" i="5"/>
  <c r="CV87" i="5"/>
  <c r="CU87" i="5"/>
  <c r="CT87" i="5"/>
  <c r="CS87" i="5"/>
  <c r="CR87" i="5"/>
  <c r="CQ87" i="5"/>
  <c r="CP87" i="5"/>
  <c r="CN87" i="5"/>
  <c r="CM87" i="5"/>
  <c r="CL87" i="5"/>
  <c r="CH87" i="5"/>
  <c r="CE87" i="5"/>
  <c r="CC87" i="5"/>
  <c r="CA87" i="5"/>
  <c r="BY87" i="5"/>
  <c r="BW87" i="5"/>
  <c r="BU87" i="5"/>
  <c r="BS87" i="5"/>
  <c r="BQ87" i="5"/>
  <c r="BO87" i="5"/>
  <c r="BM87" i="5"/>
  <c r="BK87" i="5"/>
  <c r="BI87" i="5"/>
  <c r="BG87" i="5"/>
  <c r="BE87" i="5"/>
  <c r="BC87" i="5"/>
  <c r="BA87" i="5"/>
  <c r="AY87" i="5"/>
  <c r="AW87" i="5"/>
  <c r="AU87" i="5"/>
  <c r="AS87" i="5"/>
  <c r="AQ87" i="5"/>
  <c r="AO87" i="5"/>
  <c r="AM87" i="5"/>
  <c r="AK87" i="5"/>
  <c r="AI87" i="5"/>
  <c r="AG87" i="5"/>
  <c r="AE87" i="5"/>
  <c r="AC87" i="5"/>
  <c r="AA87" i="5"/>
  <c r="Y87" i="5"/>
  <c r="W87" i="5"/>
  <c r="U87" i="5"/>
  <c r="S87" i="5"/>
  <c r="Q87" i="5"/>
  <c r="O87" i="5"/>
  <c r="M87" i="5"/>
  <c r="K87" i="5"/>
  <c r="I87" i="5"/>
  <c r="G87" i="5"/>
  <c r="CW86" i="5"/>
  <c r="CY86" i="5"/>
  <c r="CV86" i="5"/>
  <c r="CU86" i="5"/>
  <c r="CT86" i="5"/>
  <c r="CS86" i="5"/>
  <c r="CR86" i="5"/>
  <c r="CQ86" i="5"/>
  <c r="CP86" i="5"/>
  <c r="CN86" i="5"/>
  <c r="CM86" i="5"/>
  <c r="CL86" i="5"/>
  <c r="CH86" i="5"/>
  <c r="CE86" i="5"/>
  <c r="CC86" i="5"/>
  <c r="CA86" i="5"/>
  <c r="BY86" i="5"/>
  <c r="BW86" i="5"/>
  <c r="BU86" i="5"/>
  <c r="BS86" i="5"/>
  <c r="BQ86" i="5"/>
  <c r="BO86" i="5"/>
  <c r="BM86" i="5"/>
  <c r="BK86" i="5"/>
  <c r="BI86" i="5"/>
  <c r="BG86" i="5"/>
  <c r="BE86" i="5"/>
  <c r="BC86" i="5"/>
  <c r="BA86" i="5"/>
  <c r="AY86" i="5"/>
  <c r="AW86" i="5"/>
  <c r="AU86" i="5"/>
  <c r="AS86" i="5"/>
  <c r="AQ86" i="5"/>
  <c r="AO86" i="5"/>
  <c r="AM86" i="5"/>
  <c r="AK86" i="5"/>
  <c r="AI86" i="5"/>
  <c r="AG86" i="5"/>
  <c r="AE86" i="5"/>
  <c r="AC86" i="5"/>
  <c r="AA86" i="5"/>
  <c r="Y86" i="5"/>
  <c r="W86" i="5"/>
  <c r="U86" i="5"/>
  <c r="S86" i="5"/>
  <c r="Q86" i="5"/>
  <c r="O86" i="5"/>
  <c r="M86" i="5"/>
  <c r="K86" i="5"/>
  <c r="I86" i="5"/>
  <c r="G86" i="5"/>
  <c r="CW85" i="5"/>
  <c r="CY85" i="5"/>
  <c r="CV85" i="5"/>
  <c r="CU85" i="5"/>
  <c r="CT85" i="5"/>
  <c r="CS85" i="5"/>
  <c r="CR85" i="5"/>
  <c r="CQ85" i="5"/>
  <c r="CP85" i="5"/>
  <c r="CN85" i="5"/>
  <c r="CM85" i="5"/>
  <c r="CL85" i="5"/>
  <c r="CH85" i="5"/>
  <c r="CE85" i="5"/>
  <c r="CC85" i="5"/>
  <c r="CA85" i="5"/>
  <c r="BY85" i="5"/>
  <c r="BW85" i="5"/>
  <c r="BU85" i="5"/>
  <c r="BS85" i="5"/>
  <c r="BQ85" i="5"/>
  <c r="BO85" i="5"/>
  <c r="BM85" i="5"/>
  <c r="BK85" i="5"/>
  <c r="BI85" i="5"/>
  <c r="BG85" i="5"/>
  <c r="BE85" i="5"/>
  <c r="BC85" i="5"/>
  <c r="BA85" i="5"/>
  <c r="AY85" i="5"/>
  <c r="AW85" i="5"/>
  <c r="AU85" i="5"/>
  <c r="AS85" i="5"/>
  <c r="AQ85" i="5"/>
  <c r="AO85" i="5"/>
  <c r="AM85" i="5"/>
  <c r="AK85" i="5"/>
  <c r="AI85" i="5"/>
  <c r="AG85" i="5"/>
  <c r="AE85" i="5"/>
  <c r="AC85" i="5"/>
  <c r="AA85" i="5"/>
  <c r="Y85" i="5"/>
  <c r="W85" i="5"/>
  <c r="U85" i="5"/>
  <c r="S85" i="5"/>
  <c r="Q85" i="5"/>
  <c r="O85" i="5"/>
  <c r="M85" i="5"/>
  <c r="K85" i="5"/>
  <c r="I85" i="5"/>
  <c r="G85" i="5"/>
  <c r="CW84" i="5"/>
  <c r="CY84" i="5"/>
  <c r="CV84" i="5"/>
  <c r="CU84" i="5"/>
  <c r="CT84" i="5"/>
  <c r="CS84" i="5"/>
  <c r="CR84" i="5"/>
  <c r="CQ84" i="5"/>
  <c r="CP84" i="5"/>
  <c r="CN84" i="5"/>
  <c r="CM84" i="5"/>
  <c r="CL84" i="5"/>
  <c r="CH84" i="5"/>
  <c r="CE84" i="5"/>
  <c r="CC84" i="5"/>
  <c r="CA84" i="5"/>
  <c r="BY84" i="5"/>
  <c r="BW84" i="5"/>
  <c r="BU84" i="5"/>
  <c r="BS84" i="5"/>
  <c r="BQ84" i="5"/>
  <c r="BO84" i="5"/>
  <c r="BM84" i="5"/>
  <c r="BK84" i="5"/>
  <c r="BI84" i="5"/>
  <c r="BG84" i="5"/>
  <c r="BE84" i="5"/>
  <c r="BC84" i="5"/>
  <c r="BA84" i="5"/>
  <c r="AY84" i="5"/>
  <c r="AW84" i="5"/>
  <c r="AU84" i="5"/>
  <c r="AS84" i="5"/>
  <c r="AQ84" i="5"/>
  <c r="AO84" i="5"/>
  <c r="AM84" i="5"/>
  <c r="AK84" i="5"/>
  <c r="AI84" i="5"/>
  <c r="AG84" i="5"/>
  <c r="AE84" i="5"/>
  <c r="AC84" i="5"/>
  <c r="AA84" i="5"/>
  <c r="Y84" i="5"/>
  <c r="W84" i="5"/>
  <c r="U84" i="5"/>
  <c r="S84" i="5"/>
  <c r="Q84" i="5"/>
  <c r="O84" i="5"/>
  <c r="M84" i="5"/>
  <c r="K84" i="5"/>
  <c r="I84" i="5"/>
  <c r="G84" i="5"/>
  <c r="CW83" i="5"/>
  <c r="CY83" i="5"/>
  <c r="CV83" i="5"/>
  <c r="CU83" i="5"/>
  <c r="CT83" i="5"/>
  <c r="CS83" i="5"/>
  <c r="CR83" i="5"/>
  <c r="CQ83" i="5"/>
  <c r="CP83" i="5"/>
  <c r="CN83" i="5"/>
  <c r="CM83" i="5"/>
  <c r="CL83" i="5"/>
  <c r="CH83" i="5"/>
  <c r="CE83" i="5"/>
  <c r="CC83" i="5"/>
  <c r="CA83" i="5"/>
  <c r="BY83" i="5"/>
  <c r="BW83" i="5"/>
  <c r="BU83" i="5"/>
  <c r="BS83" i="5"/>
  <c r="BQ83" i="5"/>
  <c r="BO83" i="5"/>
  <c r="BM83" i="5"/>
  <c r="BK83" i="5"/>
  <c r="BI83" i="5"/>
  <c r="BG83" i="5"/>
  <c r="BE83" i="5"/>
  <c r="BC83" i="5"/>
  <c r="BA83" i="5"/>
  <c r="AY83" i="5"/>
  <c r="AW83" i="5"/>
  <c r="AU83" i="5"/>
  <c r="AS83" i="5"/>
  <c r="AQ83" i="5"/>
  <c r="AO83" i="5"/>
  <c r="AM83" i="5"/>
  <c r="AK83" i="5"/>
  <c r="AI83" i="5"/>
  <c r="AG83" i="5"/>
  <c r="AE83" i="5"/>
  <c r="AC83" i="5"/>
  <c r="AA83" i="5"/>
  <c r="Y83" i="5"/>
  <c r="W83" i="5"/>
  <c r="U83" i="5"/>
  <c r="S83" i="5"/>
  <c r="Q83" i="5"/>
  <c r="O83" i="5"/>
  <c r="M83" i="5"/>
  <c r="K83" i="5"/>
  <c r="I83" i="5"/>
  <c r="G83" i="5"/>
  <c r="CW82" i="5"/>
  <c r="CY82" i="5"/>
  <c r="CV82" i="5"/>
  <c r="CU82" i="5"/>
  <c r="CT82" i="5"/>
  <c r="CS82" i="5"/>
  <c r="CR82" i="5"/>
  <c r="CQ82" i="5"/>
  <c r="CP82" i="5"/>
  <c r="CN82" i="5"/>
  <c r="CM82" i="5"/>
  <c r="CL82" i="5"/>
  <c r="CH82" i="5"/>
  <c r="CE82" i="5"/>
  <c r="CC82" i="5"/>
  <c r="CA82" i="5"/>
  <c r="BY82" i="5"/>
  <c r="BW82" i="5"/>
  <c r="BU82" i="5"/>
  <c r="BS82" i="5"/>
  <c r="BQ82" i="5"/>
  <c r="BO82" i="5"/>
  <c r="BM82" i="5"/>
  <c r="BK82" i="5"/>
  <c r="BI82" i="5"/>
  <c r="BG82" i="5"/>
  <c r="BE82" i="5"/>
  <c r="BC82" i="5"/>
  <c r="BA82" i="5"/>
  <c r="AY82" i="5"/>
  <c r="AW82" i="5"/>
  <c r="AU82" i="5"/>
  <c r="AS82" i="5"/>
  <c r="AQ82" i="5"/>
  <c r="AO82" i="5"/>
  <c r="AM82" i="5"/>
  <c r="AK82" i="5"/>
  <c r="AI82" i="5"/>
  <c r="AG82" i="5"/>
  <c r="AE82" i="5"/>
  <c r="AC82" i="5"/>
  <c r="AA82" i="5"/>
  <c r="Y82" i="5"/>
  <c r="W82" i="5"/>
  <c r="U82" i="5"/>
  <c r="S82" i="5"/>
  <c r="Q82" i="5"/>
  <c r="O82" i="5"/>
  <c r="M82" i="5"/>
  <c r="K82" i="5"/>
  <c r="I82" i="5"/>
  <c r="G82" i="5"/>
  <c r="CW81" i="5"/>
  <c r="CY81" i="5"/>
  <c r="CV81" i="5"/>
  <c r="CU81" i="5"/>
  <c r="CT81" i="5"/>
  <c r="CS81" i="5"/>
  <c r="CR81" i="5"/>
  <c r="CQ81" i="5"/>
  <c r="CP81" i="5"/>
  <c r="CN81" i="5"/>
  <c r="CM81" i="5"/>
  <c r="CL81" i="5"/>
  <c r="CH81" i="5"/>
  <c r="CE81" i="5"/>
  <c r="CC81" i="5"/>
  <c r="CA81" i="5"/>
  <c r="BY81" i="5"/>
  <c r="BW81" i="5"/>
  <c r="BU81" i="5"/>
  <c r="BS81" i="5"/>
  <c r="BQ81" i="5"/>
  <c r="BO81" i="5"/>
  <c r="BM81" i="5"/>
  <c r="BK81" i="5"/>
  <c r="BI81" i="5"/>
  <c r="BG81" i="5"/>
  <c r="BE81" i="5"/>
  <c r="BC81" i="5"/>
  <c r="BA81" i="5"/>
  <c r="AY81" i="5"/>
  <c r="AW81" i="5"/>
  <c r="AU81" i="5"/>
  <c r="AS81" i="5"/>
  <c r="AQ81" i="5"/>
  <c r="AO81" i="5"/>
  <c r="AM81" i="5"/>
  <c r="AK81" i="5"/>
  <c r="AI81" i="5"/>
  <c r="AG81" i="5"/>
  <c r="AE81" i="5"/>
  <c r="AC81" i="5"/>
  <c r="AA81" i="5"/>
  <c r="Y81" i="5"/>
  <c r="W81" i="5"/>
  <c r="U81" i="5"/>
  <c r="S81" i="5"/>
  <c r="Q81" i="5"/>
  <c r="O81" i="5"/>
  <c r="M81" i="5"/>
  <c r="K81" i="5"/>
  <c r="I81" i="5"/>
  <c r="G81" i="5"/>
  <c r="CW80" i="5"/>
  <c r="CY80" i="5"/>
  <c r="CV80" i="5"/>
  <c r="CU80" i="5"/>
  <c r="CT80" i="5"/>
  <c r="CS80" i="5"/>
  <c r="CR80" i="5"/>
  <c r="CQ80" i="5"/>
  <c r="CP80" i="5"/>
  <c r="CN80" i="5"/>
  <c r="CM80" i="5"/>
  <c r="CL80" i="5"/>
  <c r="CH80" i="5"/>
  <c r="CE80" i="5"/>
  <c r="CC80" i="5"/>
  <c r="CA80" i="5"/>
  <c r="BY80" i="5"/>
  <c r="BW80" i="5"/>
  <c r="BU80" i="5"/>
  <c r="BS80" i="5"/>
  <c r="BQ80" i="5"/>
  <c r="BO80" i="5"/>
  <c r="BM80" i="5"/>
  <c r="BK80" i="5"/>
  <c r="BI80" i="5"/>
  <c r="BG80" i="5"/>
  <c r="BE80" i="5"/>
  <c r="BC80" i="5"/>
  <c r="BA80" i="5"/>
  <c r="AY80" i="5"/>
  <c r="AW80" i="5"/>
  <c r="AU80" i="5"/>
  <c r="AS80" i="5"/>
  <c r="AQ80" i="5"/>
  <c r="AO80" i="5"/>
  <c r="AM80" i="5"/>
  <c r="AK80" i="5"/>
  <c r="AI80" i="5"/>
  <c r="AG80" i="5"/>
  <c r="AE80" i="5"/>
  <c r="AC80" i="5"/>
  <c r="AA80" i="5"/>
  <c r="Y80" i="5"/>
  <c r="W80" i="5"/>
  <c r="U80" i="5"/>
  <c r="S80" i="5"/>
  <c r="Q80" i="5"/>
  <c r="O80" i="5"/>
  <c r="M80" i="5"/>
  <c r="K80" i="5"/>
  <c r="I80" i="5"/>
  <c r="G80" i="5"/>
  <c r="CW79" i="5"/>
  <c r="CY79" i="5"/>
  <c r="CV79" i="5"/>
  <c r="CU79" i="5"/>
  <c r="CT79" i="5"/>
  <c r="CS79" i="5"/>
  <c r="CR79" i="5"/>
  <c r="CQ79" i="5"/>
  <c r="CP79" i="5"/>
  <c r="CN79" i="5"/>
  <c r="CM79" i="5"/>
  <c r="CL79" i="5"/>
  <c r="CH79" i="5"/>
  <c r="CE79" i="5"/>
  <c r="CC79" i="5"/>
  <c r="CA79" i="5"/>
  <c r="BY79" i="5"/>
  <c r="BW79" i="5"/>
  <c r="BU79" i="5"/>
  <c r="BS79" i="5"/>
  <c r="BQ79" i="5"/>
  <c r="BO79" i="5"/>
  <c r="BM79" i="5"/>
  <c r="BK79" i="5"/>
  <c r="BI79" i="5"/>
  <c r="BG79" i="5"/>
  <c r="BE79" i="5"/>
  <c r="BC79" i="5"/>
  <c r="BA79" i="5"/>
  <c r="AY79" i="5"/>
  <c r="AW79" i="5"/>
  <c r="AU79" i="5"/>
  <c r="AS79" i="5"/>
  <c r="AQ79" i="5"/>
  <c r="AO79" i="5"/>
  <c r="AM79" i="5"/>
  <c r="AK79" i="5"/>
  <c r="AI79" i="5"/>
  <c r="AG79" i="5"/>
  <c r="AE79" i="5"/>
  <c r="AC79" i="5"/>
  <c r="AA79" i="5"/>
  <c r="Y79" i="5"/>
  <c r="W79" i="5"/>
  <c r="U79" i="5"/>
  <c r="S79" i="5"/>
  <c r="Q79" i="5"/>
  <c r="O79" i="5"/>
  <c r="M79" i="5"/>
  <c r="K79" i="5"/>
  <c r="I79" i="5"/>
  <c r="G79" i="5"/>
  <c r="CW78" i="5"/>
  <c r="CY78" i="5"/>
  <c r="CV78" i="5"/>
  <c r="CU78" i="5"/>
  <c r="CT78" i="5"/>
  <c r="CS78" i="5"/>
  <c r="CR78" i="5"/>
  <c r="CQ78" i="5"/>
  <c r="CP78" i="5"/>
  <c r="CN78" i="5"/>
  <c r="CM78" i="5"/>
  <c r="CL78" i="5"/>
  <c r="CH78" i="5"/>
  <c r="CE78" i="5"/>
  <c r="CC78" i="5"/>
  <c r="CA78" i="5"/>
  <c r="BY78" i="5"/>
  <c r="BW78" i="5"/>
  <c r="BU78" i="5"/>
  <c r="BS78" i="5"/>
  <c r="BQ78" i="5"/>
  <c r="BO78" i="5"/>
  <c r="BM78" i="5"/>
  <c r="BK78" i="5"/>
  <c r="BI78" i="5"/>
  <c r="BG78" i="5"/>
  <c r="BE78" i="5"/>
  <c r="BC78" i="5"/>
  <c r="BA78" i="5"/>
  <c r="AY78" i="5"/>
  <c r="AW78" i="5"/>
  <c r="AU78" i="5"/>
  <c r="AS78" i="5"/>
  <c r="AQ78" i="5"/>
  <c r="AO78" i="5"/>
  <c r="AM78" i="5"/>
  <c r="AK78" i="5"/>
  <c r="AI78" i="5"/>
  <c r="AG78" i="5"/>
  <c r="AE78" i="5"/>
  <c r="AC78" i="5"/>
  <c r="AA78" i="5"/>
  <c r="Y78" i="5"/>
  <c r="W78" i="5"/>
  <c r="U78" i="5"/>
  <c r="S78" i="5"/>
  <c r="Q78" i="5"/>
  <c r="O78" i="5"/>
  <c r="M78" i="5"/>
  <c r="K78" i="5"/>
  <c r="I78" i="5"/>
  <c r="G78" i="5"/>
  <c r="CW77" i="5"/>
  <c r="CY77" i="5"/>
  <c r="CV77" i="5"/>
  <c r="CU77" i="5"/>
  <c r="CT77" i="5"/>
  <c r="CS77" i="5"/>
  <c r="CR77" i="5"/>
  <c r="CQ77" i="5"/>
  <c r="CP77" i="5"/>
  <c r="CN77" i="5"/>
  <c r="CM77" i="5"/>
  <c r="CL77" i="5"/>
  <c r="CH77" i="5"/>
  <c r="CE77" i="5"/>
  <c r="CC77" i="5"/>
  <c r="CA77" i="5"/>
  <c r="BY77" i="5"/>
  <c r="BW77" i="5"/>
  <c r="BU77" i="5"/>
  <c r="BS77" i="5"/>
  <c r="BQ77" i="5"/>
  <c r="BO77" i="5"/>
  <c r="BM77" i="5"/>
  <c r="BK77" i="5"/>
  <c r="BI77" i="5"/>
  <c r="BG77" i="5"/>
  <c r="BE77" i="5"/>
  <c r="BC77" i="5"/>
  <c r="BA77" i="5"/>
  <c r="AY77" i="5"/>
  <c r="AW77" i="5"/>
  <c r="AU77" i="5"/>
  <c r="AS77" i="5"/>
  <c r="AQ77" i="5"/>
  <c r="AO77" i="5"/>
  <c r="AM77" i="5"/>
  <c r="AK77" i="5"/>
  <c r="AI77" i="5"/>
  <c r="AG77" i="5"/>
  <c r="AE77" i="5"/>
  <c r="AC77" i="5"/>
  <c r="AA77" i="5"/>
  <c r="Y77" i="5"/>
  <c r="W77" i="5"/>
  <c r="U77" i="5"/>
  <c r="S77" i="5"/>
  <c r="Q77" i="5"/>
  <c r="O77" i="5"/>
  <c r="M77" i="5"/>
  <c r="K77" i="5"/>
  <c r="I77" i="5"/>
  <c r="G77" i="5"/>
  <c r="CW76" i="5"/>
  <c r="CY76" i="5"/>
  <c r="CV76" i="5"/>
  <c r="CU76" i="5"/>
  <c r="CT76" i="5"/>
  <c r="CS76" i="5"/>
  <c r="CR76" i="5"/>
  <c r="CQ76" i="5"/>
  <c r="CP76" i="5"/>
  <c r="CN76" i="5"/>
  <c r="CM76" i="5"/>
  <c r="CL76" i="5"/>
  <c r="CH76" i="5"/>
  <c r="CE76" i="5"/>
  <c r="CC76" i="5"/>
  <c r="CA76" i="5"/>
  <c r="BY76" i="5"/>
  <c r="BW76" i="5"/>
  <c r="BU76" i="5"/>
  <c r="BS76" i="5"/>
  <c r="BQ76" i="5"/>
  <c r="BO76" i="5"/>
  <c r="BM76" i="5"/>
  <c r="BK76" i="5"/>
  <c r="BI76" i="5"/>
  <c r="BG76" i="5"/>
  <c r="BE76" i="5"/>
  <c r="BC76" i="5"/>
  <c r="BA76" i="5"/>
  <c r="AY76" i="5"/>
  <c r="AW76" i="5"/>
  <c r="AU76" i="5"/>
  <c r="AS76" i="5"/>
  <c r="AQ76" i="5"/>
  <c r="AO76" i="5"/>
  <c r="AM76" i="5"/>
  <c r="AK76" i="5"/>
  <c r="AI76" i="5"/>
  <c r="AG76" i="5"/>
  <c r="AE76" i="5"/>
  <c r="AC76" i="5"/>
  <c r="AA76" i="5"/>
  <c r="Y76" i="5"/>
  <c r="W76" i="5"/>
  <c r="U76" i="5"/>
  <c r="S76" i="5"/>
  <c r="Q76" i="5"/>
  <c r="O76" i="5"/>
  <c r="M76" i="5"/>
  <c r="K76" i="5"/>
  <c r="I76" i="5"/>
  <c r="G76" i="5"/>
  <c r="CW75" i="5"/>
  <c r="CY75" i="5"/>
  <c r="CV75" i="5"/>
  <c r="CU75" i="5"/>
  <c r="CT75" i="5"/>
  <c r="CS75" i="5"/>
  <c r="CR75" i="5"/>
  <c r="CQ75" i="5"/>
  <c r="CP75" i="5"/>
  <c r="CN75" i="5"/>
  <c r="CM75" i="5"/>
  <c r="CL75" i="5"/>
  <c r="CH75" i="5"/>
  <c r="CE75" i="5"/>
  <c r="CC75" i="5"/>
  <c r="CA75" i="5"/>
  <c r="BY75" i="5"/>
  <c r="BW75" i="5"/>
  <c r="BU75" i="5"/>
  <c r="BS75" i="5"/>
  <c r="BQ75" i="5"/>
  <c r="BO75" i="5"/>
  <c r="BM75" i="5"/>
  <c r="BK75" i="5"/>
  <c r="BI75" i="5"/>
  <c r="BG75" i="5"/>
  <c r="BE75" i="5"/>
  <c r="BC75" i="5"/>
  <c r="BA75" i="5"/>
  <c r="AY75" i="5"/>
  <c r="AW75" i="5"/>
  <c r="AU75" i="5"/>
  <c r="AS75" i="5"/>
  <c r="AQ75" i="5"/>
  <c r="AO75" i="5"/>
  <c r="AM75" i="5"/>
  <c r="AK75" i="5"/>
  <c r="AI75" i="5"/>
  <c r="AG75" i="5"/>
  <c r="AE75" i="5"/>
  <c r="AC75" i="5"/>
  <c r="AA75" i="5"/>
  <c r="Y75" i="5"/>
  <c r="W75" i="5"/>
  <c r="U75" i="5"/>
  <c r="S75" i="5"/>
  <c r="Q75" i="5"/>
  <c r="O75" i="5"/>
  <c r="M75" i="5"/>
  <c r="K75" i="5"/>
  <c r="I75" i="5"/>
  <c r="G75" i="5"/>
  <c r="CW74" i="5"/>
  <c r="CY74" i="5"/>
  <c r="CV74" i="5"/>
  <c r="CU74" i="5"/>
  <c r="CT74" i="5"/>
  <c r="CS74" i="5"/>
  <c r="CR74" i="5"/>
  <c r="CQ74" i="5"/>
  <c r="CP74" i="5"/>
  <c r="CN74" i="5"/>
  <c r="CM74" i="5"/>
  <c r="CL74" i="5"/>
  <c r="CH74" i="5"/>
  <c r="CE74" i="5"/>
  <c r="CC74" i="5"/>
  <c r="CA74" i="5"/>
  <c r="BY74" i="5"/>
  <c r="BW74" i="5"/>
  <c r="BU74" i="5"/>
  <c r="BS74" i="5"/>
  <c r="BQ74" i="5"/>
  <c r="BO74" i="5"/>
  <c r="BM74" i="5"/>
  <c r="BK74" i="5"/>
  <c r="BI74" i="5"/>
  <c r="BG74" i="5"/>
  <c r="BE74" i="5"/>
  <c r="BC74" i="5"/>
  <c r="BA74" i="5"/>
  <c r="AY74" i="5"/>
  <c r="AW74" i="5"/>
  <c r="AU74" i="5"/>
  <c r="AS74" i="5"/>
  <c r="AQ74" i="5"/>
  <c r="AO74" i="5"/>
  <c r="AM74" i="5"/>
  <c r="AK74" i="5"/>
  <c r="AI74" i="5"/>
  <c r="AG74" i="5"/>
  <c r="AE74" i="5"/>
  <c r="AC74" i="5"/>
  <c r="AA74" i="5"/>
  <c r="Y74" i="5"/>
  <c r="W74" i="5"/>
  <c r="U74" i="5"/>
  <c r="S74" i="5"/>
  <c r="Q74" i="5"/>
  <c r="O74" i="5"/>
  <c r="M74" i="5"/>
  <c r="K74" i="5"/>
  <c r="I74" i="5"/>
  <c r="G74" i="5"/>
  <c r="DI73" i="5"/>
  <c r="CW73" i="5"/>
  <c r="CY73" i="5"/>
  <c r="CV73" i="5"/>
  <c r="CU73" i="5"/>
  <c r="CT73" i="5"/>
  <c r="CS73" i="5"/>
  <c r="CR73" i="5"/>
  <c r="CX73" i="5"/>
  <c r="CQ73" i="5"/>
  <c r="CP73" i="5"/>
  <c r="CN73" i="5"/>
  <c r="CM73" i="5"/>
  <c r="CL73" i="5"/>
  <c r="CH73" i="5"/>
  <c r="CE73" i="5"/>
  <c r="CC73" i="5"/>
  <c r="CA73" i="5"/>
  <c r="BY73" i="5"/>
  <c r="BW73" i="5"/>
  <c r="BU73" i="5"/>
  <c r="BS73" i="5"/>
  <c r="BQ73" i="5"/>
  <c r="BO73" i="5"/>
  <c r="BM73" i="5"/>
  <c r="BK73" i="5"/>
  <c r="BI73" i="5"/>
  <c r="BG73" i="5"/>
  <c r="BE73" i="5"/>
  <c r="BC73" i="5"/>
  <c r="BA73" i="5"/>
  <c r="AY73" i="5"/>
  <c r="AW73" i="5"/>
  <c r="AU73" i="5"/>
  <c r="AS73" i="5"/>
  <c r="AQ73" i="5"/>
  <c r="AO73" i="5"/>
  <c r="AM73" i="5"/>
  <c r="AK73" i="5"/>
  <c r="AI73" i="5"/>
  <c r="AG73" i="5"/>
  <c r="AE73" i="5"/>
  <c r="AC73" i="5"/>
  <c r="AA73" i="5"/>
  <c r="Y73" i="5"/>
  <c r="W73" i="5"/>
  <c r="U73" i="5"/>
  <c r="S73" i="5"/>
  <c r="Q73" i="5"/>
  <c r="O73" i="5"/>
  <c r="M73" i="5"/>
  <c r="K73" i="5"/>
  <c r="I73" i="5"/>
  <c r="G73" i="5"/>
  <c r="CR72" i="5"/>
  <c r="CX72" i="5"/>
  <c r="CS72" i="5"/>
  <c r="CE72" i="5"/>
  <c r="CC72" i="5"/>
  <c r="CA72" i="5"/>
  <c r="BY72" i="5"/>
  <c r="BW72" i="5"/>
  <c r="BU72" i="5"/>
  <c r="BS72" i="5"/>
  <c r="BQ72" i="5"/>
  <c r="BO72" i="5"/>
  <c r="BM72" i="5"/>
  <c r="BK72" i="5"/>
  <c r="BI72" i="5"/>
  <c r="BG72" i="5"/>
  <c r="BE72" i="5"/>
  <c r="BC72" i="5"/>
  <c r="BA72" i="5"/>
  <c r="AY72" i="5"/>
  <c r="AW72" i="5"/>
  <c r="AU72" i="5"/>
  <c r="CP72" i="5"/>
  <c r="CQ72" i="5"/>
  <c r="AS72" i="5"/>
  <c r="AQ72" i="5"/>
  <c r="AO72" i="5"/>
  <c r="AM72" i="5"/>
  <c r="AK72" i="5"/>
  <c r="AI72" i="5"/>
  <c r="AG72" i="5"/>
  <c r="AE72" i="5"/>
  <c r="AC72" i="5"/>
  <c r="AA72" i="5"/>
  <c r="Y72" i="5"/>
  <c r="W72" i="5"/>
  <c r="U72" i="5"/>
  <c r="S72" i="5"/>
  <c r="CT72" i="5"/>
  <c r="CU72" i="5"/>
  <c r="Q72" i="5"/>
  <c r="O72" i="5"/>
  <c r="M72" i="5"/>
  <c r="K72" i="5"/>
  <c r="I72" i="5"/>
  <c r="G72" i="5"/>
  <c r="CV72" i="5"/>
  <c r="B72" i="5"/>
  <c r="B73" i="5"/>
  <c r="B74" i="5"/>
  <c r="B75" i="5"/>
  <c r="B76" i="5"/>
  <c r="B77" i="5"/>
  <c r="B78" i="5"/>
  <c r="B79" i="5"/>
  <c r="B80" i="5"/>
  <c r="B81" i="5"/>
  <c r="B82" i="5"/>
  <c r="B83" i="5"/>
  <c r="B84" i="5"/>
  <c r="B85" i="5"/>
  <c r="B86" i="5"/>
  <c r="B87" i="5"/>
  <c r="B88" i="5"/>
  <c r="B89" i="5"/>
  <c r="B90" i="5"/>
  <c r="B91" i="5"/>
  <c r="B92" i="5"/>
  <c r="B93" i="5"/>
  <c r="B94" i="5"/>
  <c r="B95" i="5"/>
  <c r="B96" i="5"/>
  <c r="B97" i="5"/>
  <c r="B98" i="5"/>
  <c r="B99" i="5"/>
  <c r="B100" i="5"/>
  <c r="B101" i="5"/>
  <c r="B102" i="5"/>
  <c r="B103" i="5"/>
  <c r="B104" i="5"/>
  <c r="B105" i="5"/>
  <c r="B106" i="5"/>
  <c r="B107" i="5"/>
  <c r="B108" i="5"/>
  <c r="B109" i="5"/>
  <c r="B110" i="5"/>
  <c r="B111" i="5"/>
  <c r="B112" i="5"/>
  <c r="B113" i="5"/>
  <c r="B114" i="5"/>
  <c r="CR71" i="5"/>
  <c r="CX71" i="5"/>
  <c r="CS71" i="5"/>
  <c r="CE71" i="5"/>
  <c r="CC71" i="5"/>
  <c r="CA71" i="5"/>
  <c r="BY71" i="5"/>
  <c r="BW71" i="5"/>
  <c r="BU71" i="5"/>
  <c r="BS71" i="5"/>
  <c r="BQ71" i="5"/>
  <c r="BO71" i="5"/>
  <c r="BM71" i="5"/>
  <c r="BK71" i="5"/>
  <c r="BI71" i="5"/>
  <c r="BG71" i="5"/>
  <c r="BE71" i="5"/>
  <c r="BC71" i="5"/>
  <c r="BA71" i="5"/>
  <c r="AY71" i="5"/>
  <c r="AW71" i="5"/>
  <c r="AU71" i="5"/>
  <c r="CP71" i="5"/>
  <c r="CQ71" i="5"/>
  <c r="AS71" i="5"/>
  <c r="AQ71" i="5"/>
  <c r="AO71" i="5"/>
  <c r="AM71" i="5"/>
  <c r="AK71" i="5"/>
  <c r="AI71" i="5"/>
  <c r="AG71" i="5"/>
  <c r="AE71" i="5"/>
  <c r="AC71" i="5"/>
  <c r="AA71" i="5"/>
  <c r="Y71" i="5"/>
  <c r="W71" i="5"/>
  <c r="U71" i="5"/>
  <c r="S71" i="5"/>
  <c r="CT71" i="5"/>
  <c r="CU71" i="5"/>
  <c r="Q71" i="5"/>
  <c r="O71" i="5"/>
  <c r="M71" i="5"/>
  <c r="K71" i="5"/>
  <c r="I71" i="5"/>
  <c r="G71" i="5"/>
  <c r="CV71" i="5"/>
  <c r="CR70" i="5"/>
  <c r="CX70" i="5"/>
  <c r="CS70" i="5"/>
  <c r="CE70" i="5"/>
  <c r="CC70" i="5"/>
  <c r="CA70" i="5"/>
  <c r="BY70" i="5"/>
  <c r="BW70" i="5"/>
  <c r="BU70" i="5"/>
  <c r="BS70" i="5"/>
  <c r="BQ70" i="5"/>
  <c r="BO70" i="5"/>
  <c r="BM70" i="5"/>
  <c r="BK70" i="5"/>
  <c r="BI70" i="5"/>
  <c r="BG70" i="5"/>
  <c r="BE70" i="5"/>
  <c r="BC70" i="5"/>
  <c r="BA70" i="5"/>
  <c r="AY70" i="5"/>
  <c r="AW70" i="5"/>
  <c r="AU70" i="5"/>
  <c r="CP70" i="5"/>
  <c r="CQ70" i="5"/>
  <c r="AS70" i="5"/>
  <c r="AQ70" i="5"/>
  <c r="AO70" i="5"/>
  <c r="AM70" i="5"/>
  <c r="AK70" i="5"/>
  <c r="AI70" i="5"/>
  <c r="AG70" i="5"/>
  <c r="AE70" i="5"/>
  <c r="AC70" i="5"/>
  <c r="AA70" i="5"/>
  <c r="Y70" i="5"/>
  <c r="W70" i="5"/>
  <c r="U70" i="5"/>
  <c r="S70" i="5"/>
  <c r="CT70" i="5"/>
  <c r="CU70" i="5"/>
  <c r="Q70" i="5"/>
  <c r="O70" i="5"/>
  <c r="M70" i="5"/>
  <c r="K70" i="5"/>
  <c r="I70" i="5"/>
  <c r="G70" i="5"/>
  <c r="CV70" i="5"/>
  <c r="CR69" i="5"/>
  <c r="CX69" i="5"/>
  <c r="CS69" i="5"/>
  <c r="CE69" i="5"/>
  <c r="CD117" i="5"/>
  <c r="CC69" i="5"/>
  <c r="CB117" i="5"/>
  <c r="CA69" i="5"/>
  <c r="BZ117" i="5"/>
  <c r="BY69" i="5"/>
  <c r="BX117" i="5"/>
  <c r="BW69" i="5"/>
  <c r="BV117" i="5"/>
  <c r="BU69" i="5"/>
  <c r="BT117" i="5"/>
  <c r="BS69" i="5"/>
  <c r="BR117" i="5"/>
  <c r="BQ69" i="5"/>
  <c r="BP117" i="5"/>
  <c r="BO69" i="5"/>
  <c r="BN117" i="5"/>
  <c r="BM69" i="5"/>
  <c r="BL117" i="5"/>
  <c r="BK69" i="5"/>
  <c r="BJ117" i="5"/>
  <c r="BI69" i="5"/>
  <c r="BH117" i="5"/>
  <c r="BG69" i="5"/>
  <c r="BF117" i="5"/>
  <c r="BE69" i="5"/>
  <c r="BD117" i="5"/>
  <c r="BC69" i="5"/>
  <c r="BB117" i="5"/>
  <c r="BA69" i="5"/>
  <c r="AZ117" i="5"/>
  <c r="AY69" i="5"/>
  <c r="AX117" i="5"/>
  <c r="AW69" i="5"/>
  <c r="AV117" i="5"/>
  <c r="AU69" i="5"/>
  <c r="AT117" i="5"/>
  <c r="AS69" i="5"/>
  <c r="AR117" i="5"/>
  <c r="AQ69" i="5"/>
  <c r="AP117" i="5"/>
  <c r="AO69" i="5"/>
  <c r="AN117" i="5"/>
  <c r="AM69" i="5"/>
  <c r="AL117" i="5"/>
  <c r="AK69" i="5"/>
  <c r="AJ117" i="5"/>
  <c r="AI69" i="5"/>
  <c r="AH117" i="5"/>
  <c r="AG69" i="5"/>
  <c r="AF117" i="5"/>
  <c r="AE69" i="5"/>
  <c r="AD117" i="5"/>
  <c r="AC69" i="5"/>
  <c r="AB117" i="5"/>
  <c r="AA69" i="5"/>
  <c r="Z117" i="5"/>
  <c r="Y69" i="5"/>
  <c r="X117" i="5"/>
  <c r="W69" i="5"/>
  <c r="V117" i="5"/>
  <c r="U69" i="5"/>
  <c r="T117" i="5"/>
  <c r="S69" i="5"/>
  <c r="R117" i="5"/>
  <c r="Q69" i="5"/>
  <c r="P117" i="5"/>
  <c r="O69" i="5"/>
  <c r="N117" i="5"/>
  <c r="M69" i="5"/>
  <c r="L117" i="5"/>
  <c r="K69" i="5"/>
  <c r="J117" i="5"/>
  <c r="I69" i="5"/>
  <c r="H117" i="5"/>
  <c r="G69" i="5"/>
  <c r="F117" i="5"/>
  <c r="CV65" i="5"/>
  <c r="DI72" i="5"/>
  <c r="CT65" i="5"/>
  <c r="DI71" i="5"/>
  <c r="CR65" i="5"/>
  <c r="DI70" i="5"/>
  <c r="CP65" i="5"/>
  <c r="DI69" i="5"/>
  <c r="C58" i="5"/>
  <c r="F61" i="5"/>
  <c r="F62" i="5"/>
  <c r="F60" i="5"/>
  <c r="CX54" i="5"/>
  <c r="CV54" i="5"/>
  <c r="CT54" i="5"/>
  <c r="CR54" i="5"/>
  <c r="CP54" i="5"/>
  <c r="B19" i="5"/>
  <c r="B20" i="5"/>
  <c r="B21" i="5"/>
  <c r="B22" i="5"/>
  <c r="B23" i="5"/>
  <c r="B24" i="5"/>
  <c r="B25" i="5"/>
  <c r="B26" i="5"/>
  <c r="B27" i="5"/>
  <c r="B28" i="5"/>
  <c r="B29" i="5"/>
  <c r="B30" i="5"/>
  <c r="B31" i="5"/>
  <c r="B32" i="5"/>
  <c r="B33" i="5"/>
  <c r="B34" i="5"/>
  <c r="B35" i="5"/>
  <c r="B36" i="5"/>
  <c r="B37" i="5"/>
  <c r="B38" i="5"/>
  <c r="B39" i="5"/>
  <c r="B40" i="5"/>
  <c r="B41" i="5"/>
  <c r="B42" i="5"/>
  <c r="B43" i="5"/>
  <c r="B44" i="5"/>
  <c r="B45" i="5"/>
  <c r="B46" i="5"/>
  <c r="B47" i="5"/>
  <c r="B48" i="5"/>
  <c r="B49" i="5"/>
  <c r="B50" i="5"/>
  <c r="B51" i="5"/>
  <c r="B52" i="5"/>
  <c r="B53" i="5"/>
  <c r="B54" i="5"/>
  <c r="B55" i="5"/>
  <c r="B56" i="5"/>
  <c r="B57" i="5"/>
  <c r="F12" i="5"/>
  <c r="F11" i="5"/>
  <c r="CF117" i="4"/>
  <c r="CW115" i="4"/>
  <c r="CY115" i="4"/>
  <c r="CV115" i="4"/>
  <c r="CU115" i="4"/>
  <c r="CT115" i="4"/>
  <c r="CS115" i="4"/>
  <c r="CR115" i="4"/>
  <c r="CQ115" i="4"/>
  <c r="CP115" i="4"/>
  <c r="CN115" i="4"/>
  <c r="CM115" i="4"/>
  <c r="CL115" i="4"/>
  <c r="CH115" i="4"/>
  <c r="CE115" i="4"/>
  <c r="CC115" i="4"/>
  <c r="CA115" i="4"/>
  <c r="BY115" i="4"/>
  <c r="BW115" i="4"/>
  <c r="BU115" i="4"/>
  <c r="BS115" i="4"/>
  <c r="BQ115" i="4"/>
  <c r="BO115" i="4"/>
  <c r="BM115" i="4"/>
  <c r="BK115" i="4"/>
  <c r="BI115" i="4"/>
  <c r="BG115" i="4"/>
  <c r="BE115" i="4"/>
  <c r="BC115" i="4"/>
  <c r="BA115" i="4"/>
  <c r="AY115" i="4"/>
  <c r="AW115" i="4"/>
  <c r="AU115" i="4"/>
  <c r="AS115" i="4"/>
  <c r="AQ115" i="4"/>
  <c r="AO115" i="4"/>
  <c r="AM115" i="4"/>
  <c r="AK115" i="4"/>
  <c r="AI115" i="4"/>
  <c r="AG115" i="4"/>
  <c r="AE115" i="4"/>
  <c r="AC115" i="4"/>
  <c r="AA115" i="4"/>
  <c r="Y115" i="4"/>
  <c r="W115" i="4"/>
  <c r="U115" i="4"/>
  <c r="S115" i="4"/>
  <c r="Q115" i="4"/>
  <c r="O115" i="4"/>
  <c r="M115" i="4"/>
  <c r="K115" i="4"/>
  <c r="I115" i="4"/>
  <c r="G115" i="4"/>
  <c r="CW114" i="4"/>
  <c r="CY114" i="4"/>
  <c r="CV114" i="4"/>
  <c r="CU114" i="4"/>
  <c r="CT114" i="4"/>
  <c r="CS114" i="4"/>
  <c r="CR114" i="4"/>
  <c r="CQ114" i="4"/>
  <c r="CP114" i="4"/>
  <c r="CN114" i="4"/>
  <c r="CM114" i="4"/>
  <c r="CL114" i="4"/>
  <c r="CH114" i="4"/>
  <c r="CE114" i="4"/>
  <c r="CC114" i="4"/>
  <c r="CA114" i="4"/>
  <c r="BY114" i="4"/>
  <c r="BW114" i="4"/>
  <c r="BU114" i="4"/>
  <c r="BS114" i="4"/>
  <c r="BQ114" i="4"/>
  <c r="BO114" i="4"/>
  <c r="BM114" i="4"/>
  <c r="BK114" i="4"/>
  <c r="BI114" i="4"/>
  <c r="BG114" i="4"/>
  <c r="BE114" i="4"/>
  <c r="BC114" i="4"/>
  <c r="BA114" i="4"/>
  <c r="AY114" i="4"/>
  <c r="AW114" i="4"/>
  <c r="AU114" i="4"/>
  <c r="AS114" i="4"/>
  <c r="AQ114" i="4"/>
  <c r="AO114" i="4"/>
  <c r="AM114" i="4"/>
  <c r="AK114" i="4"/>
  <c r="AI114" i="4"/>
  <c r="AG114" i="4"/>
  <c r="AE114" i="4"/>
  <c r="AC114" i="4"/>
  <c r="AA114" i="4"/>
  <c r="Y114" i="4"/>
  <c r="W114" i="4"/>
  <c r="U114" i="4"/>
  <c r="S114" i="4"/>
  <c r="Q114" i="4"/>
  <c r="O114" i="4"/>
  <c r="M114" i="4"/>
  <c r="K114" i="4"/>
  <c r="I114" i="4"/>
  <c r="G114" i="4"/>
  <c r="CW113" i="4"/>
  <c r="CY113" i="4"/>
  <c r="CV113" i="4"/>
  <c r="CU113" i="4"/>
  <c r="CT113" i="4"/>
  <c r="CS113" i="4"/>
  <c r="CR113" i="4"/>
  <c r="CQ113" i="4"/>
  <c r="CP113" i="4"/>
  <c r="CN113" i="4"/>
  <c r="CM113" i="4"/>
  <c r="CL113" i="4"/>
  <c r="CH113" i="4"/>
  <c r="CE113" i="4"/>
  <c r="CC113" i="4"/>
  <c r="CA113" i="4"/>
  <c r="BY113" i="4"/>
  <c r="BW113" i="4"/>
  <c r="BU113" i="4"/>
  <c r="BS113" i="4"/>
  <c r="BQ113" i="4"/>
  <c r="BO113" i="4"/>
  <c r="BM113" i="4"/>
  <c r="BK113" i="4"/>
  <c r="BI113" i="4"/>
  <c r="BG113" i="4"/>
  <c r="BE113" i="4"/>
  <c r="BC113" i="4"/>
  <c r="BA113" i="4"/>
  <c r="AY113" i="4"/>
  <c r="AW113" i="4"/>
  <c r="AU113" i="4"/>
  <c r="AS113" i="4"/>
  <c r="AQ113" i="4"/>
  <c r="AO113" i="4"/>
  <c r="AM113" i="4"/>
  <c r="AK113" i="4"/>
  <c r="AI113" i="4"/>
  <c r="AG113" i="4"/>
  <c r="AE113" i="4"/>
  <c r="AC113" i="4"/>
  <c r="AA113" i="4"/>
  <c r="Y113" i="4"/>
  <c r="W113" i="4"/>
  <c r="U113" i="4"/>
  <c r="S113" i="4"/>
  <c r="Q113" i="4"/>
  <c r="O113" i="4"/>
  <c r="M113" i="4"/>
  <c r="K113" i="4"/>
  <c r="I113" i="4"/>
  <c r="G113" i="4"/>
  <c r="CW112" i="4"/>
  <c r="CY112" i="4"/>
  <c r="CV112" i="4"/>
  <c r="CU112" i="4"/>
  <c r="CT112" i="4"/>
  <c r="CS112" i="4"/>
  <c r="CR112" i="4"/>
  <c r="CQ112" i="4"/>
  <c r="CP112" i="4"/>
  <c r="CN112" i="4"/>
  <c r="CM112" i="4"/>
  <c r="CL112" i="4"/>
  <c r="CH112" i="4"/>
  <c r="CE112" i="4"/>
  <c r="CC112" i="4"/>
  <c r="CA112" i="4"/>
  <c r="BY112" i="4"/>
  <c r="BW112" i="4"/>
  <c r="BU112" i="4"/>
  <c r="BS112" i="4"/>
  <c r="BQ112" i="4"/>
  <c r="BO112" i="4"/>
  <c r="BM112" i="4"/>
  <c r="BK112" i="4"/>
  <c r="BI112" i="4"/>
  <c r="BG112" i="4"/>
  <c r="BE112" i="4"/>
  <c r="BC112" i="4"/>
  <c r="BA112" i="4"/>
  <c r="AY112" i="4"/>
  <c r="AW112" i="4"/>
  <c r="AU112" i="4"/>
  <c r="AS112" i="4"/>
  <c r="AQ112" i="4"/>
  <c r="AO112" i="4"/>
  <c r="AM112" i="4"/>
  <c r="AK112" i="4"/>
  <c r="AI112" i="4"/>
  <c r="AG112" i="4"/>
  <c r="AE112" i="4"/>
  <c r="AC112" i="4"/>
  <c r="AA112" i="4"/>
  <c r="Y112" i="4"/>
  <c r="W112" i="4"/>
  <c r="U112" i="4"/>
  <c r="S112" i="4"/>
  <c r="Q112" i="4"/>
  <c r="O112" i="4"/>
  <c r="M112" i="4"/>
  <c r="K112" i="4"/>
  <c r="I112" i="4"/>
  <c r="G112" i="4"/>
  <c r="CW111" i="4"/>
  <c r="CY111" i="4"/>
  <c r="CV111" i="4"/>
  <c r="CU111" i="4"/>
  <c r="CT111" i="4"/>
  <c r="CS111" i="4"/>
  <c r="CR111" i="4"/>
  <c r="CQ111" i="4"/>
  <c r="CP111" i="4"/>
  <c r="CN111" i="4"/>
  <c r="CM111" i="4"/>
  <c r="CL111" i="4"/>
  <c r="CH111" i="4"/>
  <c r="CE111" i="4"/>
  <c r="CC111" i="4"/>
  <c r="CA111" i="4"/>
  <c r="BY111" i="4"/>
  <c r="BW111" i="4"/>
  <c r="BU111" i="4"/>
  <c r="BS111" i="4"/>
  <c r="BQ111" i="4"/>
  <c r="BO111" i="4"/>
  <c r="BM111" i="4"/>
  <c r="BK111" i="4"/>
  <c r="BI111" i="4"/>
  <c r="BG111" i="4"/>
  <c r="BE111" i="4"/>
  <c r="BC111" i="4"/>
  <c r="BA111" i="4"/>
  <c r="AY111" i="4"/>
  <c r="AW111" i="4"/>
  <c r="AU111" i="4"/>
  <c r="AS111" i="4"/>
  <c r="AQ111" i="4"/>
  <c r="AO111" i="4"/>
  <c r="AM111" i="4"/>
  <c r="AK111" i="4"/>
  <c r="AI111" i="4"/>
  <c r="AG111" i="4"/>
  <c r="AE111" i="4"/>
  <c r="AC111" i="4"/>
  <c r="AA111" i="4"/>
  <c r="Y111" i="4"/>
  <c r="W111" i="4"/>
  <c r="U111" i="4"/>
  <c r="S111" i="4"/>
  <c r="Q111" i="4"/>
  <c r="O111" i="4"/>
  <c r="M111" i="4"/>
  <c r="K111" i="4"/>
  <c r="I111" i="4"/>
  <c r="G111" i="4"/>
  <c r="CW110" i="4"/>
  <c r="CY110" i="4"/>
  <c r="CV110" i="4"/>
  <c r="CU110" i="4"/>
  <c r="CT110" i="4"/>
  <c r="CS110" i="4"/>
  <c r="CR110" i="4"/>
  <c r="CQ110" i="4"/>
  <c r="CP110" i="4"/>
  <c r="CN110" i="4"/>
  <c r="CM110" i="4"/>
  <c r="CL110" i="4"/>
  <c r="CH110" i="4"/>
  <c r="CE110" i="4"/>
  <c r="CC110" i="4"/>
  <c r="CA110" i="4"/>
  <c r="BY110" i="4"/>
  <c r="BW110" i="4"/>
  <c r="BU110" i="4"/>
  <c r="BS110" i="4"/>
  <c r="BQ110" i="4"/>
  <c r="BO110" i="4"/>
  <c r="BM110" i="4"/>
  <c r="BK110" i="4"/>
  <c r="BI110" i="4"/>
  <c r="BG110" i="4"/>
  <c r="BE110" i="4"/>
  <c r="BC110" i="4"/>
  <c r="BA110" i="4"/>
  <c r="AY110" i="4"/>
  <c r="AW110" i="4"/>
  <c r="AU110" i="4"/>
  <c r="AS110" i="4"/>
  <c r="AQ110" i="4"/>
  <c r="AO110" i="4"/>
  <c r="AM110" i="4"/>
  <c r="AK110" i="4"/>
  <c r="AI110" i="4"/>
  <c r="AG110" i="4"/>
  <c r="AE110" i="4"/>
  <c r="AC110" i="4"/>
  <c r="AA110" i="4"/>
  <c r="Y110" i="4"/>
  <c r="W110" i="4"/>
  <c r="U110" i="4"/>
  <c r="S110" i="4"/>
  <c r="Q110" i="4"/>
  <c r="O110" i="4"/>
  <c r="M110" i="4"/>
  <c r="K110" i="4"/>
  <c r="I110" i="4"/>
  <c r="G110" i="4"/>
  <c r="CW109" i="4"/>
  <c r="CY109" i="4"/>
  <c r="CV109" i="4"/>
  <c r="CU109" i="4"/>
  <c r="CT109" i="4"/>
  <c r="CS109" i="4"/>
  <c r="CR109" i="4"/>
  <c r="CQ109" i="4"/>
  <c r="CP109" i="4"/>
  <c r="CN109" i="4"/>
  <c r="CM109" i="4"/>
  <c r="CL109" i="4"/>
  <c r="CH109" i="4"/>
  <c r="CE109" i="4"/>
  <c r="CC109" i="4"/>
  <c r="CA109" i="4"/>
  <c r="BY109" i="4"/>
  <c r="BW109" i="4"/>
  <c r="BU109" i="4"/>
  <c r="BS109" i="4"/>
  <c r="BQ109" i="4"/>
  <c r="BO109" i="4"/>
  <c r="BM109" i="4"/>
  <c r="BK109" i="4"/>
  <c r="BI109" i="4"/>
  <c r="BG109" i="4"/>
  <c r="BE109" i="4"/>
  <c r="BC109" i="4"/>
  <c r="BA109" i="4"/>
  <c r="AY109" i="4"/>
  <c r="AW109" i="4"/>
  <c r="AU109" i="4"/>
  <c r="AS109" i="4"/>
  <c r="AQ109" i="4"/>
  <c r="AO109" i="4"/>
  <c r="AM109" i="4"/>
  <c r="AK109" i="4"/>
  <c r="AI109" i="4"/>
  <c r="AG109" i="4"/>
  <c r="AE109" i="4"/>
  <c r="AC109" i="4"/>
  <c r="AA109" i="4"/>
  <c r="Y109" i="4"/>
  <c r="W109" i="4"/>
  <c r="U109" i="4"/>
  <c r="S109" i="4"/>
  <c r="Q109" i="4"/>
  <c r="O109" i="4"/>
  <c r="M109" i="4"/>
  <c r="K109" i="4"/>
  <c r="I109" i="4"/>
  <c r="G109" i="4"/>
  <c r="CW108" i="4"/>
  <c r="CY108" i="4"/>
  <c r="CV108" i="4"/>
  <c r="CU108" i="4"/>
  <c r="CT108" i="4"/>
  <c r="CS108" i="4"/>
  <c r="CR108" i="4"/>
  <c r="CQ108" i="4"/>
  <c r="CP108" i="4"/>
  <c r="CN108" i="4"/>
  <c r="CM108" i="4"/>
  <c r="CL108" i="4"/>
  <c r="CH108" i="4"/>
  <c r="CE108" i="4"/>
  <c r="CC108" i="4"/>
  <c r="CA108" i="4"/>
  <c r="BY108" i="4"/>
  <c r="BW108" i="4"/>
  <c r="BU108" i="4"/>
  <c r="BS108" i="4"/>
  <c r="BQ108" i="4"/>
  <c r="BO108" i="4"/>
  <c r="BM108" i="4"/>
  <c r="BK108" i="4"/>
  <c r="BI108" i="4"/>
  <c r="BG108" i="4"/>
  <c r="BE108" i="4"/>
  <c r="BC108" i="4"/>
  <c r="BA108" i="4"/>
  <c r="AY108" i="4"/>
  <c r="AW108" i="4"/>
  <c r="AU108" i="4"/>
  <c r="AS108" i="4"/>
  <c r="AQ108" i="4"/>
  <c r="AO108" i="4"/>
  <c r="AM108" i="4"/>
  <c r="AK108" i="4"/>
  <c r="AI108" i="4"/>
  <c r="AG108" i="4"/>
  <c r="AE108" i="4"/>
  <c r="AC108" i="4"/>
  <c r="AA108" i="4"/>
  <c r="Y108" i="4"/>
  <c r="W108" i="4"/>
  <c r="U108" i="4"/>
  <c r="S108" i="4"/>
  <c r="Q108" i="4"/>
  <c r="O108" i="4"/>
  <c r="M108" i="4"/>
  <c r="K108" i="4"/>
  <c r="I108" i="4"/>
  <c r="G108" i="4"/>
  <c r="CW107" i="4"/>
  <c r="CY107" i="4"/>
  <c r="CV107" i="4"/>
  <c r="CU107" i="4"/>
  <c r="CT107" i="4"/>
  <c r="CS107" i="4"/>
  <c r="CR107" i="4"/>
  <c r="CQ107" i="4"/>
  <c r="CP107" i="4"/>
  <c r="CN107" i="4"/>
  <c r="CM107" i="4"/>
  <c r="CL107" i="4"/>
  <c r="CH107" i="4"/>
  <c r="CE107" i="4"/>
  <c r="CC107" i="4"/>
  <c r="CA107" i="4"/>
  <c r="BY107" i="4"/>
  <c r="BW107" i="4"/>
  <c r="BU107" i="4"/>
  <c r="BS107" i="4"/>
  <c r="BQ107" i="4"/>
  <c r="BO107" i="4"/>
  <c r="BM107" i="4"/>
  <c r="BK107" i="4"/>
  <c r="BI107" i="4"/>
  <c r="BG107" i="4"/>
  <c r="BE107" i="4"/>
  <c r="BC107" i="4"/>
  <c r="BA107" i="4"/>
  <c r="AY107" i="4"/>
  <c r="AW107" i="4"/>
  <c r="AU107" i="4"/>
  <c r="AS107" i="4"/>
  <c r="AQ107" i="4"/>
  <c r="AO107" i="4"/>
  <c r="AM107" i="4"/>
  <c r="AK107" i="4"/>
  <c r="AI107" i="4"/>
  <c r="AG107" i="4"/>
  <c r="AE107" i="4"/>
  <c r="AC107" i="4"/>
  <c r="AA107" i="4"/>
  <c r="Y107" i="4"/>
  <c r="W107" i="4"/>
  <c r="U107" i="4"/>
  <c r="S107" i="4"/>
  <c r="Q107" i="4"/>
  <c r="O107" i="4"/>
  <c r="M107" i="4"/>
  <c r="K107" i="4"/>
  <c r="I107" i="4"/>
  <c r="G107" i="4"/>
  <c r="CW106" i="4"/>
  <c r="CY106" i="4"/>
  <c r="CV106" i="4"/>
  <c r="CU106" i="4"/>
  <c r="CT106" i="4"/>
  <c r="CS106" i="4"/>
  <c r="CR106" i="4"/>
  <c r="CQ106" i="4"/>
  <c r="CP106" i="4"/>
  <c r="CN106" i="4"/>
  <c r="CM106" i="4"/>
  <c r="CL106" i="4"/>
  <c r="CH106" i="4"/>
  <c r="CE106" i="4"/>
  <c r="CC106" i="4"/>
  <c r="CA106" i="4"/>
  <c r="BY106" i="4"/>
  <c r="BW106" i="4"/>
  <c r="BU106" i="4"/>
  <c r="BS106" i="4"/>
  <c r="BQ106" i="4"/>
  <c r="BO106" i="4"/>
  <c r="BM106" i="4"/>
  <c r="BK106" i="4"/>
  <c r="BI106" i="4"/>
  <c r="BG106" i="4"/>
  <c r="BE106" i="4"/>
  <c r="BC106" i="4"/>
  <c r="BA106" i="4"/>
  <c r="AY106" i="4"/>
  <c r="AW106" i="4"/>
  <c r="AU106" i="4"/>
  <c r="AS106" i="4"/>
  <c r="AQ106" i="4"/>
  <c r="AO106" i="4"/>
  <c r="AM106" i="4"/>
  <c r="AK106" i="4"/>
  <c r="AI106" i="4"/>
  <c r="AG106" i="4"/>
  <c r="AE106" i="4"/>
  <c r="AC106" i="4"/>
  <c r="AA106" i="4"/>
  <c r="Y106" i="4"/>
  <c r="W106" i="4"/>
  <c r="U106" i="4"/>
  <c r="S106" i="4"/>
  <c r="Q106" i="4"/>
  <c r="O106" i="4"/>
  <c r="M106" i="4"/>
  <c r="K106" i="4"/>
  <c r="I106" i="4"/>
  <c r="G106" i="4"/>
  <c r="CW105" i="4"/>
  <c r="CY105" i="4"/>
  <c r="CV105" i="4"/>
  <c r="CU105" i="4"/>
  <c r="CT105" i="4"/>
  <c r="CS105" i="4"/>
  <c r="CR105" i="4"/>
  <c r="CQ105" i="4"/>
  <c r="CP105" i="4"/>
  <c r="CN105" i="4"/>
  <c r="CM105" i="4"/>
  <c r="CL105" i="4"/>
  <c r="CH105" i="4"/>
  <c r="CE105" i="4"/>
  <c r="CC105" i="4"/>
  <c r="CA105" i="4"/>
  <c r="BY105" i="4"/>
  <c r="BW105" i="4"/>
  <c r="BU105" i="4"/>
  <c r="BS105" i="4"/>
  <c r="BQ105" i="4"/>
  <c r="BO105" i="4"/>
  <c r="BM105" i="4"/>
  <c r="BK105" i="4"/>
  <c r="BI105" i="4"/>
  <c r="BG105" i="4"/>
  <c r="BE105" i="4"/>
  <c r="BC105" i="4"/>
  <c r="BA105" i="4"/>
  <c r="AY105" i="4"/>
  <c r="AW105" i="4"/>
  <c r="AU105" i="4"/>
  <c r="AS105" i="4"/>
  <c r="AQ105" i="4"/>
  <c r="AO105" i="4"/>
  <c r="AM105" i="4"/>
  <c r="AK105" i="4"/>
  <c r="AI105" i="4"/>
  <c r="AG105" i="4"/>
  <c r="AE105" i="4"/>
  <c r="AC105" i="4"/>
  <c r="AA105" i="4"/>
  <c r="Y105" i="4"/>
  <c r="W105" i="4"/>
  <c r="U105" i="4"/>
  <c r="S105" i="4"/>
  <c r="Q105" i="4"/>
  <c r="O105" i="4"/>
  <c r="M105" i="4"/>
  <c r="K105" i="4"/>
  <c r="I105" i="4"/>
  <c r="G105" i="4"/>
  <c r="CW104" i="4"/>
  <c r="CY104" i="4"/>
  <c r="CV104" i="4"/>
  <c r="CU104" i="4"/>
  <c r="CT104" i="4"/>
  <c r="CS104" i="4"/>
  <c r="CR104" i="4"/>
  <c r="CQ104" i="4"/>
  <c r="CP104" i="4"/>
  <c r="CN104" i="4"/>
  <c r="CM104" i="4"/>
  <c r="CL104" i="4"/>
  <c r="CH104" i="4"/>
  <c r="CE104" i="4"/>
  <c r="CC104" i="4"/>
  <c r="CA104" i="4"/>
  <c r="BY104" i="4"/>
  <c r="BW104" i="4"/>
  <c r="BU104" i="4"/>
  <c r="BS104" i="4"/>
  <c r="BQ104" i="4"/>
  <c r="BO104" i="4"/>
  <c r="BM104" i="4"/>
  <c r="BK104" i="4"/>
  <c r="BI104" i="4"/>
  <c r="BG104" i="4"/>
  <c r="BE104" i="4"/>
  <c r="BC104" i="4"/>
  <c r="BA104" i="4"/>
  <c r="AY104" i="4"/>
  <c r="AW104" i="4"/>
  <c r="AU104" i="4"/>
  <c r="AS104" i="4"/>
  <c r="AQ104" i="4"/>
  <c r="AO104" i="4"/>
  <c r="AM104" i="4"/>
  <c r="AK104" i="4"/>
  <c r="AI104" i="4"/>
  <c r="AG104" i="4"/>
  <c r="AE104" i="4"/>
  <c r="AC104" i="4"/>
  <c r="AA104" i="4"/>
  <c r="Y104" i="4"/>
  <c r="W104" i="4"/>
  <c r="U104" i="4"/>
  <c r="S104" i="4"/>
  <c r="Q104" i="4"/>
  <c r="O104" i="4"/>
  <c r="M104" i="4"/>
  <c r="K104" i="4"/>
  <c r="I104" i="4"/>
  <c r="G104" i="4"/>
  <c r="CW103" i="4"/>
  <c r="CY103" i="4"/>
  <c r="CV103" i="4"/>
  <c r="CU103" i="4"/>
  <c r="CT103" i="4"/>
  <c r="CS103" i="4"/>
  <c r="CR103" i="4"/>
  <c r="CQ103" i="4"/>
  <c r="CP103" i="4"/>
  <c r="CN103" i="4"/>
  <c r="CM103" i="4"/>
  <c r="CL103" i="4"/>
  <c r="CH103" i="4"/>
  <c r="CE103" i="4"/>
  <c r="CC103" i="4"/>
  <c r="CA103" i="4"/>
  <c r="BY103" i="4"/>
  <c r="BW103" i="4"/>
  <c r="BU103" i="4"/>
  <c r="BS103" i="4"/>
  <c r="BQ103" i="4"/>
  <c r="BO103" i="4"/>
  <c r="BM103" i="4"/>
  <c r="BK103" i="4"/>
  <c r="BI103" i="4"/>
  <c r="BG103" i="4"/>
  <c r="BE103" i="4"/>
  <c r="BC103" i="4"/>
  <c r="BA103" i="4"/>
  <c r="AY103" i="4"/>
  <c r="AW103" i="4"/>
  <c r="AU103" i="4"/>
  <c r="AS103" i="4"/>
  <c r="AQ103" i="4"/>
  <c r="AO103" i="4"/>
  <c r="AM103" i="4"/>
  <c r="AK103" i="4"/>
  <c r="AI103" i="4"/>
  <c r="AG103" i="4"/>
  <c r="AE103" i="4"/>
  <c r="AC103" i="4"/>
  <c r="AA103" i="4"/>
  <c r="Y103" i="4"/>
  <c r="W103" i="4"/>
  <c r="U103" i="4"/>
  <c r="S103" i="4"/>
  <c r="Q103" i="4"/>
  <c r="O103" i="4"/>
  <c r="M103" i="4"/>
  <c r="K103" i="4"/>
  <c r="I103" i="4"/>
  <c r="G103" i="4"/>
  <c r="CW102" i="4"/>
  <c r="CY102" i="4"/>
  <c r="CV102" i="4"/>
  <c r="CU102" i="4"/>
  <c r="CT102" i="4"/>
  <c r="CS102" i="4"/>
  <c r="CR102" i="4"/>
  <c r="CQ102" i="4"/>
  <c r="CP102" i="4"/>
  <c r="CN102" i="4"/>
  <c r="CM102" i="4"/>
  <c r="CL102" i="4"/>
  <c r="CH102" i="4"/>
  <c r="CE102" i="4"/>
  <c r="CC102" i="4"/>
  <c r="CA102" i="4"/>
  <c r="BY102" i="4"/>
  <c r="BW102" i="4"/>
  <c r="BU102" i="4"/>
  <c r="BS102" i="4"/>
  <c r="BQ102" i="4"/>
  <c r="BO102" i="4"/>
  <c r="BM102" i="4"/>
  <c r="BK102" i="4"/>
  <c r="BI102" i="4"/>
  <c r="BG102" i="4"/>
  <c r="BE102" i="4"/>
  <c r="BC102" i="4"/>
  <c r="BA102" i="4"/>
  <c r="AY102" i="4"/>
  <c r="AW102" i="4"/>
  <c r="AU102" i="4"/>
  <c r="AS102" i="4"/>
  <c r="AQ102" i="4"/>
  <c r="AO102" i="4"/>
  <c r="AM102" i="4"/>
  <c r="AK102" i="4"/>
  <c r="AI102" i="4"/>
  <c r="AG102" i="4"/>
  <c r="AE102" i="4"/>
  <c r="AC102" i="4"/>
  <c r="AA102" i="4"/>
  <c r="Y102" i="4"/>
  <c r="W102" i="4"/>
  <c r="U102" i="4"/>
  <c r="S102" i="4"/>
  <c r="Q102" i="4"/>
  <c r="O102" i="4"/>
  <c r="M102" i="4"/>
  <c r="K102" i="4"/>
  <c r="I102" i="4"/>
  <c r="G102" i="4"/>
  <c r="CW101" i="4"/>
  <c r="CY101" i="4"/>
  <c r="CV101" i="4"/>
  <c r="CU101" i="4"/>
  <c r="CT101" i="4"/>
  <c r="CS101" i="4"/>
  <c r="CR101" i="4"/>
  <c r="CQ101" i="4"/>
  <c r="CP101" i="4"/>
  <c r="CN101" i="4"/>
  <c r="CM101" i="4"/>
  <c r="CL101" i="4"/>
  <c r="CH101" i="4"/>
  <c r="CE101" i="4"/>
  <c r="CC101" i="4"/>
  <c r="CA101" i="4"/>
  <c r="BY101" i="4"/>
  <c r="BW101" i="4"/>
  <c r="BU101" i="4"/>
  <c r="BS101" i="4"/>
  <c r="BQ101" i="4"/>
  <c r="BO101" i="4"/>
  <c r="BM101" i="4"/>
  <c r="BK101" i="4"/>
  <c r="BI101" i="4"/>
  <c r="BG101" i="4"/>
  <c r="BE101" i="4"/>
  <c r="BC101" i="4"/>
  <c r="BA101" i="4"/>
  <c r="AY101" i="4"/>
  <c r="AW101" i="4"/>
  <c r="AU101" i="4"/>
  <c r="AS101" i="4"/>
  <c r="AQ101" i="4"/>
  <c r="AO101" i="4"/>
  <c r="AM101" i="4"/>
  <c r="AK101" i="4"/>
  <c r="AI101" i="4"/>
  <c r="AG101" i="4"/>
  <c r="AE101" i="4"/>
  <c r="AC101" i="4"/>
  <c r="AA101" i="4"/>
  <c r="Y101" i="4"/>
  <c r="W101" i="4"/>
  <c r="U101" i="4"/>
  <c r="S101" i="4"/>
  <c r="Q101" i="4"/>
  <c r="O101" i="4"/>
  <c r="M101" i="4"/>
  <c r="K101" i="4"/>
  <c r="I101" i="4"/>
  <c r="G101" i="4"/>
  <c r="CW100" i="4"/>
  <c r="CY100" i="4"/>
  <c r="CV100" i="4"/>
  <c r="CU100" i="4"/>
  <c r="CT100" i="4"/>
  <c r="CS100" i="4"/>
  <c r="CR100" i="4"/>
  <c r="CQ100" i="4"/>
  <c r="CP100" i="4"/>
  <c r="CN100" i="4"/>
  <c r="CM100" i="4"/>
  <c r="CL100" i="4"/>
  <c r="CH100" i="4"/>
  <c r="CE100" i="4"/>
  <c r="CC100" i="4"/>
  <c r="CA100" i="4"/>
  <c r="BY100" i="4"/>
  <c r="BW100" i="4"/>
  <c r="BU100" i="4"/>
  <c r="BS100" i="4"/>
  <c r="BQ100" i="4"/>
  <c r="BO100" i="4"/>
  <c r="BM100" i="4"/>
  <c r="BK100" i="4"/>
  <c r="BI100" i="4"/>
  <c r="BG100" i="4"/>
  <c r="BE100" i="4"/>
  <c r="BC100" i="4"/>
  <c r="BA100" i="4"/>
  <c r="AY100" i="4"/>
  <c r="AW100" i="4"/>
  <c r="AU100" i="4"/>
  <c r="AS100" i="4"/>
  <c r="AQ100" i="4"/>
  <c r="AO100" i="4"/>
  <c r="AM100" i="4"/>
  <c r="AK100" i="4"/>
  <c r="AI100" i="4"/>
  <c r="AG100" i="4"/>
  <c r="AE100" i="4"/>
  <c r="AC100" i="4"/>
  <c r="AA100" i="4"/>
  <c r="Y100" i="4"/>
  <c r="W100" i="4"/>
  <c r="U100" i="4"/>
  <c r="S100" i="4"/>
  <c r="Q100" i="4"/>
  <c r="O100" i="4"/>
  <c r="M100" i="4"/>
  <c r="K100" i="4"/>
  <c r="I100" i="4"/>
  <c r="G100" i="4"/>
  <c r="CW99" i="4"/>
  <c r="CY99" i="4"/>
  <c r="CV99" i="4"/>
  <c r="CU99" i="4"/>
  <c r="CT99" i="4"/>
  <c r="CS99" i="4"/>
  <c r="CR99" i="4"/>
  <c r="CQ99" i="4"/>
  <c r="CP99" i="4"/>
  <c r="CN99" i="4"/>
  <c r="CM99" i="4"/>
  <c r="CL99" i="4"/>
  <c r="CH99" i="4"/>
  <c r="CE99" i="4"/>
  <c r="CC99" i="4"/>
  <c r="CA99" i="4"/>
  <c r="BY99" i="4"/>
  <c r="BW99" i="4"/>
  <c r="BU99" i="4"/>
  <c r="BS99" i="4"/>
  <c r="BQ99" i="4"/>
  <c r="BO99" i="4"/>
  <c r="BM99" i="4"/>
  <c r="BK99" i="4"/>
  <c r="BI99" i="4"/>
  <c r="BG99" i="4"/>
  <c r="BE99" i="4"/>
  <c r="BC99" i="4"/>
  <c r="BA99" i="4"/>
  <c r="AY99" i="4"/>
  <c r="AW99" i="4"/>
  <c r="AU99" i="4"/>
  <c r="AS99" i="4"/>
  <c r="AQ99" i="4"/>
  <c r="AO99" i="4"/>
  <c r="AM99" i="4"/>
  <c r="AK99" i="4"/>
  <c r="AI99" i="4"/>
  <c r="AG99" i="4"/>
  <c r="AE99" i="4"/>
  <c r="AC99" i="4"/>
  <c r="AA99" i="4"/>
  <c r="Y99" i="4"/>
  <c r="W99" i="4"/>
  <c r="U99" i="4"/>
  <c r="S99" i="4"/>
  <c r="Q99" i="4"/>
  <c r="O99" i="4"/>
  <c r="M99" i="4"/>
  <c r="K99" i="4"/>
  <c r="I99" i="4"/>
  <c r="G99" i="4"/>
  <c r="CW98" i="4"/>
  <c r="CY98" i="4"/>
  <c r="CV98" i="4"/>
  <c r="CU98" i="4"/>
  <c r="CT98" i="4"/>
  <c r="CS98" i="4"/>
  <c r="CR98" i="4"/>
  <c r="CQ98" i="4"/>
  <c r="CP98" i="4"/>
  <c r="CN98" i="4"/>
  <c r="CM98" i="4"/>
  <c r="CL98" i="4"/>
  <c r="CH98" i="4"/>
  <c r="CE98" i="4"/>
  <c r="CC98" i="4"/>
  <c r="CA98" i="4"/>
  <c r="BY98" i="4"/>
  <c r="BW98" i="4"/>
  <c r="BU98" i="4"/>
  <c r="BS98" i="4"/>
  <c r="BQ98" i="4"/>
  <c r="BO98" i="4"/>
  <c r="BM98" i="4"/>
  <c r="BK98" i="4"/>
  <c r="BI98" i="4"/>
  <c r="BG98" i="4"/>
  <c r="BE98" i="4"/>
  <c r="BC98" i="4"/>
  <c r="BA98" i="4"/>
  <c r="AY98" i="4"/>
  <c r="AW98" i="4"/>
  <c r="AU98" i="4"/>
  <c r="AS98" i="4"/>
  <c r="AQ98" i="4"/>
  <c r="AO98" i="4"/>
  <c r="AM98" i="4"/>
  <c r="AK98" i="4"/>
  <c r="AI98" i="4"/>
  <c r="AG98" i="4"/>
  <c r="AE98" i="4"/>
  <c r="AC98" i="4"/>
  <c r="AA98" i="4"/>
  <c r="Y98" i="4"/>
  <c r="W98" i="4"/>
  <c r="U98" i="4"/>
  <c r="S98" i="4"/>
  <c r="Q98" i="4"/>
  <c r="O98" i="4"/>
  <c r="M98" i="4"/>
  <c r="K98" i="4"/>
  <c r="I98" i="4"/>
  <c r="G98" i="4"/>
  <c r="CW97" i="4"/>
  <c r="CY97" i="4"/>
  <c r="CV97" i="4"/>
  <c r="CU97" i="4"/>
  <c r="CT97" i="4"/>
  <c r="CS97" i="4"/>
  <c r="CR97" i="4"/>
  <c r="CQ97" i="4"/>
  <c r="CP97" i="4"/>
  <c r="CN97" i="4"/>
  <c r="CM97" i="4"/>
  <c r="CL97" i="4"/>
  <c r="CH97" i="4"/>
  <c r="CE97" i="4"/>
  <c r="CC97" i="4"/>
  <c r="CA97" i="4"/>
  <c r="BY97" i="4"/>
  <c r="BW97" i="4"/>
  <c r="BU97" i="4"/>
  <c r="BS97" i="4"/>
  <c r="BQ97" i="4"/>
  <c r="BO97" i="4"/>
  <c r="BM97" i="4"/>
  <c r="BK97" i="4"/>
  <c r="BI97" i="4"/>
  <c r="BG97" i="4"/>
  <c r="BE97" i="4"/>
  <c r="BC97" i="4"/>
  <c r="BA97" i="4"/>
  <c r="AY97" i="4"/>
  <c r="AW97" i="4"/>
  <c r="AU97" i="4"/>
  <c r="AS97" i="4"/>
  <c r="AQ97" i="4"/>
  <c r="AO97" i="4"/>
  <c r="AM97" i="4"/>
  <c r="AK97" i="4"/>
  <c r="AI97" i="4"/>
  <c r="AG97" i="4"/>
  <c r="AE97" i="4"/>
  <c r="AC97" i="4"/>
  <c r="AA97" i="4"/>
  <c r="Y97" i="4"/>
  <c r="W97" i="4"/>
  <c r="U97" i="4"/>
  <c r="S97" i="4"/>
  <c r="Q97" i="4"/>
  <c r="O97" i="4"/>
  <c r="M97" i="4"/>
  <c r="K97" i="4"/>
  <c r="I97" i="4"/>
  <c r="G97" i="4"/>
  <c r="CW96" i="4"/>
  <c r="CY96" i="4"/>
  <c r="CV96" i="4"/>
  <c r="CU96" i="4"/>
  <c r="CT96" i="4"/>
  <c r="CS96" i="4"/>
  <c r="CR96" i="4"/>
  <c r="CQ96" i="4"/>
  <c r="CP96" i="4"/>
  <c r="CN96" i="4"/>
  <c r="CM96" i="4"/>
  <c r="CL96" i="4"/>
  <c r="CH96" i="4"/>
  <c r="CE96" i="4"/>
  <c r="CC96" i="4"/>
  <c r="CA96" i="4"/>
  <c r="BY96" i="4"/>
  <c r="BW96" i="4"/>
  <c r="BU96" i="4"/>
  <c r="BS96" i="4"/>
  <c r="BQ96" i="4"/>
  <c r="BO96" i="4"/>
  <c r="BM96" i="4"/>
  <c r="BK96" i="4"/>
  <c r="BI96" i="4"/>
  <c r="BG96" i="4"/>
  <c r="BE96" i="4"/>
  <c r="BC96" i="4"/>
  <c r="BA96" i="4"/>
  <c r="AY96" i="4"/>
  <c r="AW96" i="4"/>
  <c r="AU96" i="4"/>
  <c r="AS96" i="4"/>
  <c r="AQ96" i="4"/>
  <c r="AO96" i="4"/>
  <c r="AM96" i="4"/>
  <c r="AK96" i="4"/>
  <c r="AI96" i="4"/>
  <c r="AG96" i="4"/>
  <c r="AE96" i="4"/>
  <c r="AC96" i="4"/>
  <c r="AA96" i="4"/>
  <c r="Y96" i="4"/>
  <c r="W96" i="4"/>
  <c r="U96" i="4"/>
  <c r="S96" i="4"/>
  <c r="Q96" i="4"/>
  <c r="O96" i="4"/>
  <c r="M96" i="4"/>
  <c r="K96" i="4"/>
  <c r="I96" i="4"/>
  <c r="G96" i="4"/>
  <c r="CW95" i="4"/>
  <c r="CY95" i="4"/>
  <c r="CV95" i="4"/>
  <c r="CU95" i="4"/>
  <c r="CT95" i="4"/>
  <c r="CS95" i="4"/>
  <c r="CR95" i="4"/>
  <c r="CQ95" i="4"/>
  <c r="CP95" i="4"/>
  <c r="CN95" i="4"/>
  <c r="CM95" i="4"/>
  <c r="CL95" i="4"/>
  <c r="CH95" i="4"/>
  <c r="CE95" i="4"/>
  <c r="CC95" i="4"/>
  <c r="CA95" i="4"/>
  <c r="BY95" i="4"/>
  <c r="BW95" i="4"/>
  <c r="BU95" i="4"/>
  <c r="BS95" i="4"/>
  <c r="BQ95" i="4"/>
  <c r="BO95" i="4"/>
  <c r="BM95" i="4"/>
  <c r="BK95" i="4"/>
  <c r="BI95" i="4"/>
  <c r="BG95" i="4"/>
  <c r="BE95" i="4"/>
  <c r="BC95" i="4"/>
  <c r="BA95" i="4"/>
  <c r="AY95" i="4"/>
  <c r="AW95" i="4"/>
  <c r="AU95" i="4"/>
  <c r="AS95" i="4"/>
  <c r="AQ95" i="4"/>
  <c r="AO95" i="4"/>
  <c r="AM95" i="4"/>
  <c r="AK95" i="4"/>
  <c r="AI95" i="4"/>
  <c r="AG95" i="4"/>
  <c r="AE95" i="4"/>
  <c r="AC95" i="4"/>
  <c r="AA95" i="4"/>
  <c r="Y95" i="4"/>
  <c r="W95" i="4"/>
  <c r="U95" i="4"/>
  <c r="S95" i="4"/>
  <c r="Q95" i="4"/>
  <c r="O95" i="4"/>
  <c r="M95" i="4"/>
  <c r="K95" i="4"/>
  <c r="I95" i="4"/>
  <c r="G95" i="4"/>
  <c r="CW94" i="4"/>
  <c r="CY94" i="4"/>
  <c r="CV94" i="4"/>
  <c r="CU94" i="4"/>
  <c r="CT94" i="4"/>
  <c r="CS94" i="4"/>
  <c r="CR94" i="4"/>
  <c r="CQ94" i="4"/>
  <c r="CP94" i="4"/>
  <c r="CN94" i="4"/>
  <c r="CM94" i="4"/>
  <c r="CL94" i="4"/>
  <c r="CH94" i="4"/>
  <c r="CE94" i="4"/>
  <c r="CC94" i="4"/>
  <c r="CA94" i="4"/>
  <c r="BY94" i="4"/>
  <c r="BW94" i="4"/>
  <c r="BU94" i="4"/>
  <c r="BS94" i="4"/>
  <c r="BQ94" i="4"/>
  <c r="BO94" i="4"/>
  <c r="BM94" i="4"/>
  <c r="BK94" i="4"/>
  <c r="BI94" i="4"/>
  <c r="BG94" i="4"/>
  <c r="BE94" i="4"/>
  <c r="BC94" i="4"/>
  <c r="BA94" i="4"/>
  <c r="AY94" i="4"/>
  <c r="AW94" i="4"/>
  <c r="AU94" i="4"/>
  <c r="AS94" i="4"/>
  <c r="AQ94" i="4"/>
  <c r="AO94" i="4"/>
  <c r="AM94" i="4"/>
  <c r="AK94" i="4"/>
  <c r="AI94" i="4"/>
  <c r="AG94" i="4"/>
  <c r="AE94" i="4"/>
  <c r="AC94" i="4"/>
  <c r="AA94" i="4"/>
  <c r="Y94" i="4"/>
  <c r="W94" i="4"/>
  <c r="U94" i="4"/>
  <c r="S94" i="4"/>
  <c r="Q94" i="4"/>
  <c r="O94" i="4"/>
  <c r="M94" i="4"/>
  <c r="K94" i="4"/>
  <c r="I94" i="4"/>
  <c r="G94" i="4"/>
  <c r="CW93" i="4"/>
  <c r="CY93" i="4"/>
  <c r="CV93" i="4"/>
  <c r="CU93" i="4"/>
  <c r="CT93" i="4"/>
  <c r="CS93" i="4"/>
  <c r="CR93" i="4"/>
  <c r="CQ93" i="4"/>
  <c r="CP93" i="4"/>
  <c r="CN93" i="4"/>
  <c r="CM93" i="4"/>
  <c r="CL93" i="4"/>
  <c r="CH93" i="4"/>
  <c r="CE93" i="4"/>
  <c r="CC93" i="4"/>
  <c r="CA93" i="4"/>
  <c r="BY93" i="4"/>
  <c r="BW93" i="4"/>
  <c r="BU93" i="4"/>
  <c r="BS93" i="4"/>
  <c r="BQ93" i="4"/>
  <c r="BO93" i="4"/>
  <c r="BM93" i="4"/>
  <c r="BK93" i="4"/>
  <c r="BI93" i="4"/>
  <c r="BG93" i="4"/>
  <c r="BE93" i="4"/>
  <c r="BC93" i="4"/>
  <c r="BA93" i="4"/>
  <c r="AY93" i="4"/>
  <c r="AW93" i="4"/>
  <c r="AU93" i="4"/>
  <c r="AS93" i="4"/>
  <c r="AQ93" i="4"/>
  <c r="AO93" i="4"/>
  <c r="AM93" i="4"/>
  <c r="AK93" i="4"/>
  <c r="AI93" i="4"/>
  <c r="AG93" i="4"/>
  <c r="AE93" i="4"/>
  <c r="AC93" i="4"/>
  <c r="AA93" i="4"/>
  <c r="Y93" i="4"/>
  <c r="W93" i="4"/>
  <c r="U93" i="4"/>
  <c r="S93" i="4"/>
  <c r="Q93" i="4"/>
  <c r="O93" i="4"/>
  <c r="M93" i="4"/>
  <c r="K93" i="4"/>
  <c r="I93" i="4"/>
  <c r="G93" i="4"/>
  <c r="CW92" i="4"/>
  <c r="CY92" i="4"/>
  <c r="CV92" i="4"/>
  <c r="CU92" i="4"/>
  <c r="CT92" i="4"/>
  <c r="CS92" i="4"/>
  <c r="CR92" i="4"/>
  <c r="CQ92" i="4"/>
  <c r="CP92" i="4"/>
  <c r="CN92" i="4"/>
  <c r="CM92" i="4"/>
  <c r="CL92" i="4"/>
  <c r="CH92" i="4"/>
  <c r="CE92" i="4"/>
  <c r="CC92" i="4"/>
  <c r="CA92" i="4"/>
  <c r="BY92" i="4"/>
  <c r="BW92" i="4"/>
  <c r="BU92" i="4"/>
  <c r="BS92" i="4"/>
  <c r="BQ92" i="4"/>
  <c r="BO92" i="4"/>
  <c r="BM92" i="4"/>
  <c r="BK92" i="4"/>
  <c r="BI92" i="4"/>
  <c r="BG92" i="4"/>
  <c r="BE92" i="4"/>
  <c r="BC92" i="4"/>
  <c r="BA92" i="4"/>
  <c r="AY92" i="4"/>
  <c r="AW92" i="4"/>
  <c r="AU92" i="4"/>
  <c r="AS92" i="4"/>
  <c r="AQ92" i="4"/>
  <c r="AO92" i="4"/>
  <c r="AM92" i="4"/>
  <c r="AK92" i="4"/>
  <c r="AI92" i="4"/>
  <c r="AG92" i="4"/>
  <c r="AE92" i="4"/>
  <c r="AC92" i="4"/>
  <c r="AA92" i="4"/>
  <c r="Y92" i="4"/>
  <c r="W92" i="4"/>
  <c r="U92" i="4"/>
  <c r="S92" i="4"/>
  <c r="Q92" i="4"/>
  <c r="O92" i="4"/>
  <c r="M92" i="4"/>
  <c r="K92" i="4"/>
  <c r="I92" i="4"/>
  <c r="G92" i="4"/>
  <c r="CW91" i="4"/>
  <c r="CY91" i="4"/>
  <c r="CV91" i="4"/>
  <c r="CU91" i="4"/>
  <c r="CT91" i="4"/>
  <c r="CS91" i="4"/>
  <c r="CR91" i="4"/>
  <c r="CQ91" i="4"/>
  <c r="CP91" i="4"/>
  <c r="CN91" i="4"/>
  <c r="CM91" i="4"/>
  <c r="CL91" i="4"/>
  <c r="CH91" i="4"/>
  <c r="CE91" i="4"/>
  <c r="CC91" i="4"/>
  <c r="CA91" i="4"/>
  <c r="BY91" i="4"/>
  <c r="BW91" i="4"/>
  <c r="BU91" i="4"/>
  <c r="BS91" i="4"/>
  <c r="BQ91" i="4"/>
  <c r="BO91" i="4"/>
  <c r="BM91" i="4"/>
  <c r="BK91" i="4"/>
  <c r="BI91" i="4"/>
  <c r="BG91" i="4"/>
  <c r="BE91" i="4"/>
  <c r="BC91" i="4"/>
  <c r="BA91" i="4"/>
  <c r="AY91" i="4"/>
  <c r="AW91" i="4"/>
  <c r="AU91" i="4"/>
  <c r="AS91" i="4"/>
  <c r="AQ91" i="4"/>
  <c r="AO91" i="4"/>
  <c r="AM91" i="4"/>
  <c r="AK91" i="4"/>
  <c r="AI91" i="4"/>
  <c r="AG91" i="4"/>
  <c r="AE91" i="4"/>
  <c r="AC91" i="4"/>
  <c r="AA91" i="4"/>
  <c r="Y91" i="4"/>
  <c r="W91" i="4"/>
  <c r="U91" i="4"/>
  <c r="S91" i="4"/>
  <c r="Q91" i="4"/>
  <c r="O91" i="4"/>
  <c r="M91" i="4"/>
  <c r="K91" i="4"/>
  <c r="I91" i="4"/>
  <c r="G91" i="4"/>
  <c r="CW90" i="4"/>
  <c r="CY90" i="4"/>
  <c r="CV90" i="4"/>
  <c r="CU90" i="4"/>
  <c r="CT90" i="4"/>
  <c r="CS90" i="4"/>
  <c r="CR90" i="4"/>
  <c r="CQ90" i="4"/>
  <c r="CP90" i="4"/>
  <c r="CN90" i="4"/>
  <c r="CM90" i="4"/>
  <c r="CL90" i="4"/>
  <c r="CH90" i="4"/>
  <c r="CE90" i="4"/>
  <c r="CC90" i="4"/>
  <c r="CA90" i="4"/>
  <c r="BY90" i="4"/>
  <c r="BW90" i="4"/>
  <c r="BU90" i="4"/>
  <c r="BS90" i="4"/>
  <c r="BQ90" i="4"/>
  <c r="BO90" i="4"/>
  <c r="BM90" i="4"/>
  <c r="BK90" i="4"/>
  <c r="BI90" i="4"/>
  <c r="BG90" i="4"/>
  <c r="BE90" i="4"/>
  <c r="BC90" i="4"/>
  <c r="BA90" i="4"/>
  <c r="AY90" i="4"/>
  <c r="AW90" i="4"/>
  <c r="AU90" i="4"/>
  <c r="AS90" i="4"/>
  <c r="AQ90" i="4"/>
  <c r="AO90" i="4"/>
  <c r="AM90" i="4"/>
  <c r="AK90" i="4"/>
  <c r="AI90" i="4"/>
  <c r="AG90" i="4"/>
  <c r="AE90" i="4"/>
  <c r="AC90" i="4"/>
  <c r="AA90" i="4"/>
  <c r="Y90" i="4"/>
  <c r="W90" i="4"/>
  <c r="U90" i="4"/>
  <c r="S90" i="4"/>
  <c r="Q90" i="4"/>
  <c r="O90" i="4"/>
  <c r="M90" i="4"/>
  <c r="K90" i="4"/>
  <c r="I90" i="4"/>
  <c r="G90" i="4"/>
  <c r="CW89" i="4"/>
  <c r="CY89" i="4"/>
  <c r="CV89" i="4"/>
  <c r="CU89" i="4"/>
  <c r="CT89" i="4"/>
  <c r="CS89" i="4"/>
  <c r="CR89" i="4"/>
  <c r="CQ89" i="4"/>
  <c r="CP89" i="4"/>
  <c r="CN89" i="4"/>
  <c r="CM89" i="4"/>
  <c r="CL89" i="4"/>
  <c r="CH89" i="4"/>
  <c r="CE89" i="4"/>
  <c r="CC89" i="4"/>
  <c r="CA89" i="4"/>
  <c r="BY89" i="4"/>
  <c r="BW89" i="4"/>
  <c r="BU89" i="4"/>
  <c r="BS89" i="4"/>
  <c r="BQ89" i="4"/>
  <c r="BO89" i="4"/>
  <c r="BM89" i="4"/>
  <c r="BK89" i="4"/>
  <c r="BI89" i="4"/>
  <c r="BG89" i="4"/>
  <c r="BE89" i="4"/>
  <c r="BC89" i="4"/>
  <c r="BA89" i="4"/>
  <c r="AY89" i="4"/>
  <c r="AW89" i="4"/>
  <c r="AU89" i="4"/>
  <c r="AS89" i="4"/>
  <c r="AQ89" i="4"/>
  <c r="AO89" i="4"/>
  <c r="AM89" i="4"/>
  <c r="AK89" i="4"/>
  <c r="AI89" i="4"/>
  <c r="AG89" i="4"/>
  <c r="AE89" i="4"/>
  <c r="AC89" i="4"/>
  <c r="AA89" i="4"/>
  <c r="Y89" i="4"/>
  <c r="W89" i="4"/>
  <c r="U89" i="4"/>
  <c r="S89" i="4"/>
  <c r="Q89" i="4"/>
  <c r="O89" i="4"/>
  <c r="M89" i="4"/>
  <c r="K89" i="4"/>
  <c r="I89" i="4"/>
  <c r="G89" i="4"/>
  <c r="CW88" i="4"/>
  <c r="CY88" i="4"/>
  <c r="CV88" i="4"/>
  <c r="CU88" i="4"/>
  <c r="CT88" i="4"/>
  <c r="CS88" i="4"/>
  <c r="CR88" i="4"/>
  <c r="CQ88" i="4"/>
  <c r="CP88" i="4"/>
  <c r="CN88" i="4"/>
  <c r="CM88" i="4"/>
  <c r="CL88" i="4"/>
  <c r="CH88" i="4"/>
  <c r="CE88" i="4"/>
  <c r="CC88" i="4"/>
  <c r="CA88" i="4"/>
  <c r="BY88" i="4"/>
  <c r="BW88" i="4"/>
  <c r="BU88" i="4"/>
  <c r="BS88" i="4"/>
  <c r="BQ88" i="4"/>
  <c r="BO88" i="4"/>
  <c r="BM88" i="4"/>
  <c r="BK88" i="4"/>
  <c r="BI88" i="4"/>
  <c r="BG88" i="4"/>
  <c r="BE88" i="4"/>
  <c r="BC88" i="4"/>
  <c r="BA88" i="4"/>
  <c r="AY88" i="4"/>
  <c r="AW88" i="4"/>
  <c r="AU88" i="4"/>
  <c r="AS88" i="4"/>
  <c r="AQ88" i="4"/>
  <c r="AO88" i="4"/>
  <c r="AM88" i="4"/>
  <c r="AK88" i="4"/>
  <c r="AI88" i="4"/>
  <c r="AG88" i="4"/>
  <c r="AE88" i="4"/>
  <c r="AC88" i="4"/>
  <c r="AA88" i="4"/>
  <c r="Y88" i="4"/>
  <c r="W88" i="4"/>
  <c r="U88" i="4"/>
  <c r="S88" i="4"/>
  <c r="Q88" i="4"/>
  <c r="O88" i="4"/>
  <c r="M88" i="4"/>
  <c r="K88" i="4"/>
  <c r="I88" i="4"/>
  <c r="G88" i="4"/>
  <c r="CW87" i="4"/>
  <c r="CY87" i="4"/>
  <c r="CV87" i="4"/>
  <c r="CU87" i="4"/>
  <c r="CT87" i="4"/>
  <c r="CS87" i="4"/>
  <c r="CR87" i="4"/>
  <c r="CQ87" i="4"/>
  <c r="CP87" i="4"/>
  <c r="CN87" i="4"/>
  <c r="CM87" i="4"/>
  <c r="CL87" i="4"/>
  <c r="CH87" i="4"/>
  <c r="CE87" i="4"/>
  <c r="CC87" i="4"/>
  <c r="CA87" i="4"/>
  <c r="BY87" i="4"/>
  <c r="BW87" i="4"/>
  <c r="BU87" i="4"/>
  <c r="BS87" i="4"/>
  <c r="BQ87" i="4"/>
  <c r="BO87" i="4"/>
  <c r="BM87" i="4"/>
  <c r="BK87" i="4"/>
  <c r="BI87" i="4"/>
  <c r="BG87" i="4"/>
  <c r="BE87" i="4"/>
  <c r="BC87" i="4"/>
  <c r="BA87" i="4"/>
  <c r="AY87" i="4"/>
  <c r="AW87" i="4"/>
  <c r="AU87" i="4"/>
  <c r="AS87" i="4"/>
  <c r="AQ87" i="4"/>
  <c r="AO87" i="4"/>
  <c r="AM87" i="4"/>
  <c r="AK87" i="4"/>
  <c r="AI87" i="4"/>
  <c r="AG87" i="4"/>
  <c r="AE87" i="4"/>
  <c r="AC87" i="4"/>
  <c r="AA87" i="4"/>
  <c r="Y87" i="4"/>
  <c r="W87" i="4"/>
  <c r="U87" i="4"/>
  <c r="S87" i="4"/>
  <c r="Q87" i="4"/>
  <c r="O87" i="4"/>
  <c r="M87" i="4"/>
  <c r="K87" i="4"/>
  <c r="I87" i="4"/>
  <c r="G87" i="4"/>
  <c r="CW86" i="4"/>
  <c r="CY86" i="4"/>
  <c r="CV86" i="4"/>
  <c r="CU86" i="4"/>
  <c r="CT86" i="4"/>
  <c r="CS86" i="4"/>
  <c r="CR86" i="4"/>
  <c r="CQ86" i="4"/>
  <c r="CP86" i="4"/>
  <c r="CN86" i="4"/>
  <c r="CM86" i="4"/>
  <c r="CL86" i="4"/>
  <c r="CH86" i="4"/>
  <c r="CE86" i="4"/>
  <c r="CC86" i="4"/>
  <c r="CA86" i="4"/>
  <c r="BY86" i="4"/>
  <c r="BW86" i="4"/>
  <c r="BU86" i="4"/>
  <c r="BS86" i="4"/>
  <c r="BQ86" i="4"/>
  <c r="BO86" i="4"/>
  <c r="BM86" i="4"/>
  <c r="BK86" i="4"/>
  <c r="BI86" i="4"/>
  <c r="BG86" i="4"/>
  <c r="BE86" i="4"/>
  <c r="BC86" i="4"/>
  <c r="BA86" i="4"/>
  <c r="AY86" i="4"/>
  <c r="AW86" i="4"/>
  <c r="AU86" i="4"/>
  <c r="AS86" i="4"/>
  <c r="AQ86" i="4"/>
  <c r="AO86" i="4"/>
  <c r="AM86" i="4"/>
  <c r="AK86" i="4"/>
  <c r="AI86" i="4"/>
  <c r="AG86" i="4"/>
  <c r="AE86" i="4"/>
  <c r="AC86" i="4"/>
  <c r="AA86" i="4"/>
  <c r="Y86" i="4"/>
  <c r="W86" i="4"/>
  <c r="U86" i="4"/>
  <c r="S86" i="4"/>
  <c r="Q86" i="4"/>
  <c r="O86" i="4"/>
  <c r="M86" i="4"/>
  <c r="K86" i="4"/>
  <c r="I86" i="4"/>
  <c r="G86" i="4"/>
  <c r="CW85" i="4"/>
  <c r="CY85" i="4"/>
  <c r="CV85" i="4"/>
  <c r="CU85" i="4"/>
  <c r="CT85" i="4"/>
  <c r="CS85" i="4"/>
  <c r="CR85" i="4"/>
  <c r="CQ85" i="4"/>
  <c r="CP85" i="4"/>
  <c r="CN85" i="4"/>
  <c r="CM85" i="4"/>
  <c r="CL85" i="4"/>
  <c r="CH85" i="4"/>
  <c r="CE85" i="4"/>
  <c r="CC85" i="4"/>
  <c r="CA85" i="4"/>
  <c r="BY85" i="4"/>
  <c r="BW85" i="4"/>
  <c r="BU85" i="4"/>
  <c r="BS85" i="4"/>
  <c r="BQ85" i="4"/>
  <c r="BO85" i="4"/>
  <c r="BM85" i="4"/>
  <c r="BK85" i="4"/>
  <c r="BI85" i="4"/>
  <c r="BG85" i="4"/>
  <c r="BE85" i="4"/>
  <c r="BC85" i="4"/>
  <c r="BA85" i="4"/>
  <c r="AY85" i="4"/>
  <c r="AW85" i="4"/>
  <c r="AU85" i="4"/>
  <c r="AS85" i="4"/>
  <c r="AQ85" i="4"/>
  <c r="AO85" i="4"/>
  <c r="AM85" i="4"/>
  <c r="AK85" i="4"/>
  <c r="AI85" i="4"/>
  <c r="AG85" i="4"/>
  <c r="AE85" i="4"/>
  <c r="AC85" i="4"/>
  <c r="AA85" i="4"/>
  <c r="Y85" i="4"/>
  <c r="W85" i="4"/>
  <c r="U85" i="4"/>
  <c r="S85" i="4"/>
  <c r="Q85" i="4"/>
  <c r="O85" i="4"/>
  <c r="M85" i="4"/>
  <c r="K85" i="4"/>
  <c r="I85" i="4"/>
  <c r="G85" i="4"/>
  <c r="CW84" i="4"/>
  <c r="CY84" i="4"/>
  <c r="CV84" i="4"/>
  <c r="CU84" i="4"/>
  <c r="CT84" i="4"/>
  <c r="CS84" i="4"/>
  <c r="CR84" i="4"/>
  <c r="CQ84" i="4"/>
  <c r="CP84" i="4"/>
  <c r="CN84" i="4"/>
  <c r="CM84" i="4"/>
  <c r="CL84" i="4"/>
  <c r="CH84" i="4"/>
  <c r="CE84" i="4"/>
  <c r="CC84" i="4"/>
  <c r="CA84" i="4"/>
  <c r="BY84" i="4"/>
  <c r="BW84" i="4"/>
  <c r="BU84" i="4"/>
  <c r="BS84" i="4"/>
  <c r="BQ84" i="4"/>
  <c r="BO84" i="4"/>
  <c r="BM84" i="4"/>
  <c r="BK84" i="4"/>
  <c r="BI84" i="4"/>
  <c r="BG84" i="4"/>
  <c r="BE84" i="4"/>
  <c r="BC84" i="4"/>
  <c r="BA84" i="4"/>
  <c r="AY84" i="4"/>
  <c r="AW84" i="4"/>
  <c r="AU84" i="4"/>
  <c r="AS84" i="4"/>
  <c r="AQ84" i="4"/>
  <c r="AO84" i="4"/>
  <c r="AM84" i="4"/>
  <c r="AK84" i="4"/>
  <c r="AI84" i="4"/>
  <c r="AG84" i="4"/>
  <c r="AE84" i="4"/>
  <c r="AC84" i="4"/>
  <c r="AA84" i="4"/>
  <c r="Y84" i="4"/>
  <c r="W84" i="4"/>
  <c r="U84" i="4"/>
  <c r="S84" i="4"/>
  <c r="Q84" i="4"/>
  <c r="O84" i="4"/>
  <c r="M84" i="4"/>
  <c r="K84" i="4"/>
  <c r="I84" i="4"/>
  <c r="G84" i="4"/>
  <c r="CW83" i="4"/>
  <c r="CY83" i="4"/>
  <c r="CV83" i="4"/>
  <c r="CU83" i="4"/>
  <c r="CT83" i="4"/>
  <c r="CS83" i="4"/>
  <c r="CR83" i="4"/>
  <c r="CQ83" i="4"/>
  <c r="CP83" i="4"/>
  <c r="CN83" i="4"/>
  <c r="CM83" i="4"/>
  <c r="CL83" i="4"/>
  <c r="CH83" i="4"/>
  <c r="CE83" i="4"/>
  <c r="CC83" i="4"/>
  <c r="CA83" i="4"/>
  <c r="BY83" i="4"/>
  <c r="BW83" i="4"/>
  <c r="BU83" i="4"/>
  <c r="BS83" i="4"/>
  <c r="BQ83" i="4"/>
  <c r="BO83" i="4"/>
  <c r="BM83" i="4"/>
  <c r="BK83" i="4"/>
  <c r="BI83" i="4"/>
  <c r="BG83" i="4"/>
  <c r="BE83" i="4"/>
  <c r="BC83" i="4"/>
  <c r="BA83" i="4"/>
  <c r="AY83" i="4"/>
  <c r="AW83" i="4"/>
  <c r="AU83" i="4"/>
  <c r="AS83" i="4"/>
  <c r="AQ83" i="4"/>
  <c r="AO83" i="4"/>
  <c r="AM83" i="4"/>
  <c r="AK83" i="4"/>
  <c r="AI83" i="4"/>
  <c r="AG83" i="4"/>
  <c r="AE83" i="4"/>
  <c r="AC83" i="4"/>
  <c r="AA83" i="4"/>
  <c r="Y83" i="4"/>
  <c r="W83" i="4"/>
  <c r="U83" i="4"/>
  <c r="S83" i="4"/>
  <c r="Q83" i="4"/>
  <c r="O83" i="4"/>
  <c r="M83" i="4"/>
  <c r="K83" i="4"/>
  <c r="I83" i="4"/>
  <c r="G83" i="4"/>
  <c r="CW82" i="4"/>
  <c r="CY82" i="4"/>
  <c r="CV82" i="4"/>
  <c r="CU82" i="4"/>
  <c r="CT82" i="4"/>
  <c r="CS82" i="4"/>
  <c r="CR82" i="4"/>
  <c r="CQ82" i="4"/>
  <c r="CP82" i="4"/>
  <c r="CN82" i="4"/>
  <c r="CM82" i="4"/>
  <c r="CL82" i="4"/>
  <c r="CH82" i="4"/>
  <c r="CE82" i="4"/>
  <c r="CC82" i="4"/>
  <c r="CA82" i="4"/>
  <c r="BY82" i="4"/>
  <c r="BW82" i="4"/>
  <c r="BU82" i="4"/>
  <c r="BS82" i="4"/>
  <c r="BQ82" i="4"/>
  <c r="BO82" i="4"/>
  <c r="BM82" i="4"/>
  <c r="BK82" i="4"/>
  <c r="BI82" i="4"/>
  <c r="BG82" i="4"/>
  <c r="BE82" i="4"/>
  <c r="BC82" i="4"/>
  <c r="BA82" i="4"/>
  <c r="AY82" i="4"/>
  <c r="AW82" i="4"/>
  <c r="AU82" i="4"/>
  <c r="AS82" i="4"/>
  <c r="AQ82" i="4"/>
  <c r="AO82" i="4"/>
  <c r="AM82" i="4"/>
  <c r="AK82" i="4"/>
  <c r="AI82" i="4"/>
  <c r="AG82" i="4"/>
  <c r="AE82" i="4"/>
  <c r="AC82" i="4"/>
  <c r="AA82" i="4"/>
  <c r="Y82" i="4"/>
  <c r="W82" i="4"/>
  <c r="U82" i="4"/>
  <c r="S82" i="4"/>
  <c r="Q82" i="4"/>
  <c r="O82" i="4"/>
  <c r="M82" i="4"/>
  <c r="K82" i="4"/>
  <c r="I82" i="4"/>
  <c r="G82" i="4"/>
  <c r="CW81" i="4"/>
  <c r="CY81" i="4"/>
  <c r="CV81" i="4"/>
  <c r="CU81" i="4"/>
  <c r="CT81" i="4"/>
  <c r="CS81" i="4"/>
  <c r="CR81" i="4"/>
  <c r="CQ81" i="4"/>
  <c r="CP81" i="4"/>
  <c r="CN81" i="4"/>
  <c r="CM81" i="4"/>
  <c r="CL81" i="4"/>
  <c r="CH81" i="4"/>
  <c r="CE81" i="4"/>
  <c r="CC81" i="4"/>
  <c r="CA81" i="4"/>
  <c r="BY81" i="4"/>
  <c r="BW81" i="4"/>
  <c r="BU81" i="4"/>
  <c r="BS81" i="4"/>
  <c r="BQ81" i="4"/>
  <c r="BO81" i="4"/>
  <c r="BM81" i="4"/>
  <c r="BK81" i="4"/>
  <c r="BI81" i="4"/>
  <c r="BG81" i="4"/>
  <c r="BE81" i="4"/>
  <c r="BC81" i="4"/>
  <c r="BA81" i="4"/>
  <c r="AY81" i="4"/>
  <c r="AW81" i="4"/>
  <c r="AU81" i="4"/>
  <c r="AS81" i="4"/>
  <c r="AQ81" i="4"/>
  <c r="AO81" i="4"/>
  <c r="AM81" i="4"/>
  <c r="AK81" i="4"/>
  <c r="AI81" i="4"/>
  <c r="AG81" i="4"/>
  <c r="AE81" i="4"/>
  <c r="AC81" i="4"/>
  <c r="AA81" i="4"/>
  <c r="Y81" i="4"/>
  <c r="W81" i="4"/>
  <c r="U81" i="4"/>
  <c r="S81" i="4"/>
  <c r="Q81" i="4"/>
  <c r="O81" i="4"/>
  <c r="M81" i="4"/>
  <c r="K81" i="4"/>
  <c r="I81" i="4"/>
  <c r="G81" i="4"/>
  <c r="CW80" i="4"/>
  <c r="CY80" i="4"/>
  <c r="CV80" i="4"/>
  <c r="CU80" i="4"/>
  <c r="CT80" i="4"/>
  <c r="CS80" i="4"/>
  <c r="CR80" i="4"/>
  <c r="CQ80" i="4"/>
  <c r="CP80" i="4"/>
  <c r="CN80" i="4"/>
  <c r="CM80" i="4"/>
  <c r="CL80" i="4"/>
  <c r="CH80" i="4"/>
  <c r="CE80" i="4"/>
  <c r="CC80" i="4"/>
  <c r="CA80" i="4"/>
  <c r="BY80" i="4"/>
  <c r="BW80" i="4"/>
  <c r="BU80" i="4"/>
  <c r="BS80" i="4"/>
  <c r="BQ80" i="4"/>
  <c r="BO80" i="4"/>
  <c r="BM80" i="4"/>
  <c r="BK80" i="4"/>
  <c r="BI80" i="4"/>
  <c r="BG80" i="4"/>
  <c r="BE80" i="4"/>
  <c r="BC80" i="4"/>
  <c r="BA80" i="4"/>
  <c r="AY80" i="4"/>
  <c r="AW80" i="4"/>
  <c r="AU80" i="4"/>
  <c r="AS80" i="4"/>
  <c r="AQ80" i="4"/>
  <c r="AO80" i="4"/>
  <c r="AM80" i="4"/>
  <c r="AK80" i="4"/>
  <c r="AI80" i="4"/>
  <c r="AG80" i="4"/>
  <c r="AE80" i="4"/>
  <c r="AC80" i="4"/>
  <c r="AA80" i="4"/>
  <c r="Y80" i="4"/>
  <c r="W80" i="4"/>
  <c r="U80" i="4"/>
  <c r="S80" i="4"/>
  <c r="Q80" i="4"/>
  <c r="O80" i="4"/>
  <c r="M80" i="4"/>
  <c r="K80" i="4"/>
  <c r="I80" i="4"/>
  <c r="G80" i="4"/>
  <c r="CW79" i="4"/>
  <c r="CY79" i="4"/>
  <c r="CV79" i="4"/>
  <c r="CU79" i="4"/>
  <c r="CT79" i="4"/>
  <c r="CS79" i="4"/>
  <c r="CR79" i="4"/>
  <c r="CQ79" i="4"/>
  <c r="CP79" i="4"/>
  <c r="CN79" i="4"/>
  <c r="CM79" i="4"/>
  <c r="CL79" i="4"/>
  <c r="CH79" i="4"/>
  <c r="CE79" i="4"/>
  <c r="CC79" i="4"/>
  <c r="CA79" i="4"/>
  <c r="BY79" i="4"/>
  <c r="BW79" i="4"/>
  <c r="BU79" i="4"/>
  <c r="BS79" i="4"/>
  <c r="BQ79" i="4"/>
  <c r="BO79" i="4"/>
  <c r="BM79" i="4"/>
  <c r="BK79" i="4"/>
  <c r="BI79" i="4"/>
  <c r="BG79" i="4"/>
  <c r="BE79" i="4"/>
  <c r="BC79" i="4"/>
  <c r="BA79" i="4"/>
  <c r="AY79" i="4"/>
  <c r="AW79" i="4"/>
  <c r="AU79" i="4"/>
  <c r="AS79" i="4"/>
  <c r="AQ79" i="4"/>
  <c r="AO79" i="4"/>
  <c r="AM79" i="4"/>
  <c r="AK79" i="4"/>
  <c r="AI79" i="4"/>
  <c r="AG79" i="4"/>
  <c r="AE79" i="4"/>
  <c r="AC79" i="4"/>
  <c r="AA79" i="4"/>
  <c r="Y79" i="4"/>
  <c r="W79" i="4"/>
  <c r="U79" i="4"/>
  <c r="S79" i="4"/>
  <c r="Q79" i="4"/>
  <c r="O79" i="4"/>
  <c r="M79" i="4"/>
  <c r="K79" i="4"/>
  <c r="I79" i="4"/>
  <c r="G79" i="4"/>
  <c r="CW78" i="4"/>
  <c r="CY78" i="4"/>
  <c r="CV78" i="4"/>
  <c r="CU78" i="4"/>
  <c r="CT78" i="4"/>
  <c r="CS78" i="4"/>
  <c r="CR78" i="4"/>
  <c r="CQ78" i="4"/>
  <c r="CP78" i="4"/>
  <c r="CN78" i="4"/>
  <c r="CM78" i="4"/>
  <c r="CL78" i="4"/>
  <c r="CH78" i="4"/>
  <c r="CE78" i="4"/>
  <c r="CC78" i="4"/>
  <c r="CA78" i="4"/>
  <c r="BY78" i="4"/>
  <c r="BW78" i="4"/>
  <c r="BU78" i="4"/>
  <c r="BS78" i="4"/>
  <c r="BQ78" i="4"/>
  <c r="BO78" i="4"/>
  <c r="BM78" i="4"/>
  <c r="BK78" i="4"/>
  <c r="BI78" i="4"/>
  <c r="BG78" i="4"/>
  <c r="BE78" i="4"/>
  <c r="BC78" i="4"/>
  <c r="BA78" i="4"/>
  <c r="AY78" i="4"/>
  <c r="AW78" i="4"/>
  <c r="AU78" i="4"/>
  <c r="AS78" i="4"/>
  <c r="AQ78" i="4"/>
  <c r="AO78" i="4"/>
  <c r="AM78" i="4"/>
  <c r="AK78" i="4"/>
  <c r="AI78" i="4"/>
  <c r="AG78" i="4"/>
  <c r="AE78" i="4"/>
  <c r="AC78" i="4"/>
  <c r="AA78" i="4"/>
  <c r="Y78" i="4"/>
  <c r="W78" i="4"/>
  <c r="U78" i="4"/>
  <c r="S78" i="4"/>
  <c r="Q78" i="4"/>
  <c r="O78" i="4"/>
  <c r="M78" i="4"/>
  <c r="K78" i="4"/>
  <c r="I78" i="4"/>
  <c r="G78" i="4"/>
  <c r="CW77" i="4"/>
  <c r="CY77" i="4"/>
  <c r="CV77" i="4"/>
  <c r="CU77" i="4"/>
  <c r="CT77" i="4"/>
  <c r="CS77" i="4"/>
  <c r="CR77" i="4"/>
  <c r="CX77" i="4"/>
  <c r="CQ77" i="4"/>
  <c r="CP77" i="4"/>
  <c r="CN77" i="4"/>
  <c r="CM77" i="4"/>
  <c r="CL77" i="4"/>
  <c r="CH77" i="4"/>
  <c r="CE77" i="4"/>
  <c r="CC77" i="4"/>
  <c r="CA77" i="4"/>
  <c r="BY77" i="4"/>
  <c r="BW77" i="4"/>
  <c r="BU77" i="4"/>
  <c r="BS77" i="4"/>
  <c r="BQ77" i="4"/>
  <c r="BO77" i="4"/>
  <c r="BM77" i="4"/>
  <c r="BK77" i="4"/>
  <c r="BI77" i="4"/>
  <c r="BG77" i="4"/>
  <c r="BE77" i="4"/>
  <c r="BC77" i="4"/>
  <c r="BA77" i="4"/>
  <c r="AY77" i="4"/>
  <c r="AW77" i="4"/>
  <c r="AU77" i="4"/>
  <c r="AS77" i="4"/>
  <c r="AQ77" i="4"/>
  <c r="AO77" i="4"/>
  <c r="AM77" i="4"/>
  <c r="AK77" i="4"/>
  <c r="AI77" i="4"/>
  <c r="AG77" i="4"/>
  <c r="AE77" i="4"/>
  <c r="AC77" i="4"/>
  <c r="AA77" i="4"/>
  <c r="Y77" i="4"/>
  <c r="W77" i="4"/>
  <c r="U77" i="4"/>
  <c r="S77" i="4"/>
  <c r="Q77" i="4"/>
  <c r="O77" i="4"/>
  <c r="M77" i="4"/>
  <c r="K77" i="4"/>
  <c r="I77" i="4"/>
  <c r="G77" i="4"/>
  <c r="CW76" i="4"/>
  <c r="CY76" i="4"/>
  <c r="CV76" i="4"/>
  <c r="CU76" i="4"/>
  <c r="CT76" i="4"/>
  <c r="CS76" i="4"/>
  <c r="CR76" i="4"/>
  <c r="CX76" i="4"/>
  <c r="CQ76" i="4"/>
  <c r="CP76" i="4"/>
  <c r="CN76" i="4"/>
  <c r="CM76" i="4"/>
  <c r="CL76" i="4"/>
  <c r="CH76" i="4"/>
  <c r="CE76" i="4"/>
  <c r="CC76" i="4"/>
  <c r="CA76" i="4"/>
  <c r="BY76" i="4"/>
  <c r="BW76" i="4"/>
  <c r="BU76" i="4"/>
  <c r="BS76" i="4"/>
  <c r="BQ76" i="4"/>
  <c r="BO76" i="4"/>
  <c r="BM76" i="4"/>
  <c r="BK76" i="4"/>
  <c r="BI76" i="4"/>
  <c r="BG76" i="4"/>
  <c r="BE76" i="4"/>
  <c r="BC76" i="4"/>
  <c r="BA76" i="4"/>
  <c r="AY76" i="4"/>
  <c r="AW76" i="4"/>
  <c r="AU76" i="4"/>
  <c r="AS76" i="4"/>
  <c r="AQ76" i="4"/>
  <c r="AO76" i="4"/>
  <c r="AM76" i="4"/>
  <c r="AK76" i="4"/>
  <c r="AI76" i="4"/>
  <c r="AG76" i="4"/>
  <c r="AE76" i="4"/>
  <c r="AC76" i="4"/>
  <c r="AA76" i="4"/>
  <c r="Y76" i="4"/>
  <c r="W76" i="4"/>
  <c r="U76" i="4"/>
  <c r="S76" i="4"/>
  <c r="Q76" i="4"/>
  <c r="O76" i="4"/>
  <c r="M76" i="4"/>
  <c r="K76" i="4"/>
  <c r="I76" i="4"/>
  <c r="G76" i="4"/>
  <c r="CW75" i="4"/>
  <c r="CY75" i="4"/>
  <c r="CV75" i="4"/>
  <c r="CU75" i="4"/>
  <c r="CT75" i="4"/>
  <c r="CS75" i="4"/>
  <c r="CR75" i="4"/>
  <c r="CX75" i="4"/>
  <c r="CQ75" i="4"/>
  <c r="CP75" i="4"/>
  <c r="CN75" i="4"/>
  <c r="CM75" i="4"/>
  <c r="CL75" i="4"/>
  <c r="CH75" i="4"/>
  <c r="CE75" i="4"/>
  <c r="CC75" i="4"/>
  <c r="CA75" i="4"/>
  <c r="BY75" i="4"/>
  <c r="BW75" i="4"/>
  <c r="BU75" i="4"/>
  <c r="BS75" i="4"/>
  <c r="BQ75" i="4"/>
  <c r="BO75" i="4"/>
  <c r="BM75" i="4"/>
  <c r="BK75" i="4"/>
  <c r="BI75" i="4"/>
  <c r="BG75" i="4"/>
  <c r="BE75" i="4"/>
  <c r="BC75" i="4"/>
  <c r="BA75" i="4"/>
  <c r="AY75" i="4"/>
  <c r="AW75" i="4"/>
  <c r="AU75" i="4"/>
  <c r="AS75" i="4"/>
  <c r="AQ75" i="4"/>
  <c r="AO75" i="4"/>
  <c r="AM75" i="4"/>
  <c r="AK75" i="4"/>
  <c r="AI75" i="4"/>
  <c r="AG75" i="4"/>
  <c r="AE75" i="4"/>
  <c r="AC75" i="4"/>
  <c r="AA75" i="4"/>
  <c r="Y75" i="4"/>
  <c r="W75" i="4"/>
  <c r="U75" i="4"/>
  <c r="S75" i="4"/>
  <c r="Q75" i="4"/>
  <c r="O75" i="4"/>
  <c r="M75" i="4"/>
  <c r="K75" i="4"/>
  <c r="I75" i="4"/>
  <c r="G75" i="4"/>
  <c r="CW74" i="4"/>
  <c r="CY74" i="4"/>
  <c r="CV74" i="4"/>
  <c r="CU74" i="4"/>
  <c r="CT74" i="4"/>
  <c r="CS74" i="4"/>
  <c r="CR74" i="4"/>
  <c r="CX74" i="4"/>
  <c r="CQ74" i="4"/>
  <c r="CP74" i="4"/>
  <c r="CN74" i="4"/>
  <c r="CM74" i="4"/>
  <c r="CL74" i="4"/>
  <c r="CH74" i="4"/>
  <c r="CE74" i="4"/>
  <c r="CC74" i="4"/>
  <c r="CA74" i="4"/>
  <c r="BY74" i="4"/>
  <c r="BW74" i="4"/>
  <c r="BU74" i="4"/>
  <c r="BS74" i="4"/>
  <c r="BQ74" i="4"/>
  <c r="BO74" i="4"/>
  <c r="BM74" i="4"/>
  <c r="BK74" i="4"/>
  <c r="BI74" i="4"/>
  <c r="BG74" i="4"/>
  <c r="BE74" i="4"/>
  <c r="BC74" i="4"/>
  <c r="BA74" i="4"/>
  <c r="AY74" i="4"/>
  <c r="AW74" i="4"/>
  <c r="AU74" i="4"/>
  <c r="AS74" i="4"/>
  <c r="AQ74" i="4"/>
  <c r="AO74" i="4"/>
  <c r="AM74" i="4"/>
  <c r="AK74" i="4"/>
  <c r="AI74" i="4"/>
  <c r="AG74" i="4"/>
  <c r="AE74" i="4"/>
  <c r="AC74" i="4"/>
  <c r="AA74" i="4"/>
  <c r="Y74" i="4"/>
  <c r="W74" i="4"/>
  <c r="U74" i="4"/>
  <c r="S74" i="4"/>
  <c r="Q74" i="4"/>
  <c r="O74" i="4"/>
  <c r="M74" i="4"/>
  <c r="K74" i="4"/>
  <c r="I74" i="4"/>
  <c r="G74" i="4"/>
  <c r="DI73" i="4"/>
  <c r="CR73" i="4"/>
  <c r="CX73" i="4"/>
  <c r="CE73" i="4"/>
  <c r="CC73" i="4"/>
  <c r="CA73" i="4"/>
  <c r="BY73" i="4"/>
  <c r="BW73" i="4"/>
  <c r="BU73" i="4"/>
  <c r="BS73" i="4"/>
  <c r="BQ73" i="4"/>
  <c r="BO73" i="4"/>
  <c r="BM73" i="4"/>
  <c r="BK73" i="4"/>
  <c r="BI73" i="4"/>
  <c r="BG73" i="4"/>
  <c r="BE73" i="4"/>
  <c r="BC73" i="4"/>
  <c r="BA73" i="4"/>
  <c r="AY73" i="4"/>
  <c r="AW73" i="4"/>
  <c r="AU73" i="4"/>
  <c r="CP73" i="4"/>
  <c r="CQ73" i="4"/>
  <c r="AS73" i="4"/>
  <c r="AQ73" i="4"/>
  <c r="AO73" i="4"/>
  <c r="AM73" i="4"/>
  <c r="AK73" i="4"/>
  <c r="AI73" i="4"/>
  <c r="AG73" i="4"/>
  <c r="AE73" i="4"/>
  <c r="AC73" i="4"/>
  <c r="AA73" i="4"/>
  <c r="Y73" i="4"/>
  <c r="W73" i="4"/>
  <c r="U73" i="4"/>
  <c r="S73" i="4"/>
  <c r="CT73" i="4"/>
  <c r="CU73" i="4"/>
  <c r="Q73" i="4"/>
  <c r="O73" i="4"/>
  <c r="M73" i="4"/>
  <c r="K73" i="4"/>
  <c r="I73" i="4"/>
  <c r="G73" i="4"/>
  <c r="CV73" i="4"/>
  <c r="CW73" i="4"/>
  <c r="CR72" i="4"/>
  <c r="CX72" i="4"/>
  <c r="CS72" i="4"/>
  <c r="CE72" i="4"/>
  <c r="CC72" i="4"/>
  <c r="CA72" i="4"/>
  <c r="BY72" i="4"/>
  <c r="BW72" i="4"/>
  <c r="BU72" i="4"/>
  <c r="BS72" i="4"/>
  <c r="BQ72" i="4"/>
  <c r="BO72" i="4"/>
  <c r="BM72" i="4"/>
  <c r="BK72" i="4"/>
  <c r="BI72" i="4"/>
  <c r="BG72" i="4"/>
  <c r="BE72" i="4"/>
  <c r="BC72" i="4"/>
  <c r="BA72" i="4"/>
  <c r="AY72" i="4"/>
  <c r="AW72" i="4"/>
  <c r="AU72" i="4"/>
  <c r="CP72" i="4"/>
  <c r="CQ72" i="4"/>
  <c r="AS72" i="4"/>
  <c r="AQ72" i="4"/>
  <c r="AO72" i="4"/>
  <c r="AM72" i="4"/>
  <c r="AK72" i="4"/>
  <c r="AI72" i="4"/>
  <c r="AG72" i="4"/>
  <c r="AE72" i="4"/>
  <c r="AC72" i="4"/>
  <c r="AA72" i="4"/>
  <c r="Y72" i="4"/>
  <c r="W72" i="4"/>
  <c r="U72" i="4"/>
  <c r="S72" i="4"/>
  <c r="CT72" i="4"/>
  <c r="CU72" i="4"/>
  <c r="Q72" i="4"/>
  <c r="O72" i="4"/>
  <c r="M72" i="4"/>
  <c r="K72" i="4"/>
  <c r="I72" i="4"/>
  <c r="G72" i="4"/>
  <c r="CV72" i="4"/>
  <c r="B72" i="4"/>
  <c r="B73" i="4"/>
  <c r="B74" i="4"/>
  <c r="B75" i="4"/>
  <c r="B76" i="4"/>
  <c r="B77" i="4"/>
  <c r="B78" i="4"/>
  <c r="B79" i="4"/>
  <c r="B80" i="4"/>
  <c r="B81" i="4"/>
  <c r="B82" i="4"/>
  <c r="B83" i="4"/>
  <c r="B84" i="4"/>
  <c r="B85" i="4"/>
  <c r="B86" i="4"/>
  <c r="B87" i="4"/>
  <c r="B88" i="4"/>
  <c r="B89" i="4"/>
  <c r="B90" i="4"/>
  <c r="B91" i="4"/>
  <c r="B92" i="4"/>
  <c r="B93" i="4"/>
  <c r="B94" i="4"/>
  <c r="B95" i="4"/>
  <c r="B96" i="4"/>
  <c r="B97" i="4"/>
  <c r="B98" i="4"/>
  <c r="B99" i="4"/>
  <c r="B100" i="4"/>
  <c r="B101" i="4"/>
  <c r="B102" i="4"/>
  <c r="B103" i="4"/>
  <c r="B104" i="4"/>
  <c r="B105" i="4"/>
  <c r="B106" i="4"/>
  <c r="B107" i="4"/>
  <c r="B108" i="4"/>
  <c r="B109" i="4"/>
  <c r="B110" i="4"/>
  <c r="B111" i="4"/>
  <c r="B112" i="4"/>
  <c r="B113" i="4"/>
  <c r="B114" i="4"/>
  <c r="CR71" i="4"/>
  <c r="CX71" i="4"/>
  <c r="CS71" i="4"/>
  <c r="CE71" i="4"/>
  <c r="CC71" i="4"/>
  <c r="CA71" i="4"/>
  <c r="BY71" i="4"/>
  <c r="BW71" i="4"/>
  <c r="BU71" i="4"/>
  <c r="BS71" i="4"/>
  <c r="BQ71" i="4"/>
  <c r="BO71" i="4"/>
  <c r="BM71" i="4"/>
  <c r="BK71" i="4"/>
  <c r="BI71" i="4"/>
  <c r="BG71" i="4"/>
  <c r="BE71" i="4"/>
  <c r="BC71" i="4"/>
  <c r="BA71" i="4"/>
  <c r="AY71" i="4"/>
  <c r="AW71" i="4"/>
  <c r="AU71" i="4"/>
  <c r="CP71" i="4"/>
  <c r="CQ71" i="4"/>
  <c r="AS71" i="4"/>
  <c r="AQ71" i="4"/>
  <c r="AO71" i="4"/>
  <c r="AM71" i="4"/>
  <c r="AK71" i="4"/>
  <c r="AI71" i="4"/>
  <c r="AG71" i="4"/>
  <c r="AE71" i="4"/>
  <c r="AC71" i="4"/>
  <c r="AA71" i="4"/>
  <c r="Y71" i="4"/>
  <c r="W71" i="4"/>
  <c r="U71" i="4"/>
  <c r="S71" i="4"/>
  <c r="CT71" i="4"/>
  <c r="CU71" i="4"/>
  <c r="Q71" i="4"/>
  <c r="O71" i="4"/>
  <c r="M71" i="4"/>
  <c r="K71" i="4"/>
  <c r="I71" i="4"/>
  <c r="G71" i="4"/>
  <c r="CV71" i="4"/>
  <c r="CR70" i="4"/>
  <c r="CX70" i="4"/>
  <c r="CS70" i="4"/>
  <c r="CE70" i="4"/>
  <c r="CC70" i="4"/>
  <c r="CA70" i="4"/>
  <c r="BY70" i="4"/>
  <c r="BW70" i="4"/>
  <c r="BU70" i="4"/>
  <c r="BS70" i="4"/>
  <c r="BQ70" i="4"/>
  <c r="BO70" i="4"/>
  <c r="BM70" i="4"/>
  <c r="BK70" i="4"/>
  <c r="BI70" i="4"/>
  <c r="BG70" i="4"/>
  <c r="BE70" i="4"/>
  <c r="BC70" i="4"/>
  <c r="BA70" i="4"/>
  <c r="AY70" i="4"/>
  <c r="AW70" i="4"/>
  <c r="AU70" i="4"/>
  <c r="CP70" i="4"/>
  <c r="CQ70" i="4"/>
  <c r="AS70" i="4"/>
  <c r="AQ70" i="4"/>
  <c r="AO70" i="4"/>
  <c r="AM70" i="4"/>
  <c r="AK70" i="4"/>
  <c r="AI70" i="4"/>
  <c r="AG70" i="4"/>
  <c r="AE70" i="4"/>
  <c r="AC70" i="4"/>
  <c r="AA70" i="4"/>
  <c r="Y70" i="4"/>
  <c r="W70" i="4"/>
  <c r="U70" i="4"/>
  <c r="S70" i="4"/>
  <c r="CT70" i="4"/>
  <c r="CU70" i="4"/>
  <c r="Q70" i="4"/>
  <c r="O70" i="4"/>
  <c r="M70" i="4"/>
  <c r="K70" i="4"/>
  <c r="I70" i="4"/>
  <c r="G70" i="4"/>
  <c r="CV70" i="4"/>
  <c r="CR69" i="4"/>
  <c r="CX69" i="4"/>
  <c r="CS69" i="4"/>
  <c r="CE69" i="4"/>
  <c r="CD117" i="4"/>
  <c r="CC69" i="4"/>
  <c r="CB117" i="4"/>
  <c r="CA69" i="4"/>
  <c r="BZ117" i="4"/>
  <c r="BY69" i="4"/>
  <c r="BX117" i="4"/>
  <c r="BW69" i="4"/>
  <c r="BV117" i="4"/>
  <c r="BU69" i="4"/>
  <c r="BT117" i="4"/>
  <c r="BS69" i="4"/>
  <c r="BR117" i="4"/>
  <c r="BQ69" i="4"/>
  <c r="BP117" i="4"/>
  <c r="BO69" i="4"/>
  <c r="BN117" i="4"/>
  <c r="BM69" i="4"/>
  <c r="BL117" i="4"/>
  <c r="BK69" i="4"/>
  <c r="BJ117" i="4"/>
  <c r="BI69" i="4"/>
  <c r="BH117" i="4"/>
  <c r="BG69" i="4"/>
  <c r="BF117" i="4"/>
  <c r="BE69" i="4"/>
  <c r="BD117" i="4"/>
  <c r="BC69" i="4"/>
  <c r="BB117" i="4"/>
  <c r="BA69" i="4"/>
  <c r="AZ117" i="4"/>
  <c r="AY69" i="4"/>
  <c r="AX117" i="4"/>
  <c r="AW69" i="4"/>
  <c r="AV117" i="4"/>
  <c r="AU69" i="4"/>
  <c r="AT117" i="4"/>
  <c r="AS69" i="4"/>
  <c r="AR117" i="4"/>
  <c r="AQ69" i="4"/>
  <c r="AP117" i="4"/>
  <c r="AO69" i="4"/>
  <c r="AN117" i="4"/>
  <c r="AM69" i="4"/>
  <c r="AL117" i="4"/>
  <c r="AK69" i="4"/>
  <c r="AJ117" i="4"/>
  <c r="AI69" i="4"/>
  <c r="AH117" i="4"/>
  <c r="AG69" i="4"/>
  <c r="AF117" i="4"/>
  <c r="AE69" i="4"/>
  <c r="AD117" i="4"/>
  <c r="AC69" i="4"/>
  <c r="AB117" i="4"/>
  <c r="AA69" i="4"/>
  <c r="Z117" i="4"/>
  <c r="Y69" i="4"/>
  <c r="X117" i="4"/>
  <c r="W69" i="4"/>
  <c r="V117" i="4"/>
  <c r="U69" i="4"/>
  <c r="T117" i="4"/>
  <c r="S69" i="4"/>
  <c r="R117" i="4"/>
  <c r="Q69" i="4"/>
  <c r="P117" i="4"/>
  <c r="O69" i="4"/>
  <c r="N117" i="4"/>
  <c r="M69" i="4"/>
  <c r="L117" i="4"/>
  <c r="K69" i="4"/>
  <c r="J117" i="4"/>
  <c r="I69" i="4"/>
  <c r="H117" i="4"/>
  <c r="G69" i="4"/>
  <c r="F117" i="4"/>
  <c r="CV65" i="4"/>
  <c r="DI72" i="4"/>
  <c r="CT65" i="4"/>
  <c r="DI71" i="4"/>
  <c r="CR65" i="4"/>
  <c r="DI70" i="4"/>
  <c r="CP65" i="4"/>
  <c r="DI69" i="4"/>
  <c r="C58" i="4"/>
  <c r="F61" i="4"/>
  <c r="F62" i="4"/>
  <c r="F60" i="4"/>
  <c r="CX54" i="4"/>
  <c r="CV54" i="4"/>
  <c r="CT54" i="4"/>
  <c r="CR54" i="4"/>
  <c r="CP54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54" i="4"/>
  <c r="B55" i="4"/>
  <c r="B56" i="4"/>
  <c r="B57" i="4"/>
  <c r="F12" i="4"/>
  <c r="F11" i="4"/>
  <c r="CN113" i="3"/>
  <c r="CN114" i="3"/>
  <c r="CN115" i="3"/>
  <c r="CM113" i="3"/>
  <c r="CM114" i="3"/>
  <c r="CM115" i="3"/>
  <c r="CH69" i="3"/>
  <c r="CJ69" i="3" s="1"/>
  <c r="CV76" i="3"/>
  <c r="CW76" i="3" s="1"/>
  <c r="CY76" i="3" s="1"/>
  <c r="CV77" i="3"/>
  <c r="CV78" i="3"/>
  <c r="CV79" i="3"/>
  <c r="CW79" i="3" s="1"/>
  <c r="CY79" i="3" s="1"/>
  <c r="CV80" i="3"/>
  <c r="CV81" i="3"/>
  <c r="CV82" i="3"/>
  <c r="CV83" i="3"/>
  <c r="CV84" i="3"/>
  <c r="CV85" i="3"/>
  <c r="CV86" i="3"/>
  <c r="CV87" i="3"/>
  <c r="CV88" i="3"/>
  <c r="CV89" i="3"/>
  <c r="CV90" i="3"/>
  <c r="CV91" i="3"/>
  <c r="CV92" i="3"/>
  <c r="CV93" i="3"/>
  <c r="CV94" i="3"/>
  <c r="CV95" i="3"/>
  <c r="CV96" i="3"/>
  <c r="CV97" i="3"/>
  <c r="CV98" i="3"/>
  <c r="CV99" i="3"/>
  <c r="CV100" i="3"/>
  <c r="CV101" i="3"/>
  <c r="CV102" i="3"/>
  <c r="CV103" i="3"/>
  <c r="CV104" i="3"/>
  <c r="CV105" i="3"/>
  <c r="CV106" i="3"/>
  <c r="CV107" i="3"/>
  <c r="CV108" i="3"/>
  <c r="CV109" i="3"/>
  <c r="CV110" i="3"/>
  <c r="CV111" i="3"/>
  <c r="CV112" i="3"/>
  <c r="CV113" i="3"/>
  <c r="CV114" i="3"/>
  <c r="CV115" i="3"/>
  <c r="CT74" i="3"/>
  <c r="CT75" i="3"/>
  <c r="CT76" i="3"/>
  <c r="CT77" i="3"/>
  <c r="CU77" i="3" s="1"/>
  <c r="CT78" i="3"/>
  <c r="CT79" i="3"/>
  <c r="CT80" i="3"/>
  <c r="CU80" i="3" s="1"/>
  <c r="CT81" i="3"/>
  <c r="CT82" i="3"/>
  <c r="CT83" i="3"/>
  <c r="CT84" i="3"/>
  <c r="CT85" i="3"/>
  <c r="CT86" i="3"/>
  <c r="CT87" i="3"/>
  <c r="CT88" i="3"/>
  <c r="CT89" i="3"/>
  <c r="CT90" i="3"/>
  <c r="CT91" i="3"/>
  <c r="CT92" i="3"/>
  <c r="CT93" i="3"/>
  <c r="CT94" i="3"/>
  <c r="CU94" i="3" s="1"/>
  <c r="CT95" i="3"/>
  <c r="CT96" i="3"/>
  <c r="CT97" i="3"/>
  <c r="CT98" i="3"/>
  <c r="CT99" i="3"/>
  <c r="CT100" i="3"/>
  <c r="CT101" i="3"/>
  <c r="CT102" i="3"/>
  <c r="CT103" i="3"/>
  <c r="CT104" i="3"/>
  <c r="CT105" i="3"/>
  <c r="CT106" i="3"/>
  <c r="CT107" i="3"/>
  <c r="CT108" i="3"/>
  <c r="CT109" i="3"/>
  <c r="CT110" i="3"/>
  <c r="CT111" i="3"/>
  <c r="CT112" i="3"/>
  <c r="CT113" i="3"/>
  <c r="CT114" i="3"/>
  <c r="CT115" i="3"/>
  <c r="CR70" i="3"/>
  <c r="CX70" i="3" s="1"/>
  <c r="CR71" i="3"/>
  <c r="CX71" i="3" s="1"/>
  <c r="CR72" i="3"/>
  <c r="CX72" i="3" s="1"/>
  <c r="CR73" i="3"/>
  <c r="CX73" i="3" s="1"/>
  <c r="CR74" i="3"/>
  <c r="CX74" i="3" s="1"/>
  <c r="CR75" i="3"/>
  <c r="CX75" i="3" s="1"/>
  <c r="CR76" i="3"/>
  <c r="CX76" i="3" s="1"/>
  <c r="CR77" i="3"/>
  <c r="CX77" i="3" s="1"/>
  <c r="CR78" i="3"/>
  <c r="CX78" i="3" s="1"/>
  <c r="CR79" i="3"/>
  <c r="CX79" i="3" s="1"/>
  <c r="CR80" i="3"/>
  <c r="CX80" i="3" s="1"/>
  <c r="CR81" i="3"/>
  <c r="CX81" i="3" s="1"/>
  <c r="CR82" i="3"/>
  <c r="CX82" i="3" s="1"/>
  <c r="CR83" i="3"/>
  <c r="CX83" i="3" s="1"/>
  <c r="CR84" i="3"/>
  <c r="CX84" i="3" s="1"/>
  <c r="CR85" i="3"/>
  <c r="CX85" i="3" s="1"/>
  <c r="CR86" i="3"/>
  <c r="CX86" i="3" s="1"/>
  <c r="CR87" i="3"/>
  <c r="CX87" i="3" s="1"/>
  <c r="CR88" i="3"/>
  <c r="CX88" i="3" s="1"/>
  <c r="CR89" i="3"/>
  <c r="CX89" i="3" s="1"/>
  <c r="CR90" i="3"/>
  <c r="CX90" i="3" s="1"/>
  <c r="CR91" i="3"/>
  <c r="CX91" i="3" s="1"/>
  <c r="CR92" i="3"/>
  <c r="CX92" i="3" s="1"/>
  <c r="CR93" i="3"/>
  <c r="CX93" i="3" s="1"/>
  <c r="CR94" i="3"/>
  <c r="CX94" i="3" s="1"/>
  <c r="CR95" i="3"/>
  <c r="CX95" i="3" s="1"/>
  <c r="CR96" i="3"/>
  <c r="CX96" i="3" s="1"/>
  <c r="CR97" i="3"/>
  <c r="CX97" i="3" s="1"/>
  <c r="CR98" i="3"/>
  <c r="CX98" i="3" s="1"/>
  <c r="CR99" i="3"/>
  <c r="CX99" i="3" s="1"/>
  <c r="CR100" i="3"/>
  <c r="CX100" i="3" s="1"/>
  <c r="CR101" i="3"/>
  <c r="CX101" i="3" s="1"/>
  <c r="CR102" i="3"/>
  <c r="CX102" i="3" s="1"/>
  <c r="CR103" i="3"/>
  <c r="CX103" i="3" s="1"/>
  <c r="CR104" i="3"/>
  <c r="CX104" i="3" s="1"/>
  <c r="CR105" i="3"/>
  <c r="CX105" i="3" s="1"/>
  <c r="CR106" i="3"/>
  <c r="CX106" i="3" s="1"/>
  <c r="CR107" i="3"/>
  <c r="CX107" i="3" s="1"/>
  <c r="CR108" i="3"/>
  <c r="CX108" i="3" s="1"/>
  <c r="CR109" i="3"/>
  <c r="CX109" i="3" s="1"/>
  <c r="CR110" i="3"/>
  <c r="CX110" i="3" s="1"/>
  <c r="CR111" i="3"/>
  <c r="CX111" i="3" s="1"/>
  <c r="CR112" i="3"/>
  <c r="CX112" i="3" s="1"/>
  <c r="CR113" i="3"/>
  <c r="CX113" i="3" s="1"/>
  <c r="CR114" i="3"/>
  <c r="CR115" i="3"/>
  <c r="CR69" i="3"/>
  <c r="CX69" i="3" s="1"/>
  <c r="CP70" i="3"/>
  <c r="CQ70" i="3" s="1"/>
  <c r="CP74" i="3"/>
  <c r="CP75" i="3"/>
  <c r="CP76" i="3"/>
  <c r="CQ76" i="3" s="1"/>
  <c r="CP77" i="3"/>
  <c r="CP78" i="3"/>
  <c r="CP79" i="3"/>
  <c r="CP80" i="3"/>
  <c r="CQ80" i="3" s="1"/>
  <c r="CP81" i="3"/>
  <c r="CP82" i="3"/>
  <c r="CP83" i="3"/>
  <c r="CP84" i="3"/>
  <c r="CQ84" i="3" s="1"/>
  <c r="CP85" i="3"/>
  <c r="CP86" i="3"/>
  <c r="CP87" i="3"/>
  <c r="CP88" i="3"/>
  <c r="CP89" i="3"/>
  <c r="CP90" i="3"/>
  <c r="CQ90" i="3" s="1"/>
  <c r="CP91" i="3"/>
  <c r="CP92" i="3"/>
  <c r="CP93" i="3"/>
  <c r="CP94" i="3"/>
  <c r="CQ94" i="3" s="1"/>
  <c r="CP95" i="3"/>
  <c r="CP96" i="3"/>
  <c r="CQ96" i="3" s="1"/>
  <c r="CP97" i="3"/>
  <c r="CP98" i="3"/>
  <c r="CQ98" i="3" s="1"/>
  <c r="CP99" i="3"/>
  <c r="CP100" i="3"/>
  <c r="CQ100" i="3" s="1"/>
  <c r="CP101" i="3"/>
  <c r="CP102" i="3"/>
  <c r="CQ102" i="3" s="1"/>
  <c r="CP103" i="3"/>
  <c r="CP104" i="3"/>
  <c r="CP105" i="3"/>
  <c r="CP106" i="3"/>
  <c r="CP107" i="3"/>
  <c r="CP108" i="3"/>
  <c r="CP109" i="3"/>
  <c r="CP110" i="3"/>
  <c r="CP111" i="3"/>
  <c r="CP112" i="3"/>
  <c r="CQ112" i="3" s="1"/>
  <c r="CP113" i="3"/>
  <c r="CP114" i="3"/>
  <c r="CP115" i="3"/>
  <c r="CP69" i="3"/>
  <c r="CV65" i="3"/>
  <c r="CT65" i="3"/>
  <c r="CR65" i="3"/>
  <c r="CP65" i="3"/>
  <c r="DI73" i="3"/>
  <c r="DI72" i="3"/>
  <c r="DI71" i="3"/>
  <c r="DI70" i="3"/>
  <c r="DI69" i="3"/>
  <c r="CX54" i="3"/>
  <c r="AK113" i="3"/>
  <c r="AK114" i="3"/>
  <c r="AK115" i="3"/>
  <c r="AJ117" i="3"/>
  <c r="CF117" i="3"/>
  <c r="CS76" i="3"/>
  <c r="CS81" i="3"/>
  <c r="CS83" i="3"/>
  <c r="CS84" i="3"/>
  <c r="CS86" i="3"/>
  <c r="CS87" i="3"/>
  <c r="CS88" i="3"/>
  <c r="CS89" i="3"/>
  <c r="CS90" i="3"/>
  <c r="CS91" i="3"/>
  <c r="CS92" i="3"/>
  <c r="CS93" i="3"/>
  <c r="CS94" i="3"/>
  <c r="CS95" i="3"/>
  <c r="CS96" i="3"/>
  <c r="CS97" i="3"/>
  <c r="CS98" i="3"/>
  <c r="CS99" i="3"/>
  <c r="CS100" i="3"/>
  <c r="CS101" i="3"/>
  <c r="CS102" i="3"/>
  <c r="CS105" i="3"/>
  <c r="CS107" i="3"/>
  <c r="CS108" i="3"/>
  <c r="CS112" i="3"/>
  <c r="CS113" i="3"/>
  <c r="CS114" i="3"/>
  <c r="CS115" i="3"/>
  <c r="CS70" i="3"/>
  <c r="CS72" i="3"/>
  <c r="CS78" i="3"/>
  <c r="CV54" i="3"/>
  <c r="CE113" i="3"/>
  <c r="CE114" i="3"/>
  <c r="CE115" i="3"/>
  <c r="CD117" i="3"/>
  <c r="CC113" i="3"/>
  <c r="CC114" i="3"/>
  <c r="CC115" i="3"/>
  <c r="CB117" i="3"/>
  <c r="CA113" i="3"/>
  <c r="CA114" i="3"/>
  <c r="CA115" i="3"/>
  <c r="BZ117" i="3"/>
  <c r="BY113" i="3"/>
  <c r="BY114" i="3"/>
  <c r="BY115" i="3"/>
  <c r="BX117" i="3"/>
  <c r="BW113" i="3"/>
  <c r="BW114" i="3"/>
  <c r="BW115" i="3"/>
  <c r="BU113" i="3"/>
  <c r="BU114" i="3"/>
  <c r="BU115" i="3"/>
  <c r="BS113" i="3"/>
  <c r="BS114" i="3"/>
  <c r="BS115" i="3"/>
  <c r="BQ113" i="3"/>
  <c r="BQ114" i="3"/>
  <c r="BQ115" i="3"/>
  <c r="BO113" i="3"/>
  <c r="BO114" i="3"/>
  <c r="BO115" i="3"/>
  <c r="BM113" i="3"/>
  <c r="BM114" i="3"/>
  <c r="BM115" i="3"/>
  <c r="BK113" i="3"/>
  <c r="BK114" i="3"/>
  <c r="BK115" i="3"/>
  <c r="BI113" i="3"/>
  <c r="BI114" i="3"/>
  <c r="BI115" i="3"/>
  <c r="BG113" i="3"/>
  <c r="BG114" i="3"/>
  <c r="BG115" i="3"/>
  <c r="BE113" i="3"/>
  <c r="BE114" i="3"/>
  <c r="BE115" i="3"/>
  <c r="BC113" i="3"/>
  <c r="BC114" i="3"/>
  <c r="BC115" i="3"/>
  <c r="BA113" i="3"/>
  <c r="BA114" i="3"/>
  <c r="BA115" i="3"/>
  <c r="AZ117" i="3"/>
  <c r="AY113" i="3"/>
  <c r="AY114" i="3"/>
  <c r="AY115" i="3"/>
  <c r="AW113" i="3"/>
  <c r="AW114" i="3"/>
  <c r="AW115" i="3"/>
  <c r="AV117" i="3"/>
  <c r="CP71" i="3"/>
  <c r="CQ71" i="3" s="1"/>
  <c r="CP72" i="3"/>
  <c r="CQ72" i="3"/>
  <c r="CP73" i="3"/>
  <c r="CQ73" i="3" s="1"/>
  <c r="AU113" i="3"/>
  <c r="AU114" i="3"/>
  <c r="AU115" i="3"/>
  <c r="AT117" i="3"/>
  <c r="AS113" i="3"/>
  <c r="AS114" i="3"/>
  <c r="AS115" i="3"/>
  <c r="AL117" i="3"/>
  <c r="AG114" i="3"/>
  <c r="AG115" i="3"/>
  <c r="AQ115" i="3"/>
  <c r="AO115" i="3"/>
  <c r="AQ113" i="3"/>
  <c r="AQ114" i="3"/>
  <c r="AO113" i="3"/>
  <c r="AO114" i="3"/>
  <c r="AM113" i="3"/>
  <c r="AM114" i="3"/>
  <c r="AM115" i="3"/>
  <c r="AI113" i="3"/>
  <c r="AI114" i="3"/>
  <c r="AI115" i="3"/>
  <c r="AG113" i="3"/>
  <c r="AE113" i="3"/>
  <c r="AE114" i="3"/>
  <c r="AE115" i="3"/>
  <c r="AC113" i="3"/>
  <c r="AC114" i="3"/>
  <c r="AC115" i="3"/>
  <c r="AA113" i="3"/>
  <c r="AA114" i="3"/>
  <c r="AA115" i="3"/>
  <c r="Z117" i="3"/>
  <c r="Y113" i="3"/>
  <c r="Y114" i="3"/>
  <c r="Y115" i="3"/>
  <c r="W113" i="3"/>
  <c r="W114" i="3"/>
  <c r="W115" i="3"/>
  <c r="U113" i="3"/>
  <c r="U114" i="3"/>
  <c r="U115" i="3"/>
  <c r="CT70" i="3"/>
  <c r="CU70" i="3" s="1"/>
  <c r="CT71" i="3"/>
  <c r="CU71" i="3" s="1"/>
  <c r="CS71" i="3"/>
  <c r="CT72" i="3"/>
  <c r="CU72" i="3" s="1"/>
  <c r="CT73" i="3"/>
  <c r="CU73" i="3"/>
  <c r="S113" i="3"/>
  <c r="S114" i="3"/>
  <c r="S115" i="3"/>
  <c r="CT69" i="3"/>
  <c r="CU69" i="3"/>
  <c r="R117" i="3"/>
  <c r="CQ115" i="3"/>
  <c r="CH82" i="3"/>
  <c r="CI82" i="3" s="1"/>
  <c r="CL82" i="3" s="1"/>
  <c r="CH83" i="3"/>
  <c r="CJ83" i="3" s="1"/>
  <c r="CH84" i="3"/>
  <c r="CJ84" i="3" s="1"/>
  <c r="CH85" i="3"/>
  <c r="CJ85" i="3" s="1"/>
  <c r="CH86" i="3"/>
  <c r="CK86" i="3" s="1"/>
  <c r="CH87" i="3"/>
  <c r="CJ87" i="3" s="1"/>
  <c r="CH88" i="3"/>
  <c r="CK88" i="3" s="1"/>
  <c r="CH89" i="3"/>
  <c r="CJ89" i="3" s="1"/>
  <c r="CH90" i="3"/>
  <c r="CJ90" i="3" s="1"/>
  <c r="CH91" i="3"/>
  <c r="CK91" i="3" s="1"/>
  <c r="CH92" i="3"/>
  <c r="CJ92" i="3" s="1"/>
  <c r="CH93" i="3"/>
  <c r="CK93" i="3" s="1"/>
  <c r="CH94" i="3"/>
  <c r="CK94" i="3" s="1"/>
  <c r="CH95" i="3"/>
  <c r="CK95" i="3" s="1"/>
  <c r="CH96" i="3"/>
  <c r="CK96" i="3" s="1"/>
  <c r="CH97" i="3"/>
  <c r="CI97" i="3" s="1"/>
  <c r="CH98" i="3"/>
  <c r="CJ98" i="3" s="1"/>
  <c r="CH99" i="3"/>
  <c r="CK99" i="3" s="1"/>
  <c r="CH100" i="3"/>
  <c r="CJ100" i="3" s="1"/>
  <c r="CH101" i="3"/>
  <c r="CK101" i="3" s="1"/>
  <c r="CH102" i="3"/>
  <c r="CK102" i="3" s="1"/>
  <c r="CH103" i="3"/>
  <c r="CK103" i="3" s="1"/>
  <c r="CH104" i="3"/>
  <c r="CK104" i="3" s="1"/>
  <c r="CH105" i="3"/>
  <c r="CI105" i="3" s="1"/>
  <c r="CL105" i="3" s="1"/>
  <c r="CH106" i="3"/>
  <c r="CJ106" i="3" s="1"/>
  <c r="CH107" i="3"/>
  <c r="CK107" i="3" s="1"/>
  <c r="CH108" i="3"/>
  <c r="CK108" i="3" s="1"/>
  <c r="CH109" i="3"/>
  <c r="CI109" i="3" s="1"/>
  <c r="CL109" i="3" s="1"/>
  <c r="CH110" i="3"/>
  <c r="CK110" i="3" s="1"/>
  <c r="CH111" i="3"/>
  <c r="CK111" i="3" s="1"/>
  <c r="CH112" i="3"/>
  <c r="CK112" i="3" s="1"/>
  <c r="CH113" i="3"/>
  <c r="CK113" i="3" s="1"/>
  <c r="CH114" i="3"/>
  <c r="CH115" i="3"/>
  <c r="Q113" i="3"/>
  <c r="Q114" i="3"/>
  <c r="Q115" i="3"/>
  <c r="CW82" i="3"/>
  <c r="CY82" i="3" s="1"/>
  <c r="CW83" i="3"/>
  <c r="CY83" i="3" s="1"/>
  <c r="CW84" i="3"/>
  <c r="CY84" i="3" s="1"/>
  <c r="CW85" i="3"/>
  <c r="CY85" i="3" s="1"/>
  <c r="CW86" i="3"/>
  <c r="CY86" i="3" s="1"/>
  <c r="CW87" i="3"/>
  <c r="CY87" i="3" s="1"/>
  <c r="CW88" i="3"/>
  <c r="CY88" i="3" s="1"/>
  <c r="CW89" i="3"/>
  <c r="CY89" i="3" s="1"/>
  <c r="CW90" i="3"/>
  <c r="CY90" i="3" s="1"/>
  <c r="CW91" i="3"/>
  <c r="CY91" i="3" s="1"/>
  <c r="CW92" i="3"/>
  <c r="CY92" i="3" s="1"/>
  <c r="CW93" i="3"/>
  <c r="CY93" i="3" s="1"/>
  <c r="CW94" i="3"/>
  <c r="CY94" i="3" s="1"/>
  <c r="CW95" i="3"/>
  <c r="CY95" i="3" s="1"/>
  <c r="CW96" i="3"/>
  <c r="CY96" i="3" s="1"/>
  <c r="CW97" i="3"/>
  <c r="CY97" i="3" s="1"/>
  <c r="CW98" i="3"/>
  <c r="CY98" i="3" s="1"/>
  <c r="CW99" i="3"/>
  <c r="CY99" i="3" s="1"/>
  <c r="CW100" i="3"/>
  <c r="CY100" i="3" s="1"/>
  <c r="CW101" i="3"/>
  <c r="CY101" i="3" s="1"/>
  <c r="CW102" i="3"/>
  <c r="CY102" i="3" s="1"/>
  <c r="CW103" i="3"/>
  <c r="CY103" i="3" s="1"/>
  <c r="CW104" i="3"/>
  <c r="CY104" i="3" s="1"/>
  <c r="CW105" i="3"/>
  <c r="CY105" i="3" s="1"/>
  <c r="CW106" i="3"/>
  <c r="CY106" i="3" s="1"/>
  <c r="CW107" i="3"/>
  <c r="CY107" i="3" s="1"/>
  <c r="CW108" i="3"/>
  <c r="CY108" i="3" s="1"/>
  <c r="CW109" i="3"/>
  <c r="CY109" i="3" s="1"/>
  <c r="CW110" i="3"/>
  <c r="CY110" i="3" s="1"/>
  <c r="CW111" i="3"/>
  <c r="CY111" i="3" s="1"/>
  <c r="CW112" i="3"/>
  <c r="CY112" i="3" s="1"/>
  <c r="CW113" i="3"/>
  <c r="CY113" i="3" s="1"/>
  <c r="CW114" i="3"/>
  <c r="CY114" i="3"/>
  <c r="CW115" i="3"/>
  <c r="CY115" i="3"/>
  <c r="CT54" i="3"/>
  <c r="CR54" i="3"/>
  <c r="CP54" i="3"/>
  <c r="CQ82" i="3"/>
  <c r="CU82" i="3"/>
  <c r="CQ89" i="3"/>
  <c r="CU89" i="3"/>
  <c r="CU90" i="3"/>
  <c r="CQ91" i="3"/>
  <c r="CU91" i="3"/>
  <c r="CQ92" i="3"/>
  <c r="CU92" i="3"/>
  <c r="CQ93" i="3"/>
  <c r="CU93" i="3"/>
  <c r="F12" i="3"/>
  <c r="F12" i="6" s="1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55" i="3"/>
  <c r="B56" i="3"/>
  <c r="B57" i="3"/>
  <c r="C58" i="3"/>
  <c r="F61" i="3"/>
  <c r="F62" i="3"/>
  <c r="B72" i="3"/>
  <c r="B73" i="3"/>
  <c r="B74" i="3"/>
  <c r="B75" i="3"/>
  <c r="B76" i="3"/>
  <c r="B77" i="3"/>
  <c r="B78" i="3"/>
  <c r="B79" i="3"/>
  <c r="B80" i="3"/>
  <c r="B81" i="3"/>
  <c r="B82" i="3"/>
  <c r="B83" i="3"/>
  <c r="B84" i="3"/>
  <c r="B85" i="3"/>
  <c r="B86" i="3"/>
  <c r="B87" i="3"/>
  <c r="B88" i="3"/>
  <c r="B89" i="3"/>
  <c r="B90" i="3"/>
  <c r="B91" i="3"/>
  <c r="B92" i="3"/>
  <c r="B93" i="3"/>
  <c r="B94" i="3"/>
  <c r="B95" i="3"/>
  <c r="B96" i="3"/>
  <c r="B97" i="3"/>
  <c r="B98" i="3"/>
  <c r="B99" i="3"/>
  <c r="B100" i="3"/>
  <c r="B101" i="3"/>
  <c r="B102" i="3"/>
  <c r="B103" i="3"/>
  <c r="B104" i="3"/>
  <c r="B105" i="3"/>
  <c r="B106" i="3"/>
  <c r="B107" i="3"/>
  <c r="B108" i="3"/>
  <c r="B109" i="3"/>
  <c r="B110" i="3"/>
  <c r="B111" i="3"/>
  <c r="B112" i="3"/>
  <c r="B113" i="3"/>
  <c r="B114" i="3"/>
  <c r="CW77" i="3"/>
  <c r="CY77" i="3" s="1"/>
  <c r="CW78" i="3"/>
  <c r="CY78" i="3" s="1"/>
  <c r="CW80" i="3"/>
  <c r="CY80" i="3" s="1"/>
  <c r="CW81" i="3"/>
  <c r="CY81" i="3" s="1"/>
  <c r="CU83" i="3"/>
  <c r="CU84" i="3"/>
  <c r="CU85" i="3"/>
  <c r="CU86" i="3"/>
  <c r="CU87" i="3"/>
  <c r="CU88" i="3"/>
  <c r="CU95" i="3"/>
  <c r="CU96" i="3"/>
  <c r="CU97" i="3"/>
  <c r="CU98" i="3"/>
  <c r="CU99" i="3"/>
  <c r="CU100" i="3"/>
  <c r="CU101" i="3"/>
  <c r="CU102" i="3"/>
  <c r="CU103" i="3"/>
  <c r="CU104" i="3"/>
  <c r="CU105" i="3"/>
  <c r="CU106" i="3"/>
  <c r="CU107" i="3"/>
  <c r="CU108" i="3"/>
  <c r="CU109" i="3"/>
  <c r="CU110" i="3"/>
  <c r="CU111" i="3"/>
  <c r="CU112" i="3"/>
  <c r="G113" i="3"/>
  <c r="I113" i="3"/>
  <c r="K113" i="3"/>
  <c r="M113" i="3"/>
  <c r="O113" i="3"/>
  <c r="CU113" i="3"/>
  <c r="G114" i="3"/>
  <c r="I114" i="3"/>
  <c r="K114" i="3"/>
  <c r="M114" i="3"/>
  <c r="O114" i="3"/>
  <c r="CU114" i="3"/>
  <c r="G115" i="3"/>
  <c r="I115" i="3"/>
  <c r="K115" i="3"/>
  <c r="M115" i="3"/>
  <c r="O115" i="3"/>
  <c r="CU115" i="3"/>
  <c r="CQ88" i="3"/>
  <c r="CQ87" i="3"/>
  <c r="CQ86" i="3"/>
  <c r="CQ85" i="3"/>
  <c r="CQ83" i="3"/>
  <c r="CQ114" i="3"/>
  <c r="CQ113" i="3"/>
  <c r="CQ111" i="3"/>
  <c r="CQ110" i="3"/>
  <c r="CQ108" i="3"/>
  <c r="CQ107" i="3"/>
  <c r="CQ106" i="3"/>
  <c r="CQ105" i="3"/>
  <c r="CQ104" i="3"/>
  <c r="CQ103" i="3"/>
  <c r="CQ101" i="3"/>
  <c r="CQ99" i="3"/>
  <c r="CQ97" i="3"/>
  <c r="CQ95" i="3"/>
  <c r="CQ81" i="3"/>
  <c r="CQ109" i="3"/>
  <c r="CI113" i="3"/>
  <c r="CL113" i="3"/>
  <c r="CI114" i="3"/>
  <c r="CL114" i="3"/>
  <c r="CI115" i="3"/>
  <c r="CL115" i="3"/>
  <c r="CI96" i="3"/>
  <c r="CL96" i="3" s="1"/>
  <c r="CL97" i="3"/>
  <c r="CQ78" i="3"/>
  <c r="CQ79" i="3"/>
  <c r="CQ77" i="3"/>
  <c r="CH73" i="3"/>
  <c r="CJ73" i="3" s="1"/>
  <c r="CH75" i="3"/>
  <c r="CI75" i="3" s="1"/>
  <c r="CL75" i="3" s="1"/>
  <c r="CH74" i="3"/>
  <c r="CI74" i="3" s="1"/>
  <c r="CL74" i="3" s="1"/>
  <c r="CU81" i="3"/>
  <c r="CU79" i="3"/>
  <c r="CH72" i="3"/>
  <c r="CJ72" i="3" s="1"/>
  <c r="CH71" i="3"/>
  <c r="CK71" i="3" s="1"/>
  <c r="CH70" i="3"/>
  <c r="CJ70" i="3" s="1"/>
  <c r="CU78" i="3"/>
  <c r="CU76" i="3"/>
  <c r="CU75" i="3"/>
  <c r="CU74" i="3"/>
  <c r="CQ75" i="3"/>
  <c r="CQ74" i="3"/>
  <c r="CH81" i="3"/>
  <c r="CH80" i="3"/>
  <c r="CI80" i="3" s="1"/>
  <c r="CL80" i="3" s="1"/>
  <c r="CH79" i="3"/>
  <c r="CH78" i="3"/>
  <c r="CJ78" i="3" s="1"/>
  <c r="CH77" i="3"/>
  <c r="CH76" i="3"/>
  <c r="CJ76" i="3" s="1"/>
  <c r="F60" i="3"/>
  <c r="CK114" i="3"/>
  <c r="CK115" i="3"/>
  <c r="AN117" i="3"/>
  <c r="AH117" i="3"/>
  <c r="AF117" i="3"/>
  <c r="AD117" i="3"/>
  <c r="AB117" i="3"/>
  <c r="V117" i="3"/>
  <c r="T117" i="3"/>
  <c r="P117" i="3"/>
  <c r="N117" i="3"/>
  <c r="L117" i="3"/>
  <c r="J117" i="3"/>
  <c r="X117" i="3"/>
  <c r="AP117" i="3"/>
  <c r="AR117" i="3"/>
  <c r="AX117" i="3"/>
  <c r="BB117" i="3"/>
  <c r="BD117" i="3"/>
  <c r="BF117" i="3"/>
  <c r="BH117" i="3"/>
  <c r="BJ117" i="3"/>
  <c r="BL117" i="3"/>
  <c r="BN117" i="3"/>
  <c r="BP117" i="3"/>
  <c r="BR117" i="3"/>
  <c r="BT117" i="3"/>
  <c r="BV117" i="3"/>
  <c r="CQ69" i="3"/>
  <c r="CJ115" i="3"/>
  <c r="CJ114" i="3"/>
  <c r="CJ113" i="3"/>
  <c r="CJ104" i="3"/>
  <c r="CJ88" i="3"/>
  <c r="F117" i="3"/>
  <c r="CV71" i="3"/>
  <c r="CW71" i="3"/>
  <c r="CY71" i="3" s="1"/>
  <c r="CV70" i="3"/>
  <c r="CW70" i="3" s="1"/>
  <c r="CY70" i="3" s="1"/>
  <c r="CV69" i="3"/>
  <c r="CW69" i="3" s="1"/>
  <c r="CS61" i="5"/>
  <c r="CR61" i="5"/>
  <c r="CS60" i="5"/>
  <c r="CR60" i="5"/>
  <c r="CX60" i="5"/>
  <c r="CS59" i="5"/>
  <c r="CR59" i="5"/>
  <c r="CS58" i="5"/>
  <c r="CR58" i="5"/>
  <c r="CW70" i="5"/>
  <c r="CY70" i="5"/>
  <c r="CW71" i="5"/>
  <c r="CY71" i="5"/>
  <c r="CW72" i="5"/>
  <c r="CY72" i="5"/>
  <c r="CK73" i="5"/>
  <c r="CK74" i="5"/>
  <c r="CK75" i="5"/>
  <c r="CK76" i="5"/>
  <c r="CK77" i="5"/>
  <c r="CK78" i="5"/>
  <c r="CK79" i="5"/>
  <c r="CK80" i="5"/>
  <c r="CK81" i="5"/>
  <c r="CK82" i="5"/>
  <c r="CK83" i="5"/>
  <c r="CK84" i="5"/>
  <c r="CK85" i="5"/>
  <c r="CK86" i="5"/>
  <c r="CK87" i="5"/>
  <c r="CK88" i="5"/>
  <c r="CK89" i="5"/>
  <c r="CK90" i="5"/>
  <c r="CK91" i="5"/>
  <c r="F118" i="5"/>
  <c r="N64" i="6"/>
  <c r="H118" i="5"/>
  <c r="J118" i="5"/>
  <c r="L118" i="5"/>
  <c r="N118" i="5"/>
  <c r="P118" i="5"/>
  <c r="J120" i="5"/>
  <c r="R118" i="5"/>
  <c r="T118" i="5"/>
  <c r="N120" i="5"/>
  <c r="V118" i="5"/>
  <c r="P120" i="5"/>
  <c r="X118" i="5"/>
  <c r="R120" i="5"/>
  <c r="Z118" i="5"/>
  <c r="AB118" i="5"/>
  <c r="AD118" i="5"/>
  <c r="AF118" i="5"/>
  <c r="X120" i="5"/>
  <c r="AH118" i="5"/>
  <c r="AJ118" i="5"/>
  <c r="AL118" i="5"/>
  <c r="Z120" i="5"/>
  <c r="AN118" i="5"/>
  <c r="AP118" i="5"/>
  <c r="AR118" i="5"/>
  <c r="AB120" i="5"/>
  <c r="AT118" i="5"/>
  <c r="AV118" i="5"/>
  <c r="AX118" i="5"/>
  <c r="AF120" i="5"/>
  <c r="AZ118" i="5"/>
  <c r="AH120" i="5"/>
  <c r="BB118" i="5"/>
  <c r="AJ120" i="5"/>
  <c r="BD118" i="5"/>
  <c r="BF118" i="5"/>
  <c r="AL120" i="5"/>
  <c r="BH118" i="5"/>
  <c r="AN120" i="5"/>
  <c r="BJ118" i="5"/>
  <c r="AP120" i="5"/>
  <c r="BL118" i="5"/>
  <c r="AR120" i="5"/>
  <c r="BN118" i="5"/>
  <c r="BP118" i="5"/>
  <c r="BR118" i="5"/>
  <c r="AT120" i="5"/>
  <c r="BT118" i="5"/>
  <c r="BV118" i="5"/>
  <c r="AX120" i="5"/>
  <c r="BX118" i="5"/>
  <c r="BZ118" i="5"/>
  <c r="AZ120" i="5"/>
  <c r="CB118" i="5"/>
  <c r="BB120" i="5"/>
  <c r="CD118" i="5"/>
  <c r="BD120" i="5"/>
  <c r="CH69" i="5"/>
  <c r="CP69" i="5"/>
  <c r="CQ69" i="5"/>
  <c r="CT69" i="5"/>
  <c r="CU69" i="5"/>
  <c r="CV69" i="5"/>
  <c r="CH70" i="5"/>
  <c r="CH71" i="5"/>
  <c r="CH72" i="5"/>
  <c r="CI73" i="5"/>
  <c r="CJ73" i="5"/>
  <c r="CI74" i="5"/>
  <c r="CJ74" i="5"/>
  <c r="CI75" i="5"/>
  <c r="CJ75" i="5"/>
  <c r="CI76" i="5"/>
  <c r="CJ76" i="5"/>
  <c r="CI77" i="5"/>
  <c r="CJ77" i="5"/>
  <c r="CI78" i="5"/>
  <c r="CJ78" i="5"/>
  <c r="CI79" i="5"/>
  <c r="CJ79" i="5"/>
  <c r="CI80" i="5"/>
  <c r="CJ80" i="5"/>
  <c r="CI81" i="5"/>
  <c r="CJ81" i="5"/>
  <c r="CI82" i="5"/>
  <c r="CJ82" i="5"/>
  <c r="CI83" i="5"/>
  <c r="CJ83" i="5"/>
  <c r="CI84" i="5"/>
  <c r="CJ84" i="5"/>
  <c r="CI85" i="5"/>
  <c r="CJ85" i="5"/>
  <c r="CI86" i="5"/>
  <c r="CJ86" i="5"/>
  <c r="CI87" i="5"/>
  <c r="CJ87" i="5"/>
  <c r="CI88" i="5"/>
  <c r="CJ88" i="5"/>
  <c r="CI89" i="5"/>
  <c r="CJ89" i="5"/>
  <c r="CI90" i="5"/>
  <c r="CJ90" i="5"/>
  <c r="CI91" i="5"/>
  <c r="CJ91" i="5"/>
  <c r="CK92" i="5"/>
  <c r="CJ92" i="5"/>
  <c r="CI92" i="5"/>
  <c r="CK93" i="5"/>
  <c r="CK94" i="5"/>
  <c r="CK95" i="5"/>
  <c r="CK96" i="5"/>
  <c r="CK97" i="5"/>
  <c r="CK98" i="5"/>
  <c r="CK99" i="5"/>
  <c r="CK100" i="5"/>
  <c r="CK101" i="5"/>
  <c r="CK102" i="5"/>
  <c r="CK103" i="5"/>
  <c r="CK104" i="5"/>
  <c r="CK105" i="5"/>
  <c r="CK106" i="5"/>
  <c r="CK107" i="5"/>
  <c r="CK108" i="5"/>
  <c r="CK109" i="5"/>
  <c r="CK110" i="5"/>
  <c r="CK111" i="5"/>
  <c r="CK112" i="5"/>
  <c r="CK113" i="5"/>
  <c r="CK114" i="5"/>
  <c r="CK115" i="5"/>
  <c r="CI93" i="5"/>
  <c r="CJ93" i="5"/>
  <c r="CI94" i="5"/>
  <c r="CJ94" i="5"/>
  <c r="CI95" i="5"/>
  <c r="CJ95" i="5"/>
  <c r="CI96" i="5"/>
  <c r="CJ96" i="5"/>
  <c r="CI97" i="5"/>
  <c r="CJ97" i="5"/>
  <c r="CI98" i="5"/>
  <c r="CJ98" i="5"/>
  <c r="CI99" i="5"/>
  <c r="CJ99" i="5"/>
  <c r="CI100" i="5"/>
  <c r="CJ100" i="5"/>
  <c r="CI101" i="5"/>
  <c r="CJ101" i="5"/>
  <c r="CI102" i="5"/>
  <c r="CJ102" i="5"/>
  <c r="CI103" i="5"/>
  <c r="CJ103" i="5"/>
  <c r="CI104" i="5"/>
  <c r="CJ104" i="5"/>
  <c r="CI105" i="5"/>
  <c r="CJ105" i="5"/>
  <c r="CI106" i="5"/>
  <c r="CJ106" i="5"/>
  <c r="CI107" i="5"/>
  <c r="CJ107" i="5"/>
  <c r="CI108" i="5"/>
  <c r="CJ108" i="5"/>
  <c r="CI109" i="5"/>
  <c r="CJ109" i="5"/>
  <c r="CI110" i="5"/>
  <c r="CJ110" i="5"/>
  <c r="CI111" i="5"/>
  <c r="CJ111" i="5"/>
  <c r="CI112" i="5"/>
  <c r="CJ112" i="5"/>
  <c r="CI113" i="5"/>
  <c r="CJ113" i="5"/>
  <c r="CI114" i="5"/>
  <c r="CJ114" i="5"/>
  <c r="CI115" i="5"/>
  <c r="CJ115" i="5"/>
  <c r="CF118" i="5"/>
  <c r="CW70" i="4"/>
  <c r="CY70" i="4"/>
  <c r="CW71" i="4"/>
  <c r="CY71" i="4"/>
  <c r="CW72" i="4"/>
  <c r="CY72" i="4"/>
  <c r="CK74" i="4"/>
  <c r="CK75" i="4"/>
  <c r="CK76" i="4"/>
  <c r="CK77" i="4"/>
  <c r="CK78" i="4"/>
  <c r="CK79" i="4"/>
  <c r="CK80" i="4"/>
  <c r="CK81" i="4"/>
  <c r="CK82" i="4"/>
  <c r="CK83" i="4"/>
  <c r="CK84" i="4"/>
  <c r="CK85" i="4"/>
  <c r="CK86" i="4"/>
  <c r="CK87" i="4"/>
  <c r="CK88" i="4"/>
  <c r="CK89" i="4"/>
  <c r="CK90" i="4"/>
  <c r="CK91" i="4"/>
  <c r="F118" i="4"/>
  <c r="M64" i="6"/>
  <c r="H118" i="4"/>
  <c r="J118" i="4"/>
  <c r="L118" i="4"/>
  <c r="N118" i="4"/>
  <c r="P118" i="4"/>
  <c r="J120" i="4"/>
  <c r="R118" i="4"/>
  <c r="T118" i="4"/>
  <c r="N120" i="4"/>
  <c r="V118" i="4"/>
  <c r="P120" i="4"/>
  <c r="X118" i="4"/>
  <c r="R120" i="4"/>
  <c r="Z118" i="4"/>
  <c r="AB118" i="4"/>
  <c r="AD118" i="4"/>
  <c r="AF118" i="4"/>
  <c r="X120" i="4"/>
  <c r="AH118" i="4"/>
  <c r="AJ118" i="4"/>
  <c r="AL118" i="4"/>
  <c r="Z120" i="4"/>
  <c r="AN118" i="4"/>
  <c r="AP118" i="4"/>
  <c r="AR118" i="4"/>
  <c r="AB120" i="4"/>
  <c r="AT118" i="4"/>
  <c r="AV118" i="4"/>
  <c r="AX118" i="4"/>
  <c r="AF120" i="4"/>
  <c r="AZ118" i="4"/>
  <c r="AH120" i="4"/>
  <c r="BB118" i="4"/>
  <c r="AJ120" i="4"/>
  <c r="BD118" i="4"/>
  <c r="BF118" i="4"/>
  <c r="AL120" i="4"/>
  <c r="BH118" i="4"/>
  <c r="AN120" i="4"/>
  <c r="BJ118" i="4"/>
  <c r="AP120" i="4"/>
  <c r="BL118" i="4"/>
  <c r="AR120" i="4"/>
  <c r="BN118" i="4"/>
  <c r="BP118" i="4"/>
  <c r="BR118" i="4"/>
  <c r="AT120" i="4"/>
  <c r="BT118" i="4"/>
  <c r="BV118" i="4"/>
  <c r="AX120" i="4"/>
  <c r="BX118" i="4"/>
  <c r="BZ118" i="4"/>
  <c r="AZ120" i="4"/>
  <c r="CB118" i="4"/>
  <c r="BB120" i="4"/>
  <c r="CD118" i="4"/>
  <c r="BD120" i="4"/>
  <c r="CH69" i="4"/>
  <c r="CP69" i="4"/>
  <c r="CQ69" i="4"/>
  <c r="CT69" i="4"/>
  <c r="CU69" i="4"/>
  <c r="CV69" i="4"/>
  <c r="CH70" i="4"/>
  <c r="CH71" i="4"/>
  <c r="CH72" i="4"/>
  <c r="CI74" i="4"/>
  <c r="CJ74" i="4"/>
  <c r="CI75" i="4"/>
  <c r="CJ75" i="4"/>
  <c r="CI76" i="4"/>
  <c r="CJ76" i="4"/>
  <c r="CI77" i="4"/>
  <c r="CJ77" i="4"/>
  <c r="CI78" i="4"/>
  <c r="CJ78" i="4"/>
  <c r="CI79" i="4"/>
  <c r="CJ79" i="4"/>
  <c r="CI80" i="4"/>
  <c r="CJ80" i="4"/>
  <c r="CI81" i="4"/>
  <c r="CJ81" i="4"/>
  <c r="CI82" i="4"/>
  <c r="CJ82" i="4"/>
  <c r="CI83" i="4"/>
  <c r="CJ83" i="4"/>
  <c r="CI84" i="4"/>
  <c r="CJ84" i="4"/>
  <c r="CI85" i="4"/>
  <c r="CJ85" i="4"/>
  <c r="CI86" i="4"/>
  <c r="CJ86" i="4"/>
  <c r="CI87" i="4"/>
  <c r="CJ87" i="4"/>
  <c r="CI88" i="4"/>
  <c r="CJ88" i="4"/>
  <c r="CI89" i="4"/>
  <c r="CJ89" i="4"/>
  <c r="CI90" i="4"/>
  <c r="CJ90" i="4"/>
  <c r="CI91" i="4"/>
  <c r="CJ91" i="4"/>
  <c r="CK92" i="4"/>
  <c r="CJ92" i="4"/>
  <c r="CI92" i="4"/>
  <c r="CK93" i="4"/>
  <c r="CK94" i="4"/>
  <c r="CK95" i="4"/>
  <c r="CK96" i="4"/>
  <c r="CK97" i="4"/>
  <c r="CK98" i="4"/>
  <c r="CK99" i="4"/>
  <c r="CK100" i="4"/>
  <c r="CK101" i="4"/>
  <c r="CK102" i="4"/>
  <c r="CK103" i="4"/>
  <c r="CK104" i="4"/>
  <c r="CK105" i="4"/>
  <c r="CK106" i="4"/>
  <c r="CK107" i="4"/>
  <c r="CK108" i="4"/>
  <c r="CK109" i="4"/>
  <c r="CK110" i="4"/>
  <c r="CK111" i="4"/>
  <c r="CK112" i="4"/>
  <c r="CK113" i="4"/>
  <c r="CK114" i="4"/>
  <c r="CK115" i="4"/>
  <c r="CI93" i="4"/>
  <c r="CJ93" i="4"/>
  <c r="CI94" i="4"/>
  <c r="CJ94" i="4"/>
  <c r="CI95" i="4"/>
  <c r="CJ95" i="4"/>
  <c r="CI96" i="4"/>
  <c r="CJ96" i="4"/>
  <c r="CI97" i="4"/>
  <c r="CJ97" i="4"/>
  <c r="CI98" i="4"/>
  <c r="CJ98" i="4"/>
  <c r="CI99" i="4"/>
  <c r="CJ99" i="4"/>
  <c r="CI100" i="4"/>
  <c r="CJ100" i="4"/>
  <c r="CI101" i="4"/>
  <c r="CJ101" i="4"/>
  <c r="CI102" i="4"/>
  <c r="CJ102" i="4"/>
  <c r="CI103" i="4"/>
  <c r="CJ103" i="4"/>
  <c r="CI104" i="4"/>
  <c r="CJ104" i="4"/>
  <c r="CI105" i="4"/>
  <c r="CJ105" i="4"/>
  <c r="CI106" i="4"/>
  <c r="CJ106" i="4"/>
  <c r="CI107" i="4"/>
  <c r="CJ107" i="4"/>
  <c r="CI108" i="4"/>
  <c r="CJ108" i="4"/>
  <c r="CI109" i="4"/>
  <c r="CJ109" i="4"/>
  <c r="CI110" i="4"/>
  <c r="CJ110" i="4"/>
  <c r="CI111" i="4"/>
  <c r="CJ111" i="4"/>
  <c r="CI112" i="4"/>
  <c r="CJ112" i="4"/>
  <c r="CI113" i="4"/>
  <c r="CJ113" i="4"/>
  <c r="CI114" i="4"/>
  <c r="CJ114" i="4"/>
  <c r="CI115" i="4"/>
  <c r="CJ115" i="4"/>
  <c r="CF118" i="4"/>
  <c r="CV72" i="3"/>
  <c r="CW72" i="3" s="1"/>
  <c r="CY72" i="3" s="1"/>
  <c r="H122" i="5"/>
  <c r="BF120" i="5"/>
  <c r="CK72" i="5"/>
  <c r="CJ72" i="5"/>
  <c r="CI72" i="5"/>
  <c r="CL72" i="5"/>
  <c r="CK71" i="5"/>
  <c r="CJ71" i="5"/>
  <c r="CI71" i="5"/>
  <c r="CL71" i="5"/>
  <c r="CK70" i="5"/>
  <c r="CJ70" i="5"/>
  <c r="CI70" i="5"/>
  <c r="CL70" i="5"/>
  <c r="CW69" i="5"/>
  <c r="CU61" i="5"/>
  <c r="CT61" i="5"/>
  <c r="CU60" i="5"/>
  <c r="CT60" i="5"/>
  <c r="CU59" i="5"/>
  <c r="CT59" i="5"/>
  <c r="CU58" i="5"/>
  <c r="CT58" i="5"/>
  <c r="CQ61" i="5"/>
  <c r="CP61" i="5"/>
  <c r="CQ60" i="5"/>
  <c r="CP60" i="5"/>
  <c r="CQ59" i="5"/>
  <c r="CP59" i="5"/>
  <c r="CQ58" i="5"/>
  <c r="CP58" i="5"/>
  <c r="CK69" i="5"/>
  <c r="CJ69" i="5"/>
  <c r="CI69" i="5"/>
  <c r="AV120" i="5"/>
  <c r="F122" i="5"/>
  <c r="AD120" i="5"/>
  <c r="V120" i="5"/>
  <c r="T120" i="5"/>
  <c r="J122" i="5"/>
  <c r="L120" i="5"/>
  <c r="H120" i="5"/>
  <c r="L122" i="5"/>
  <c r="N122" i="5"/>
  <c r="F120" i="5"/>
  <c r="H122" i="4"/>
  <c r="BF120" i="4"/>
  <c r="CK72" i="4"/>
  <c r="CJ72" i="4"/>
  <c r="CI72" i="4"/>
  <c r="CL72" i="4"/>
  <c r="CK71" i="4"/>
  <c r="CJ71" i="4"/>
  <c r="CI71" i="4"/>
  <c r="CL71" i="4"/>
  <c r="CK70" i="4"/>
  <c r="CJ70" i="4"/>
  <c r="CI70" i="4"/>
  <c r="CL70" i="4"/>
  <c r="CW69" i="4"/>
  <c r="CK69" i="4"/>
  <c r="CJ69" i="4"/>
  <c r="CI69" i="4"/>
  <c r="AV120" i="4"/>
  <c r="F122" i="4"/>
  <c r="AD120" i="4"/>
  <c r="V120" i="4"/>
  <c r="T120" i="4"/>
  <c r="J122" i="4"/>
  <c r="L120" i="4"/>
  <c r="H120" i="4"/>
  <c r="L122" i="4"/>
  <c r="N122" i="4"/>
  <c r="F120" i="4"/>
  <c r="CI118" i="5"/>
  <c r="C55" i="6"/>
  <c r="CL69" i="5"/>
  <c r="CJ118" i="5"/>
  <c r="D55" i="6"/>
  <c r="CM69" i="5"/>
  <c r="CN69" i="5"/>
  <c r="CY69" i="5"/>
  <c r="CW61" i="5"/>
  <c r="CV61" i="5"/>
  <c r="CW60" i="5"/>
  <c r="CV60" i="5"/>
  <c r="CW59" i="5"/>
  <c r="CV59" i="5"/>
  <c r="CW58" i="5"/>
  <c r="CV58" i="5"/>
  <c r="CM70" i="5"/>
  <c r="CN70" i="5"/>
  <c r="CM71" i="5"/>
  <c r="CN71" i="5"/>
  <c r="CM72" i="5"/>
  <c r="CN72" i="5"/>
  <c r="CL69" i="4"/>
  <c r="CY69" i="4"/>
  <c r="CO69" i="5"/>
  <c r="E55" i="6"/>
  <c r="DE88" i="5"/>
  <c r="DE89" i="5"/>
  <c r="DD88" i="5"/>
  <c r="DD89" i="5"/>
  <c r="DC88" i="5"/>
  <c r="DC89" i="5"/>
  <c r="CV75" i="3"/>
  <c r="CW75" i="3"/>
  <c r="CY75" i="3" s="1"/>
  <c r="H117" i="3"/>
  <c r="CV74" i="3"/>
  <c r="CW74" i="3" s="1"/>
  <c r="CY74" i="3" s="1"/>
  <c r="CV73" i="3"/>
  <c r="CW73" i="3"/>
  <c r="CY73" i="3" s="1"/>
  <c r="CH73" i="4"/>
  <c r="CQ61" i="4"/>
  <c r="CP61" i="4"/>
  <c r="CQ60" i="4"/>
  <c r="CP60" i="4"/>
  <c r="CQ59" i="4"/>
  <c r="CP59" i="4"/>
  <c r="CQ58" i="4"/>
  <c r="CP58" i="4"/>
  <c r="CU61" i="4"/>
  <c r="CT61" i="4"/>
  <c r="CU60" i="4"/>
  <c r="CT60" i="4"/>
  <c r="CU59" i="4"/>
  <c r="CT59" i="4"/>
  <c r="CU58" i="4"/>
  <c r="CT58" i="4"/>
  <c r="CY73" i="4"/>
  <c r="CW61" i="4"/>
  <c r="CV61" i="4"/>
  <c r="CW60" i="4"/>
  <c r="CV60" i="4"/>
  <c r="CW59" i="4"/>
  <c r="CV59" i="4"/>
  <c r="CW58" i="4"/>
  <c r="CV58" i="4"/>
  <c r="CS73" i="4"/>
  <c r="CK73" i="4"/>
  <c r="CI73" i="4"/>
  <c r="CJ73" i="4"/>
  <c r="CS61" i="4"/>
  <c r="CR61" i="4"/>
  <c r="CS60" i="4"/>
  <c r="CR60" i="4"/>
  <c r="CS59" i="4"/>
  <c r="CR59" i="4"/>
  <c r="CS58" i="4"/>
  <c r="CR58" i="4"/>
  <c r="CX58" i="4"/>
  <c r="CX59" i="4"/>
  <c r="CX60" i="4"/>
  <c r="CX61" i="4"/>
  <c r="CJ118" i="4"/>
  <c r="D54" i="6"/>
  <c r="CL73" i="4"/>
  <c r="CI118" i="4"/>
  <c r="C54" i="6"/>
  <c r="DE88" i="4"/>
  <c r="DD88" i="4"/>
  <c r="DC88" i="4"/>
  <c r="CM69" i="4"/>
  <c r="CN69" i="4"/>
  <c r="CM70" i="4"/>
  <c r="CN70" i="4"/>
  <c r="CM71" i="4"/>
  <c r="CN71" i="4"/>
  <c r="CM72" i="4"/>
  <c r="CN72" i="4"/>
  <c r="CM73" i="4"/>
  <c r="CN73" i="4"/>
  <c r="CO69" i="4"/>
  <c r="E54" i="6"/>
  <c r="DC89" i="4"/>
  <c r="DD89" i="4"/>
  <c r="DE89" i="4"/>
  <c r="CS111" i="3" l="1"/>
  <c r="CS110" i="3"/>
  <c r="CI88" i="3"/>
  <c r="CL88" i="3" s="1"/>
  <c r="CS85" i="3"/>
  <c r="CS79" i="3"/>
  <c r="CS104" i="3"/>
  <c r="CS109" i="3"/>
  <c r="CS106" i="3"/>
  <c r="CS74" i="3"/>
  <c r="CS73" i="3"/>
  <c r="CS103" i="3"/>
  <c r="CI91" i="3"/>
  <c r="CL91" i="3" s="1"/>
  <c r="CK83" i="3"/>
  <c r="CS82" i="3"/>
  <c r="CS80" i="3"/>
  <c r="CS77" i="3"/>
  <c r="CS75" i="3"/>
  <c r="R118" i="3"/>
  <c r="AF14" i="6" s="1"/>
  <c r="AL118" i="3"/>
  <c r="AF24" i="6" s="1"/>
  <c r="AZ118" i="3"/>
  <c r="AF31" i="6" s="1"/>
  <c r="L118" i="3"/>
  <c r="AF11" i="6" s="1"/>
  <c r="V118" i="3"/>
  <c r="AF16" i="6" s="1"/>
  <c r="AH118" i="3"/>
  <c r="AF22" i="6" s="1"/>
  <c r="H118" i="3"/>
  <c r="AF9" i="6" s="1"/>
  <c r="N118" i="3"/>
  <c r="AF12" i="6" s="1"/>
  <c r="AB118" i="3"/>
  <c r="AF19" i="6" s="1"/>
  <c r="CD118" i="3"/>
  <c r="BD120" i="3" s="1"/>
  <c r="K43" i="6" s="1"/>
  <c r="BX118" i="3"/>
  <c r="AF43" i="6" s="1"/>
  <c r="BF118" i="3"/>
  <c r="AL120" i="3" s="1"/>
  <c r="K34" i="6" s="1"/>
  <c r="CP59" i="3"/>
  <c r="BA13" i="6" s="1"/>
  <c r="BB13" i="6" s="1"/>
  <c r="BN118" i="3"/>
  <c r="AF38" i="6" s="1"/>
  <c r="X118" i="3"/>
  <c r="AF17" i="6" s="1"/>
  <c r="Z118" i="3"/>
  <c r="AF18" i="6" s="1"/>
  <c r="CF118" i="3"/>
  <c r="AF47" i="6" s="1"/>
  <c r="F118" i="3"/>
  <c r="AF8" i="6" s="1"/>
  <c r="AJ118" i="3"/>
  <c r="AF23" i="6" s="1"/>
  <c r="BT118" i="3"/>
  <c r="AF41" i="6" s="1"/>
  <c r="BL118" i="3"/>
  <c r="AF37" i="6" s="1"/>
  <c r="AX118" i="3"/>
  <c r="AF118" i="3"/>
  <c r="AF21" i="6" s="1"/>
  <c r="AT118" i="3"/>
  <c r="AF28" i="6" s="1"/>
  <c r="BR118" i="3"/>
  <c r="AF40" i="6" s="1"/>
  <c r="BJ118" i="3"/>
  <c r="AF36" i="6" s="1"/>
  <c r="BD118" i="3"/>
  <c r="AF33" i="6" s="1"/>
  <c r="AR118" i="3"/>
  <c r="AF27" i="6" s="1"/>
  <c r="P118" i="3"/>
  <c r="J120" i="3" s="1"/>
  <c r="K20" i="6" s="1"/>
  <c r="AD118" i="3"/>
  <c r="AF20" i="6" s="1"/>
  <c r="AN118" i="3"/>
  <c r="AF25" i="6" s="1"/>
  <c r="BV118" i="3"/>
  <c r="AX120" i="3" s="1"/>
  <c r="K40" i="6" s="1"/>
  <c r="BP118" i="3"/>
  <c r="AF39" i="6" s="1"/>
  <c r="BH118" i="3"/>
  <c r="AF35" i="6" s="1"/>
  <c r="BB118" i="3"/>
  <c r="AJ120" i="3" s="1"/>
  <c r="K33" i="6" s="1"/>
  <c r="AP118" i="3"/>
  <c r="AF26" i="6" s="1"/>
  <c r="J118" i="3"/>
  <c r="AF10" i="6" s="1"/>
  <c r="T118" i="3"/>
  <c r="N120" i="3" s="1"/>
  <c r="K22" i="6" s="1"/>
  <c r="CS69" i="3"/>
  <c r="AV118" i="3"/>
  <c r="AF29" i="6" s="1"/>
  <c r="BZ118" i="3"/>
  <c r="CB118" i="3"/>
  <c r="CJ96" i="3"/>
  <c r="CJ112" i="3"/>
  <c r="CI104" i="3"/>
  <c r="CL104" i="3" s="1"/>
  <c r="CI107" i="3"/>
  <c r="CL107" i="3" s="1"/>
  <c r="CI108" i="3"/>
  <c r="CL108" i="3" s="1"/>
  <c r="CJ108" i="3"/>
  <c r="CI103" i="3"/>
  <c r="CL103" i="3" s="1"/>
  <c r="CK87" i="3"/>
  <c r="CI83" i="3"/>
  <c r="CL83" i="3" s="1"/>
  <c r="CP58" i="3"/>
  <c r="BA12" i="6" s="1"/>
  <c r="BB12" i="6" s="1"/>
  <c r="CQ59" i="3"/>
  <c r="CK69" i="3"/>
  <c r="CU58" i="3"/>
  <c r="CU61" i="3"/>
  <c r="CI112" i="3"/>
  <c r="CL112" i="3" s="1"/>
  <c r="CK72" i="3"/>
  <c r="CK80" i="3"/>
  <c r="CK97" i="3"/>
  <c r="CI72" i="3"/>
  <c r="CL72" i="3" s="1"/>
  <c r="CI85" i="3"/>
  <c r="CL85" i="3" s="1"/>
  <c r="CI89" i="3"/>
  <c r="CL89" i="3" s="1"/>
  <c r="CK73" i="3"/>
  <c r="CJ80" i="3"/>
  <c r="CJ97" i="3"/>
  <c r="CJ109" i="3"/>
  <c r="CI93" i="3"/>
  <c r="CL93" i="3" s="1"/>
  <c r="CI102" i="3"/>
  <c r="CL102" i="3" s="1"/>
  <c r="CK98" i="3"/>
  <c r="CV59" i="3"/>
  <c r="BG13" i="6" s="1"/>
  <c r="BH13" i="6" s="1"/>
  <c r="CK76" i="3"/>
  <c r="CJ93" i="3"/>
  <c r="CJ102" i="3"/>
  <c r="CK82" i="3"/>
  <c r="CK78" i="3"/>
  <c r="CK106" i="3"/>
  <c r="CK90" i="3"/>
  <c r="CI78" i="3"/>
  <c r="CL78" i="3" s="1"/>
  <c r="CI73" i="3"/>
  <c r="CL73" i="3" s="1"/>
  <c r="CI101" i="3"/>
  <c r="CL101" i="3" s="1"/>
  <c r="CJ82" i="3"/>
  <c r="CW61" i="3"/>
  <c r="CJ86" i="3"/>
  <c r="CK105" i="3"/>
  <c r="CK89" i="3"/>
  <c r="CI76" i="3"/>
  <c r="CL76" i="3" s="1"/>
  <c r="CJ74" i="3"/>
  <c r="CK75" i="3"/>
  <c r="CI110" i="3"/>
  <c r="CL110" i="3" s="1"/>
  <c r="CI94" i="3"/>
  <c r="CL94" i="3" s="1"/>
  <c r="CJ94" i="3"/>
  <c r="CJ105" i="3"/>
  <c r="CJ110" i="3"/>
  <c r="CI69" i="3"/>
  <c r="CL69" i="3" s="1"/>
  <c r="CK74" i="3"/>
  <c r="CK85" i="3"/>
  <c r="CI70" i="3"/>
  <c r="CL70" i="3" s="1"/>
  <c r="CI106" i="3"/>
  <c r="CL106" i="3" s="1"/>
  <c r="CI98" i="3"/>
  <c r="CL98" i="3" s="1"/>
  <c r="CI90" i="3"/>
  <c r="CL90" i="3" s="1"/>
  <c r="CI86" i="3"/>
  <c r="CL86" i="3" s="1"/>
  <c r="CJ101" i="3"/>
  <c r="CK70" i="3"/>
  <c r="CK109" i="3"/>
  <c r="CJ75" i="3"/>
  <c r="CJ77" i="3"/>
  <c r="CI77" i="3"/>
  <c r="CL77" i="3" s="1"/>
  <c r="CK77" i="3"/>
  <c r="CP60" i="3"/>
  <c r="BA14" i="6" s="1"/>
  <c r="BB14" i="6" s="1"/>
  <c r="CW59" i="3"/>
  <c r="CW58" i="3"/>
  <c r="CV61" i="3"/>
  <c r="CV58" i="3"/>
  <c r="BG12" i="6" s="1"/>
  <c r="BH12" i="6" s="1"/>
  <c r="CJ71" i="3"/>
  <c r="CI71" i="3"/>
  <c r="CL71" i="3" s="1"/>
  <c r="CQ58" i="3"/>
  <c r="CT60" i="3"/>
  <c r="BE14" i="6" s="1"/>
  <c r="BF14" i="6" s="1"/>
  <c r="CV60" i="3"/>
  <c r="CJ81" i="3"/>
  <c r="CI81" i="3"/>
  <c r="CL81" i="3" s="1"/>
  <c r="CK81" i="3"/>
  <c r="CI100" i="3"/>
  <c r="CL100" i="3" s="1"/>
  <c r="CK100" i="3"/>
  <c r="CI92" i="3"/>
  <c r="CL92" i="3" s="1"/>
  <c r="CK92" i="3"/>
  <c r="CI84" i="3"/>
  <c r="CL84" i="3" s="1"/>
  <c r="CK84" i="3"/>
  <c r="CW60" i="3"/>
  <c r="CY69" i="3"/>
  <c r="CJ79" i="3"/>
  <c r="CI79" i="3"/>
  <c r="CL79" i="3" s="1"/>
  <c r="CK79" i="3"/>
  <c r="CU60" i="3"/>
  <c r="CQ61" i="3"/>
  <c r="CQ60" i="3"/>
  <c r="CP61" i="3"/>
  <c r="BA15" i="6" s="1"/>
  <c r="BB15" i="6" s="1"/>
  <c r="CT61" i="3"/>
  <c r="BE15" i="6" s="1"/>
  <c r="BF15" i="6" s="1"/>
  <c r="CU59" i="3"/>
  <c r="CI111" i="3"/>
  <c r="CL111" i="3" s="1"/>
  <c r="CI95" i="3"/>
  <c r="CL95" i="3" s="1"/>
  <c r="CI87" i="3"/>
  <c r="CL87" i="3" s="1"/>
  <c r="CI99" i="3"/>
  <c r="CL99" i="3" s="1"/>
  <c r="CT58" i="3"/>
  <c r="BE12" i="6" s="1"/>
  <c r="BF12" i="6" s="1"/>
  <c r="CT59" i="3"/>
  <c r="BE13" i="6" s="1"/>
  <c r="BF13" i="6" s="1"/>
  <c r="CJ91" i="3"/>
  <c r="CJ95" i="3"/>
  <c r="CJ99" i="3"/>
  <c r="CJ103" i="3"/>
  <c r="CJ107" i="3"/>
  <c r="CJ111" i="3"/>
  <c r="H122" i="3" l="1"/>
  <c r="DD88" i="3"/>
  <c r="AH55" i="6" s="1"/>
  <c r="P120" i="3"/>
  <c r="K23" i="6" s="1"/>
  <c r="AR120" i="3"/>
  <c r="K37" i="6" s="1"/>
  <c r="Z120" i="3"/>
  <c r="K28" i="6" s="1"/>
  <c r="L120" i="3"/>
  <c r="K21" i="6" s="1"/>
  <c r="AF32" i="6"/>
  <c r="AH120" i="3"/>
  <c r="K32" i="6" s="1"/>
  <c r="AF42" i="6"/>
  <c r="AT120" i="3"/>
  <c r="K38" i="6" s="1"/>
  <c r="AF13" i="6"/>
  <c r="AF34" i="6"/>
  <c r="AF46" i="6"/>
  <c r="DE88" i="3"/>
  <c r="DE89" i="3" s="1"/>
  <c r="AV120" i="3"/>
  <c r="K39" i="6" s="1"/>
  <c r="R120" i="3"/>
  <c r="K24" i="6" s="1"/>
  <c r="K62" i="6"/>
  <c r="K65" i="6" s="1"/>
  <c r="F120" i="3"/>
  <c r="K18" i="6" s="1"/>
  <c r="AF15" i="6"/>
  <c r="AD120" i="3"/>
  <c r="K30" i="6" s="1"/>
  <c r="BF120" i="3"/>
  <c r="K44" i="6" s="1"/>
  <c r="DC88" i="3"/>
  <c r="AG55" i="6" s="1"/>
  <c r="F122" i="3"/>
  <c r="CJ118" i="3"/>
  <c r="CM107" i="3" s="1"/>
  <c r="CN107" i="3" s="1"/>
  <c r="X120" i="3"/>
  <c r="K27" i="6" s="1"/>
  <c r="AN120" i="3"/>
  <c r="K35" i="6" s="1"/>
  <c r="T120" i="3"/>
  <c r="K25" i="6" s="1"/>
  <c r="AF120" i="3"/>
  <c r="K31" i="6" s="1"/>
  <c r="AF30" i="6"/>
  <c r="V120" i="3"/>
  <c r="K26" i="6" s="1"/>
  <c r="K61" i="6"/>
  <c r="AF44" i="6"/>
  <c r="AZ120" i="3"/>
  <c r="K41" i="6" s="1"/>
  <c r="L122" i="3"/>
  <c r="N122" i="3" s="1"/>
  <c r="J122" i="3"/>
  <c r="L64" i="6"/>
  <c r="K64" i="6" s="1"/>
  <c r="CS61" i="3"/>
  <c r="CY61" i="3" s="1"/>
  <c r="CR61" i="3"/>
  <c r="CS59" i="3"/>
  <c r="CY59" i="3" s="1"/>
  <c r="CR58" i="3"/>
  <c r="CR60" i="3"/>
  <c r="CS60" i="3"/>
  <c r="CY60" i="3" s="1"/>
  <c r="CS58" i="3"/>
  <c r="CY58" i="3" s="1"/>
  <c r="CR59" i="3"/>
  <c r="AB120" i="3"/>
  <c r="K29" i="6" s="1"/>
  <c r="AP120" i="3"/>
  <c r="K36" i="6" s="1"/>
  <c r="H120" i="3"/>
  <c r="K19" i="6" s="1"/>
  <c r="AF45" i="6"/>
  <c r="BB120" i="3"/>
  <c r="K42" i="6" s="1"/>
  <c r="K63" i="6"/>
  <c r="CI118" i="3"/>
  <c r="C53" i="6" s="1"/>
  <c r="C56" i="6" s="1"/>
  <c r="BG14" i="6"/>
  <c r="BH14" i="6" s="1"/>
  <c r="BG15" i="6"/>
  <c r="BH15" i="6" s="1"/>
  <c r="CM112" i="3" l="1"/>
  <c r="CN112" i="3" s="1"/>
  <c r="CM111" i="3"/>
  <c r="CN111" i="3" s="1"/>
  <c r="CM110" i="3"/>
  <c r="CN110" i="3" s="1"/>
  <c r="CM109" i="3"/>
  <c r="CN109" i="3" s="1"/>
  <c r="CM108" i="3"/>
  <c r="CN108" i="3" s="1"/>
  <c r="CM105" i="3"/>
  <c r="CN105" i="3" s="1"/>
  <c r="CM106" i="3"/>
  <c r="CN106" i="3" s="1"/>
  <c r="CM100" i="3"/>
  <c r="CN100" i="3" s="1"/>
  <c r="CM104" i="3"/>
  <c r="CN104" i="3" s="1"/>
  <c r="CM102" i="3"/>
  <c r="CN102" i="3" s="1"/>
  <c r="CM103" i="3"/>
  <c r="CN103" i="3" s="1"/>
  <c r="CM101" i="3"/>
  <c r="CN101" i="3" s="1"/>
  <c r="CM99" i="3"/>
  <c r="CN99" i="3" s="1"/>
  <c r="CM93" i="3"/>
  <c r="CN93" i="3" s="1"/>
  <c r="CM98" i="3"/>
  <c r="CN98" i="3" s="1"/>
  <c r="CM97" i="3"/>
  <c r="CN97" i="3" s="1"/>
  <c r="CM96" i="3"/>
  <c r="CN96" i="3" s="1"/>
  <c r="CM95" i="3"/>
  <c r="CN95" i="3" s="1"/>
  <c r="DD89" i="3"/>
  <c r="CM94" i="3"/>
  <c r="CN94" i="3" s="1"/>
  <c r="CM90" i="3"/>
  <c r="CN90" i="3" s="1"/>
  <c r="CM92" i="3"/>
  <c r="CN92" i="3" s="1"/>
  <c r="CM91" i="3"/>
  <c r="CN91" i="3" s="1"/>
  <c r="CM88" i="3"/>
  <c r="CN88" i="3" s="1"/>
  <c r="CM89" i="3"/>
  <c r="CN89" i="3" s="1"/>
  <c r="CM86" i="3"/>
  <c r="CN86" i="3" s="1"/>
  <c r="CM87" i="3"/>
  <c r="CN87" i="3" s="1"/>
  <c r="CM84" i="3"/>
  <c r="CN84" i="3" s="1"/>
  <c r="CM85" i="3"/>
  <c r="CN85" i="3" s="1"/>
  <c r="CM79" i="3"/>
  <c r="CN79" i="3" s="1"/>
  <c r="CM83" i="3"/>
  <c r="CN83" i="3" s="1"/>
  <c r="CM82" i="3"/>
  <c r="CN82" i="3" s="1"/>
  <c r="CM81" i="3"/>
  <c r="CN81" i="3" s="1"/>
  <c r="CM80" i="3"/>
  <c r="CN80" i="3" s="1"/>
  <c r="CM77" i="3"/>
  <c r="CN77" i="3" s="1"/>
  <c r="CM78" i="3"/>
  <c r="CN78" i="3" s="1"/>
  <c r="CM74" i="3"/>
  <c r="CN74" i="3" s="1"/>
  <c r="CM76" i="3"/>
  <c r="CN76" i="3" s="1"/>
  <c r="AI55" i="6"/>
  <c r="AJ55" i="6" s="1"/>
  <c r="AG56" i="6" s="1"/>
  <c r="CM75" i="3"/>
  <c r="CN75" i="3" s="1"/>
  <c r="DC89" i="3"/>
  <c r="CM72" i="3"/>
  <c r="CN72" i="3" s="1"/>
  <c r="CM73" i="3"/>
  <c r="CN73" i="3" s="1"/>
  <c r="CM70" i="3"/>
  <c r="CN70" i="3" s="1"/>
  <c r="D53" i="6"/>
  <c r="D56" i="6" s="1"/>
  <c r="CM69" i="3"/>
  <c r="CN69" i="3" s="1"/>
  <c r="CM71" i="3"/>
  <c r="CN71" i="3" s="1"/>
  <c r="CX61" i="3"/>
  <c r="BC15" i="6"/>
  <c r="BC14" i="6"/>
  <c r="CX60" i="3"/>
  <c r="BC13" i="6"/>
  <c r="CX59" i="3"/>
  <c r="CX58" i="3"/>
  <c r="BC12" i="6"/>
  <c r="CO69" i="3" l="1"/>
  <c r="E53" i="6" s="1"/>
  <c r="BI12" i="6"/>
  <c r="BJ12" i="6" s="1"/>
  <c r="BD12" i="6"/>
  <c r="BD14" i="6"/>
  <c r="BI14" i="6"/>
  <c r="BJ14" i="6" s="1"/>
  <c r="BD15" i="6"/>
  <c r="BI15" i="6"/>
  <c r="BJ15" i="6" s="1"/>
  <c r="BI13" i="6"/>
  <c r="BJ13" i="6" s="1"/>
  <c r="BD13" i="6"/>
  <c r="AI56" i="6"/>
  <c r="AH56" i="6"/>
</calcChain>
</file>

<file path=xl/comments1.xml><?xml version="1.0" encoding="utf-8"?>
<comments xmlns="http://schemas.openxmlformats.org/spreadsheetml/2006/main">
  <authors>
    <author>HP</author>
  </authors>
  <commentList>
    <comment ref="CH65" authorId="0">
      <text>
        <r>
          <rPr>
            <b/>
            <sz val="8"/>
            <color indexed="81"/>
            <rFont val="Tahoma"/>
            <family val="2"/>
          </rPr>
          <t>Puntaje TOTAL de cada alumno(a)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I65" authorId="0">
      <text>
        <r>
          <rPr>
            <b/>
            <sz val="8"/>
            <color indexed="81"/>
            <rFont val="Tahoma"/>
            <family val="2"/>
          </rPr>
          <t>Porcentaje de LOGRO por alumno(a)</t>
        </r>
      </text>
    </comment>
    <comment ref="CJ65" authorId="0">
      <text>
        <r>
          <rPr>
            <b/>
            <sz val="8"/>
            <color indexed="81"/>
            <rFont val="Tahoma"/>
            <family val="2"/>
          </rPr>
          <t>Nota de cada alumno(a) al 60 % de exigencia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L65" authorId="0">
      <text>
        <r>
          <rPr>
            <b/>
            <sz val="8"/>
            <color indexed="81"/>
            <rFont val="Tahoma"/>
            <family val="2"/>
          </rPr>
          <t>Nivel alcanzado por cada alumno(a), según % de cortes establecidos por Provincial Educación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HP</author>
  </authors>
  <commentList>
    <comment ref="CH65" authorId="0">
      <text>
        <r>
          <rPr>
            <b/>
            <sz val="8"/>
            <color indexed="81"/>
            <rFont val="Tahoma"/>
            <family val="2"/>
          </rPr>
          <t>Puntaje TOTAL de cada alumno(a)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I65" authorId="0">
      <text>
        <r>
          <rPr>
            <b/>
            <sz val="8"/>
            <color indexed="81"/>
            <rFont val="Tahoma"/>
            <family val="2"/>
          </rPr>
          <t>Porcentaje de LOGRO por alumno(a)</t>
        </r>
      </text>
    </comment>
    <comment ref="CJ65" authorId="0">
      <text>
        <r>
          <rPr>
            <b/>
            <sz val="8"/>
            <color indexed="81"/>
            <rFont val="Tahoma"/>
            <family val="2"/>
          </rPr>
          <t>Nota de cada alumno(a) al 60 % de exigencia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L65" authorId="0">
      <text>
        <r>
          <rPr>
            <b/>
            <sz val="8"/>
            <color indexed="81"/>
            <rFont val="Tahoma"/>
            <family val="2"/>
          </rPr>
          <t>Nivel alcanzado por cada alumno(a), según % de cortes establecidos por Provincial Educación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HP</author>
  </authors>
  <commentList>
    <comment ref="CH65" authorId="0">
      <text>
        <r>
          <rPr>
            <b/>
            <sz val="8"/>
            <color indexed="81"/>
            <rFont val="Tahoma"/>
            <family val="2"/>
          </rPr>
          <t>Puntaje TOTAL de cada alumno(a)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I65" authorId="0">
      <text>
        <r>
          <rPr>
            <b/>
            <sz val="8"/>
            <color indexed="81"/>
            <rFont val="Tahoma"/>
            <family val="2"/>
          </rPr>
          <t>Porcentaje de LOGRO por alumno(a)</t>
        </r>
      </text>
    </comment>
    <comment ref="CJ65" authorId="0">
      <text>
        <r>
          <rPr>
            <b/>
            <sz val="8"/>
            <color indexed="81"/>
            <rFont val="Tahoma"/>
            <family val="2"/>
          </rPr>
          <t>Nota de cada alumno(a) al 60 % de exigencia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L65" authorId="0">
      <text>
        <r>
          <rPr>
            <b/>
            <sz val="8"/>
            <color indexed="81"/>
            <rFont val="Tahoma"/>
            <family val="2"/>
          </rPr>
          <t>Nivel alcanzado por cada alumno(a), según % de cortes establecidos por Provincial Educación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<sst xmlns="http://schemas.openxmlformats.org/spreadsheetml/2006/main" count="695" uniqueCount="177">
  <si>
    <t>A</t>
  </si>
  <si>
    <t>Curso</t>
  </si>
  <si>
    <t>Pgtas.</t>
  </si>
  <si>
    <t>Sumatoria puntaje</t>
  </si>
  <si>
    <t>P</t>
  </si>
  <si>
    <t>Fecha</t>
  </si>
  <si>
    <t>Puntaje Ideal</t>
  </si>
  <si>
    <t>Nº</t>
  </si>
  <si>
    <t>Nº de alumnos presentes</t>
  </si>
  <si>
    <t>Puntaje corte nota 4,0</t>
  </si>
  <si>
    <t>Nª de alumnos del curso</t>
  </si>
  <si>
    <t>Identificación del Alumno</t>
  </si>
  <si>
    <t>Indicadores</t>
  </si>
  <si>
    <t>Nª de alummos ausentes</t>
  </si>
  <si>
    <t>Nivel</t>
  </si>
  <si>
    <t>Escuela</t>
  </si>
  <si>
    <t>Nota</t>
  </si>
  <si>
    <t>Total</t>
  </si>
  <si>
    <t>RBD</t>
  </si>
  <si>
    <t>EQUIPO DE MEDICION, UNIDAD SEP DEM PTO. MONTT</t>
  </si>
  <si>
    <t>equipo.medicion.sep@gmail.com</t>
  </si>
  <si>
    <t>TOTAL PJE</t>
  </si>
  <si>
    <t>% LOGRO</t>
  </si>
  <si>
    <t>Clave</t>
  </si>
  <si>
    <t>B</t>
  </si>
  <si>
    <t>C</t>
  </si>
  <si>
    <t>D</t>
  </si>
  <si>
    <t>Pje. máx.</t>
  </si>
  <si>
    <t>Prom.</t>
  </si>
  <si>
    <t>Prom. %</t>
  </si>
  <si>
    <t>Puntaje Obtenido por Item</t>
  </si>
  <si>
    <t>Nº total de Als.</t>
  </si>
  <si>
    <t>% total de Als.</t>
  </si>
  <si>
    <t>Porcentaje de logro del grupo de curso por PREGUNTA</t>
  </si>
  <si>
    <t>Estado:     Presente (p o P) Ausente (a o A)</t>
  </si>
  <si>
    <t>Porcentaje de logro grupo curso por INDICADORES</t>
  </si>
  <si>
    <t>Nº y % Als. Nvl. INTERMEDIO  (50 - 79%)</t>
  </si>
  <si>
    <t>Nº y Als. Nvl. AVANZADO  (80 - 100%)</t>
  </si>
  <si>
    <t>Nº y % Als. Nvl. INICIAL (0 - 49%)</t>
  </si>
  <si>
    <t xml:space="preserve"> </t>
  </si>
  <si>
    <t>HABILIDADES</t>
  </si>
  <si>
    <t>Porcentaje de logro grupo curso por HABILIDADES</t>
  </si>
  <si>
    <t>% logro</t>
  </si>
  <si>
    <t>Pje. homologable Simce</t>
  </si>
  <si>
    <t>Pje. Base Simce</t>
  </si>
  <si>
    <t>6to. Básico A</t>
  </si>
  <si>
    <t>SEXTO BASICO</t>
  </si>
  <si>
    <t>2.- Reconocen significado de palabra en contexto (inferencial local).</t>
  </si>
  <si>
    <t>1.- Reconocen relación de causalidad (inferencial local).</t>
  </si>
  <si>
    <t>3.- Reconocen característica implícita de personaje (inferencial global).</t>
  </si>
  <si>
    <t>4.- Reconocen características de personaje (inferencial global).</t>
  </si>
  <si>
    <t>5.- Reconocen información implícita de cantidad (inferencial global).</t>
  </si>
  <si>
    <t>6.- Reconocen correferencia (inferencial local).</t>
  </si>
  <si>
    <t>7.- Reconocen secuencia de acciones (literal compleja).</t>
  </si>
  <si>
    <t>8.- Reconocen pueblo aludido en el encabezado (literal simple).</t>
  </si>
  <si>
    <t>9.- Reconocen semejanza entre pueblos (inferencial global).</t>
  </si>
  <si>
    <t>10. - Reconocen significado explícito de una costumbre mencionada (literal simple).</t>
  </si>
  <si>
    <t>11.- Reconocen referente de expresión mencionada (literal compleja).</t>
  </si>
  <si>
    <t>12.- Reconocen relación de problema – solución (inferencial local).</t>
  </si>
  <si>
    <t>13.- Reconocen el propósito comunicativo del texto (inferencial global).</t>
  </si>
  <si>
    <t>14.- Reconocen función de estructura específica del texto (inferencial global).</t>
  </si>
  <si>
    <t>15.- Reconocen protagonista de la película (inferencial global).</t>
  </si>
  <si>
    <t>16.- Reconocen contenido general del texto y eligen un título en coherencia (inferencial global).</t>
  </si>
  <si>
    <t>17.- Reconocen tiempo de una acción, distinguiéndolo de otras informaciones próximas y semejantes (literal compleja).</t>
  </si>
  <si>
    <t>18.- Reconocen emisor de cita (inferencial local).</t>
  </si>
  <si>
    <t>19.- Reconocen relación de causalidad, distinguiéndola de otras informaciones próximas y semejantes (literal compleja).</t>
  </si>
  <si>
    <t>20.- Reconocen secuencia de acciones (literal compleja).</t>
  </si>
  <si>
    <t>21.- Reconocen propósito del emisor (inferencial global).</t>
  </si>
  <si>
    <t>22.- Reconocen significado de expresión en contexto (inferencial local).</t>
  </si>
  <si>
    <t>23.- Reconocen motivación de un personaje (inferencial local).</t>
  </si>
  <si>
    <t>24.- Reconocen función de imagen en el texto (inferencial global).</t>
  </si>
  <si>
    <t>25.- Reconocen definición explícita en el texto.</t>
  </si>
  <si>
    <t>26.- Obtienen conclusiones a partir del texto (inferencial global).</t>
  </si>
  <si>
    <t>27.- Opinan sobre lo leído, fundamentando su postura con al menos un argumento.</t>
  </si>
  <si>
    <t>5) Reconocimiento de funciones gramaticales y usos ortográficos</t>
  </si>
  <si>
    <t xml:space="preserve">CANTIDAD Y PORCENTAJE DE ESTUDIANTES DISTRIBUIDOS SEGÚN HABILIDADES Y NIVELES DE DESEMPEÑO </t>
  </si>
  <si>
    <t>1) Reflexión sobre el texto (estructura y propósito).</t>
  </si>
  <si>
    <t>2) Reflexión sobre el contenido del texto (argumentación).</t>
  </si>
  <si>
    <t>3) Extracción de información explícita.</t>
  </si>
  <si>
    <t>3) Extracción de información explícita,</t>
  </si>
  <si>
    <t>4) Extracción de información implícita.</t>
  </si>
  <si>
    <t>4) Extracción de información implícita</t>
  </si>
  <si>
    <r>
      <t xml:space="preserve">Bajo (B)               </t>
    </r>
    <r>
      <rPr>
        <sz val="11"/>
        <color indexed="30"/>
        <rFont val="Arial"/>
        <family val="2"/>
      </rPr>
      <t>[0 - 25%]</t>
    </r>
  </si>
  <si>
    <r>
      <t xml:space="preserve">Medio Bajo (MB) </t>
    </r>
    <r>
      <rPr>
        <sz val="11"/>
        <color indexed="30"/>
        <rFont val="Arial"/>
        <family val="2"/>
      </rPr>
      <t xml:space="preserve"> [26 - 50%]</t>
    </r>
  </si>
  <si>
    <r>
      <t xml:space="preserve">Medio Alto (MA) </t>
    </r>
    <r>
      <rPr>
        <sz val="11"/>
        <color indexed="30"/>
        <rFont val="Arial"/>
        <family val="2"/>
      </rPr>
      <t xml:space="preserve">  [51- 75%]</t>
    </r>
  </si>
  <si>
    <r>
      <t xml:space="preserve">Alto (A)             </t>
    </r>
    <r>
      <rPr>
        <sz val="11"/>
        <color indexed="30"/>
        <rFont val="Arial"/>
        <family val="2"/>
      </rPr>
      <t xml:space="preserve"> [76- 100%]</t>
    </r>
  </si>
  <si>
    <t>dif.</t>
  </si>
  <si>
    <t>cuadr.</t>
  </si>
  <si>
    <t>suma</t>
  </si>
  <si>
    <t>Vaciado de resultados PRUEBA DE DIAGNÓSTICO, LENGUAJE 6º básico B, año 2015</t>
  </si>
  <si>
    <t>6to. Básico B</t>
  </si>
  <si>
    <t>Vaciado de resultados PRUEBA DE DIAGNÓSTICO, LENGUAJE 6º básico C, año 2015</t>
  </si>
  <si>
    <t>6to. Básico C</t>
  </si>
  <si>
    <t>CANTIDAD Y PORCENTAJE DE ESTUDIANTES DISTRIBUIDOS SEGÚN HABILIDADES Y NIVELES DE DESEMPEÑO</t>
  </si>
  <si>
    <t>Establecimiento</t>
  </si>
  <si>
    <t>Nº pregunta</t>
  </si>
  <si>
    <t>Promedio</t>
  </si>
  <si>
    <t>Total Alumnos de los cursos (matrícula real)</t>
  </si>
  <si>
    <t>Total Alumnos presentes</t>
  </si>
  <si>
    <r>
      <rPr>
        <sz val="16"/>
        <rFont val="Arial"/>
        <family val="2"/>
      </rPr>
      <t>Bajo</t>
    </r>
    <r>
      <rPr>
        <b/>
        <sz val="16"/>
        <color indexed="9"/>
        <rFont val="Calibri"/>
        <family val="2"/>
      </rPr>
      <t xml:space="preserve"> (B)                 </t>
    </r>
    <r>
      <rPr>
        <b/>
        <sz val="16"/>
        <color indexed="30"/>
        <rFont val="Calibri"/>
        <family val="2"/>
      </rPr>
      <t xml:space="preserve"> [0 - 25%]</t>
    </r>
  </si>
  <si>
    <r>
      <rPr>
        <sz val="16"/>
        <rFont val="Arial"/>
        <family val="2"/>
      </rPr>
      <t>Medio Bajo</t>
    </r>
    <r>
      <rPr>
        <b/>
        <sz val="16"/>
        <color indexed="9"/>
        <rFont val="Calibri"/>
        <family val="2"/>
      </rPr>
      <t xml:space="preserve"> (MB) </t>
    </r>
    <r>
      <rPr>
        <b/>
        <sz val="16"/>
        <color indexed="30"/>
        <rFont val="Calibri"/>
        <family val="2"/>
      </rPr>
      <t>[26 - 50%]</t>
    </r>
  </si>
  <si>
    <r>
      <rPr>
        <sz val="16"/>
        <rFont val="Arial"/>
        <family val="2"/>
      </rPr>
      <t xml:space="preserve">Medio Alto </t>
    </r>
    <r>
      <rPr>
        <b/>
        <sz val="16"/>
        <color indexed="9"/>
        <rFont val="Calibri"/>
        <family val="2"/>
      </rPr>
      <t xml:space="preserve">(MA)   </t>
    </r>
    <r>
      <rPr>
        <b/>
        <sz val="16"/>
        <color indexed="30"/>
        <rFont val="Calibri"/>
        <family val="2"/>
      </rPr>
      <t>[51- 75%]</t>
    </r>
  </si>
  <si>
    <r>
      <rPr>
        <sz val="16"/>
        <rFont val="Arial"/>
        <family val="2"/>
      </rPr>
      <t>Alto</t>
    </r>
    <r>
      <rPr>
        <b/>
        <sz val="16"/>
        <color indexed="9"/>
        <rFont val="Calibri"/>
        <family val="2"/>
      </rPr>
      <t xml:space="preserve"> (A)              </t>
    </r>
    <r>
      <rPr>
        <b/>
        <sz val="16"/>
        <color indexed="30"/>
        <rFont val="Calibri"/>
        <family val="2"/>
      </rPr>
      <t xml:space="preserve"> [76- 100%]</t>
    </r>
  </si>
  <si>
    <t>Nº Als. Nvl. INICIAL (0 - 49%)</t>
  </si>
  <si>
    <t>Nº Als. Nvl. INTERMEDIO (50 - 79%)</t>
  </si>
  <si>
    <t>Nº Als. Nvl. AVANZADO  (80 - 100%)</t>
  </si>
  <si>
    <t>RENDIMIENTO POR CURSO</t>
  </si>
  <si>
    <t>CURSO</t>
  </si>
  <si>
    <t>PROMEDIO % LOGRO</t>
  </si>
  <si>
    <t>PROMEDIO NOTA</t>
  </si>
  <si>
    <t>DESVIACION ESTANDAR DE NOTAS</t>
  </si>
  <si>
    <t>1) Reflexión sobre el texto.</t>
  </si>
  <si>
    <t>2) Reflexión sobre el contenido.</t>
  </si>
  <si>
    <t>5) Reconocimiento de funciones gramaticales y usos ortográficos.</t>
  </si>
  <si>
    <t>INFORME GLOBAL, DIAGNÓSTICO LENGUAJE,  SEXTO BÁSICO 2015</t>
  </si>
  <si>
    <t>PROMEDIO POR HABILIDADES, DIAGNÓSTICO SEXTO BASICO, AÑO 2015</t>
  </si>
  <si>
    <t>PROMEDIO POR INDICADORES, DIAGNÓSTICO SEXTO BASICO AÑO 2015</t>
  </si>
  <si>
    <t>% logro por preguntas, 6tos. Básicos</t>
  </si>
  <si>
    <t>1, 2 y 26</t>
  </si>
  <si>
    <t>3, 4, 5, 18, 19, 22 y 31</t>
  </si>
  <si>
    <t>11 y 13</t>
  </si>
  <si>
    <t>12, 15 y 16</t>
  </si>
  <si>
    <t>34 y 36</t>
  </si>
  <si>
    <t>6º A</t>
  </si>
  <si>
    <t>6º B</t>
  </si>
  <si>
    <t>6ºC</t>
  </si>
  <si>
    <t>21 y 23</t>
  </si>
  <si>
    <t>7, 10, 11, 13, 14, 17, 27, 29, 32 y 38</t>
  </si>
  <si>
    <t>1, 2, 3, 4, 5, 6, 8, 9, 12, 15, 16, 18, 19, 20, 22, 24, 25, 26, 28, 30, 31, 33, 34, 35, 36, 37 y 39</t>
  </si>
  <si>
    <t>ESCUELA LAS CAMELIAS</t>
  </si>
  <si>
    <t>22686-6</t>
  </si>
  <si>
    <t>ABRIL</t>
  </si>
  <si>
    <t>6°</t>
  </si>
  <si>
    <t>EQUIPO DE MEDICION, LAS CAMELIAS</t>
  </si>
  <si>
    <t>MARZO</t>
  </si>
  <si>
    <t>Vaciado de resultados PRUEBA DE DIAGNÓSTICO, LENGUAJE 6º básico A, año 2016</t>
  </si>
  <si>
    <t>AGUILAR MATAMALA BENJAMÍN FERNANDO</t>
  </si>
  <si>
    <t>ALVARADO ALVARADO CATALINA ANDREA</t>
  </si>
  <si>
    <t>ANCAPÁN VIVES DIEGO ALESANDRE</t>
  </si>
  <si>
    <t>ARGEL BUSTAMANTE CARLOS EMILIANO</t>
  </si>
  <si>
    <t>BARRA ORELLANA JOSÉ VÍCTOR DANIEL</t>
  </si>
  <si>
    <t>BARRÍA GALLARDO PÍA JAVIERA</t>
  </si>
  <si>
    <t>BARRIENTOS VARGAS BENJAMÍN ALBANY</t>
  </si>
  <si>
    <t>CARRASCO MENESES BRAYAN DAVID</t>
  </si>
  <si>
    <t>CHACON CHACÓN TAMARA DEL PILAR</t>
  </si>
  <si>
    <t>CORREA URIBE MIKAELA DE JESUS</t>
  </si>
  <si>
    <t>GALINDO GALLARDO ESTEFANY MACARENA</t>
  </si>
  <si>
    <t>GALINDO MÁRQUEZ JOSÉ LUIS</t>
  </si>
  <si>
    <t>GÓMEZ PAREDES DAFNE CAROLINA</t>
  </si>
  <si>
    <t>GUZMÁN SALDIVIA CARLOS BERNARDO</t>
  </si>
  <si>
    <t>HERRERA NEGRÓN PEDRO TOMÁS ANDRÉS</t>
  </si>
  <si>
    <t>LLANQUILEF TORRES CLAUDIO ALEXANDER</t>
  </si>
  <si>
    <t>MALDONADO MARILEO MAICOL ESTEBAN</t>
  </si>
  <si>
    <t>MENA MALDONADO NOELIA CASANDRA</t>
  </si>
  <si>
    <t>MOLINA LÓPEZ FRANCO AQUILES ELIBERTO</t>
  </si>
  <si>
    <t>MOLINA MENESES FRANCHESKA DE LOURDES</t>
  </si>
  <si>
    <t>MONTIEL QUINTUL KARLA VALENTINA</t>
  </si>
  <si>
    <t>MUÑOZ OLAVARRÍA GABRIEL ALEJANDRO</t>
  </si>
  <si>
    <t>NANCUANTE BURGOS ALAN DANTE</t>
  </si>
  <si>
    <t>NEUMANN TÉLLEZ SALI IVANIA</t>
  </si>
  <si>
    <t>OJEDA GADALETA BASTIÁN OSVALDO</t>
  </si>
  <si>
    <t>OJEDA SERÓN CATALINA DANITZA</t>
  </si>
  <si>
    <t>OLAVARRÍA PAILLALEVE NÉSTOR NICOLÁS</t>
  </si>
  <si>
    <t>OLIVARES VICENCIO GIULIANO ANTONIO</t>
  </si>
  <si>
    <t>OYARZO GONZÁLEZ BENJAMÍN ALEJANDRO</t>
  </si>
  <si>
    <t>OYARZÚN ALMONACID CONSTANZA PAZ</t>
  </si>
  <si>
    <t>PAREDES PAREDES IGNACIO ANDRÉS</t>
  </si>
  <si>
    <t>QUINTUL OJEDA DANIELA DEL CARMEN</t>
  </si>
  <si>
    <t>QUIROZ PINO FELIPE ANDRÉS</t>
  </si>
  <si>
    <t>REICAHUIN ALMONACID FERNANDA ANTONIA</t>
  </si>
  <si>
    <t>RIVERA OJEDA CLENARDO HERNÁN</t>
  </si>
  <si>
    <t>RIVERA OJEDA DIEGO ALEJANDRO</t>
  </si>
  <si>
    <t>SAN MARTÍN SOTO NATACHA ROMINA</t>
  </si>
  <si>
    <t>SEPÚLVEDA ALMONACID CONSTANZA ANDREA</t>
  </si>
  <si>
    <t>ULLOA VELÁSQUEZ PILAR ANACELY</t>
  </si>
  <si>
    <t>VELÁSQUEZ YEFI GERSON BENJAMÍN</t>
  </si>
  <si>
    <t>VIDAL VIDAL DENISSE SCARLETT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</si>
</sst>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000"/>
  </numFmts>
  <fonts count="72" x14ac:knownFonts="1">
    <font>
      <sz val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u/>
      <sz val="10"/>
      <color indexed="18"/>
      <name val="Arial"/>
      <family val="2"/>
    </font>
    <font>
      <u/>
      <sz val="11"/>
      <color indexed="18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color indexed="14"/>
      <name val="Arial"/>
      <family val="2"/>
    </font>
    <font>
      <b/>
      <sz val="8"/>
      <color indexed="9"/>
      <name val="Arial"/>
      <family val="2"/>
    </font>
    <font>
      <sz val="10"/>
      <color indexed="15"/>
      <name val="Arial"/>
      <family val="2"/>
    </font>
    <font>
      <sz val="10"/>
      <name val="Arial"/>
      <family val="2"/>
    </font>
    <font>
      <sz val="8"/>
      <color indexed="15"/>
      <name val="Arial"/>
      <family val="2"/>
    </font>
    <font>
      <b/>
      <sz val="9"/>
      <color indexed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2"/>
      <color indexed="9"/>
      <name val="Arial"/>
      <family val="2"/>
    </font>
    <font>
      <sz val="11"/>
      <name val="Arial"/>
      <family val="2"/>
    </font>
    <font>
      <sz val="11"/>
      <color indexed="9"/>
      <name val="Arial"/>
      <family val="2"/>
    </font>
    <font>
      <sz val="11"/>
      <color indexed="30"/>
      <name val="Arial"/>
      <family val="2"/>
    </font>
    <font>
      <b/>
      <sz val="16"/>
      <color indexed="9"/>
      <name val="Calibri"/>
      <family val="2"/>
    </font>
    <font>
      <b/>
      <sz val="11"/>
      <color indexed="9"/>
      <name val="Arial"/>
      <family val="2"/>
    </font>
    <font>
      <b/>
      <sz val="14"/>
      <color indexed="9"/>
      <name val="Arial"/>
      <family val="2"/>
    </font>
    <font>
      <sz val="14"/>
      <name val="Arial"/>
      <family val="2"/>
    </font>
    <font>
      <sz val="16"/>
      <name val="Arial"/>
      <family val="2"/>
    </font>
    <font>
      <b/>
      <sz val="13"/>
      <color indexed="9"/>
      <name val="Arial"/>
      <family val="2"/>
    </font>
    <font>
      <sz val="13"/>
      <color indexed="9"/>
      <name val="Arial"/>
      <family val="2"/>
    </font>
    <font>
      <sz val="14"/>
      <color indexed="9"/>
      <name val="Arial"/>
      <family val="2"/>
    </font>
    <font>
      <sz val="14"/>
      <color indexed="9"/>
      <name val="Arial"/>
      <family val="2"/>
    </font>
    <font>
      <b/>
      <sz val="16"/>
      <color indexed="30"/>
      <name val="Calibri"/>
      <family val="2"/>
    </font>
    <font>
      <b/>
      <sz val="14"/>
      <name val="Arial"/>
      <family val="2"/>
    </font>
    <font>
      <b/>
      <sz val="12"/>
      <color indexed="9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rgb="FF002060"/>
      <name val="Arial"/>
      <family val="2"/>
    </font>
    <font>
      <sz val="9"/>
      <color rgb="FFFF0000"/>
      <name val="Arial"/>
      <family val="2"/>
    </font>
    <font>
      <sz val="9"/>
      <color rgb="FF00B050"/>
      <name val="Arial"/>
      <family val="2"/>
    </font>
    <font>
      <sz val="9"/>
      <color rgb="FF00B0F0"/>
      <name val="Arial"/>
      <family val="2"/>
    </font>
    <font>
      <sz val="10"/>
      <color rgb="FFFF000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8"/>
      <color theme="1"/>
      <name val="Arial"/>
      <family val="2"/>
    </font>
    <font>
      <b/>
      <sz val="10"/>
      <color rgb="FFFF0000"/>
      <name val="Arial"/>
      <family val="2"/>
    </font>
    <font>
      <sz val="10.5"/>
      <color theme="1"/>
      <name val="Arial"/>
      <family val="2"/>
    </font>
    <font>
      <sz val="10"/>
      <color rgb="FF00B0F0"/>
      <name val="Arial"/>
      <family val="2"/>
    </font>
    <font>
      <sz val="10"/>
      <color rgb="FF00B050"/>
      <name val="Arial"/>
      <family val="2"/>
    </font>
    <font>
      <sz val="10"/>
      <color theme="9" tint="-0.249977111117893"/>
      <name val="Arial"/>
      <family val="2"/>
    </font>
    <font>
      <sz val="16"/>
      <color theme="1"/>
      <name val="Calibri"/>
      <family val="2"/>
      <scheme val="minor"/>
    </font>
    <font>
      <b/>
      <sz val="11"/>
      <color theme="1"/>
      <name val="Arial"/>
      <family val="2"/>
    </font>
    <font>
      <sz val="14"/>
      <color theme="1"/>
      <name val="Arial"/>
      <family val="2"/>
    </font>
    <font>
      <b/>
      <sz val="16"/>
      <color theme="1"/>
      <name val="Calibri"/>
      <family val="2"/>
      <scheme val="minor"/>
    </font>
    <font>
      <sz val="16"/>
      <name val="Calibri"/>
      <family val="2"/>
      <scheme val="minor"/>
    </font>
    <font>
      <b/>
      <sz val="16"/>
      <name val="Calibri"/>
      <family val="2"/>
      <scheme val="minor"/>
    </font>
    <font>
      <sz val="11"/>
      <name val="Calibri"/>
      <family val="2"/>
      <scheme val="minor"/>
    </font>
    <font>
      <sz val="13"/>
      <color theme="1"/>
      <name val="Arial"/>
      <family val="2"/>
    </font>
    <font>
      <b/>
      <sz val="10"/>
      <color theme="0"/>
      <name val="Arial"/>
      <family val="2"/>
    </font>
    <font>
      <b/>
      <sz val="8"/>
      <color theme="0"/>
      <name val="Arial"/>
      <family val="2"/>
    </font>
    <font>
      <sz val="10"/>
      <color rgb="FF0000FF"/>
      <name val="Arial"/>
      <family val="2"/>
    </font>
    <font>
      <sz val="10.5"/>
      <color rgb="FFFFC000"/>
      <name val="Arial"/>
      <family val="2"/>
    </font>
    <font>
      <sz val="10.5"/>
      <color rgb="FFFF0000"/>
      <name val="Arial"/>
      <family val="2"/>
    </font>
    <font>
      <sz val="10.5"/>
      <color rgb="FF00B0F0"/>
      <name val="Arial"/>
      <family val="2"/>
    </font>
    <font>
      <sz val="8"/>
      <color rgb="FF7030A0"/>
      <name val="Arial"/>
      <family val="2"/>
    </font>
    <font>
      <sz val="10.5"/>
      <color theme="9" tint="-0.249977111117893"/>
      <name val="Arial"/>
      <family val="2"/>
    </font>
    <font>
      <sz val="10.5"/>
      <color rgb="FF00B050"/>
      <name val="Arial"/>
      <family val="2"/>
    </font>
    <font>
      <b/>
      <sz val="11"/>
      <color theme="1"/>
      <name val="Calibri"/>
      <family val="2"/>
    </font>
    <font>
      <b/>
      <sz val="13"/>
      <color theme="1"/>
      <name val="Arial"/>
      <family val="2"/>
    </font>
    <font>
      <b/>
      <sz val="16"/>
      <color theme="1"/>
      <name val="Calibri"/>
      <family val="2"/>
    </font>
  </fonts>
  <fills count="19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66FFFF"/>
        <bgColor indexed="64"/>
      </patternFill>
    </fill>
  </fills>
  <borders count="7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9" fontId="13" fillId="0" borderId="0" applyFont="0" applyFill="0" applyBorder="0" applyAlignment="0" applyProtection="0">
      <alignment vertical="center"/>
    </xf>
  </cellStyleXfs>
  <cellXfs count="603">
    <xf numFmtId="0" fontId="0" fillId="0" borderId="0" xfId="0">
      <alignment vertical="center"/>
    </xf>
    <xf numFmtId="0" fontId="1" fillId="0" borderId="0" xfId="0" applyNumberFormat="1" applyFont="1" applyFill="1" applyAlignment="1">
      <alignment horizontal="center"/>
    </xf>
    <xf numFmtId="0" fontId="0" fillId="0" borderId="1" xfId="0" applyNumberFormat="1" applyFont="1" applyFill="1" applyBorder="1" applyAlignment="1">
      <alignment wrapText="1"/>
    </xf>
    <xf numFmtId="0" fontId="0" fillId="0" borderId="2" xfId="0" applyNumberFormat="1" applyFont="1" applyFill="1" applyBorder="1" applyAlignment="1">
      <alignment wrapText="1"/>
    </xf>
    <xf numFmtId="0" fontId="1" fillId="0" borderId="3" xfId="0" applyNumberFormat="1" applyFont="1" applyFill="1" applyBorder="1" applyAlignment="1">
      <alignment horizontal="left"/>
    </xf>
    <xf numFmtId="0" fontId="2" fillId="0" borderId="3" xfId="0" applyNumberFormat="1" applyFont="1" applyFill="1" applyBorder="1" applyAlignment="1">
      <alignment horizontal="center"/>
    </xf>
    <xf numFmtId="0" fontId="0" fillId="0" borderId="4" xfId="0" applyNumberFormat="1" applyFont="1" applyFill="1" applyBorder="1" applyAlignment="1">
      <alignment wrapText="1"/>
    </xf>
    <xf numFmtId="0" fontId="1" fillId="0" borderId="3" xfId="0" applyNumberFormat="1" applyFont="1" applyFill="1" applyBorder="1" applyAlignment="1">
      <alignment horizontal="center"/>
    </xf>
    <xf numFmtId="0" fontId="0" fillId="0" borderId="5" xfId="0" applyNumberFormat="1" applyFont="1" applyFill="1" applyBorder="1" applyAlignment="1">
      <alignment wrapText="1"/>
    </xf>
    <xf numFmtId="0" fontId="0" fillId="0" borderId="6" xfId="0" applyNumberFormat="1" applyFont="1" applyFill="1" applyBorder="1" applyAlignment="1">
      <alignment wrapText="1"/>
    </xf>
    <xf numFmtId="0" fontId="0" fillId="0" borderId="7" xfId="0" applyNumberFormat="1" applyFont="1" applyFill="1" applyBorder="1" applyAlignment="1">
      <alignment wrapText="1"/>
    </xf>
    <xf numFmtId="0" fontId="2" fillId="2" borderId="3" xfId="0" applyNumberFormat="1" applyFont="1" applyFill="1" applyBorder="1" applyAlignment="1">
      <alignment horizontal="center"/>
    </xf>
    <xf numFmtId="1" fontId="2" fillId="2" borderId="3" xfId="0" applyNumberFormat="1" applyFont="1" applyFill="1" applyBorder="1" applyAlignment="1">
      <alignment horizontal="center"/>
    </xf>
    <xf numFmtId="164" fontId="2" fillId="2" borderId="3" xfId="0" applyNumberFormat="1" applyFont="1" applyFill="1" applyBorder="1" applyAlignment="1">
      <alignment horizontal="center"/>
    </xf>
    <xf numFmtId="0" fontId="1" fillId="3" borderId="3" xfId="0" applyNumberFormat="1" applyFont="1" applyFill="1" applyBorder="1" applyAlignment="1">
      <alignment horizontal="center" vertical="distributed" wrapText="1"/>
    </xf>
    <xf numFmtId="0" fontId="0" fillId="0" borderId="0" xfId="0" applyNumberFormat="1" applyFont="1" applyFill="1" applyBorder="1" applyAlignment="1">
      <alignment wrapText="1"/>
    </xf>
    <xf numFmtId="0" fontId="2" fillId="0" borderId="3" xfId="0" applyNumberFormat="1" applyFont="1" applyFill="1" applyBorder="1" applyAlignment="1" applyProtection="1">
      <alignment horizontal="center"/>
      <protection locked="0"/>
    </xf>
    <xf numFmtId="0" fontId="0" fillId="0" borderId="1" xfId="0" applyNumberFormat="1" applyFont="1" applyFill="1" applyBorder="1" applyAlignment="1">
      <alignment horizontal="center" wrapText="1"/>
    </xf>
    <xf numFmtId="0" fontId="0" fillId="0" borderId="6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7" xfId="0" applyNumberFormat="1" applyFont="1" applyFill="1" applyBorder="1" applyAlignment="1">
      <alignment horizontal="center" wrapText="1"/>
    </xf>
    <xf numFmtId="0" fontId="2" fillId="0" borderId="0" xfId="0" applyNumberFormat="1" applyFont="1" applyFill="1" applyAlignment="1">
      <alignment horizontal="center"/>
    </xf>
    <xf numFmtId="0" fontId="7" fillId="0" borderId="0" xfId="1" applyFont="1" applyAlignment="1" applyProtection="1">
      <alignment horizontal="center"/>
    </xf>
    <xf numFmtId="0" fontId="10" fillId="0" borderId="0" xfId="0" applyFont="1">
      <alignment vertical="center"/>
    </xf>
    <xf numFmtId="0" fontId="11" fillId="0" borderId="0" xfId="0" applyNumberFormat="1" applyFont="1" applyFill="1" applyAlignment="1">
      <alignment horizontal="center"/>
    </xf>
    <xf numFmtId="0" fontId="4" fillId="0" borderId="1" xfId="0" applyNumberFormat="1" applyFont="1" applyFill="1" applyBorder="1" applyAlignment="1">
      <alignment wrapText="1"/>
    </xf>
    <xf numFmtId="0" fontId="4" fillId="0" borderId="6" xfId="0" applyNumberFormat="1" applyFont="1" applyFill="1" applyBorder="1" applyAlignment="1">
      <alignment wrapText="1"/>
    </xf>
    <xf numFmtId="0" fontId="4" fillId="0" borderId="0" xfId="0" applyFont="1">
      <alignment vertical="center"/>
    </xf>
    <xf numFmtId="0" fontId="4" fillId="0" borderId="0" xfId="0" applyNumberFormat="1" applyFont="1" applyFill="1" applyBorder="1" applyAlignment="1">
      <alignment wrapText="1"/>
    </xf>
    <xf numFmtId="0" fontId="3" fillId="0" borderId="5" xfId="0" applyNumberFormat="1" applyFont="1" applyFill="1" applyBorder="1" applyAlignment="1">
      <alignment horizontal="center"/>
    </xf>
    <xf numFmtId="0" fontId="12" fillId="0" borderId="6" xfId="0" applyNumberFormat="1" applyFont="1" applyFill="1" applyBorder="1" applyAlignment="1">
      <alignment horizontal="center" wrapText="1"/>
    </xf>
    <xf numFmtId="0" fontId="14" fillId="0" borderId="6" xfId="0" applyNumberFormat="1" applyFont="1" applyFill="1" applyBorder="1" applyAlignment="1">
      <alignment horizontal="left" wrapText="1"/>
    </xf>
    <xf numFmtId="0" fontId="14" fillId="0" borderId="0" xfId="0" applyNumberFormat="1" applyFont="1" applyFill="1" applyBorder="1" applyAlignment="1">
      <alignment horizontal="left" wrapText="1"/>
    </xf>
    <xf numFmtId="0" fontId="12" fillId="0" borderId="0" xfId="0" applyFont="1">
      <alignment vertical="center"/>
    </xf>
    <xf numFmtId="0" fontId="12" fillId="0" borderId="0" xfId="0" applyFont="1" applyAlignment="1">
      <alignment horizontal="center" vertical="center"/>
    </xf>
    <xf numFmtId="0" fontId="14" fillId="0" borderId="0" xfId="0" applyFont="1">
      <alignment vertical="center"/>
    </xf>
    <xf numFmtId="0" fontId="2" fillId="0" borderId="0" xfId="0" applyNumberFormat="1" applyFont="1" applyFill="1" applyBorder="1" applyAlignment="1">
      <alignment vertical="distributed" wrapText="1"/>
    </xf>
    <xf numFmtId="0" fontId="0" fillId="0" borderId="0" xfId="0" applyNumberFormat="1" applyFont="1" applyFill="1" applyBorder="1" applyAlignment="1">
      <alignment horizontal="center" wrapText="1"/>
    </xf>
    <xf numFmtId="0" fontId="0" fillId="0" borderId="0" xfId="0" applyBorder="1">
      <alignment vertical="center"/>
    </xf>
    <xf numFmtId="0" fontId="12" fillId="0" borderId="0" xfId="0" applyNumberFormat="1" applyFont="1" applyFill="1" applyAlignment="1"/>
    <xf numFmtId="0" fontId="0" fillId="0" borderId="2" xfId="0" applyNumberFormat="1" applyFont="1" applyFill="1" applyBorder="1" applyAlignment="1">
      <alignment horizontal="center" wrapText="1"/>
    </xf>
    <xf numFmtId="0" fontId="0" fillId="0" borderId="3" xfId="0" applyNumberFormat="1" applyFont="1" applyFill="1" applyBorder="1" applyAlignment="1">
      <alignment horizontal="center" wrapText="1"/>
    </xf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ill="1">
      <alignment vertical="center"/>
    </xf>
    <xf numFmtId="0" fontId="12" fillId="0" borderId="0" xfId="0" applyFont="1" applyFill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>
      <alignment vertical="center"/>
    </xf>
    <xf numFmtId="0" fontId="2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38" fillId="0" borderId="0" xfId="0" applyNumberFormat="1" applyFont="1" applyFill="1" applyBorder="1" applyAlignment="1">
      <alignment vertical="center" wrapText="1"/>
    </xf>
    <xf numFmtId="0" fontId="39" fillId="0" borderId="0" xfId="0" applyNumberFormat="1" applyFont="1" applyFill="1" applyBorder="1" applyAlignment="1">
      <alignment vertical="center" wrapText="1"/>
    </xf>
    <xf numFmtId="0" fontId="40" fillId="0" borderId="0" xfId="0" applyNumberFormat="1" applyFont="1" applyFill="1" applyBorder="1" applyAlignment="1">
      <alignment vertical="center" wrapText="1"/>
    </xf>
    <xf numFmtId="0" fontId="41" fillId="0" borderId="0" xfId="0" applyNumberFormat="1" applyFont="1" applyFill="1" applyBorder="1" applyAlignment="1">
      <alignment vertical="center" wrapText="1"/>
    </xf>
    <xf numFmtId="0" fontId="42" fillId="0" borderId="0" xfId="0" applyNumberFormat="1" applyFont="1" applyFill="1" applyBorder="1" applyAlignment="1">
      <alignment horizontal="center" wrapText="1"/>
    </xf>
    <xf numFmtId="0" fontId="2" fillId="0" borderId="0" xfId="0" applyNumberFormat="1" applyFont="1" applyFill="1" applyBorder="1" applyAlignment="1">
      <alignment vertical="center" wrapText="1"/>
    </xf>
    <xf numFmtId="0" fontId="36" fillId="0" borderId="0" xfId="0" applyFont="1" applyFill="1" applyBorder="1" applyAlignment="1"/>
    <xf numFmtId="0" fontId="0" fillId="0" borderId="0" xfId="0" applyFill="1" applyBorder="1" applyAlignment="1"/>
    <xf numFmtId="0" fontId="0" fillId="0" borderId="0" xfId="0" applyFill="1" applyBorder="1" applyAlignment="1" applyProtection="1">
      <alignment horizontal="center" vertical="distributed"/>
    </xf>
    <xf numFmtId="0" fontId="37" fillId="0" borderId="0" xfId="0" applyFont="1" applyFill="1" applyBorder="1" applyAlignment="1" applyProtection="1">
      <alignment horizontal="center"/>
    </xf>
    <xf numFmtId="9" fontId="0" fillId="0" borderId="0" xfId="2" applyFont="1" applyFill="1" applyBorder="1" applyAlignment="1">
      <alignment horizontal="center" vertical="distributed"/>
    </xf>
    <xf numFmtId="0" fontId="2" fillId="0" borderId="6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center"/>
    </xf>
    <xf numFmtId="0" fontId="2" fillId="0" borderId="6" xfId="0" applyNumberFormat="1" applyFont="1" applyFill="1" applyBorder="1" applyAlignment="1">
      <alignment horizontal="center"/>
    </xf>
    <xf numFmtId="0" fontId="16" fillId="0" borderId="0" xfId="0" applyNumberFormat="1" applyFont="1" applyFill="1" applyBorder="1" applyAlignment="1">
      <alignment horizontal="center" wrapText="1"/>
    </xf>
    <xf numFmtId="0" fontId="17" fillId="0" borderId="0" xfId="0" applyNumberFormat="1" applyFont="1" applyFill="1" applyBorder="1" applyAlignment="1">
      <alignment horizontal="center" wrapText="1"/>
    </xf>
    <xf numFmtId="0" fontId="15" fillId="3" borderId="8" xfId="0" applyNumberFormat="1" applyFont="1" applyFill="1" applyBorder="1" applyAlignment="1">
      <alignment horizontal="center" vertical="distributed" wrapText="1"/>
    </xf>
    <xf numFmtId="0" fontId="1" fillId="0" borderId="9" xfId="0" applyNumberFormat="1" applyFont="1" applyFill="1" applyBorder="1" applyAlignment="1">
      <alignment horizontal="center"/>
    </xf>
    <xf numFmtId="0" fontId="37" fillId="0" borderId="0" xfId="0" applyFont="1" applyFill="1" applyBorder="1" applyAlignment="1" applyProtection="1">
      <alignment horizontal="center" vertical="distributed" wrapText="1"/>
    </xf>
    <xf numFmtId="0" fontId="18" fillId="0" borderId="3" xfId="0" applyNumberFormat="1" applyFont="1" applyFill="1" applyBorder="1" applyAlignment="1" applyProtection="1">
      <alignment horizontal="center"/>
      <protection locked="0"/>
    </xf>
    <xf numFmtId="0" fontId="43" fillId="0" borderId="3" xfId="0" applyNumberFormat="1" applyFont="1" applyFill="1" applyBorder="1" applyAlignment="1" applyProtection="1">
      <alignment horizontal="center"/>
    </xf>
    <xf numFmtId="0" fontId="43" fillId="0" borderId="3" xfId="0" applyNumberFormat="1" applyFont="1" applyFill="1" applyBorder="1" applyAlignment="1" applyProtection="1">
      <alignment horizontal="center"/>
      <protection locked="0"/>
    </xf>
    <xf numFmtId="0" fontId="18" fillId="0" borderId="3" xfId="0" applyNumberFormat="1" applyFont="1" applyFill="1" applyBorder="1" applyAlignment="1">
      <alignment horizontal="center"/>
    </xf>
    <xf numFmtId="1" fontId="18" fillId="0" borderId="3" xfId="0" applyNumberFormat="1" applyFont="1" applyFill="1" applyBorder="1" applyAlignment="1">
      <alignment horizontal="center"/>
    </xf>
    <xf numFmtId="164" fontId="18" fillId="0" borderId="3" xfId="0" applyNumberFormat="1" applyFont="1" applyFill="1" applyBorder="1" applyAlignment="1">
      <alignment horizontal="center"/>
    </xf>
    <xf numFmtId="0" fontId="18" fillId="0" borderId="10" xfId="0" applyNumberFormat="1" applyFont="1" applyFill="1" applyBorder="1" applyAlignment="1" applyProtection="1">
      <alignment horizontal="center"/>
      <protection locked="0"/>
    </xf>
    <xf numFmtId="0" fontId="43" fillId="0" borderId="10" xfId="0" applyNumberFormat="1" applyFont="1" applyFill="1" applyBorder="1" applyAlignment="1" applyProtection="1">
      <alignment horizontal="center"/>
    </xf>
    <xf numFmtId="0" fontId="43" fillId="0" borderId="10" xfId="0" applyNumberFormat="1" applyFont="1" applyFill="1" applyBorder="1" applyAlignment="1" applyProtection="1">
      <alignment horizontal="center"/>
      <protection locked="0"/>
    </xf>
    <xf numFmtId="0" fontId="2" fillId="0" borderId="11" xfId="0" applyNumberFormat="1" applyFont="1" applyFill="1" applyBorder="1" applyAlignment="1">
      <alignment horizontal="center"/>
    </xf>
    <xf numFmtId="0" fontId="2" fillId="0" borderId="12" xfId="0" applyNumberFormat="1" applyFont="1" applyFill="1" applyBorder="1" applyAlignment="1">
      <alignment horizontal="center"/>
    </xf>
    <xf numFmtId="0" fontId="44" fillId="0" borderId="0" xfId="0" applyNumberFormat="1" applyFont="1" applyFill="1" applyBorder="1" applyAlignment="1">
      <alignment horizontal="center" wrapText="1"/>
    </xf>
    <xf numFmtId="0" fontId="45" fillId="0" borderId="0" xfId="0" applyNumberFormat="1" applyFont="1" applyFill="1" applyBorder="1" applyAlignment="1">
      <alignment horizontal="center" wrapText="1"/>
    </xf>
    <xf numFmtId="164" fontId="2" fillId="0" borderId="0" xfId="0" applyNumberFormat="1" applyFont="1" applyFill="1" applyBorder="1" applyAlignment="1">
      <alignment horizontal="center"/>
    </xf>
    <xf numFmtId="0" fontId="44" fillId="7" borderId="3" xfId="0" applyNumberFormat="1" applyFont="1" applyFill="1" applyBorder="1" applyAlignment="1">
      <alignment horizontal="center"/>
    </xf>
    <xf numFmtId="0" fontId="44" fillId="7" borderId="3" xfId="0" applyNumberFormat="1" applyFont="1" applyFill="1" applyBorder="1" applyAlignment="1">
      <alignment horizontal="center" vertical="distributed" wrapText="1"/>
    </xf>
    <xf numFmtId="0" fontId="44" fillId="7" borderId="3" xfId="0" applyNumberFormat="1" applyFont="1" applyFill="1" applyBorder="1" applyAlignment="1">
      <alignment horizontal="center" vertical="center" wrapText="1"/>
    </xf>
    <xf numFmtId="1" fontId="44" fillId="0" borderId="3" xfId="0" applyNumberFormat="1" applyFont="1" applyFill="1" applyBorder="1" applyAlignment="1">
      <alignment horizontal="center"/>
    </xf>
    <xf numFmtId="1" fontId="46" fillId="0" borderId="3" xfId="0" applyNumberFormat="1" applyFont="1" applyFill="1" applyBorder="1" applyAlignment="1">
      <alignment horizontal="center"/>
    </xf>
    <xf numFmtId="164" fontId="44" fillId="0" borderId="0" xfId="0" applyNumberFormat="1" applyFont="1" applyFill="1" applyBorder="1" applyAlignment="1">
      <alignment wrapText="1"/>
    </xf>
    <xf numFmtId="0" fontId="44" fillId="0" borderId="0" xfId="0" applyNumberFormat="1" applyFont="1" applyFill="1" applyBorder="1" applyAlignment="1">
      <alignment wrapText="1"/>
    </xf>
    <xf numFmtId="164" fontId="44" fillId="0" borderId="0" xfId="0" applyNumberFormat="1" applyFont="1" applyFill="1" applyBorder="1" applyAlignment="1">
      <alignment horizontal="center" wrapText="1"/>
    </xf>
    <xf numFmtId="1" fontId="44" fillId="0" borderId="3" xfId="0" applyNumberFormat="1" applyFont="1" applyBorder="1" applyAlignment="1">
      <alignment horizontal="center" vertical="center"/>
    </xf>
    <xf numFmtId="0" fontId="44" fillId="0" borderId="0" xfId="0" applyNumberFormat="1" applyFont="1" applyFill="1" applyAlignment="1">
      <alignment horizontal="center"/>
    </xf>
    <xf numFmtId="0" fontId="44" fillId="0" borderId="0" xfId="0" applyFont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44" fillId="0" borderId="0" xfId="0" applyFont="1">
      <alignment vertical="center"/>
    </xf>
    <xf numFmtId="1" fontId="46" fillId="0" borderId="3" xfId="0" applyNumberFormat="1" applyFont="1" applyBorder="1" applyAlignment="1">
      <alignment horizontal="center" vertical="center"/>
    </xf>
    <xf numFmtId="1" fontId="44" fillId="0" borderId="0" xfId="0" applyNumberFormat="1" applyFont="1" applyBorder="1" applyAlignment="1">
      <alignment horizontal="center" vertical="center"/>
    </xf>
    <xf numFmtId="0" fontId="2" fillId="0" borderId="7" xfId="0" applyNumberFormat="1" applyFont="1" applyFill="1" applyBorder="1" applyAlignment="1">
      <alignment vertical="distributed" wrapText="1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>
      <alignment vertical="center"/>
    </xf>
    <xf numFmtId="0" fontId="1" fillId="0" borderId="5" xfId="0" applyNumberFormat="1" applyFont="1" applyFill="1" applyBorder="1" applyAlignment="1" applyProtection="1">
      <alignment horizontal="center"/>
    </xf>
    <xf numFmtId="0" fontId="1" fillId="0" borderId="13" xfId="0" applyNumberFormat="1" applyFont="1" applyFill="1" applyBorder="1" applyAlignment="1"/>
    <xf numFmtId="0" fontId="2" fillId="0" borderId="7" xfId="0" applyNumberFormat="1" applyFont="1" applyFill="1" applyBorder="1" applyAlignment="1">
      <alignment wrapText="1"/>
    </xf>
    <xf numFmtId="0" fontId="2" fillId="0" borderId="14" xfId="0" applyNumberFormat="1" applyFont="1" applyFill="1" applyBorder="1" applyAlignment="1">
      <alignment wrapText="1"/>
    </xf>
    <xf numFmtId="0" fontId="1" fillId="0" borderId="0" xfId="0" applyNumberFormat="1" applyFont="1" applyFill="1" applyBorder="1" applyAlignment="1">
      <alignment horizontal="left" wrapText="1"/>
    </xf>
    <xf numFmtId="0" fontId="1" fillId="4" borderId="15" xfId="0" applyNumberFormat="1" applyFont="1" applyFill="1" applyBorder="1" applyAlignment="1">
      <alignment horizontal="center"/>
    </xf>
    <xf numFmtId="0" fontId="2" fillId="0" borderId="16" xfId="0" applyNumberFormat="1" applyFont="1" applyFill="1" applyBorder="1" applyAlignment="1">
      <alignment horizontal="center" vertical="distributed"/>
    </xf>
    <xf numFmtId="0" fontId="42" fillId="0" borderId="2" xfId="0" applyNumberFormat="1" applyFont="1" applyFill="1" applyBorder="1" applyAlignment="1">
      <alignment wrapText="1"/>
    </xf>
    <xf numFmtId="0" fontId="44" fillId="0" borderId="0" xfId="0" applyNumberFormat="1" applyFont="1" applyFill="1" applyBorder="1" applyAlignment="1">
      <alignment vertical="center" wrapText="1"/>
    </xf>
    <xf numFmtId="0" fontId="44" fillId="8" borderId="3" xfId="0" applyNumberFormat="1" applyFont="1" applyFill="1" applyBorder="1" applyAlignment="1">
      <alignment horizontal="center" vertical="center" wrapText="1"/>
    </xf>
    <xf numFmtId="0" fontId="44" fillId="9" borderId="3" xfId="0" applyNumberFormat="1" applyFont="1" applyFill="1" applyBorder="1" applyAlignment="1">
      <alignment horizontal="center" vertical="center" wrapText="1"/>
    </xf>
    <xf numFmtId="0" fontId="44" fillId="10" borderId="3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/>
    <xf numFmtId="0" fontId="2" fillId="2" borderId="5" xfId="0" applyNumberFormat="1" applyFont="1" applyFill="1" applyBorder="1" applyAlignment="1">
      <alignment horizontal="center"/>
    </xf>
    <xf numFmtId="164" fontId="2" fillId="2" borderId="5" xfId="0" applyNumberFormat="1" applyFont="1" applyFill="1" applyBorder="1" applyAlignment="1">
      <alignment horizontal="center"/>
    </xf>
    <xf numFmtId="0" fontId="45" fillId="0" borderId="0" xfId="0" applyNumberFormat="1" applyFont="1" applyFill="1" applyBorder="1" applyAlignment="1">
      <alignment wrapText="1"/>
    </xf>
    <xf numFmtId="165" fontId="45" fillId="0" borderId="1" xfId="0" applyNumberFormat="1" applyFont="1" applyFill="1" applyBorder="1" applyAlignment="1">
      <alignment horizontal="center" wrapText="1"/>
    </xf>
    <xf numFmtId="0" fontId="42" fillId="0" borderId="6" xfId="0" applyNumberFormat="1" applyFont="1" applyFill="1" applyBorder="1" applyAlignment="1">
      <alignment horizontal="center" wrapText="1"/>
    </xf>
    <xf numFmtId="0" fontId="42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2" fillId="0" borderId="0" xfId="0" applyNumberFormat="1" applyFont="1" applyFill="1" applyBorder="1" applyAlignment="1">
      <alignment horizontal="left" vertical="center" wrapText="1"/>
    </xf>
    <xf numFmtId="0" fontId="42" fillId="0" borderId="0" xfId="0" applyNumberFormat="1" applyFont="1" applyFill="1" applyBorder="1" applyAlignment="1">
      <alignment horizontal="left" vertical="center" wrapText="1"/>
    </xf>
    <xf numFmtId="0" fontId="13" fillId="0" borderId="16" xfId="0" applyNumberFormat="1" applyFont="1" applyFill="1" applyBorder="1" applyAlignment="1">
      <alignment horizontal="center" vertical="distributed"/>
    </xf>
    <xf numFmtId="0" fontId="13" fillId="0" borderId="16" xfId="0" applyNumberFormat="1" applyFont="1" applyFill="1" applyBorder="1" applyAlignment="1">
      <alignment horizontal="center" vertical="distributed" wrapText="1"/>
    </xf>
    <xf numFmtId="0" fontId="13" fillId="0" borderId="17" xfId="0" applyNumberFormat="1" applyFont="1" applyFill="1" applyBorder="1" applyAlignment="1">
      <alignment horizontal="center" vertical="distributed"/>
    </xf>
    <xf numFmtId="0" fontId="47" fillId="0" borderId="6" xfId="0" applyNumberFormat="1" applyFont="1" applyFill="1" applyBorder="1" applyAlignment="1">
      <alignment horizontal="center" wrapText="1"/>
    </xf>
    <xf numFmtId="0" fontId="18" fillId="0" borderId="10" xfId="0" applyNumberFormat="1" applyFont="1" applyFill="1" applyBorder="1" applyAlignment="1" applyProtection="1">
      <alignment horizontal="center"/>
    </xf>
    <xf numFmtId="0" fontId="42" fillId="0" borderId="5" xfId="0" applyNumberFormat="1" applyFont="1" applyFill="1" applyBorder="1" applyAlignment="1" applyProtection="1">
      <alignment horizontal="center"/>
      <protection locked="0"/>
    </xf>
    <xf numFmtId="0" fontId="47" fillId="0" borderId="5" xfId="0" applyNumberFormat="1" applyFont="1" applyFill="1" applyBorder="1" applyAlignment="1">
      <alignment horizontal="center"/>
    </xf>
    <xf numFmtId="0" fontId="42" fillId="0" borderId="0" xfId="0" applyNumberFormat="1" applyFont="1" applyFill="1" applyBorder="1" applyAlignment="1" applyProtection="1">
      <alignment horizontal="center"/>
      <protection locked="0"/>
    </xf>
    <xf numFmtId="0" fontId="47" fillId="0" borderId="0" xfId="0" applyNumberFormat="1" applyFont="1" applyFill="1" applyBorder="1" applyAlignment="1" applyProtection="1">
      <alignment horizontal="center"/>
      <protection locked="0"/>
    </xf>
    <xf numFmtId="0" fontId="47" fillId="0" borderId="0" xfId="0" applyNumberFormat="1" applyFont="1" applyFill="1" applyBorder="1" applyAlignment="1">
      <alignment horizontal="center"/>
    </xf>
    <xf numFmtId="0" fontId="42" fillId="0" borderId="0" xfId="0" applyNumberFormat="1" applyFont="1" applyFill="1" applyBorder="1" applyAlignment="1">
      <alignment wrapText="1"/>
    </xf>
    <xf numFmtId="0" fontId="48" fillId="0" borderId="0" xfId="0" applyNumberFormat="1" applyFont="1" applyFill="1" applyBorder="1" applyAlignment="1">
      <alignment vertical="center" wrapText="1"/>
    </xf>
    <xf numFmtId="0" fontId="1" fillId="4" borderId="15" xfId="0" applyNumberFormat="1" applyFont="1" applyFill="1" applyBorder="1" applyAlignment="1">
      <alignment horizontal="center" vertical="center" wrapText="1"/>
    </xf>
    <xf numFmtId="0" fontId="44" fillId="11" borderId="3" xfId="0" applyNumberFormat="1" applyFont="1" applyFill="1" applyBorder="1" applyAlignment="1">
      <alignment horizontal="center" vertical="center" wrapText="1"/>
    </xf>
    <xf numFmtId="0" fontId="2" fillId="0" borderId="18" xfId="0" applyNumberFormat="1" applyFont="1" applyFill="1" applyBorder="1" applyAlignment="1">
      <alignment horizontal="center"/>
    </xf>
    <xf numFmtId="0" fontId="2" fillId="0" borderId="19" xfId="0" applyNumberFormat="1" applyFont="1" applyFill="1" applyBorder="1" applyAlignment="1">
      <alignment horizontal="center"/>
    </xf>
    <xf numFmtId="9" fontId="2" fillId="0" borderId="20" xfId="2" applyFont="1" applyFill="1" applyBorder="1" applyAlignment="1">
      <alignment horizontal="center"/>
    </xf>
    <xf numFmtId="0" fontId="2" fillId="0" borderId="21" xfId="0" applyNumberFormat="1" applyFont="1" applyFill="1" applyBorder="1" applyAlignment="1">
      <alignment horizontal="center"/>
    </xf>
    <xf numFmtId="1" fontId="44" fillId="0" borderId="8" xfId="0" applyNumberFormat="1" applyFont="1" applyBorder="1" applyAlignment="1">
      <alignment horizontal="center" vertical="center"/>
    </xf>
    <xf numFmtId="0" fontId="49" fillId="0" borderId="0" xfId="0" applyFont="1">
      <alignment vertical="center"/>
    </xf>
    <xf numFmtId="0" fontId="50" fillId="0" borderId="0" xfId="0" applyFont="1" applyBorder="1" applyAlignment="1">
      <alignment horizontal="center" vertical="center"/>
    </xf>
    <xf numFmtId="0" fontId="51" fillId="0" borderId="0" xfId="0" applyFont="1">
      <alignment vertical="center"/>
    </xf>
    <xf numFmtId="0" fontId="37" fillId="0" borderId="0" xfId="0" applyFont="1" applyFill="1" applyBorder="1" applyAlignment="1" applyProtection="1">
      <alignment horizontal="center" vertical="distributed" wrapText="1"/>
    </xf>
    <xf numFmtId="0" fontId="52" fillId="0" borderId="0" xfId="0" applyFont="1" applyFill="1" applyBorder="1" applyAlignment="1" applyProtection="1">
      <alignment horizontal="center" vertical="distributed"/>
    </xf>
    <xf numFmtId="9" fontId="2" fillId="0" borderId="3" xfId="2" applyFont="1" applyFill="1" applyBorder="1" applyAlignment="1">
      <alignment horizontal="center"/>
    </xf>
    <xf numFmtId="9" fontId="2" fillId="0" borderId="22" xfId="2" applyFont="1" applyFill="1" applyBorder="1" applyAlignment="1">
      <alignment horizontal="center"/>
    </xf>
    <xf numFmtId="9" fontId="2" fillId="0" borderId="23" xfId="2" applyFont="1" applyFill="1" applyBorder="1" applyAlignment="1">
      <alignment horizontal="center"/>
    </xf>
    <xf numFmtId="0" fontId="48" fillId="12" borderId="18" xfId="0" applyNumberFormat="1" applyFont="1" applyFill="1" applyBorder="1" applyAlignment="1">
      <alignment horizontal="center" vertical="center" wrapText="1"/>
    </xf>
    <xf numFmtId="0" fontId="48" fillId="12" borderId="9" xfId="0" applyNumberFormat="1" applyFont="1" applyFill="1" applyBorder="1" applyAlignment="1">
      <alignment horizontal="center" vertical="center" wrapText="1"/>
    </xf>
    <xf numFmtId="0" fontId="48" fillId="12" borderId="24" xfId="0" applyNumberFormat="1" applyFont="1" applyFill="1" applyBorder="1" applyAlignment="1">
      <alignment horizontal="center" vertical="center" wrapText="1"/>
    </xf>
    <xf numFmtId="0" fontId="45" fillId="0" borderId="0" xfId="0" applyFont="1">
      <alignment vertical="center"/>
    </xf>
    <xf numFmtId="0" fontId="2" fillId="0" borderId="25" xfId="0" applyNumberFormat="1" applyFont="1" applyFill="1" applyBorder="1" applyAlignment="1">
      <alignment horizontal="center"/>
    </xf>
    <xf numFmtId="0" fontId="2" fillId="0" borderId="8" xfId="0" applyNumberFormat="1" applyFont="1" applyFill="1" applyBorder="1" applyAlignment="1">
      <alignment horizontal="center"/>
    </xf>
    <xf numFmtId="0" fontId="2" fillId="0" borderId="26" xfId="0" applyNumberFormat="1" applyFont="1" applyFill="1" applyBorder="1" applyAlignment="1">
      <alignment horizontal="center"/>
    </xf>
    <xf numFmtId="0" fontId="2" fillId="0" borderId="25" xfId="0" applyNumberFormat="1" applyFont="1" applyFill="1" applyBorder="1" applyAlignment="1" applyProtection="1">
      <alignment horizontal="center"/>
    </xf>
    <xf numFmtId="0" fontId="2" fillId="0" borderId="8" xfId="0" applyNumberFormat="1" applyFont="1" applyFill="1" applyBorder="1" applyAlignment="1" applyProtection="1">
      <alignment horizontal="center"/>
    </xf>
    <xf numFmtId="0" fontId="2" fillId="0" borderId="26" xfId="0" applyNumberFormat="1" applyFont="1" applyFill="1" applyBorder="1" applyAlignment="1" applyProtection="1">
      <alignment horizontal="center"/>
    </xf>
    <xf numFmtId="9" fontId="2" fillId="0" borderId="27" xfId="2" applyFont="1" applyFill="1" applyBorder="1" applyAlignment="1" applyProtection="1">
      <alignment horizontal="center"/>
    </xf>
    <xf numFmtId="9" fontId="2" fillId="0" borderId="28" xfId="2" applyFont="1" applyFill="1" applyBorder="1" applyAlignment="1" applyProtection="1">
      <alignment horizontal="center"/>
    </xf>
    <xf numFmtId="9" fontId="2" fillId="0" borderId="29" xfId="2" applyFont="1" applyFill="1" applyBorder="1" applyAlignment="1" applyProtection="1">
      <alignment horizontal="center"/>
    </xf>
    <xf numFmtId="0" fontId="48" fillId="12" borderId="28" xfId="0" applyNumberFormat="1" applyFont="1" applyFill="1" applyBorder="1" applyAlignment="1">
      <alignment horizontal="center" vertical="center" wrapText="1"/>
    </xf>
    <xf numFmtId="0" fontId="48" fillId="12" borderId="30" xfId="0" applyNumberFormat="1" applyFont="1" applyFill="1" applyBorder="1" applyAlignment="1">
      <alignment horizontal="center" vertical="center" wrapText="1"/>
    </xf>
    <xf numFmtId="9" fontId="2" fillId="0" borderId="20" xfId="2" applyFont="1" applyFill="1" applyBorder="1" applyAlignment="1" applyProtection="1">
      <alignment horizontal="center"/>
    </xf>
    <xf numFmtId="0" fontId="2" fillId="0" borderId="21" xfId="0" applyNumberFormat="1" applyFont="1" applyFill="1" applyBorder="1" applyAlignment="1" applyProtection="1">
      <alignment horizontal="center"/>
    </xf>
    <xf numFmtId="9" fontId="2" fillId="0" borderId="22" xfId="2" applyFont="1" applyFill="1" applyBorder="1" applyAlignment="1" applyProtection="1">
      <alignment horizontal="center"/>
    </xf>
    <xf numFmtId="0" fontId="2" fillId="0" borderId="18" xfId="0" applyNumberFormat="1" applyFont="1" applyFill="1" applyBorder="1" applyAlignment="1" applyProtection="1">
      <alignment horizontal="center"/>
    </xf>
    <xf numFmtId="9" fontId="2" fillId="0" borderId="23" xfId="2" applyFont="1" applyFill="1" applyBorder="1" applyAlignment="1" applyProtection="1">
      <alignment horizontal="center"/>
    </xf>
    <xf numFmtId="0" fontId="2" fillId="0" borderId="19" xfId="0" applyNumberFormat="1" applyFont="1" applyFill="1" applyBorder="1" applyAlignment="1" applyProtection="1">
      <alignment horizontal="center"/>
    </xf>
    <xf numFmtId="0" fontId="48" fillId="13" borderId="31" xfId="0" applyNumberFormat="1" applyFont="1" applyFill="1" applyBorder="1" applyAlignment="1">
      <alignment horizontal="center" vertical="center" wrapText="1"/>
    </xf>
    <xf numFmtId="0" fontId="48" fillId="13" borderId="24" xfId="0" applyNumberFormat="1" applyFont="1" applyFill="1" applyBorder="1" applyAlignment="1">
      <alignment horizontal="center" vertical="center" wrapText="1"/>
    </xf>
    <xf numFmtId="9" fontId="2" fillId="0" borderId="20" xfId="0" applyNumberFormat="1" applyFont="1" applyFill="1" applyBorder="1" applyAlignment="1" applyProtection="1">
      <alignment horizontal="center"/>
    </xf>
    <xf numFmtId="9" fontId="2" fillId="0" borderId="22" xfId="0" applyNumberFormat="1" applyFont="1" applyFill="1" applyBorder="1" applyAlignment="1" applyProtection="1">
      <alignment horizontal="center"/>
    </xf>
    <xf numFmtId="9" fontId="2" fillId="0" borderId="23" xfId="0" applyNumberFormat="1" applyFont="1" applyFill="1" applyBorder="1" applyAlignment="1" applyProtection="1">
      <alignment horizontal="center"/>
    </xf>
    <xf numFmtId="9" fontId="19" fillId="0" borderId="25" xfId="2" applyFont="1" applyBorder="1" applyAlignment="1">
      <alignment horizontal="center" vertical="distributed"/>
    </xf>
    <xf numFmtId="9" fontId="19" fillId="0" borderId="21" xfId="2" applyFont="1" applyBorder="1" applyAlignment="1">
      <alignment horizontal="center" vertical="distributed"/>
    </xf>
    <xf numFmtId="0" fontId="19" fillId="0" borderId="27" xfId="2" applyNumberFormat="1" applyFont="1" applyBorder="1" applyAlignment="1">
      <alignment horizontal="center" vertical="distributed"/>
    </xf>
    <xf numFmtId="9" fontId="19" fillId="0" borderId="8" xfId="2" applyFont="1" applyBorder="1" applyAlignment="1">
      <alignment horizontal="center" vertical="distributed"/>
    </xf>
    <xf numFmtId="9" fontId="19" fillId="0" borderId="18" xfId="2" applyFont="1" applyBorder="1" applyAlignment="1">
      <alignment horizontal="center" vertical="distributed"/>
    </xf>
    <xf numFmtId="0" fontId="19" fillId="0" borderId="28" xfId="2" applyNumberFormat="1" applyFont="1" applyBorder="1" applyAlignment="1">
      <alignment horizontal="center" vertical="distributed"/>
    </xf>
    <xf numFmtId="9" fontId="19" fillId="0" borderId="26" xfId="2" applyFont="1" applyBorder="1" applyAlignment="1">
      <alignment horizontal="center" vertical="distributed"/>
    </xf>
    <xf numFmtId="9" fontId="19" fillId="0" borderId="19" xfId="2" applyFont="1" applyBorder="1" applyAlignment="1">
      <alignment horizontal="center" vertical="distributed"/>
    </xf>
    <xf numFmtId="0" fontId="19" fillId="0" borderId="29" xfId="2" applyNumberFormat="1" applyFont="1" applyBorder="1" applyAlignment="1">
      <alignment horizontal="center" vertical="distributed"/>
    </xf>
    <xf numFmtId="0" fontId="43" fillId="0" borderId="20" xfId="0" applyFont="1" applyBorder="1" applyAlignment="1" applyProtection="1">
      <alignment horizontal="center" vertical="distributed"/>
    </xf>
    <xf numFmtId="0" fontId="43" fillId="0" borderId="27" xfId="0" applyFont="1" applyBorder="1" applyAlignment="1" applyProtection="1">
      <alignment horizontal="center" vertical="distributed"/>
    </xf>
    <xf numFmtId="0" fontId="19" fillId="0" borderId="20" xfId="2" applyNumberFormat="1" applyFont="1" applyBorder="1" applyAlignment="1">
      <alignment horizontal="center" vertical="distributed"/>
    </xf>
    <xf numFmtId="0" fontId="43" fillId="0" borderId="22" xfId="0" applyFont="1" applyBorder="1" applyAlignment="1" applyProtection="1">
      <alignment horizontal="center" vertical="distributed"/>
    </xf>
    <xf numFmtId="0" fontId="43" fillId="0" borderId="28" xfId="0" applyFont="1" applyBorder="1" applyAlignment="1" applyProtection="1">
      <alignment horizontal="center" vertical="distributed"/>
    </xf>
    <xf numFmtId="0" fontId="19" fillId="0" borderId="22" xfId="2" applyNumberFormat="1" applyFont="1" applyBorder="1" applyAlignment="1">
      <alignment horizontal="center" vertical="distributed"/>
    </xf>
    <xf numFmtId="0" fontId="43" fillId="0" borderId="23" xfId="0" applyFont="1" applyBorder="1" applyAlignment="1" applyProtection="1">
      <alignment horizontal="center" vertical="distributed"/>
    </xf>
    <xf numFmtId="0" fontId="43" fillId="0" borderId="29" xfId="0" applyFont="1" applyBorder="1" applyAlignment="1" applyProtection="1">
      <alignment horizontal="center" vertical="distributed"/>
    </xf>
    <xf numFmtId="0" fontId="19" fillId="0" borderId="23" xfId="2" applyNumberFormat="1" applyFont="1" applyBorder="1" applyAlignment="1">
      <alignment horizontal="center" vertical="distributed"/>
    </xf>
    <xf numFmtId="0" fontId="37" fillId="0" borderId="0" xfId="0" applyFont="1" applyFill="1" applyBorder="1" applyAlignment="1" applyProtection="1">
      <alignment horizontal="center" vertical="distributed" wrapText="1"/>
    </xf>
    <xf numFmtId="0" fontId="52" fillId="0" borderId="0" xfId="0" applyFont="1" applyFill="1" applyBorder="1" applyAlignment="1" applyProtection="1">
      <alignment horizontal="center" vertical="distributed"/>
    </xf>
    <xf numFmtId="0" fontId="44" fillId="0" borderId="0" xfId="0" applyNumberFormat="1" applyFont="1" applyFill="1" applyAlignment="1">
      <alignment horizontal="center"/>
    </xf>
    <xf numFmtId="0" fontId="48" fillId="12" borderId="28" xfId="0" applyNumberFormat="1" applyFont="1" applyFill="1" applyBorder="1" applyAlignment="1">
      <alignment horizontal="center" vertical="center" wrapText="1"/>
    </xf>
    <xf numFmtId="0" fontId="48" fillId="12" borderId="18" xfId="0" applyNumberFormat="1" applyFont="1" applyFill="1" applyBorder="1" applyAlignment="1">
      <alignment horizontal="center" vertical="center" wrapText="1"/>
    </xf>
    <xf numFmtId="164" fontId="44" fillId="0" borderId="0" xfId="0" applyNumberFormat="1" applyFont="1" applyFill="1" applyBorder="1" applyAlignment="1">
      <alignment horizontal="center" wrapText="1"/>
    </xf>
    <xf numFmtId="0" fontId="44" fillId="0" borderId="0" xfId="0" applyNumberFormat="1" applyFont="1" applyFill="1" applyBorder="1" applyAlignment="1">
      <alignment horizontal="center" wrapText="1"/>
    </xf>
    <xf numFmtId="0" fontId="42" fillId="0" borderId="0" xfId="0" applyNumberFormat="1" applyFont="1" applyFill="1" applyBorder="1" applyAlignment="1">
      <alignment horizontal="left" vertical="center" wrapText="1"/>
    </xf>
    <xf numFmtId="0" fontId="1" fillId="14" borderId="0" xfId="0" applyNumberFormat="1" applyFont="1" applyFill="1" applyBorder="1" applyAlignment="1"/>
    <xf numFmtId="0" fontId="48" fillId="14" borderId="0" xfId="0" applyNumberFormat="1" applyFont="1" applyFill="1" applyBorder="1" applyAlignment="1">
      <alignment vertical="center" wrapText="1"/>
    </xf>
    <xf numFmtId="0" fontId="1" fillId="0" borderId="0" xfId="0" applyNumberFormat="1" applyFont="1" applyFill="1" applyBorder="1" applyAlignment="1">
      <alignment horizontal="center" vertical="distributed" wrapText="1"/>
    </xf>
    <xf numFmtId="0" fontId="1" fillId="14" borderId="0" xfId="0" applyNumberFormat="1" applyFont="1" applyFill="1" applyBorder="1" applyAlignment="1">
      <alignment horizontal="center" vertical="center" wrapText="1"/>
    </xf>
    <xf numFmtId="0" fontId="53" fillId="0" borderId="0" xfId="0" applyFont="1" applyBorder="1" applyAlignment="1" applyProtection="1"/>
    <xf numFmtId="0" fontId="48" fillId="10" borderId="30" xfId="0" applyNumberFormat="1" applyFont="1" applyFill="1" applyBorder="1" applyAlignment="1">
      <alignment vertical="center" wrapText="1"/>
    </xf>
    <xf numFmtId="0" fontId="48" fillId="10" borderId="32" xfId="0" applyNumberFormat="1" applyFont="1" applyFill="1" applyBorder="1" applyAlignment="1">
      <alignment horizontal="center" vertical="center" wrapText="1"/>
    </xf>
    <xf numFmtId="0" fontId="48" fillId="8" borderId="31" xfId="0" applyNumberFormat="1" applyFont="1" applyFill="1" applyBorder="1" applyAlignment="1">
      <alignment horizontal="center" vertical="center" wrapText="1"/>
    </xf>
    <xf numFmtId="0" fontId="48" fillId="8" borderId="24" xfId="0" applyNumberFormat="1" applyFont="1" applyFill="1" applyBorder="1" applyAlignment="1">
      <alignment horizontal="center" vertical="center" wrapText="1"/>
    </xf>
    <xf numFmtId="0" fontId="2" fillId="15" borderId="31" xfId="0" applyNumberFormat="1" applyFont="1" applyFill="1" applyBorder="1" applyAlignment="1">
      <alignment horizontal="center" vertical="center" wrapText="1"/>
    </xf>
    <xf numFmtId="0" fontId="2" fillId="15" borderId="32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 applyProtection="1">
      <alignment vertical="distributed"/>
    </xf>
    <xf numFmtId="0" fontId="43" fillId="0" borderId="34" xfId="0" applyFont="1" applyBorder="1" applyAlignment="1" applyProtection="1">
      <alignment vertical="distributed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 vertical="center" wrapText="1"/>
    </xf>
    <xf numFmtId="0" fontId="44" fillId="0" borderId="0" xfId="0" applyNumberFormat="1" applyFont="1" applyFill="1" applyBorder="1" applyAlignment="1">
      <alignment horizontal="center" wrapText="1"/>
    </xf>
    <xf numFmtId="0" fontId="37" fillId="0" borderId="0" xfId="0" applyFont="1" applyFill="1" applyBorder="1" applyAlignment="1" applyProtection="1">
      <alignment horizontal="center" vertical="distributed" wrapText="1"/>
    </xf>
    <xf numFmtId="0" fontId="0" fillId="0" borderId="0" xfId="0" applyFill="1" applyAlignment="1">
      <alignment horizontal="center" vertical="center"/>
    </xf>
    <xf numFmtId="0" fontId="19" fillId="0" borderId="0" xfId="0" applyFont="1">
      <alignment vertical="center"/>
    </xf>
    <xf numFmtId="0" fontId="19" fillId="14" borderId="0" xfId="0" applyFont="1" applyFill="1" applyBorder="1" applyAlignment="1">
      <alignment vertical="distributed"/>
    </xf>
    <xf numFmtId="0" fontId="26" fillId="0" borderId="0" xfId="0" applyFont="1">
      <alignment vertical="center"/>
    </xf>
    <xf numFmtId="0" fontId="27" fillId="0" borderId="3" xfId="0" applyNumberFormat="1" applyFont="1" applyFill="1" applyBorder="1" applyAlignment="1">
      <alignment horizontal="left" vertical="distributed"/>
    </xf>
    <xf numFmtId="0" fontId="14" fillId="0" borderId="0" xfId="0" applyFont="1" applyAlignment="1">
      <alignment horizontal="center" vertical="center"/>
    </xf>
    <xf numFmtId="0" fontId="54" fillId="0" borderId="3" xfId="0" applyFont="1" applyFill="1" applyBorder="1" applyAlignment="1">
      <alignment horizontal="center" vertical="center"/>
    </xf>
    <xf numFmtId="0" fontId="26" fillId="0" borderId="0" xfId="0" applyFont="1" applyFill="1">
      <alignment vertical="center"/>
    </xf>
    <xf numFmtId="1" fontId="54" fillId="0" borderId="3" xfId="2" applyNumberFormat="1" applyFont="1" applyFill="1" applyBorder="1" applyAlignment="1">
      <alignment horizontal="center" vertical="center"/>
    </xf>
    <xf numFmtId="0" fontId="55" fillId="0" borderId="20" xfId="0" applyFont="1" applyBorder="1" applyAlignment="1" applyProtection="1">
      <alignment horizontal="center" vertical="distributed"/>
    </xf>
    <xf numFmtId="9" fontId="56" fillId="0" borderId="25" xfId="2" applyFont="1" applyBorder="1" applyAlignment="1">
      <alignment horizontal="center" vertical="distributed"/>
    </xf>
    <xf numFmtId="9" fontId="56" fillId="0" borderId="21" xfId="2" applyFont="1" applyBorder="1" applyAlignment="1">
      <alignment horizontal="center" vertical="distributed"/>
    </xf>
    <xf numFmtId="0" fontId="55" fillId="0" borderId="27" xfId="0" applyFont="1" applyBorder="1" applyAlignment="1" applyProtection="1">
      <alignment horizontal="center" vertical="distributed"/>
    </xf>
    <xf numFmtId="0" fontId="57" fillId="0" borderId="20" xfId="2" applyNumberFormat="1" applyFont="1" applyBorder="1" applyAlignment="1">
      <alignment horizontal="center" vertical="distributed"/>
    </xf>
    <xf numFmtId="0" fontId="55" fillId="0" borderId="22" xfId="0" applyFont="1" applyBorder="1" applyAlignment="1" applyProtection="1">
      <alignment horizontal="center" vertical="distributed"/>
    </xf>
    <xf numFmtId="9" fontId="56" fillId="0" borderId="8" xfId="2" applyFont="1" applyBorder="1" applyAlignment="1">
      <alignment horizontal="center" vertical="distributed"/>
    </xf>
    <xf numFmtId="9" fontId="56" fillId="0" borderId="18" xfId="2" applyFont="1" applyBorder="1" applyAlignment="1">
      <alignment horizontal="center" vertical="distributed"/>
    </xf>
    <xf numFmtId="0" fontId="55" fillId="0" borderId="28" xfId="0" applyFont="1" applyBorder="1" applyAlignment="1" applyProtection="1">
      <alignment horizontal="center" vertical="distributed"/>
    </xf>
    <xf numFmtId="0" fontId="57" fillId="0" borderId="22" xfId="2" applyNumberFormat="1" applyFont="1" applyBorder="1" applyAlignment="1">
      <alignment horizontal="center" vertical="distributed"/>
    </xf>
    <xf numFmtId="0" fontId="55" fillId="0" borderId="23" xfId="0" applyFont="1" applyBorder="1" applyAlignment="1" applyProtection="1">
      <alignment horizontal="center" vertical="distributed"/>
    </xf>
    <xf numFmtId="9" fontId="56" fillId="0" borderId="26" xfId="2" applyFont="1" applyBorder="1" applyAlignment="1">
      <alignment horizontal="center" vertical="distributed"/>
    </xf>
    <xf numFmtId="9" fontId="56" fillId="0" borderId="19" xfId="2" applyFont="1" applyBorder="1" applyAlignment="1">
      <alignment horizontal="center" vertical="distributed"/>
    </xf>
    <xf numFmtId="0" fontId="55" fillId="0" borderId="29" xfId="0" applyFont="1" applyBorder="1" applyAlignment="1" applyProtection="1">
      <alignment horizontal="center" vertical="distributed"/>
    </xf>
    <xf numFmtId="0" fontId="57" fillId="0" borderId="23" xfId="2" applyNumberFormat="1" applyFont="1" applyBorder="1" applyAlignment="1">
      <alignment horizontal="center" vertical="distributed"/>
    </xf>
    <xf numFmtId="0" fontId="24" fillId="4" borderId="35" xfId="0" applyNumberFormat="1" applyFont="1" applyFill="1" applyBorder="1" applyAlignment="1">
      <alignment horizontal="center"/>
    </xf>
    <xf numFmtId="0" fontId="32" fillId="16" borderId="35" xfId="0" applyFont="1" applyFill="1" applyBorder="1" applyAlignment="1">
      <alignment horizontal="center" vertical="center"/>
    </xf>
    <xf numFmtId="1" fontId="25" fillId="0" borderId="33" xfId="0" applyNumberFormat="1" applyFont="1" applyBorder="1" applyAlignment="1">
      <alignment horizontal="center" vertical="center"/>
    </xf>
    <xf numFmtId="0" fontId="30" fillId="0" borderId="36" xfId="0" applyNumberFormat="1" applyFont="1" applyFill="1" applyBorder="1" applyAlignment="1">
      <alignment horizontal="center" vertical="distributed"/>
    </xf>
    <xf numFmtId="1" fontId="25" fillId="0" borderId="36" xfId="0" applyNumberFormat="1" applyFont="1" applyBorder="1" applyAlignment="1">
      <alignment horizontal="center" vertical="center"/>
    </xf>
    <xf numFmtId="1" fontId="25" fillId="0" borderId="3" xfId="0" applyNumberFormat="1" applyFont="1" applyFill="1" applyBorder="1" applyAlignment="1">
      <alignment horizontal="center" vertical="center"/>
    </xf>
    <xf numFmtId="1" fontId="30" fillId="14" borderId="36" xfId="0" applyNumberFormat="1" applyFont="1" applyFill="1" applyBorder="1" applyAlignment="1">
      <alignment horizontal="center" vertical="center" wrapText="1"/>
    </xf>
    <xf numFmtId="0" fontId="30" fillId="14" borderId="0" xfId="0" applyFont="1" applyFill="1" applyBorder="1" applyAlignment="1">
      <alignment vertical="center" wrapText="1"/>
    </xf>
    <xf numFmtId="0" fontId="30" fillId="0" borderId="37" xfId="0" applyNumberFormat="1" applyFont="1" applyFill="1" applyBorder="1" applyAlignment="1">
      <alignment horizontal="center" vertical="distributed"/>
    </xf>
    <xf numFmtId="1" fontId="25" fillId="0" borderId="37" xfId="0" applyNumberFormat="1" applyFont="1" applyBorder="1" applyAlignment="1">
      <alignment horizontal="center" vertical="center"/>
    </xf>
    <xf numFmtId="0" fontId="30" fillId="0" borderId="0" xfId="0" applyNumberFormat="1" applyFont="1" applyFill="1" applyBorder="1" applyAlignment="1">
      <alignment horizontal="center" vertical="distributed"/>
    </xf>
    <xf numFmtId="1" fontId="25" fillId="0" borderId="0" xfId="0" applyNumberFormat="1" applyFont="1" applyBorder="1" applyAlignment="1">
      <alignment horizontal="center" vertical="center"/>
    </xf>
    <xf numFmtId="0" fontId="30" fillId="14" borderId="0" xfId="0" applyFont="1" applyFill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distributed"/>
    </xf>
    <xf numFmtId="0" fontId="2" fillId="0" borderId="0" xfId="0" applyNumberFormat="1" applyFont="1" applyFill="1" applyBorder="1" applyAlignment="1">
      <alignment horizontal="center" vertical="center" wrapText="1"/>
    </xf>
    <xf numFmtId="0" fontId="45" fillId="0" borderId="0" xfId="0" applyFont="1" applyFill="1">
      <alignment vertical="center"/>
    </xf>
    <xf numFmtId="0" fontId="19" fillId="0" borderId="0" xfId="0" applyFont="1" applyAlignment="1">
      <alignment horizontal="center" vertical="center"/>
    </xf>
    <xf numFmtId="0" fontId="20" fillId="0" borderId="0" xfId="0" applyNumberFormat="1" applyFont="1" applyFill="1" applyBorder="1" applyAlignment="1">
      <alignment vertical="center" wrapText="1"/>
    </xf>
    <xf numFmtId="0" fontId="20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Border="1">
      <alignment vertical="center"/>
    </xf>
    <xf numFmtId="0" fontId="19" fillId="0" borderId="0" xfId="0" applyFont="1" applyFill="1">
      <alignment vertical="center"/>
    </xf>
    <xf numFmtId="0" fontId="19" fillId="0" borderId="0" xfId="0" applyFont="1" applyFill="1" applyAlignment="1">
      <alignment horizontal="center" vertical="center"/>
    </xf>
    <xf numFmtId="0" fontId="19" fillId="0" borderId="0" xfId="0" applyNumberFormat="1" applyFont="1" applyFill="1" applyBorder="1" applyAlignment="1">
      <alignment horizontal="center" wrapText="1"/>
    </xf>
    <xf numFmtId="0" fontId="28" fillId="0" borderId="38" xfId="0" applyNumberFormat="1" applyFont="1" applyFill="1" applyBorder="1" applyAlignment="1">
      <alignment horizontal="center" vertical="distributed"/>
    </xf>
    <xf numFmtId="0" fontId="28" fillId="0" borderId="35" xfId="0" applyNumberFormat="1" applyFont="1" applyFill="1" applyBorder="1" applyAlignment="1">
      <alignment horizontal="center" vertical="distributed"/>
    </xf>
    <xf numFmtId="0" fontId="28" fillId="0" borderId="39" xfId="0" applyNumberFormat="1" applyFont="1" applyFill="1" applyBorder="1" applyAlignment="1">
      <alignment horizontal="center" vertical="distributed"/>
    </xf>
    <xf numFmtId="9" fontId="30" fillId="0" borderId="33" xfId="2" applyNumberFormat="1" applyFont="1" applyFill="1" applyBorder="1" applyAlignment="1">
      <alignment horizontal="center" vertical="distributed"/>
    </xf>
    <xf numFmtId="164" fontId="30" fillId="0" borderId="33" xfId="0" applyNumberFormat="1" applyFont="1" applyFill="1" applyBorder="1" applyAlignment="1">
      <alignment horizontal="center" vertical="distributed"/>
    </xf>
    <xf numFmtId="2" fontId="25" fillId="0" borderId="40" xfId="0" applyNumberFormat="1" applyFont="1" applyBorder="1" applyAlignment="1">
      <alignment horizontal="center" vertical="center"/>
    </xf>
    <xf numFmtId="0" fontId="28" fillId="0" borderId="41" xfId="0" applyNumberFormat="1" applyFont="1" applyFill="1" applyBorder="1" applyAlignment="1">
      <alignment horizontal="center" vertical="distributed"/>
    </xf>
    <xf numFmtId="0" fontId="28" fillId="0" borderId="10" xfId="0" applyNumberFormat="1" applyFont="1" applyFill="1" applyBorder="1" applyAlignment="1">
      <alignment horizontal="center" vertical="distributed"/>
    </xf>
    <xf numFmtId="0" fontId="28" fillId="0" borderId="42" xfId="0" applyNumberFormat="1" applyFont="1" applyFill="1" applyBorder="1" applyAlignment="1">
      <alignment horizontal="center" vertical="distributed"/>
    </xf>
    <xf numFmtId="0" fontId="45" fillId="14" borderId="0" xfId="0" applyFont="1" applyFill="1" applyAlignment="1">
      <alignment horizontal="center" vertical="center"/>
    </xf>
    <xf numFmtId="0" fontId="30" fillId="14" borderId="11" xfId="0" applyNumberFormat="1" applyFont="1" applyFill="1" applyBorder="1" applyAlignment="1">
      <alignment horizontal="center" vertical="center" wrapText="1"/>
    </xf>
    <xf numFmtId="9" fontId="30" fillId="14" borderId="12" xfId="0" applyNumberFormat="1" applyFont="1" applyFill="1" applyBorder="1" applyAlignment="1">
      <alignment horizontal="center" vertical="center" wrapText="1"/>
    </xf>
    <xf numFmtId="164" fontId="30" fillId="0" borderId="12" xfId="0" applyNumberFormat="1" applyFont="1" applyFill="1" applyBorder="1" applyAlignment="1">
      <alignment horizontal="center" vertical="distributed"/>
    </xf>
    <xf numFmtId="9" fontId="28" fillId="0" borderId="23" xfId="2" applyFont="1" applyFill="1" applyBorder="1" applyAlignment="1">
      <alignment horizontal="center" vertical="distributed"/>
    </xf>
    <xf numFmtId="9" fontId="28" fillId="0" borderId="43" xfId="2" applyFont="1" applyFill="1" applyBorder="1" applyAlignment="1">
      <alignment horizontal="center" vertical="distributed"/>
    </xf>
    <xf numFmtId="9" fontId="28" fillId="0" borderId="19" xfId="2" applyFont="1" applyFill="1" applyBorder="1" applyAlignment="1">
      <alignment horizontal="center" vertical="distributed"/>
    </xf>
    <xf numFmtId="1" fontId="2" fillId="0" borderId="0" xfId="0" applyNumberFormat="1" applyFont="1" applyFill="1" applyBorder="1" applyAlignment="1">
      <alignment horizontal="center" vertical="center" wrapText="1"/>
    </xf>
    <xf numFmtId="0" fontId="30" fillId="16" borderId="34" xfId="0" applyNumberFormat="1" applyFont="1" applyFill="1" applyBorder="1" applyAlignment="1">
      <alignment horizontal="center" vertical="center" wrapText="1"/>
    </xf>
    <xf numFmtId="1" fontId="30" fillId="0" borderId="44" xfId="0" applyNumberFormat="1" applyFont="1" applyFill="1" applyBorder="1" applyAlignment="1">
      <alignment horizontal="center" vertical="center" wrapText="1"/>
    </xf>
    <xf numFmtId="0" fontId="30" fillId="0" borderId="44" xfId="0" applyNumberFormat="1" applyFont="1" applyFill="1" applyBorder="1" applyAlignment="1">
      <alignment horizontal="center" vertical="distributed"/>
    </xf>
    <xf numFmtId="1" fontId="30" fillId="0" borderId="36" xfId="0" applyNumberFormat="1" applyFont="1" applyFill="1" applyBorder="1" applyAlignment="1">
      <alignment horizontal="center" vertical="center" wrapText="1"/>
    </xf>
    <xf numFmtId="9" fontId="2" fillId="0" borderId="0" xfId="2" applyFont="1" applyFill="1" applyBorder="1" applyAlignment="1">
      <alignment horizontal="center"/>
    </xf>
    <xf numFmtId="9" fontId="2" fillId="0" borderId="0" xfId="0" applyNumberFormat="1" applyFont="1" applyFill="1" applyBorder="1" applyAlignment="1">
      <alignment horizontal="center"/>
    </xf>
    <xf numFmtId="1" fontId="30" fillId="0" borderId="37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center"/>
    </xf>
    <xf numFmtId="9" fontId="2" fillId="14" borderId="0" xfId="0" applyNumberFormat="1" applyFont="1" applyFill="1" applyBorder="1" applyAlignment="1">
      <alignment horizontal="center"/>
    </xf>
    <xf numFmtId="0" fontId="2" fillId="14" borderId="0" xfId="0" applyNumberFormat="1" applyFont="1" applyFill="1" applyBorder="1" applyAlignment="1">
      <alignment horizontal="center"/>
    </xf>
    <xf numFmtId="9" fontId="2" fillId="14" borderId="0" xfId="2" applyFont="1" applyFill="1" applyBorder="1" applyAlignment="1">
      <alignment horizontal="center"/>
    </xf>
    <xf numFmtId="0" fontId="0" fillId="14" borderId="0" xfId="0" applyFill="1">
      <alignment vertical="center"/>
    </xf>
    <xf numFmtId="0" fontId="0" fillId="14" borderId="0" xfId="0" applyFill="1" applyBorder="1">
      <alignment vertical="center"/>
    </xf>
    <xf numFmtId="0" fontId="35" fillId="14" borderId="0" xfId="0" applyNumberFormat="1" applyFont="1" applyFill="1" applyBorder="1" applyAlignment="1">
      <alignment horizontal="center" vertical="center" wrapText="1"/>
    </xf>
    <xf numFmtId="0" fontId="35" fillId="14" borderId="0" xfId="0" applyNumberFormat="1" applyFont="1" applyFill="1" applyBorder="1" applyAlignment="1">
      <alignment horizontal="center" vertical="distributed" wrapText="1"/>
    </xf>
    <xf numFmtId="0" fontId="2" fillId="14" borderId="0" xfId="0" applyNumberFormat="1" applyFont="1" applyFill="1" applyBorder="1" applyAlignment="1">
      <alignment horizontal="center" vertical="center" wrapText="1"/>
    </xf>
    <xf numFmtId="0" fontId="2" fillId="14" borderId="0" xfId="0" applyNumberFormat="1" applyFont="1" applyFill="1" applyBorder="1" applyAlignment="1">
      <alignment horizontal="center" vertical="distributed" wrapText="1"/>
    </xf>
    <xf numFmtId="0" fontId="37" fillId="14" borderId="0" xfId="0" applyFont="1" applyFill="1" applyBorder="1" applyAlignment="1" applyProtection="1">
      <alignment horizontal="center"/>
    </xf>
    <xf numFmtId="9" fontId="58" fillId="14" borderId="0" xfId="2" applyFont="1" applyFill="1" applyBorder="1" applyAlignment="1">
      <alignment horizontal="center" vertical="distributed"/>
    </xf>
    <xf numFmtId="0" fontId="58" fillId="14" borderId="0" xfId="2" applyNumberFormat="1" applyFont="1" applyFill="1" applyBorder="1" applyAlignment="1">
      <alignment horizontal="center" vertical="distributed"/>
    </xf>
    <xf numFmtId="0" fontId="37" fillId="0" borderId="0" xfId="0" applyFont="1" applyBorder="1" applyAlignment="1" applyProtection="1">
      <alignment horizontal="center"/>
    </xf>
    <xf numFmtId="9" fontId="58" fillId="0" borderId="0" xfId="2" applyFont="1" applyBorder="1" applyAlignment="1">
      <alignment horizontal="center" vertical="distributed"/>
    </xf>
    <xf numFmtId="0" fontId="58" fillId="0" borderId="0" xfId="2" applyNumberFormat="1" applyFont="1" applyBorder="1" applyAlignment="1">
      <alignment horizontal="center" vertical="distributed"/>
    </xf>
    <xf numFmtId="0" fontId="29" fillId="0" borderId="33" xfId="0" applyNumberFormat="1" applyFont="1" applyFill="1" applyBorder="1" applyAlignment="1">
      <alignment horizontal="center" vertical="distributed"/>
    </xf>
    <xf numFmtId="0" fontId="29" fillId="0" borderId="36" xfId="0" applyNumberFormat="1" applyFont="1" applyFill="1" applyBorder="1" applyAlignment="1">
      <alignment horizontal="center" vertical="distributed"/>
    </xf>
    <xf numFmtId="0" fontId="29" fillId="0" borderId="15" xfId="0" applyNumberFormat="1" applyFont="1" applyFill="1" applyBorder="1" applyAlignment="1">
      <alignment horizontal="center" vertical="distributed"/>
    </xf>
    <xf numFmtId="9" fontId="29" fillId="0" borderId="16" xfId="2" applyFont="1" applyFill="1" applyBorder="1" applyAlignment="1">
      <alignment horizontal="center" vertical="distributed"/>
    </xf>
    <xf numFmtId="0" fontId="29" fillId="0" borderId="17" xfId="0" applyNumberFormat="1" applyFont="1" applyFill="1" applyBorder="1" applyAlignment="1">
      <alignment horizontal="center" vertical="distributed"/>
    </xf>
    <xf numFmtId="0" fontId="29" fillId="15" borderId="31" xfId="0" applyNumberFormat="1" applyFont="1" applyFill="1" applyBorder="1" applyAlignment="1">
      <alignment horizontal="center" vertical="center" wrapText="1"/>
    </xf>
    <xf numFmtId="0" fontId="29" fillId="15" borderId="32" xfId="0" applyNumberFormat="1" applyFont="1" applyFill="1" applyBorder="1" applyAlignment="1">
      <alignment horizontal="center" vertical="center" wrapText="1"/>
    </xf>
    <xf numFmtId="0" fontId="54" fillId="10" borderId="30" xfId="0" applyNumberFormat="1" applyFont="1" applyFill="1" applyBorder="1" applyAlignment="1">
      <alignment vertical="center" wrapText="1"/>
    </xf>
    <xf numFmtId="0" fontId="54" fillId="10" borderId="32" xfId="0" applyNumberFormat="1" applyFont="1" applyFill="1" applyBorder="1" applyAlignment="1">
      <alignment horizontal="center" vertical="center" wrapText="1"/>
    </xf>
    <xf numFmtId="0" fontId="54" fillId="8" borderId="31" xfId="0" applyNumberFormat="1" applyFont="1" applyFill="1" applyBorder="1" applyAlignment="1">
      <alignment horizontal="center" vertical="center" wrapText="1"/>
    </xf>
    <xf numFmtId="0" fontId="54" fillId="8" borderId="24" xfId="0" applyNumberFormat="1" applyFont="1" applyFill="1" applyBorder="1" applyAlignment="1">
      <alignment horizontal="center" vertical="center" wrapText="1"/>
    </xf>
    <xf numFmtId="0" fontId="54" fillId="12" borderId="30" xfId="0" applyNumberFormat="1" applyFont="1" applyFill="1" applyBorder="1" applyAlignment="1">
      <alignment horizontal="center" vertical="center" wrapText="1"/>
    </xf>
    <xf numFmtId="0" fontId="54" fillId="12" borderId="9" xfId="0" applyNumberFormat="1" applyFont="1" applyFill="1" applyBorder="1" applyAlignment="1">
      <alignment horizontal="center" vertical="center" wrapText="1"/>
    </xf>
    <xf numFmtId="9" fontId="2" fillId="0" borderId="20" xfId="0" applyNumberFormat="1" applyFont="1" applyFill="1" applyBorder="1" applyAlignment="1">
      <alignment horizontal="center"/>
    </xf>
    <xf numFmtId="9" fontId="2" fillId="0" borderId="22" xfId="0" applyNumberFormat="1" applyFont="1" applyFill="1" applyBorder="1" applyAlignment="1">
      <alignment horizontal="center"/>
    </xf>
    <xf numFmtId="9" fontId="2" fillId="0" borderId="23" xfId="0" applyNumberFormat="1" applyFont="1" applyFill="1" applyBorder="1" applyAlignment="1">
      <alignment horizontal="center"/>
    </xf>
    <xf numFmtId="1" fontId="45" fillId="0" borderId="0" xfId="0" applyNumberFormat="1" applyFont="1" applyFill="1" applyBorder="1" applyAlignment="1">
      <alignment horizontal="center" vertical="center" wrapText="1"/>
    </xf>
    <xf numFmtId="1" fontId="45" fillId="0" borderId="0" xfId="0" applyNumberFormat="1" applyFont="1" applyAlignment="1">
      <alignment horizontal="center" vertical="center"/>
    </xf>
    <xf numFmtId="0" fontId="57" fillId="0" borderId="3" xfId="2" applyNumberFormat="1" applyFont="1" applyBorder="1" applyAlignment="1">
      <alignment horizontal="center" vertical="distributed"/>
    </xf>
    <xf numFmtId="0" fontId="59" fillId="13" borderId="31" xfId="0" applyNumberFormat="1" applyFont="1" applyFill="1" applyBorder="1" applyAlignment="1">
      <alignment horizontal="center" vertical="center" wrapText="1"/>
    </xf>
    <xf numFmtId="0" fontId="59" fillId="13" borderId="24" xfId="0" applyNumberFormat="1" applyFont="1" applyFill="1" applyBorder="1" applyAlignment="1">
      <alignment horizontal="center" vertical="center" wrapText="1"/>
    </xf>
    <xf numFmtId="0" fontId="57" fillId="0" borderId="45" xfId="2" applyNumberFormat="1" applyFont="1" applyBorder="1" applyAlignment="1">
      <alignment horizontal="center" vertical="distributed"/>
    </xf>
    <xf numFmtId="0" fontId="57" fillId="0" borderId="43" xfId="2" applyNumberFormat="1" applyFont="1" applyBorder="1" applyAlignment="1">
      <alignment horizontal="center" vertical="distributed"/>
    </xf>
    <xf numFmtId="0" fontId="60" fillId="14" borderId="0" xfId="0" applyNumberFormat="1" applyFont="1" applyFill="1" applyBorder="1" applyAlignment="1">
      <alignment horizontal="center" vertical="center" wrapText="1"/>
    </xf>
    <xf numFmtId="0" fontId="60" fillId="0" borderId="0" xfId="0" applyNumberFormat="1" applyFont="1" applyFill="1" applyBorder="1" applyAlignment="1">
      <alignment horizontal="center" vertical="distributed" wrapText="1"/>
    </xf>
    <xf numFmtId="2" fontId="45" fillId="14" borderId="0" xfId="0" applyNumberFormat="1" applyFont="1" applyFill="1" applyBorder="1" applyAlignment="1">
      <alignment horizontal="center"/>
    </xf>
    <xf numFmtId="0" fontId="45" fillId="14" borderId="0" xfId="0" applyNumberFormat="1" applyFont="1" applyFill="1" applyBorder="1" applyAlignment="1">
      <alignment horizontal="center"/>
    </xf>
    <xf numFmtId="0" fontId="45" fillId="0" borderId="0" xfId="0" applyNumberFormat="1" applyFont="1" applyFill="1" applyBorder="1" applyAlignment="1">
      <alignment horizontal="center"/>
    </xf>
    <xf numFmtId="0" fontId="60" fillId="0" borderId="6" xfId="0" applyNumberFormat="1" applyFont="1" applyFill="1" applyBorder="1" applyAlignment="1">
      <alignment horizontal="center" wrapText="1"/>
    </xf>
    <xf numFmtId="0" fontId="61" fillId="0" borderId="6" xfId="0" applyNumberFormat="1" applyFont="1" applyFill="1" applyBorder="1" applyAlignment="1">
      <alignment horizontal="center" wrapText="1"/>
    </xf>
    <xf numFmtId="0" fontId="60" fillId="0" borderId="6" xfId="0" applyNumberFormat="1" applyFont="1" applyFill="1" applyBorder="1" applyAlignment="1" applyProtection="1">
      <alignment horizontal="center" wrapText="1"/>
    </xf>
    <xf numFmtId="0" fontId="1" fillId="0" borderId="0" xfId="0" applyNumberFormat="1" applyFont="1" applyFill="1" applyAlignment="1">
      <alignment horizontal="center"/>
    </xf>
    <xf numFmtId="0" fontId="1" fillId="0" borderId="0" xfId="0" applyNumberFormat="1" applyFont="1" applyFill="1" applyAlignment="1"/>
    <xf numFmtId="0" fontId="1" fillId="0" borderId="0" xfId="0" applyNumberFormat="1" applyFont="1" applyFill="1" applyBorder="1" applyAlignment="1">
      <alignment horizontal="left" wrapText="1"/>
    </xf>
    <xf numFmtId="0" fontId="42" fillId="0" borderId="0" xfId="0" applyNumberFormat="1" applyFont="1" applyFill="1" applyBorder="1" applyAlignment="1">
      <alignment horizontal="left" vertical="center" wrapText="1"/>
    </xf>
    <xf numFmtId="0" fontId="62" fillId="0" borderId="0" xfId="0" applyNumberFormat="1" applyFont="1" applyFill="1" applyBorder="1" applyAlignment="1">
      <alignment horizontal="left" vertical="center" wrapText="1"/>
    </xf>
    <xf numFmtId="0" fontId="48" fillId="8" borderId="22" xfId="0" applyNumberFormat="1" applyFont="1" applyFill="1" applyBorder="1" applyAlignment="1">
      <alignment horizontal="center" vertical="center" wrapText="1"/>
    </xf>
    <xf numFmtId="0" fontId="48" fillId="8" borderId="3" xfId="0" applyNumberFormat="1" applyFont="1" applyFill="1" applyBorder="1" applyAlignment="1">
      <alignment horizontal="center" vertical="center" wrapText="1"/>
    </xf>
    <xf numFmtId="0" fontId="48" fillId="8" borderId="18" xfId="0" applyNumberFormat="1" applyFont="1" applyFill="1" applyBorder="1" applyAlignment="1">
      <alignment horizontal="center" vertical="center" wrapText="1"/>
    </xf>
    <xf numFmtId="0" fontId="48" fillId="10" borderId="22" xfId="0" applyNumberFormat="1" applyFont="1" applyFill="1" applyBorder="1" applyAlignment="1">
      <alignment horizontal="center" vertical="center" wrapText="1"/>
    </xf>
    <xf numFmtId="0" fontId="48" fillId="10" borderId="3" xfId="0" applyNumberFormat="1" applyFont="1" applyFill="1" applyBorder="1" applyAlignment="1">
      <alignment horizontal="center" vertical="center" wrapText="1"/>
    </xf>
    <xf numFmtId="0" fontId="48" fillId="10" borderId="18" xfId="0" applyNumberFormat="1" applyFont="1" applyFill="1" applyBorder="1" applyAlignment="1">
      <alignment horizontal="center" vertical="center" wrapText="1"/>
    </xf>
    <xf numFmtId="0" fontId="48" fillId="9" borderId="22" xfId="0" applyNumberFormat="1" applyFont="1" applyFill="1" applyBorder="1" applyAlignment="1">
      <alignment horizontal="center" vertical="center" wrapText="1"/>
    </xf>
    <xf numFmtId="0" fontId="48" fillId="9" borderId="3" xfId="0" applyNumberFormat="1" applyFont="1" applyFill="1" applyBorder="1" applyAlignment="1">
      <alignment horizontal="center" vertical="center" wrapText="1"/>
    </xf>
    <xf numFmtId="0" fontId="48" fillId="9" borderId="18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/>
    </xf>
    <xf numFmtId="0" fontId="48" fillId="13" borderId="23" xfId="0" applyNumberFormat="1" applyFont="1" applyFill="1" applyBorder="1" applyAlignment="1">
      <alignment horizontal="center" vertical="center" wrapText="1"/>
    </xf>
    <xf numFmtId="0" fontId="48" fillId="13" borderId="43" xfId="0" applyNumberFormat="1" applyFont="1" applyFill="1" applyBorder="1" applyAlignment="1">
      <alignment horizontal="center" vertical="center" wrapText="1"/>
    </xf>
    <xf numFmtId="0" fontId="48" fillId="13" borderId="19" xfId="0" applyNumberFormat="1" applyFont="1" applyFill="1" applyBorder="1" applyAlignment="1">
      <alignment horizontal="center" vertical="center" wrapText="1"/>
    </xf>
    <xf numFmtId="0" fontId="48" fillId="0" borderId="22" xfId="0" applyNumberFormat="1" applyFont="1" applyFill="1" applyBorder="1" applyAlignment="1">
      <alignment horizontal="left" vertical="center" wrapText="1"/>
    </xf>
    <xf numFmtId="0" fontId="48" fillId="0" borderId="3" xfId="0" applyNumberFormat="1" applyFont="1" applyFill="1" applyBorder="1" applyAlignment="1">
      <alignment horizontal="left" vertical="center" wrapText="1"/>
    </xf>
    <xf numFmtId="0" fontId="48" fillId="0" borderId="18" xfId="0" applyNumberFormat="1" applyFont="1" applyFill="1" applyBorder="1" applyAlignment="1">
      <alignment horizontal="left" vertical="center" wrapText="1"/>
    </xf>
    <xf numFmtId="0" fontId="50" fillId="0" borderId="0" xfId="0" applyNumberFormat="1" applyFont="1" applyFill="1" applyBorder="1" applyAlignment="1">
      <alignment horizontal="left" vertical="center" wrapText="1"/>
    </xf>
    <xf numFmtId="0" fontId="63" fillId="0" borderId="46" xfId="0" applyNumberFormat="1" applyFont="1" applyFill="1" applyBorder="1" applyAlignment="1">
      <alignment horizontal="left" vertical="center" wrapText="1"/>
    </xf>
    <xf numFmtId="0" fontId="63" fillId="0" borderId="6" xfId="0" applyNumberFormat="1" applyFont="1" applyFill="1" applyBorder="1" applyAlignment="1">
      <alignment horizontal="left" vertical="center" wrapText="1"/>
    </xf>
    <xf numFmtId="0" fontId="63" fillId="0" borderId="47" xfId="0" applyNumberFormat="1" applyFont="1" applyFill="1" applyBorder="1" applyAlignment="1">
      <alignment horizontal="left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2" fillId="15" borderId="20" xfId="0" applyNumberFormat="1" applyFont="1" applyFill="1" applyBorder="1" applyAlignment="1">
      <alignment horizontal="center" vertical="center" wrapText="1"/>
    </xf>
    <xf numFmtId="0" fontId="2" fillId="15" borderId="25" xfId="0" applyNumberFormat="1" applyFont="1" applyFill="1" applyBorder="1" applyAlignment="1">
      <alignment horizontal="center" vertical="center" wrapText="1"/>
    </xf>
    <xf numFmtId="0" fontId="2" fillId="15" borderId="22" xfId="0" applyNumberFormat="1" applyFont="1" applyFill="1" applyBorder="1" applyAlignment="1">
      <alignment horizontal="center" vertical="center" wrapText="1"/>
    </xf>
    <xf numFmtId="0" fontId="2" fillId="15" borderId="8" xfId="0" applyNumberFormat="1" applyFont="1" applyFill="1" applyBorder="1" applyAlignment="1">
      <alignment horizontal="center" vertical="center" wrapText="1"/>
    </xf>
    <xf numFmtId="0" fontId="1" fillId="5" borderId="3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1" fillId="0" borderId="4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64" fillId="0" borderId="22" xfId="0" applyNumberFormat="1" applyFont="1" applyFill="1" applyBorder="1" applyAlignment="1">
      <alignment horizontal="left" vertical="center" wrapText="1"/>
    </xf>
    <xf numFmtId="0" fontId="64" fillId="0" borderId="3" xfId="0" applyNumberFormat="1" applyFont="1" applyFill="1" applyBorder="1" applyAlignment="1">
      <alignment horizontal="left" vertical="center" wrapText="1"/>
    </xf>
    <xf numFmtId="0" fontId="64" fillId="0" borderId="18" xfId="0" applyNumberFormat="1" applyFont="1" applyFill="1" applyBorder="1" applyAlignment="1">
      <alignment horizontal="left" vertical="center" wrapText="1"/>
    </xf>
    <xf numFmtId="0" fontId="48" fillId="0" borderId="46" xfId="0" applyNumberFormat="1" applyFont="1" applyFill="1" applyBorder="1" applyAlignment="1">
      <alignment horizontal="left" vertical="center" wrapText="1"/>
    </xf>
    <xf numFmtId="0" fontId="48" fillId="0" borderId="6" xfId="0" applyNumberFormat="1" applyFont="1" applyFill="1" applyBorder="1" applyAlignment="1">
      <alignment horizontal="left" vertical="center" wrapText="1"/>
    </xf>
    <xf numFmtId="0" fontId="48" fillId="0" borderId="47" xfId="0" applyNumberFormat="1" applyFont="1" applyFill="1" applyBorder="1" applyAlignment="1">
      <alignment horizontal="left" vertical="center" wrapText="1"/>
    </xf>
    <xf numFmtId="0" fontId="48" fillId="0" borderId="23" xfId="0" applyNumberFormat="1" applyFont="1" applyFill="1" applyBorder="1" applyAlignment="1">
      <alignment horizontal="left" vertical="center" wrapText="1"/>
    </xf>
    <xf numFmtId="0" fontId="48" fillId="0" borderId="43" xfId="0" applyNumberFormat="1" applyFont="1" applyFill="1" applyBorder="1" applyAlignment="1">
      <alignment horizontal="left" vertical="center" wrapText="1"/>
    </xf>
    <xf numFmtId="0" fontId="48" fillId="0" borderId="19" xfId="0" applyNumberFormat="1" applyFont="1" applyFill="1" applyBorder="1" applyAlignment="1">
      <alignment horizontal="left" vertical="center" wrapText="1"/>
    </xf>
    <xf numFmtId="0" fontId="48" fillId="12" borderId="27" xfId="0" applyNumberFormat="1" applyFont="1" applyFill="1" applyBorder="1" applyAlignment="1">
      <alignment horizontal="center" vertical="center" wrapText="1"/>
    </xf>
    <xf numFmtId="0" fontId="48" fillId="12" borderId="21" xfId="0" applyNumberFormat="1" applyFont="1" applyFill="1" applyBorder="1" applyAlignment="1">
      <alignment horizontal="center" vertical="center" wrapText="1"/>
    </xf>
    <xf numFmtId="0" fontId="48" fillId="12" borderId="28" xfId="0" applyNumberFormat="1" applyFont="1" applyFill="1" applyBorder="1" applyAlignment="1">
      <alignment horizontal="center" vertical="center" wrapText="1"/>
    </xf>
    <xf numFmtId="0" fontId="48" fillId="12" borderId="18" xfId="0" applyNumberFormat="1" applyFont="1" applyFill="1" applyBorder="1" applyAlignment="1">
      <alignment horizontal="center" vertical="center" wrapText="1"/>
    </xf>
    <xf numFmtId="0" fontId="0" fillId="18" borderId="48" xfId="0" applyFont="1" applyFill="1" applyBorder="1" applyAlignment="1">
      <alignment horizontal="center" vertical="distributed"/>
    </xf>
    <xf numFmtId="0" fontId="0" fillId="18" borderId="49" xfId="0" applyFont="1" applyFill="1" applyBorder="1" applyAlignment="1">
      <alignment horizontal="center" vertical="distributed"/>
    </xf>
    <xf numFmtId="0" fontId="0" fillId="18" borderId="50" xfId="0" applyFont="1" applyFill="1" applyBorder="1" applyAlignment="1">
      <alignment horizontal="center" vertical="distributed"/>
    </xf>
    <xf numFmtId="0" fontId="48" fillId="8" borderId="20" xfId="0" applyNumberFormat="1" applyFont="1" applyFill="1" applyBorder="1" applyAlignment="1">
      <alignment horizontal="center" vertical="center" wrapText="1"/>
    </xf>
    <xf numFmtId="0" fontId="48" fillId="8" borderId="21" xfId="0" applyNumberFormat="1" applyFont="1" applyFill="1" applyBorder="1" applyAlignment="1">
      <alignment horizontal="center" vertical="center" wrapText="1"/>
    </xf>
    <xf numFmtId="0" fontId="48" fillId="13" borderId="20" xfId="0" applyNumberFormat="1" applyFont="1" applyFill="1" applyBorder="1" applyAlignment="1">
      <alignment horizontal="center" vertical="center" wrapText="1"/>
    </xf>
    <xf numFmtId="0" fontId="48" fillId="13" borderId="21" xfId="0" applyNumberFormat="1" applyFont="1" applyFill="1" applyBorder="1" applyAlignment="1">
      <alignment horizontal="center" vertical="center" wrapText="1"/>
    </xf>
    <xf numFmtId="0" fontId="48" fillId="13" borderId="22" xfId="0" applyNumberFormat="1" applyFont="1" applyFill="1" applyBorder="1" applyAlignment="1">
      <alignment horizontal="center" vertical="center" wrapText="1"/>
    </xf>
    <xf numFmtId="0" fontId="48" fillId="13" borderId="18" xfId="0" applyNumberFormat="1" applyFont="1" applyFill="1" applyBorder="1" applyAlignment="1">
      <alignment horizontal="center" vertical="center" wrapText="1"/>
    </xf>
    <xf numFmtId="0" fontId="44" fillId="10" borderId="27" xfId="0" applyNumberFormat="1" applyFont="1" applyFill="1" applyBorder="1" applyAlignment="1">
      <alignment horizontal="center" vertical="center" wrapText="1"/>
    </xf>
    <xf numFmtId="0" fontId="44" fillId="10" borderId="25" xfId="0" applyNumberFormat="1" applyFont="1" applyFill="1" applyBorder="1" applyAlignment="1">
      <alignment horizontal="center" vertical="center" wrapText="1"/>
    </xf>
    <xf numFmtId="0" fontId="44" fillId="10" borderId="28" xfId="0" applyNumberFormat="1" applyFont="1" applyFill="1" applyBorder="1" applyAlignment="1">
      <alignment horizontal="center" vertical="center" wrapText="1"/>
    </xf>
    <xf numFmtId="0" fontId="44" fillId="10" borderId="8" xfId="0" applyNumberFormat="1" applyFont="1" applyFill="1" applyBorder="1" applyAlignment="1">
      <alignment horizontal="center" vertical="center" wrapText="1"/>
    </xf>
    <xf numFmtId="0" fontId="49" fillId="0" borderId="0" xfId="0" applyNumberFormat="1" applyFont="1" applyFill="1" applyBorder="1" applyAlignment="1">
      <alignment horizontal="left" vertical="center" wrapText="1"/>
    </xf>
    <xf numFmtId="0" fontId="3" fillId="0" borderId="8" xfId="0" applyNumberFormat="1" applyFont="1" applyFill="1" applyBorder="1" applyAlignment="1" applyProtection="1">
      <protection locked="0"/>
    </xf>
    <xf numFmtId="0" fontId="3" fillId="0" borderId="28" xfId="0" applyNumberFormat="1" applyFont="1" applyFill="1" applyBorder="1" applyAlignment="1" applyProtection="1">
      <protection locked="0"/>
    </xf>
    <xf numFmtId="0" fontId="2" fillId="0" borderId="8" xfId="0" applyNumberFormat="1" applyFont="1" applyFill="1" applyBorder="1" applyAlignment="1">
      <alignment horizontal="left"/>
    </xf>
    <xf numFmtId="0" fontId="2" fillId="0" borderId="28" xfId="0" applyNumberFormat="1" applyFont="1" applyFill="1" applyBorder="1" applyAlignment="1">
      <alignment horizontal="left"/>
    </xf>
    <xf numFmtId="0" fontId="1" fillId="3" borderId="9" xfId="0" applyNumberFormat="1" applyFont="1" applyFill="1" applyBorder="1" applyAlignment="1">
      <alignment horizontal="center" vertical="center" wrapText="1"/>
    </xf>
    <xf numFmtId="0" fontId="1" fillId="3" borderId="4" xfId="0" applyNumberFormat="1" applyFont="1" applyFill="1" applyBorder="1" applyAlignment="1">
      <alignment horizontal="center" vertical="center" wrapText="1"/>
    </xf>
    <xf numFmtId="0" fontId="1" fillId="3" borderId="10" xfId="0" applyNumberFormat="1" applyFont="1" applyFill="1" applyBorder="1" applyAlignment="1">
      <alignment horizontal="center" vertical="center" wrapText="1"/>
    </xf>
    <xf numFmtId="0" fontId="48" fillId="12" borderId="13" xfId="0" applyNumberFormat="1" applyFont="1" applyFill="1" applyBorder="1" applyAlignment="1">
      <alignment horizontal="center" vertical="center" wrapText="1"/>
    </xf>
    <xf numFmtId="0" fontId="48" fillId="12" borderId="40" xfId="0" applyNumberFormat="1" applyFont="1" applyFill="1" applyBorder="1" applyAlignment="1">
      <alignment horizontal="center" vertical="center" wrapText="1"/>
    </xf>
    <xf numFmtId="0" fontId="0" fillId="18" borderId="38" xfId="0" applyNumberFormat="1" applyFont="1" applyFill="1" applyBorder="1" applyAlignment="1">
      <alignment horizontal="center" wrapText="1"/>
    </xf>
    <xf numFmtId="0" fontId="0" fillId="18" borderId="51" xfId="0" applyNumberFormat="1" applyFont="1" applyFill="1" applyBorder="1" applyAlignment="1">
      <alignment horizontal="center" wrapText="1"/>
    </xf>
    <xf numFmtId="0" fontId="0" fillId="18" borderId="39" xfId="0" applyNumberFormat="1" applyFont="1" applyFill="1" applyBorder="1" applyAlignment="1">
      <alignment horizontal="center" wrapText="1"/>
    </xf>
    <xf numFmtId="0" fontId="1" fillId="6" borderId="9" xfId="0" applyNumberFormat="1" applyFont="1" applyFill="1" applyBorder="1" applyAlignment="1">
      <alignment horizontal="center" vertical="center" wrapText="1"/>
    </xf>
    <xf numFmtId="0" fontId="1" fillId="6" borderId="4" xfId="0" applyNumberFormat="1" applyFont="1" applyFill="1" applyBorder="1" applyAlignment="1">
      <alignment horizontal="center" vertical="center" wrapText="1"/>
    </xf>
    <xf numFmtId="0" fontId="1" fillId="6" borderId="10" xfId="0" applyNumberFormat="1" applyFont="1" applyFill="1" applyBorder="1" applyAlignment="1">
      <alignment horizontal="center" vertical="center" wrapText="1"/>
    </xf>
    <xf numFmtId="0" fontId="1" fillId="3" borderId="3" xfId="0" applyNumberFormat="1" applyFont="1" applyFill="1" applyBorder="1" applyAlignment="1">
      <alignment horizontal="center" vertical="distributed" wrapText="1"/>
    </xf>
    <xf numFmtId="0" fontId="1" fillId="17" borderId="9" xfId="0" applyNumberFormat="1" applyFont="1" applyFill="1" applyBorder="1" applyAlignment="1">
      <alignment horizontal="center" vertical="center" wrapText="1"/>
    </xf>
    <xf numFmtId="0" fontId="1" fillId="17" borderId="4" xfId="0" applyNumberFormat="1" applyFont="1" applyFill="1" applyBorder="1" applyAlignment="1">
      <alignment horizontal="center" vertical="center" wrapText="1"/>
    </xf>
    <xf numFmtId="0" fontId="1" fillId="17" borderId="10" xfId="0" applyNumberFormat="1" applyFont="1" applyFill="1" applyBorder="1" applyAlignment="1">
      <alignment horizontal="center" vertical="center" wrapText="1"/>
    </xf>
    <xf numFmtId="0" fontId="1" fillId="0" borderId="8" xfId="0" applyNumberFormat="1" applyFont="1" applyFill="1" applyBorder="1" applyAlignment="1">
      <alignment horizontal="left"/>
    </xf>
    <xf numFmtId="0" fontId="1" fillId="0" borderId="7" xfId="0" applyNumberFormat="1" applyFont="1" applyFill="1" applyBorder="1" applyAlignment="1">
      <alignment horizontal="left"/>
    </xf>
    <xf numFmtId="0" fontId="1" fillId="0" borderId="28" xfId="0" applyNumberFormat="1" applyFont="1" applyFill="1" applyBorder="1" applyAlignment="1">
      <alignment horizontal="left"/>
    </xf>
    <xf numFmtId="0" fontId="1" fillId="0" borderId="8" xfId="0" applyNumberFormat="1" applyFont="1" applyFill="1" applyBorder="1" applyAlignment="1">
      <alignment horizontal="center"/>
    </xf>
    <xf numFmtId="0" fontId="1" fillId="0" borderId="7" xfId="0" applyNumberFormat="1" applyFont="1" applyFill="1" applyBorder="1" applyAlignment="1">
      <alignment horizontal="center"/>
    </xf>
    <xf numFmtId="0" fontId="1" fillId="0" borderId="28" xfId="0" applyNumberFormat="1" applyFont="1" applyFill="1" applyBorder="1" applyAlignment="1">
      <alignment horizontal="center"/>
    </xf>
    <xf numFmtId="0" fontId="68" fillId="0" borderId="46" xfId="0" applyNumberFormat="1" applyFont="1" applyFill="1" applyBorder="1" applyAlignment="1">
      <alignment horizontal="left" vertical="center" wrapText="1"/>
    </xf>
    <xf numFmtId="0" fontId="68" fillId="0" borderId="6" xfId="0" applyNumberFormat="1" applyFont="1" applyFill="1" applyBorder="1" applyAlignment="1">
      <alignment horizontal="left" vertical="center" wrapText="1"/>
    </xf>
    <xf numFmtId="0" fontId="68" fillId="0" borderId="47" xfId="0" applyNumberFormat="1" applyFont="1" applyFill="1" applyBorder="1" applyAlignment="1">
      <alignment horizontal="left" vertical="center" wrapText="1"/>
    </xf>
    <xf numFmtId="0" fontId="67" fillId="0" borderId="22" xfId="0" applyNumberFormat="1" applyFont="1" applyFill="1" applyBorder="1" applyAlignment="1">
      <alignment horizontal="left" vertical="center" wrapText="1"/>
    </xf>
    <xf numFmtId="0" fontId="67" fillId="0" borderId="3" xfId="0" applyNumberFormat="1" applyFont="1" applyFill="1" applyBorder="1" applyAlignment="1">
      <alignment horizontal="left" vertical="center" wrapText="1"/>
    </xf>
    <xf numFmtId="0" fontId="67" fillId="0" borderId="18" xfId="0" applyNumberFormat="1" applyFont="1" applyFill="1" applyBorder="1" applyAlignment="1">
      <alignment horizontal="left" vertical="center" wrapText="1"/>
    </xf>
    <xf numFmtId="0" fontId="67" fillId="0" borderId="46" xfId="0" applyNumberFormat="1" applyFont="1" applyFill="1" applyBorder="1" applyAlignment="1">
      <alignment horizontal="left" vertical="center" wrapText="1"/>
    </xf>
    <xf numFmtId="0" fontId="67" fillId="0" borderId="6" xfId="0" applyNumberFormat="1" applyFont="1" applyFill="1" applyBorder="1" applyAlignment="1">
      <alignment horizontal="left" vertical="center" wrapText="1"/>
    </xf>
    <xf numFmtId="0" fontId="67" fillId="0" borderId="47" xfId="0" applyNumberFormat="1" applyFont="1" applyFill="1" applyBorder="1" applyAlignment="1">
      <alignment horizontal="left" vertical="center" wrapText="1"/>
    </xf>
    <xf numFmtId="0" fontId="65" fillId="0" borderId="22" xfId="0" applyNumberFormat="1" applyFont="1" applyFill="1" applyBorder="1" applyAlignment="1">
      <alignment horizontal="left" vertical="center" wrapText="1"/>
    </xf>
    <xf numFmtId="0" fontId="65" fillId="0" borderId="3" xfId="0" applyNumberFormat="1" applyFont="1" applyFill="1" applyBorder="1" applyAlignment="1">
      <alignment horizontal="left" vertical="center" wrapText="1"/>
    </xf>
    <xf numFmtId="0" fontId="65" fillId="0" borderId="18" xfId="0" applyNumberFormat="1" applyFont="1" applyFill="1" applyBorder="1" applyAlignment="1">
      <alignment horizontal="left" vertical="center" wrapText="1"/>
    </xf>
    <xf numFmtId="0" fontId="2" fillId="0" borderId="0" xfId="0" applyNumberFormat="1" applyFont="1" applyFill="1" applyAlignment="1">
      <alignment horizontal="center"/>
    </xf>
    <xf numFmtId="0" fontId="2" fillId="0" borderId="3" xfId="0" applyNumberFormat="1" applyFont="1" applyFill="1" applyBorder="1" applyAlignment="1" applyProtection="1">
      <alignment horizontal="center"/>
      <protection locked="0"/>
    </xf>
    <xf numFmtId="0" fontId="1" fillId="0" borderId="3" xfId="0" applyNumberFormat="1" applyFont="1" applyFill="1" applyBorder="1" applyAlignment="1" applyProtection="1">
      <alignment horizontal="center"/>
      <protection locked="0"/>
    </xf>
    <xf numFmtId="0" fontId="1" fillId="0" borderId="3" xfId="0" applyNumberFormat="1" applyFont="1" applyFill="1" applyBorder="1" applyAlignment="1">
      <alignment horizontal="center"/>
    </xf>
    <xf numFmtId="0" fontId="1" fillId="4" borderId="20" xfId="0" applyNumberFormat="1" applyFont="1" applyFill="1" applyBorder="1" applyAlignment="1">
      <alignment horizontal="center"/>
    </xf>
    <xf numFmtId="0" fontId="1" fillId="4" borderId="45" xfId="0" applyNumberFormat="1" applyFont="1" applyFill="1" applyBorder="1" applyAlignment="1">
      <alignment horizontal="center"/>
    </xf>
    <xf numFmtId="0" fontId="1" fillId="4" borderId="21" xfId="0" applyNumberFormat="1" applyFont="1" applyFill="1" applyBorder="1" applyAlignment="1">
      <alignment horizontal="center"/>
    </xf>
    <xf numFmtId="0" fontId="2" fillId="0" borderId="8" xfId="0" applyNumberFormat="1" applyFont="1" applyFill="1" applyBorder="1" applyAlignment="1" applyProtection="1">
      <alignment horizontal="center"/>
      <protection locked="0"/>
    </xf>
    <xf numFmtId="0" fontId="2" fillId="0" borderId="7" xfId="0" applyNumberFormat="1" applyFont="1" applyFill="1" applyBorder="1" applyAlignment="1" applyProtection="1">
      <alignment horizontal="center"/>
      <protection locked="0"/>
    </xf>
    <xf numFmtId="0" fontId="2" fillId="0" borderId="28" xfId="0" applyNumberFormat="1" applyFont="1" applyFill="1" applyBorder="1" applyAlignment="1" applyProtection="1">
      <alignment horizontal="center"/>
      <protection locked="0"/>
    </xf>
    <xf numFmtId="0" fontId="1" fillId="0" borderId="8" xfId="0" applyNumberFormat="1" applyFont="1" applyFill="1" applyBorder="1" applyAlignment="1" applyProtection="1">
      <alignment horizontal="center"/>
      <protection locked="0"/>
    </xf>
    <xf numFmtId="0" fontId="1" fillId="0" borderId="7" xfId="0" applyNumberFormat="1" applyFont="1" applyFill="1" applyBorder="1" applyAlignment="1" applyProtection="1">
      <alignment horizontal="center"/>
      <protection locked="0"/>
    </xf>
    <xf numFmtId="0" fontId="1" fillId="0" borderId="28" xfId="0" applyNumberFormat="1" applyFont="1" applyFill="1" applyBorder="1" applyAlignment="1" applyProtection="1">
      <alignment horizontal="center"/>
      <protection locked="0"/>
    </xf>
    <xf numFmtId="0" fontId="1" fillId="0" borderId="48" xfId="0" applyNumberFormat="1" applyFont="1" applyFill="1" applyBorder="1" applyAlignment="1">
      <alignment horizontal="center"/>
    </xf>
    <xf numFmtId="0" fontId="1" fillId="0" borderId="49" xfId="0" applyNumberFormat="1" applyFont="1" applyFill="1" applyBorder="1" applyAlignment="1">
      <alignment horizontal="center"/>
    </xf>
    <xf numFmtId="0" fontId="1" fillId="0" borderId="51" xfId="0" applyNumberFormat="1" applyFont="1" applyFill="1" applyBorder="1" applyAlignment="1">
      <alignment horizontal="center"/>
    </xf>
    <xf numFmtId="0" fontId="1" fillId="0" borderId="39" xfId="0" applyNumberFormat="1" applyFont="1" applyFill="1" applyBorder="1" applyAlignment="1">
      <alignment horizontal="center"/>
    </xf>
    <xf numFmtId="0" fontId="1" fillId="5" borderId="20" xfId="0" applyNumberFormat="1" applyFont="1" applyFill="1" applyBorder="1" applyAlignment="1">
      <alignment horizontal="center"/>
    </xf>
    <xf numFmtId="0" fontId="1" fillId="5" borderId="45" xfId="0" applyNumberFormat="1" applyFont="1" applyFill="1" applyBorder="1" applyAlignment="1">
      <alignment horizontal="center"/>
    </xf>
    <xf numFmtId="0" fontId="1" fillId="5" borderId="21" xfId="0" applyNumberFormat="1" applyFont="1" applyFill="1" applyBorder="1" applyAlignment="1">
      <alignment horizontal="center"/>
    </xf>
    <xf numFmtId="0" fontId="6" fillId="0" borderId="0" xfId="1" applyFont="1" applyAlignment="1" applyProtection="1">
      <alignment horizontal="center"/>
    </xf>
    <xf numFmtId="0" fontId="7" fillId="0" borderId="0" xfId="1" applyFont="1" applyAlignment="1" applyProtection="1">
      <alignment horizontal="center"/>
    </xf>
    <xf numFmtId="0" fontId="65" fillId="0" borderId="46" xfId="0" applyNumberFormat="1" applyFont="1" applyFill="1" applyBorder="1" applyAlignment="1">
      <alignment horizontal="left" vertical="center" wrapText="1"/>
    </xf>
    <xf numFmtId="0" fontId="65" fillId="0" borderId="6" xfId="0" applyNumberFormat="1" applyFont="1" applyFill="1" applyBorder="1" applyAlignment="1">
      <alignment horizontal="left" vertical="center" wrapText="1"/>
    </xf>
    <xf numFmtId="0" fontId="65" fillId="0" borderId="47" xfId="0" applyNumberFormat="1" applyFont="1" applyFill="1" applyBorder="1" applyAlignment="1">
      <alignment horizontal="left" vertical="center" wrapText="1"/>
    </xf>
    <xf numFmtId="0" fontId="65" fillId="0" borderId="52" xfId="0" applyNumberFormat="1" applyFont="1" applyFill="1" applyBorder="1" applyAlignment="1">
      <alignment horizontal="left" vertical="center" wrapText="1"/>
    </xf>
    <xf numFmtId="0" fontId="65" fillId="0" borderId="1" xfId="0" applyNumberFormat="1" applyFont="1" applyFill="1" applyBorder="1" applyAlignment="1">
      <alignment horizontal="left" vertical="center" wrapText="1"/>
    </xf>
    <xf numFmtId="0" fontId="65" fillId="0" borderId="53" xfId="0" applyNumberFormat="1" applyFont="1" applyFill="1" applyBorder="1" applyAlignment="1">
      <alignment horizontal="left" vertical="center" wrapText="1"/>
    </xf>
    <xf numFmtId="0" fontId="64" fillId="0" borderId="46" xfId="0" applyNumberFormat="1" applyFont="1" applyFill="1" applyBorder="1" applyAlignment="1">
      <alignment horizontal="left" vertical="center" wrapText="1"/>
    </xf>
    <xf numFmtId="0" fontId="64" fillId="0" borderId="6" xfId="0" applyNumberFormat="1" applyFont="1" applyFill="1" applyBorder="1" applyAlignment="1">
      <alignment horizontal="left" vertical="center" wrapText="1"/>
    </xf>
    <xf numFmtId="0" fontId="64" fillId="0" borderId="47" xfId="0" applyNumberFormat="1" applyFont="1" applyFill="1" applyBorder="1" applyAlignment="1">
      <alignment horizontal="left" vertical="center" wrapText="1"/>
    </xf>
    <xf numFmtId="0" fontId="64" fillId="0" borderId="54" xfId="0" applyNumberFormat="1" applyFont="1" applyFill="1" applyBorder="1" applyAlignment="1">
      <alignment horizontal="left" vertical="center" wrapText="1"/>
    </xf>
    <xf numFmtId="0" fontId="64" fillId="0" borderId="0" xfId="0" applyNumberFormat="1" applyFont="1" applyFill="1" applyBorder="1" applyAlignment="1">
      <alignment horizontal="left" vertical="center" wrapText="1"/>
    </xf>
    <xf numFmtId="0" fontId="64" fillId="0" borderId="55" xfId="0" applyNumberFormat="1" applyFont="1" applyFill="1" applyBorder="1" applyAlignment="1">
      <alignment horizontal="left" vertical="center" wrapText="1"/>
    </xf>
    <xf numFmtId="0" fontId="64" fillId="0" borderId="52" xfId="0" applyNumberFormat="1" applyFont="1" applyFill="1" applyBorder="1" applyAlignment="1">
      <alignment horizontal="left" vertical="center" wrapText="1"/>
    </xf>
    <xf numFmtId="0" fontId="64" fillId="0" borderId="1" xfId="0" applyNumberFormat="1" applyFont="1" applyFill="1" applyBorder="1" applyAlignment="1">
      <alignment horizontal="left" vertical="center" wrapText="1"/>
    </xf>
    <xf numFmtId="0" fontId="64" fillId="0" borderId="53" xfId="0" applyNumberFormat="1" applyFont="1" applyFill="1" applyBorder="1" applyAlignment="1">
      <alignment horizontal="left" vertical="center" wrapText="1"/>
    </xf>
    <xf numFmtId="0" fontId="68" fillId="0" borderId="52" xfId="0" applyNumberFormat="1" applyFont="1" applyFill="1" applyBorder="1" applyAlignment="1">
      <alignment horizontal="left" vertical="center" wrapText="1"/>
    </xf>
    <xf numFmtId="0" fontId="68" fillId="0" borderId="1" xfId="0" applyNumberFormat="1" applyFont="1" applyFill="1" applyBorder="1" applyAlignment="1">
      <alignment horizontal="left" vertical="center" wrapText="1"/>
    </xf>
    <xf numFmtId="0" fontId="68" fillId="0" borderId="53" xfId="0" applyNumberFormat="1" applyFont="1" applyFill="1" applyBorder="1" applyAlignment="1">
      <alignment horizontal="left" vertical="center" wrapText="1"/>
    </xf>
    <xf numFmtId="0" fontId="1" fillId="3" borderId="8" xfId="0" applyNumberFormat="1" applyFont="1" applyFill="1" applyBorder="1" applyAlignment="1">
      <alignment horizontal="center" vertical="distributed"/>
    </xf>
    <xf numFmtId="0" fontId="1" fillId="3" borderId="7" xfId="0" applyNumberFormat="1" applyFont="1" applyFill="1" applyBorder="1" applyAlignment="1">
      <alignment horizontal="center" vertical="distributed"/>
    </xf>
    <xf numFmtId="0" fontId="2" fillId="0" borderId="3" xfId="0" applyNumberFormat="1" applyFont="1" applyFill="1" applyBorder="1" applyAlignment="1">
      <alignment horizontal="left"/>
    </xf>
    <xf numFmtId="0" fontId="0" fillId="0" borderId="0" xfId="0" applyNumberFormat="1" applyFill="1" applyBorder="1" applyAlignment="1">
      <alignment wrapText="1"/>
    </xf>
    <xf numFmtId="0" fontId="0" fillId="0" borderId="0" xfId="0" applyNumberFormat="1" applyFont="1" applyFill="1" applyBorder="1" applyAlignment="1">
      <alignment wrapText="1"/>
    </xf>
    <xf numFmtId="0" fontId="55" fillId="0" borderId="0" xfId="0" applyFont="1" applyFill="1" applyBorder="1" applyAlignment="1" applyProtection="1">
      <alignment horizontal="center" vertical="distributed"/>
    </xf>
    <xf numFmtId="0" fontId="52" fillId="0" borderId="0" xfId="0" applyFont="1" applyFill="1" applyBorder="1" applyAlignment="1" applyProtection="1">
      <alignment horizontal="center" vertical="distributed"/>
    </xf>
    <xf numFmtId="0" fontId="2" fillId="0" borderId="7" xfId="0" applyNumberFormat="1" applyFont="1" applyFill="1" applyBorder="1" applyAlignment="1">
      <alignment horizontal="center"/>
    </xf>
    <xf numFmtId="0" fontId="2" fillId="0" borderId="7" xfId="0" applyNumberFormat="1" applyFont="1" applyFill="1" applyBorder="1" applyAlignment="1">
      <alignment horizontal="left"/>
    </xf>
    <xf numFmtId="0" fontId="4" fillId="0" borderId="8" xfId="0" applyNumberFormat="1" applyFont="1" applyFill="1" applyBorder="1" applyAlignment="1" applyProtection="1">
      <protection locked="0"/>
    </xf>
    <xf numFmtId="0" fontId="4" fillId="0" borderId="28" xfId="0" applyNumberFormat="1" applyFont="1" applyFill="1" applyBorder="1" applyAlignment="1" applyProtection="1">
      <protection locked="0"/>
    </xf>
    <xf numFmtId="164" fontId="44" fillId="0" borderId="0" xfId="0" applyNumberFormat="1" applyFont="1" applyFill="1" applyBorder="1" applyAlignment="1">
      <alignment horizontal="center" wrapText="1"/>
    </xf>
    <xf numFmtId="0" fontId="44" fillId="0" borderId="0" xfId="0" applyNumberFormat="1" applyFont="1" applyFill="1" applyBorder="1" applyAlignment="1">
      <alignment horizontal="center" wrapText="1"/>
    </xf>
    <xf numFmtId="0" fontId="37" fillId="0" borderId="0" xfId="0" applyFont="1" applyFill="1" applyBorder="1" applyAlignment="1" applyProtection="1">
      <alignment horizontal="center" vertical="distributed" wrapText="1"/>
    </xf>
    <xf numFmtId="0" fontId="0" fillId="0" borderId="8" xfId="0" applyFont="1" applyBorder="1" applyAlignment="1">
      <alignment horizontal="left" vertical="center"/>
    </xf>
    <xf numFmtId="0" fontId="0" fillId="0" borderId="7" xfId="0" applyFont="1" applyBorder="1" applyAlignment="1">
      <alignment horizontal="left" vertical="center"/>
    </xf>
    <xf numFmtId="0" fontId="0" fillId="0" borderId="28" xfId="0" applyFont="1" applyBorder="1" applyAlignment="1">
      <alignment horizontal="left" vertical="center"/>
    </xf>
    <xf numFmtId="0" fontId="37" fillId="0" borderId="0" xfId="0" applyFont="1" applyFill="1" applyBorder="1" applyAlignment="1" applyProtection="1">
      <alignment horizontal="left"/>
    </xf>
    <xf numFmtId="0" fontId="44" fillId="0" borderId="0" xfId="0" applyNumberFormat="1" applyFont="1" applyFill="1" applyAlignment="1">
      <alignment horizontal="center"/>
    </xf>
    <xf numFmtId="0" fontId="1" fillId="0" borderId="0" xfId="0" applyNumberFormat="1" applyFont="1" applyFill="1" applyAlignment="1">
      <alignment horizontal="center"/>
    </xf>
    <xf numFmtId="0" fontId="66" fillId="0" borderId="8" xfId="0" applyNumberFormat="1" applyFont="1" applyFill="1" applyBorder="1" applyAlignment="1" applyProtection="1">
      <protection locked="0"/>
    </xf>
    <xf numFmtId="0" fontId="66" fillId="0" borderId="28" xfId="0" applyNumberFormat="1" applyFont="1" applyFill="1" applyBorder="1" applyAlignment="1" applyProtection="1">
      <protection locked="0"/>
    </xf>
    <xf numFmtId="0" fontId="2" fillId="14" borderId="0" xfId="0" applyNumberFormat="1" applyFont="1" applyFill="1" applyBorder="1" applyAlignment="1">
      <alignment horizontal="center" vertical="center" wrapText="1"/>
    </xf>
    <xf numFmtId="0" fontId="69" fillId="14" borderId="0" xfId="0" applyFont="1" applyFill="1" applyBorder="1" applyAlignment="1" applyProtection="1">
      <alignment horizontal="left"/>
    </xf>
    <xf numFmtId="0" fontId="37" fillId="14" borderId="0" xfId="0" applyFont="1" applyFill="1" applyBorder="1" applyAlignment="1" applyProtection="1">
      <alignment horizontal="left"/>
    </xf>
    <xf numFmtId="0" fontId="69" fillId="0" borderId="0" xfId="0" applyFont="1" applyBorder="1" applyAlignment="1" applyProtection="1">
      <alignment horizontal="left"/>
    </xf>
    <xf numFmtId="0" fontId="37" fillId="0" borderId="0" xfId="0" applyFont="1" applyBorder="1" applyAlignment="1" applyProtection="1">
      <alignment horizontal="left"/>
    </xf>
    <xf numFmtId="0" fontId="52" fillId="0" borderId="0" xfId="0" applyFont="1" applyFill="1" applyBorder="1" applyAlignment="1" applyProtection="1">
      <alignment vertical="distributed"/>
    </xf>
    <xf numFmtId="0" fontId="30" fillId="14" borderId="22" xfId="0" applyNumberFormat="1" applyFont="1" applyFill="1" applyBorder="1" applyAlignment="1">
      <alignment horizontal="center" vertical="distributed" wrapText="1"/>
    </xf>
    <xf numFmtId="0" fontId="30" fillId="14" borderId="3" xfId="0" applyNumberFormat="1" applyFont="1" applyFill="1" applyBorder="1" applyAlignment="1">
      <alignment horizontal="center" vertical="distributed" wrapText="1"/>
    </xf>
    <xf numFmtId="0" fontId="30" fillId="14" borderId="8" xfId="0" applyNumberFormat="1" applyFont="1" applyFill="1" applyBorder="1" applyAlignment="1">
      <alignment horizontal="center" vertical="distributed" wrapText="1"/>
    </xf>
    <xf numFmtId="0" fontId="30" fillId="14" borderId="22" xfId="0" applyNumberFormat="1" applyFont="1" applyFill="1" applyBorder="1" applyAlignment="1">
      <alignment horizontal="center" vertical="center" wrapText="1"/>
    </xf>
    <xf numFmtId="0" fontId="30" fillId="14" borderId="3" xfId="0" applyNumberFormat="1" applyFont="1" applyFill="1" applyBorder="1" applyAlignment="1">
      <alignment horizontal="center" vertical="center" wrapText="1"/>
    </xf>
    <xf numFmtId="0" fontId="30" fillId="14" borderId="8" xfId="0" applyNumberFormat="1" applyFont="1" applyFill="1" applyBorder="1" applyAlignment="1">
      <alignment horizontal="center" vertical="center" wrapText="1"/>
    </xf>
    <xf numFmtId="0" fontId="30" fillId="14" borderId="17" xfId="0" applyNumberFormat="1" applyFont="1" applyFill="1" applyBorder="1" applyAlignment="1">
      <alignment horizontal="center" vertical="distributed" wrapText="1"/>
    </xf>
    <xf numFmtId="0" fontId="30" fillId="14" borderId="14" xfId="0" applyNumberFormat="1" applyFont="1" applyFill="1" applyBorder="1" applyAlignment="1">
      <alignment horizontal="center" vertical="distributed" wrapText="1"/>
    </xf>
    <xf numFmtId="0" fontId="30" fillId="14" borderId="56" xfId="0" applyNumberFormat="1" applyFont="1" applyFill="1" applyBorder="1" applyAlignment="1">
      <alignment horizontal="center" vertical="distributed" wrapText="1"/>
    </xf>
    <xf numFmtId="0" fontId="34" fillId="14" borderId="0" xfId="0" applyFont="1" applyFill="1" applyBorder="1" applyAlignment="1">
      <alignment horizontal="center" vertical="center"/>
    </xf>
    <xf numFmtId="0" fontId="35" fillId="14" borderId="0" xfId="0" applyNumberFormat="1" applyFont="1" applyFill="1" applyBorder="1" applyAlignment="1">
      <alignment horizontal="center" vertical="center" wrapText="1"/>
    </xf>
    <xf numFmtId="0" fontId="2" fillId="14" borderId="0" xfId="0" applyNumberFormat="1" applyFont="1" applyFill="1" applyBorder="1" applyAlignment="1">
      <alignment horizontal="center" vertical="distributed" wrapText="1"/>
    </xf>
    <xf numFmtId="0" fontId="23" fillId="0" borderId="57" xfId="0" applyNumberFormat="1" applyFont="1" applyFill="1" applyBorder="1" applyAlignment="1">
      <alignment horizontal="center" vertical="center" wrapText="1"/>
    </xf>
    <xf numFmtId="0" fontId="23" fillId="0" borderId="4" xfId="0" applyNumberFormat="1" applyFont="1" applyFill="1" applyBorder="1" applyAlignment="1">
      <alignment horizontal="center" vertical="center" wrapText="1"/>
    </xf>
    <xf numFmtId="0" fontId="23" fillId="0" borderId="58" xfId="0" applyNumberFormat="1" applyFont="1" applyFill="1" applyBorder="1" applyAlignment="1">
      <alignment horizontal="center" vertical="center" wrapText="1"/>
    </xf>
    <xf numFmtId="0" fontId="23" fillId="0" borderId="59" xfId="0" applyNumberFormat="1" applyFont="1" applyFill="1" applyBorder="1" applyAlignment="1">
      <alignment horizontal="center" vertical="center" wrapText="1"/>
    </xf>
    <xf numFmtId="0" fontId="23" fillId="0" borderId="60" xfId="0" applyNumberFormat="1" applyFont="1" applyFill="1" applyBorder="1" applyAlignment="1">
      <alignment horizontal="center" vertical="center" wrapText="1"/>
    </xf>
    <xf numFmtId="0" fontId="23" fillId="0" borderId="61" xfId="0" applyNumberFormat="1" applyFont="1" applyFill="1" applyBorder="1" applyAlignment="1">
      <alignment horizontal="center" vertical="center" wrapText="1"/>
    </xf>
    <xf numFmtId="0" fontId="24" fillId="0" borderId="48" xfId="0" applyNumberFormat="1" applyFont="1" applyFill="1" applyBorder="1" applyAlignment="1">
      <alignment horizontal="center" vertical="distributed"/>
    </xf>
    <xf numFmtId="0" fontId="24" fillId="0" borderId="49" xfId="0" applyNumberFormat="1" applyFont="1" applyFill="1" applyBorder="1" applyAlignment="1">
      <alignment horizontal="center" vertical="distributed"/>
    </xf>
    <xf numFmtId="0" fontId="24" fillId="0" borderId="50" xfId="0" applyNumberFormat="1" applyFont="1" applyFill="1" applyBorder="1" applyAlignment="1">
      <alignment horizontal="center" vertical="distributed"/>
    </xf>
    <xf numFmtId="0" fontId="33" fillId="5" borderId="62" xfId="0" applyNumberFormat="1" applyFont="1" applyFill="1" applyBorder="1" applyAlignment="1">
      <alignment horizontal="center"/>
    </xf>
    <xf numFmtId="0" fontId="33" fillId="5" borderId="63" xfId="0" applyNumberFormat="1" applyFont="1" applyFill="1" applyBorder="1" applyAlignment="1">
      <alignment horizontal="center"/>
    </xf>
    <xf numFmtId="0" fontId="33" fillId="5" borderId="64" xfId="0" applyNumberFormat="1" applyFont="1" applyFill="1" applyBorder="1" applyAlignment="1">
      <alignment horizontal="center"/>
    </xf>
    <xf numFmtId="0" fontId="30" fillId="14" borderId="41" xfId="0" applyNumberFormat="1" applyFont="1" applyFill="1" applyBorder="1" applyAlignment="1">
      <alignment horizontal="center" vertical="center" wrapText="1"/>
    </xf>
    <xf numFmtId="0" fontId="30" fillId="14" borderId="10" xfId="0" applyNumberFormat="1" applyFont="1" applyFill="1" applyBorder="1" applyAlignment="1">
      <alignment horizontal="center" vertical="center" wrapText="1"/>
    </xf>
    <xf numFmtId="0" fontId="30" fillId="14" borderId="65" xfId="0" applyNumberFormat="1" applyFont="1" applyFill="1" applyBorder="1" applyAlignment="1">
      <alignment horizontal="center" vertical="center" wrapText="1"/>
    </xf>
    <xf numFmtId="0" fontId="23" fillId="0" borderId="67" xfId="0" applyNumberFormat="1" applyFont="1" applyFill="1" applyBorder="1" applyAlignment="1">
      <alignment horizontal="center" vertical="center" wrapText="1"/>
    </xf>
    <xf numFmtId="0" fontId="23" fillId="0" borderId="68" xfId="0" applyNumberFormat="1" applyFont="1" applyFill="1" applyBorder="1" applyAlignment="1">
      <alignment horizontal="center" vertical="center" wrapText="1"/>
    </xf>
    <xf numFmtId="0" fontId="23" fillId="0" borderId="69" xfId="0" applyNumberFormat="1" applyFont="1" applyFill="1" applyBorder="1" applyAlignment="1">
      <alignment horizontal="center" vertical="center" wrapText="1"/>
    </xf>
    <xf numFmtId="0" fontId="30" fillId="14" borderId="16" xfId="0" applyNumberFormat="1" applyFont="1" applyFill="1" applyBorder="1" applyAlignment="1">
      <alignment horizontal="center" vertical="center" wrapText="1"/>
    </xf>
    <xf numFmtId="0" fontId="30" fillId="14" borderId="7" xfId="0" applyNumberFormat="1" applyFont="1" applyFill="1" applyBorder="1" applyAlignment="1">
      <alignment horizontal="center" vertical="center" wrapText="1"/>
    </xf>
    <xf numFmtId="0" fontId="30" fillId="14" borderId="66" xfId="0" applyNumberFormat="1" applyFont="1" applyFill="1" applyBorder="1" applyAlignment="1">
      <alignment horizontal="center" vertical="center" wrapText="1"/>
    </xf>
    <xf numFmtId="0" fontId="30" fillId="14" borderId="17" xfId="0" applyFont="1" applyFill="1" applyBorder="1" applyAlignment="1">
      <alignment horizontal="center" vertical="center" wrapText="1"/>
    </xf>
    <xf numFmtId="0" fontId="30" fillId="14" borderId="14" xfId="0" applyFont="1" applyFill="1" applyBorder="1" applyAlignment="1">
      <alignment horizontal="center" vertical="center" wrapText="1"/>
    </xf>
    <xf numFmtId="0" fontId="30" fillId="14" borderId="56" xfId="0" applyFont="1" applyFill="1" applyBorder="1" applyAlignment="1">
      <alignment horizontal="center" vertical="center" wrapText="1"/>
    </xf>
    <xf numFmtId="0" fontId="30" fillId="14" borderId="0" xfId="0" applyFont="1" applyFill="1" applyBorder="1" applyAlignment="1">
      <alignment horizontal="center" vertical="center" wrapText="1"/>
    </xf>
    <xf numFmtId="0" fontId="70" fillId="0" borderId="48" xfId="0" applyNumberFormat="1" applyFont="1" applyFill="1" applyBorder="1" applyAlignment="1">
      <alignment horizontal="center" vertical="distributed"/>
    </xf>
    <xf numFmtId="0" fontId="70" fillId="0" borderId="49" xfId="0" applyNumberFormat="1" applyFont="1" applyFill="1" applyBorder="1" applyAlignment="1">
      <alignment horizontal="center" vertical="distributed"/>
    </xf>
    <xf numFmtId="0" fontId="70" fillId="0" borderId="50" xfId="0" applyNumberFormat="1" applyFont="1" applyFill="1" applyBorder="1" applyAlignment="1">
      <alignment horizontal="center" vertical="distributed"/>
    </xf>
    <xf numFmtId="0" fontId="30" fillId="14" borderId="16" xfId="0" applyFont="1" applyFill="1" applyBorder="1" applyAlignment="1">
      <alignment horizontal="center" vertical="center" wrapText="1"/>
    </xf>
    <xf numFmtId="0" fontId="30" fillId="14" borderId="7" xfId="0" applyFont="1" applyFill="1" applyBorder="1" applyAlignment="1">
      <alignment horizontal="center" vertical="center" wrapText="1"/>
    </xf>
    <xf numFmtId="0" fontId="30" fillId="14" borderId="66" xfId="0" applyFont="1" applyFill="1" applyBorder="1" applyAlignment="1">
      <alignment horizontal="center" vertical="center" wrapText="1"/>
    </xf>
    <xf numFmtId="0" fontId="71" fillId="0" borderId="22" xfId="0" applyFont="1" applyBorder="1" applyAlignment="1" applyProtection="1">
      <alignment horizontal="left" vertical="distributed"/>
    </xf>
    <xf numFmtId="0" fontId="55" fillId="0" borderId="8" xfId="0" applyFont="1" applyBorder="1" applyAlignment="1" applyProtection="1">
      <alignment horizontal="left" vertical="distributed"/>
    </xf>
    <xf numFmtId="0" fontId="71" fillId="0" borderId="23" xfId="0" applyFont="1" applyBorder="1" applyAlignment="1" applyProtection="1">
      <alignment horizontal="left" vertical="distributed"/>
    </xf>
    <xf numFmtId="0" fontId="55" fillId="0" borderId="26" xfId="0" applyFont="1" applyBorder="1" applyAlignment="1" applyProtection="1">
      <alignment horizontal="left" vertical="distributed"/>
    </xf>
    <xf numFmtId="0" fontId="24" fillId="4" borderId="51" xfId="0" applyNumberFormat="1" applyFont="1" applyFill="1" applyBorder="1" applyAlignment="1">
      <alignment horizontal="center"/>
    </xf>
    <xf numFmtId="0" fontId="29" fillId="14" borderId="15" xfId="0" applyFont="1" applyFill="1" applyBorder="1" applyAlignment="1">
      <alignment horizontal="center" vertical="center" wrapText="1"/>
    </xf>
    <xf numFmtId="0" fontId="30" fillId="14" borderId="13" xfId="0" applyFont="1" applyFill="1" applyBorder="1" applyAlignment="1">
      <alignment horizontal="center" vertical="center" wrapText="1"/>
    </xf>
    <xf numFmtId="0" fontId="30" fillId="14" borderId="40" xfId="0" applyFont="1" applyFill="1" applyBorder="1" applyAlignment="1">
      <alignment horizontal="center" vertical="center" wrapText="1"/>
    </xf>
    <xf numFmtId="0" fontId="29" fillId="14" borderId="16" xfId="0" applyFont="1" applyFill="1" applyBorder="1" applyAlignment="1">
      <alignment horizontal="center" vertical="center" wrapText="1"/>
    </xf>
    <xf numFmtId="0" fontId="27" fillId="0" borderId="8" xfId="0" applyNumberFormat="1" applyFont="1" applyFill="1" applyBorder="1" applyAlignment="1">
      <alignment horizontal="left" vertical="distributed"/>
    </xf>
    <xf numFmtId="0" fontId="27" fillId="0" borderId="7" xfId="0" applyNumberFormat="1" applyFont="1" applyFill="1" applyBorder="1" applyAlignment="1">
      <alignment horizontal="left" vertical="distributed"/>
    </xf>
    <xf numFmtId="0" fontId="27" fillId="0" borderId="28" xfId="0" applyNumberFormat="1" applyFont="1" applyFill="1" applyBorder="1" applyAlignment="1">
      <alignment horizontal="left" vertical="distributed"/>
    </xf>
    <xf numFmtId="0" fontId="27" fillId="0" borderId="8" xfId="0" applyNumberFormat="1" applyFont="1" applyFill="1" applyBorder="1" applyAlignment="1">
      <alignment horizontal="center" vertical="distributed"/>
    </xf>
    <xf numFmtId="0" fontId="27" fillId="0" borderId="28" xfId="0" applyNumberFormat="1" applyFont="1" applyFill="1" applyBorder="1" applyAlignment="1">
      <alignment horizontal="center" vertical="distributed"/>
    </xf>
    <xf numFmtId="0" fontId="71" fillId="0" borderId="20" xfId="0" applyFont="1" applyBorder="1" applyAlignment="1" applyProtection="1">
      <alignment horizontal="left" vertical="distributed"/>
    </xf>
    <xf numFmtId="0" fontId="55" fillId="0" borderId="25" xfId="0" applyFont="1" applyBorder="1" applyAlignment="1" applyProtection="1">
      <alignment horizontal="left" vertical="distributed"/>
    </xf>
    <xf numFmtId="0" fontId="27" fillId="0" borderId="8" xfId="0" applyNumberFormat="1" applyFont="1" applyFill="1" applyBorder="1" applyAlignment="1" applyProtection="1">
      <alignment horizontal="center" vertical="distributed"/>
      <protection locked="0"/>
    </xf>
    <xf numFmtId="0" fontId="27" fillId="0" borderId="7" xfId="0" applyNumberFormat="1" applyFont="1" applyFill="1" applyBorder="1" applyAlignment="1" applyProtection="1">
      <alignment horizontal="center" vertical="distributed"/>
      <protection locked="0"/>
    </xf>
    <xf numFmtId="0" fontId="27" fillId="0" borderId="28" xfId="0" applyNumberFormat="1" applyFont="1" applyFill="1" applyBorder="1" applyAlignment="1" applyProtection="1">
      <alignment horizontal="center" vertical="distributed"/>
      <protection locked="0"/>
    </xf>
    <xf numFmtId="0" fontId="29" fillId="15" borderId="20" xfId="0" applyNumberFormat="1" applyFont="1" applyFill="1" applyBorder="1" applyAlignment="1">
      <alignment horizontal="center" vertical="center" wrapText="1"/>
    </xf>
    <xf numFmtId="0" fontId="29" fillId="15" borderId="25" xfId="0" applyNumberFormat="1" applyFont="1" applyFill="1" applyBorder="1" applyAlignment="1">
      <alignment horizontal="center" vertical="center" wrapText="1"/>
    </xf>
    <xf numFmtId="0" fontId="29" fillId="15" borderId="22" xfId="0" applyNumberFormat="1" applyFont="1" applyFill="1" applyBorder="1" applyAlignment="1">
      <alignment horizontal="center" vertical="center" wrapText="1"/>
    </xf>
    <xf numFmtId="0" fontId="29" fillId="15" borderId="8" xfId="0" applyNumberFormat="1" applyFont="1" applyFill="1" applyBorder="1" applyAlignment="1">
      <alignment horizontal="center" vertical="center" wrapText="1"/>
    </xf>
    <xf numFmtId="0" fontId="54" fillId="13" borderId="38" xfId="0" applyNumberFormat="1" applyFont="1" applyFill="1" applyBorder="1" applyAlignment="1">
      <alignment horizontal="center" vertical="center" wrapText="1"/>
    </xf>
    <xf numFmtId="0" fontId="54" fillId="13" borderId="39" xfId="0" applyNumberFormat="1" applyFont="1" applyFill="1" applyBorder="1" applyAlignment="1">
      <alignment horizontal="center" vertical="center" wrapText="1"/>
    </xf>
    <xf numFmtId="0" fontId="54" fillId="13" borderId="54" xfId="0" applyNumberFormat="1" applyFont="1" applyFill="1" applyBorder="1" applyAlignment="1">
      <alignment horizontal="center" vertical="center" wrapText="1"/>
    </xf>
    <xf numFmtId="0" fontId="54" fillId="13" borderId="55" xfId="0" applyNumberFormat="1" applyFont="1" applyFill="1" applyBorder="1" applyAlignment="1">
      <alignment horizontal="center" vertical="center" wrapText="1"/>
    </xf>
    <xf numFmtId="0" fontId="54" fillId="13" borderId="52" xfId="0" applyNumberFormat="1" applyFont="1" applyFill="1" applyBorder="1" applyAlignment="1">
      <alignment horizontal="center" vertical="center" wrapText="1"/>
    </xf>
    <xf numFmtId="0" fontId="54" fillId="13" borderId="53" xfId="0" applyNumberFormat="1" applyFont="1" applyFill="1" applyBorder="1" applyAlignment="1">
      <alignment horizontal="center" vertical="center" wrapText="1"/>
    </xf>
    <xf numFmtId="0" fontId="54" fillId="10" borderId="27" xfId="0" applyNumberFormat="1" applyFont="1" applyFill="1" applyBorder="1" applyAlignment="1">
      <alignment horizontal="center" vertical="center" wrapText="1"/>
    </xf>
    <xf numFmtId="0" fontId="54" fillId="10" borderId="25" xfId="0" applyNumberFormat="1" applyFont="1" applyFill="1" applyBorder="1" applyAlignment="1">
      <alignment horizontal="center" vertical="center" wrapText="1"/>
    </xf>
    <xf numFmtId="0" fontId="54" fillId="10" borderId="28" xfId="0" applyNumberFormat="1" applyFont="1" applyFill="1" applyBorder="1" applyAlignment="1">
      <alignment horizontal="center" vertical="center" wrapText="1"/>
    </xf>
    <xf numFmtId="0" fontId="54" fillId="10" borderId="8" xfId="0" applyNumberFormat="1" applyFont="1" applyFill="1" applyBorder="1" applyAlignment="1">
      <alignment horizontal="center" vertical="center" wrapText="1"/>
    </xf>
    <xf numFmtId="0" fontId="54" fillId="8" borderId="20" xfId="0" applyNumberFormat="1" applyFont="1" applyFill="1" applyBorder="1" applyAlignment="1">
      <alignment horizontal="center" vertical="center" wrapText="1"/>
    </xf>
    <xf numFmtId="0" fontId="54" fillId="8" borderId="21" xfId="0" applyNumberFormat="1" applyFont="1" applyFill="1" applyBorder="1" applyAlignment="1">
      <alignment horizontal="center" vertical="center" wrapText="1"/>
    </xf>
    <xf numFmtId="0" fontId="54" fillId="8" borderId="22" xfId="0" applyNumberFormat="1" applyFont="1" applyFill="1" applyBorder="1" applyAlignment="1">
      <alignment horizontal="center" vertical="center" wrapText="1"/>
    </xf>
    <xf numFmtId="0" fontId="54" fillId="8" borderId="18" xfId="0" applyNumberFormat="1" applyFont="1" applyFill="1" applyBorder="1" applyAlignment="1">
      <alignment horizontal="center" vertical="center" wrapText="1"/>
    </xf>
    <xf numFmtId="0" fontId="54" fillId="12" borderId="27" xfId="0" applyNumberFormat="1" applyFont="1" applyFill="1" applyBorder="1" applyAlignment="1">
      <alignment horizontal="center" vertical="center" wrapText="1"/>
    </xf>
    <xf numFmtId="0" fontId="54" fillId="12" borderId="21" xfId="0" applyNumberFormat="1" applyFont="1" applyFill="1" applyBorder="1" applyAlignment="1">
      <alignment horizontal="center" vertical="center" wrapText="1"/>
    </xf>
    <xf numFmtId="0" fontId="54" fillId="12" borderId="28" xfId="0" applyNumberFormat="1" applyFont="1" applyFill="1" applyBorder="1" applyAlignment="1">
      <alignment horizontal="center" vertical="center" wrapText="1"/>
    </xf>
    <xf numFmtId="0" fontId="54" fillId="12" borderId="18" xfId="0" applyNumberFormat="1" applyFont="1" applyFill="1" applyBorder="1" applyAlignment="1">
      <alignment horizontal="center" vertical="center" wrapText="1"/>
    </xf>
    <xf numFmtId="16" fontId="28" fillId="0" borderId="8" xfId="0" applyNumberFormat="1" applyFont="1" applyFill="1" applyBorder="1" applyAlignment="1" applyProtection="1">
      <alignment horizontal="center" vertical="distributed"/>
      <protection locked="0"/>
    </xf>
    <xf numFmtId="0" fontId="28" fillId="0" borderId="7" xfId="0" applyNumberFormat="1" applyFont="1" applyFill="1" applyBorder="1" applyAlignment="1" applyProtection="1">
      <alignment horizontal="center" vertical="distributed"/>
      <protection locked="0"/>
    </xf>
    <xf numFmtId="0" fontId="28" fillId="0" borderId="28" xfId="0" applyNumberFormat="1" applyFont="1" applyFill="1" applyBorder="1" applyAlignment="1" applyProtection="1">
      <alignment horizontal="center" vertical="distributed"/>
      <protection locked="0"/>
    </xf>
    <xf numFmtId="0" fontId="24" fillId="0" borderId="0" xfId="0" applyNumberFormat="1" applyFont="1" applyFill="1" applyAlignment="1">
      <alignment horizontal="center" vertical="distributed"/>
    </xf>
    <xf numFmtId="0" fontId="25" fillId="0" borderId="8" xfId="0" applyFont="1" applyFill="1" applyBorder="1" applyAlignment="1">
      <alignment horizontal="center" vertical="justify"/>
    </xf>
    <xf numFmtId="0" fontId="25" fillId="0" borderId="28" xfId="0" applyFont="1" applyFill="1" applyBorder="1" applyAlignment="1">
      <alignment horizontal="center" vertical="justify"/>
    </xf>
    <xf numFmtId="0" fontId="26" fillId="18" borderId="38" xfId="0" applyFont="1" applyFill="1" applyBorder="1" applyAlignment="1">
      <alignment horizontal="center" vertical="distributed"/>
    </xf>
    <xf numFmtId="0" fontId="26" fillId="18" borderId="51" xfId="0" applyFont="1" applyFill="1" applyBorder="1" applyAlignment="1">
      <alignment horizontal="center" vertical="distributed"/>
    </xf>
    <xf numFmtId="0" fontId="26" fillId="18" borderId="39" xfId="0" applyFont="1" applyFill="1" applyBorder="1" applyAlignment="1">
      <alignment horizontal="center" vertical="distributed"/>
    </xf>
    <xf numFmtId="0" fontId="26" fillId="18" borderId="11" xfId="0" applyFont="1" applyFill="1" applyBorder="1" applyAlignment="1">
      <alignment horizontal="center" vertical="distributed"/>
    </xf>
    <xf numFmtId="0" fontId="26" fillId="18" borderId="70" xfId="0" applyFont="1" applyFill="1" applyBorder="1" applyAlignment="1">
      <alignment horizontal="center" vertical="distributed"/>
    </xf>
    <xf numFmtId="0" fontId="26" fillId="18" borderId="71" xfId="0" applyFont="1" applyFill="1" applyBorder="1" applyAlignment="1">
      <alignment horizontal="center" vertical="distributed"/>
    </xf>
    <xf numFmtId="0" fontId="28" fillId="0" borderId="3" xfId="0" applyNumberFormat="1" applyFont="1" applyFill="1" applyBorder="1" applyAlignment="1" applyProtection="1">
      <alignment horizontal="center" vertical="distributed"/>
      <protection locked="0"/>
    </xf>
  </cellXfs>
  <cellStyles count="3">
    <cellStyle name="Hipervínculo" xfId="1" builtinId="8"/>
    <cellStyle name="Normal" xfId="0" builtinId="0"/>
    <cellStyle name="Porcentaje" xfId="2" builtinId="5"/>
  </cellStyles>
  <dxfs count="257">
    <dxf>
      <font>
        <b val="0"/>
        <i val="0"/>
        <color rgb="FF0000CC"/>
      </font>
    </dxf>
    <dxf>
      <font>
        <b val="0"/>
        <i val="0"/>
        <color rgb="FFFF0000"/>
      </font>
    </dxf>
    <dxf>
      <font>
        <b val="0"/>
        <i val="0"/>
        <color rgb="FF0000CC"/>
      </font>
    </dxf>
    <dxf>
      <font>
        <b val="0"/>
        <i val="0"/>
        <color rgb="FFFF0000"/>
      </font>
    </dxf>
    <dxf>
      <font>
        <color theme="0"/>
      </font>
    </dxf>
    <dxf>
      <font>
        <color rgb="FF0000CC"/>
      </font>
    </dxf>
    <dxf>
      <font>
        <b val="0"/>
        <i val="0"/>
        <color rgb="FFFF0000"/>
      </font>
    </dxf>
    <dxf>
      <font>
        <b val="0"/>
        <i val="0"/>
        <color rgb="FF0000CC"/>
      </font>
    </dxf>
    <dxf>
      <font>
        <b val="0"/>
        <i val="0"/>
        <color rgb="FFFF0000"/>
      </font>
    </dxf>
    <dxf>
      <font>
        <b val="0"/>
        <i val="0"/>
        <color rgb="FF0000CC"/>
      </font>
    </dxf>
    <dxf>
      <font>
        <b val="0"/>
        <i val="0"/>
        <color rgb="FFFF0000"/>
      </font>
    </dxf>
    <dxf>
      <font>
        <b val="0"/>
        <i val="0"/>
        <color rgb="FF0000CC"/>
      </font>
    </dxf>
    <dxf>
      <font>
        <b val="0"/>
        <i val="0"/>
        <color rgb="FFFF0000"/>
      </font>
    </dxf>
    <dxf>
      <font>
        <b val="0"/>
        <i val="0"/>
        <color rgb="FF0000CC"/>
      </font>
    </dxf>
    <dxf>
      <font>
        <b val="0"/>
        <i val="0"/>
        <color rgb="FFFF0000"/>
      </font>
    </dxf>
    <dxf>
      <font>
        <b val="0"/>
        <i val="0"/>
        <color rgb="FF0000CC"/>
      </font>
    </dxf>
    <dxf>
      <font>
        <b val="0"/>
        <i val="0"/>
        <color rgb="FFFF0000"/>
      </font>
    </dxf>
    <dxf>
      <font>
        <b val="0"/>
        <i val="0"/>
        <color rgb="FF0000CC"/>
      </font>
    </dxf>
    <dxf>
      <font>
        <b val="0"/>
        <i val="0"/>
        <color rgb="FFFF0000"/>
      </font>
    </dxf>
    <dxf>
      <font>
        <b val="0"/>
        <i val="0"/>
        <color rgb="FF0000CC"/>
      </font>
    </dxf>
    <dxf>
      <font>
        <b val="0"/>
        <i val="0"/>
        <color rgb="FFFF0000"/>
      </font>
    </dxf>
    <dxf>
      <font>
        <b val="0"/>
        <i val="0"/>
        <color rgb="FF0000CC"/>
      </font>
    </dxf>
    <dxf>
      <font>
        <b val="0"/>
        <i val="0"/>
        <color rgb="FFFF0000"/>
      </font>
    </dxf>
    <dxf>
      <font>
        <b val="0"/>
        <i val="0"/>
        <color rgb="FF0000CC"/>
      </font>
    </dxf>
    <dxf>
      <font>
        <b val="0"/>
        <i val="0"/>
        <color rgb="FFFF0000"/>
      </font>
    </dxf>
    <dxf>
      <font>
        <b val="0"/>
        <i val="0"/>
        <color rgb="FF0000CC"/>
      </font>
    </dxf>
    <dxf>
      <font>
        <b val="0"/>
        <i val="0"/>
        <color rgb="FFFF0000"/>
      </font>
    </dxf>
    <dxf>
      <font>
        <b val="0"/>
        <i val="0"/>
        <color rgb="FF0000CC"/>
      </font>
    </dxf>
    <dxf>
      <font>
        <b val="0"/>
        <i val="0"/>
        <color rgb="FFFF0000"/>
      </font>
    </dxf>
    <dxf>
      <font>
        <b val="0"/>
        <i val="0"/>
        <color rgb="FF0000CC"/>
      </font>
    </dxf>
    <dxf>
      <font>
        <b val="0"/>
        <i val="0"/>
        <color rgb="FFFF0000"/>
      </font>
    </dxf>
    <dxf>
      <font>
        <b val="0"/>
        <i val="0"/>
        <color rgb="FF0000CC"/>
      </font>
    </dxf>
    <dxf>
      <font>
        <b val="0"/>
        <i val="0"/>
        <color rgb="FFFF0000"/>
      </font>
    </dxf>
    <dxf>
      <font>
        <b val="0"/>
        <i val="0"/>
        <color rgb="FF0000CC"/>
      </font>
    </dxf>
    <dxf>
      <font>
        <b val="0"/>
        <i val="0"/>
        <color rgb="FFFF0000"/>
      </font>
    </dxf>
    <dxf>
      <font>
        <b val="0"/>
        <i val="0"/>
        <color rgb="FF0000CC"/>
      </font>
    </dxf>
    <dxf>
      <font>
        <b val="0"/>
        <i val="0"/>
        <color rgb="FFFF0000"/>
      </font>
    </dxf>
    <dxf>
      <font>
        <b val="0"/>
        <i val="0"/>
        <color rgb="FF0000CC"/>
      </font>
    </dxf>
    <dxf>
      <font>
        <b val="0"/>
        <i val="0"/>
        <color rgb="FFFF0000"/>
      </font>
    </dxf>
    <dxf>
      <font>
        <b val="0"/>
        <i val="0"/>
        <color rgb="FF0000CC"/>
      </font>
    </dxf>
    <dxf>
      <font>
        <b val="0"/>
        <i val="0"/>
        <color rgb="FFFF0000"/>
      </font>
    </dxf>
    <dxf>
      <font>
        <b val="0"/>
        <i val="0"/>
        <color rgb="FF0000CC"/>
      </font>
    </dxf>
    <dxf>
      <font>
        <b val="0"/>
        <i val="0"/>
        <color rgb="FFFF0000"/>
      </font>
    </dxf>
    <dxf>
      <font>
        <b val="0"/>
        <i val="0"/>
        <color rgb="FF0000CC"/>
      </font>
    </dxf>
    <dxf>
      <font>
        <b val="0"/>
        <i val="0"/>
        <color rgb="FFFF0000"/>
      </font>
    </dxf>
    <dxf>
      <font>
        <b val="0"/>
        <i val="0"/>
        <color rgb="FF0000CC"/>
      </font>
    </dxf>
    <dxf>
      <font>
        <b val="0"/>
        <i val="0"/>
        <color rgb="FFFF0000"/>
      </font>
    </dxf>
    <dxf>
      <font>
        <b val="0"/>
        <i val="0"/>
        <color rgb="FF00FF00"/>
      </font>
    </dxf>
    <dxf>
      <font>
        <b val="0"/>
        <i val="0"/>
        <color rgb="FF0000FF"/>
      </font>
    </dxf>
    <dxf>
      <font>
        <b val="0"/>
        <i val="0"/>
        <color rgb="FFFF0000"/>
      </font>
    </dxf>
    <dxf>
      <font>
        <b val="0"/>
        <i val="0"/>
        <color rgb="FF0000FF"/>
      </font>
    </dxf>
    <dxf>
      <font>
        <b val="0"/>
        <i val="0"/>
        <color rgb="FFFF0000"/>
      </font>
    </dxf>
    <dxf>
      <font>
        <b val="0"/>
        <i val="0"/>
        <color rgb="FF0000FF"/>
      </font>
    </dxf>
    <dxf>
      <font>
        <b val="0"/>
        <i val="0"/>
        <color rgb="FFFF0000"/>
      </font>
    </dxf>
    <dxf>
      <font>
        <b val="0"/>
        <i val="0"/>
        <color rgb="FF0000FF"/>
      </font>
    </dxf>
    <dxf>
      <font>
        <b val="0"/>
        <i val="0"/>
        <color rgb="FFFF0000"/>
      </font>
    </dxf>
    <dxf>
      <font>
        <b val="0"/>
        <i val="0"/>
        <color rgb="FF0000FF"/>
      </font>
    </dxf>
    <dxf>
      <font>
        <b val="0"/>
        <i val="0"/>
        <color rgb="FFFF0000"/>
      </font>
    </dxf>
    <dxf>
      <font>
        <b val="0"/>
        <i val="0"/>
        <color rgb="FF0000FF"/>
      </font>
    </dxf>
    <dxf>
      <font>
        <b val="0"/>
        <i val="0"/>
        <color rgb="FFFF0000"/>
      </font>
    </dxf>
    <dxf>
      <font>
        <b val="0"/>
        <i val="0"/>
        <color rgb="FF0000FF"/>
      </font>
    </dxf>
    <dxf>
      <font>
        <b val="0"/>
        <i val="0"/>
        <color rgb="FFFF0000"/>
      </font>
    </dxf>
    <dxf>
      <font>
        <b val="0"/>
        <i val="0"/>
        <color rgb="FF0000FF"/>
      </font>
    </dxf>
    <dxf>
      <font>
        <b val="0"/>
        <i val="0"/>
        <color rgb="FFFF0000"/>
      </font>
    </dxf>
    <dxf>
      <font>
        <b val="0"/>
        <i val="0"/>
        <color rgb="FF0000FF"/>
      </font>
    </dxf>
    <dxf>
      <font>
        <b val="0"/>
        <i val="0"/>
        <color rgb="FFFF0000"/>
      </font>
    </dxf>
    <dxf>
      <font>
        <b val="0"/>
        <i val="0"/>
        <color rgb="FF0000FF"/>
      </font>
    </dxf>
    <dxf>
      <font>
        <b val="0"/>
        <i val="0"/>
        <color rgb="FFFF0000"/>
      </font>
    </dxf>
    <dxf>
      <font>
        <b val="0"/>
        <i val="0"/>
        <color rgb="FF0000FF"/>
      </font>
    </dxf>
    <dxf>
      <font>
        <b val="0"/>
        <i val="0"/>
        <color rgb="FFFF0000"/>
      </font>
    </dxf>
    <dxf>
      <font>
        <b val="0"/>
        <i val="0"/>
        <color rgb="FF0000FF"/>
      </font>
    </dxf>
    <dxf>
      <font>
        <b val="0"/>
        <i val="0"/>
        <color rgb="FFFF0000"/>
      </font>
    </dxf>
    <dxf>
      <font>
        <b val="0"/>
        <i val="0"/>
        <color rgb="FF0000FF"/>
      </font>
    </dxf>
    <dxf>
      <font>
        <b val="0"/>
        <i val="0"/>
        <color rgb="FFFF0000"/>
      </font>
    </dxf>
    <dxf>
      <font>
        <b val="0"/>
        <i val="0"/>
        <color rgb="FF0000FF"/>
      </font>
    </dxf>
    <dxf>
      <font>
        <b val="0"/>
        <i val="0"/>
        <color rgb="FFFF0000"/>
      </font>
    </dxf>
    <dxf>
      <font>
        <b val="0"/>
        <i val="0"/>
        <color rgb="FF0000FF"/>
      </font>
    </dxf>
    <dxf>
      <font>
        <b val="0"/>
        <i val="0"/>
        <color rgb="FFFF0000"/>
      </font>
    </dxf>
    <dxf>
      <font>
        <b val="0"/>
        <i val="0"/>
        <color rgb="FF0000FF"/>
      </font>
    </dxf>
    <dxf>
      <font>
        <b val="0"/>
        <i val="0"/>
        <color rgb="FFFF0000"/>
      </font>
    </dxf>
    <dxf>
      <font>
        <b val="0"/>
        <i val="0"/>
        <color rgb="FF0000FF"/>
      </font>
    </dxf>
    <dxf>
      <font>
        <b val="0"/>
        <i val="0"/>
        <color rgb="FFFF0000"/>
      </font>
    </dxf>
    <dxf>
      <font>
        <b val="0"/>
        <i val="0"/>
        <color rgb="FF0000FF"/>
      </font>
    </dxf>
    <dxf>
      <font>
        <b val="0"/>
        <i val="0"/>
        <color rgb="FFFF0000"/>
      </font>
    </dxf>
    <dxf>
      <font>
        <b val="0"/>
        <i val="0"/>
        <color rgb="FF0000FF"/>
      </font>
    </dxf>
    <dxf>
      <font>
        <b val="0"/>
        <i val="0"/>
        <color rgb="FFFF0000"/>
      </font>
    </dxf>
    <dxf>
      <font>
        <b val="0"/>
        <i val="0"/>
        <color rgb="FF0000FF"/>
      </font>
    </dxf>
    <dxf>
      <font>
        <b val="0"/>
        <i val="0"/>
        <color rgb="FFFF0000"/>
      </font>
    </dxf>
    <dxf>
      <font>
        <b val="0"/>
        <i val="0"/>
        <color theme="0"/>
      </font>
    </dxf>
    <dxf>
      <font>
        <color rgb="FF0000CC"/>
      </font>
    </dxf>
    <dxf>
      <font>
        <b val="0"/>
        <i val="0"/>
        <color rgb="FFFF0000"/>
      </font>
    </dxf>
    <dxf>
      <font>
        <b val="0"/>
        <i val="0"/>
        <color rgb="FF0000CC"/>
      </font>
    </dxf>
    <dxf>
      <font>
        <b val="0"/>
        <i val="0"/>
        <color rgb="FFFF0000"/>
      </font>
    </dxf>
    <dxf>
      <font>
        <b val="0"/>
        <i val="0"/>
        <color rgb="FF0000CC"/>
      </font>
    </dxf>
    <dxf>
      <font>
        <b val="0"/>
        <i val="0"/>
        <color rgb="FFFF0000"/>
      </font>
    </dxf>
    <dxf>
      <font>
        <b val="0"/>
        <i val="0"/>
        <color rgb="FF0000CC"/>
      </font>
    </dxf>
    <dxf>
      <font>
        <b val="0"/>
        <i val="0"/>
        <color rgb="FFFF0000"/>
      </font>
    </dxf>
    <dxf>
      <font>
        <b val="0"/>
        <i val="0"/>
        <color rgb="FF0000CC"/>
      </font>
    </dxf>
    <dxf>
      <font>
        <b val="0"/>
        <i val="0"/>
        <color rgb="FFFF0000"/>
      </font>
    </dxf>
    <dxf>
      <font>
        <b val="0"/>
        <i val="0"/>
        <color rgb="FF0000CC"/>
      </font>
    </dxf>
    <dxf>
      <font>
        <b val="0"/>
        <i val="0"/>
        <color rgb="FFFF0000"/>
      </font>
    </dxf>
    <dxf>
      <font>
        <b val="0"/>
        <i val="0"/>
        <color rgb="FF0000CC"/>
      </font>
    </dxf>
    <dxf>
      <font>
        <b val="0"/>
        <i val="0"/>
        <color rgb="FFFF0000"/>
      </font>
    </dxf>
    <dxf>
      <font>
        <b val="0"/>
        <i val="0"/>
        <color rgb="FF0000CC"/>
      </font>
    </dxf>
    <dxf>
      <font>
        <b val="0"/>
        <i val="0"/>
        <color rgb="FFFF0000"/>
      </font>
    </dxf>
    <dxf>
      <font>
        <b val="0"/>
        <i val="0"/>
        <color rgb="FF0000CC"/>
      </font>
    </dxf>
    <dxf>
      <font>
        <b val="0"/>
        <i val="0"/>
        <color rgb="FFFF0000"/>
      </font>
    </dxf>
    <dxf>
      <font>
        <b val="0"/>
        <i val="0"/>
        <color rgb="FF0000CC"/>
      </font>
    </dxf>
    <dxf>
      <font>
        <b val="0"/>
        <i val="0"/>
        <color rgb="FFFF0000"/>
      </font>
    </dxf>
    <dxf>
      <font>
        <b val="0"/>
        <i val="0"/>
        <color rgb="FF0000CC"/>
      </font>
    </dxf>
    <dxf>
      <font>
        <b val="0"/>
        <i val="0"/>
        <color rgb="FFFF0000"/>
      </font>
    </dxf>
    <dxf>
      <font>
        <b val="0"/>
        <i val="0"/>
        <color rgb="FF0000CC"/>
      </font>
    </dxf>
    <dxf>
      <font>
        <b val="0"/>
        <i val="0"/>
        <color rgb="FFFF0000"/>
      </font>
    </dxf>
    <dxf>
      <font>
        <b val="0"/>
        <i val="0"/>
        <color rgb="FF0000CC"/>
      </font>
    </dxf>
    <dxf>
      <font>
        <b val="0"/>
        <i val="0"/>
        <color rgb="FFFF0000"/>
      </font>
    </dxf>
    <dxf>
      <font>
        <b val="0"/>
        <i val="0"/>
        <color rgb="FF0000CC"/>
      </font>
    </dxf>
    <dxf>
      <font>
        <b val="0"/>
        <i val="0"/>
        <color rgb="FFFF0000"/>
      </font>
    </dxf>
    <dxf>
      <font>
        <b val="0"/>
        <i val="0"/>
        <color rgb="FF0000CC"/>
      </font>
    </dxf>
    <dxf>
      <font>
        <b val="0"/>
        <i val="0"/>
        <color rgb="FFFF0000"/>
      </font>
    </dxf>
    <dxf>
      <font>
        <b val="0"/>
        <i val="0"/>
        <color rgb="FF0000CC"/>
      </font>
    </dxf>
    <dxf>
      <font>
        <b val="0"/>
        <i val="0"/>
        <color rgb="FFFF0000"/>
      </font>
    </dxf>
    <dxf>
      <font>
        <b val="0"/>
        <i val="0"/>
        <color rgb="FF0000CC"/>
      </font>
    </dxf>
    <dxf>
      <font>
        <b val="0"/>
        <i val="0"/>
        <color rgb="FFFF0000"/>
      </font>
    </dxf>
    <dxf>
      <font>
        <b val="0"/>
        <i val="0"/>
        <color rgb="FF0000CC"/>
      </font>
    </dxf>
    <dxf>
      <font>
        <b val="0"/>
        <i val="0"/>
        <color rgb="FFFF0000"/>
      </font>
    </dxf>
    <dxf>
      <font>
        <b val="0"/>
        <i val="0"/>
        <color rgb="FF0000CC"/>
      </font>
    </dxf>
    <dxf>
      <font>
        <b val="0"/>
        <i val="0"/>
        <color rgb="FFFF0000"/>
      </font>
    </dxf>
    <dxf>
      <font>
        <b val="0"/>
        <i val="0"/>
        <color rgb="FF0000CC"/>
      </font>
    </dxf>
    <dxf>
      <font>
        <b val="0"/>
        <i val="0"/>
        <color rgb="FFFF0000"/>
      </font>
    </dxf>
    <dxf>
      <font>
        <b val="0"/>
        <i val="0"/>
        <color rgb="FF0000CC"/>
      </font>
    </dxf>
    <dxf>
      <font>
        <b val="0"/>
        <i val="0"/>
        <color rgb="FFFF0000"/>
      </font>
    </dxf>
    <dxf>
      <font>
        <b val="0"/>
        <i val="0"/>
        <color rgb="FF00FF00"/>
      </font>
    </dxf>
    <dxf>
      <font>
        <b val="0"/>
        <i val="0"/>
        <color rgb="FF0000FF"/>
      </font>
    </dxf>
    <dxf>
      <font>
        <b val="0"/>
        <i val="0"/>
        <color rgb="FFFF0000"/>
      </font>
    </dxf>
    <dxf>
      <font>
        <b val="0"/>
        <i val="0"/>
        <color rgb="FF0000FF"/>
      </font>
    </dxf>
    <dxf>
      <font>
        <b val="0"/>
        <i val="0"/>
        <color rgb="FFFF0000"/>
      </font>
    </dxf>
    <dxf>
      <font>
        <b val="0"/>
        <i val="0"/>
        <color rgb="FF0000FF"/>
      </font>
    </dxf>
    <dxf>
      <font>
        <b val="0"/>
        <i val="0"/>
        <color rgb="FFFF0000"/>
      </font>
    </dxf>
    <dxf>
      <font>
        <b val="0"/>
        <i val="0"/>
        <color rgb="FF0000FF"/>
      </font>
    </dxf>
    <dxf>
      <font>
        <b val="0"/>
        <i val="0"/>
        <color rgb="FFFF0000"/>
      </font>
    </dxf>
    <dxf>
      <font>
        <b val="0"/>
        <i val="0"/>
        <color rgb="FF0000FF"/>
      </font>
    </dxf>
    <dxf>
      <font>
        <b val="0"/>
        <i val="0"/>
        <color rgb="FFFF0000"/>
      </font>
    </dxf>
    <dxf>
      <font>
        <b val="0"/>
        <i val="0"/>
        <color rgb="FF0000FF"/>
      </font>
    </dxf>
    <dxf>
      <font>
        <b val="0"/>
        <i val="0"/>
        <color rgb="FFFF0000"/>
      </font>
    </dxf>
    <dxf>
      <font>
        <b val="0"/>
        <i val="0"/>
        <color rgb="FF0000FF"/>
      </font>
    </dxf>
    <dxf>
      <font>
        <b val="0"/>
        <i val="0"/>
        <color rgb="FFFF0000"/>
      </font>
    </dxf>
    <dxf>
      <font>
        <b val="0"/>
        <i val="0"/>
        <color rgb="FF0000FF"/>
      </font>
    </dxf>
    <dxf>
      <font>
        <b val="0"/>
        <i val="0"/>
        <color rgb="FFFF0000"/>
      </font>
    </dxf>
    <dxf>
      <font>
        <b val="0"/>
        <i val="0"/>
        <color rgb="FF0000FF"/>
      </font>
    </dxf>
    <dxf>
      <font>
        <b val="0"/>
        <i val="0"/>
        <color rgb="FFFF0000"/>
      </font>
    </dxf>
    <dxf>
      <font>
        <b val="0"/>
        <i val="0"/>
        <color rgb="FF0000FF"/>
      </font>
    </dxf>
    <dxf>
      <font>
        <b val="0"/>
        <i val="0"/>
        <color rgb="FFFF0000"/>
      </font>
    </dxf>
    <dxf>
      <font>
        <b val="0"/>
        <i val="0"/>
        <color rgb="FF0000FF"/>
      </font>
    </dxf>
    <dxf>
      <font>
        <b val="0"/>
        <i val="0"/>
        <color rgb="FFFF0000"/>
      </font>
    </dxf>
    <dxf>
      <font>
        <b val="0"/>
        <i val="0"/>
        <color rgb="FF0000FF"/>
      </font>
    </dxf>
    <dxf>
      <font>
        <b val="0"/>
        <i val="0"/>
        <color rgb="FFFF0000"/>
      </font>
    </dxf>
    <dxf>
      <font>
        <b val="0"/>
        <i val="0"/>
        <color rgb="FF0000FF"/>
      </font>
    </dxf>
    <dxf>
      <font>
        <b val="0"/>
        <i val="0"/>
        <color rgb="FFFF0000"/>
      </font>
    </dxf>
    <dxf>
      <font>
        <b val="0"/>
        <i val="0"/>
        <color rgb="FF0000FF"/>
      </font>
    </dxf>
    <dxf>
      <font>
        <b val="0"/>
        <i val="0"/>
        <color rgb="FFFF0000"/>
      </font>
    </dxf>
    <dxf>
      <font>
        <b val="0"/>
        <i val="0"/>
        <color rgb="FF0000FF"/>
      </font>
    </dxf>
    <dxf>
      <font>
        <b val="0"/>
        <i val="0"/>
        <color rgb="FFFF0000"/>
      </font>
    </dxf>
    <dxf>
      <font>
        <b val="0"/>
        <i val="0"/>
        <color rgb="FF0000FF"/>
      </font>
    </dxf>
    <dxf>
      <font>
        <b val="0"/>
        <i val="0"/>
        <color rgb="FFFF0000"/>
      </font>
    </dxf>
    <dxf>
      <font>
        <b val="0"/>
        <i val="0"/>
        <color rgb="FF0000FF"/>
      </font>
    </dxf>
    <dxf>
      <font>
        <b val="0"/>
        <i val="0"/>
        <color rgb="FFFF0000"/>
      </font>
    </dxf>
    <dxf>
      <font>
        <b val="0"/>
        <i val="0"/>
        <color rgb="FF0000FF"/>
      </font>
    </dxf>
    <dxf>
      <font>
        <b val="0"/>
        <i val="0"/>
        <color rgb="FFFF0000"/>
      </font>
    </dxf>
    <dxf>
      <font>
        <b val="0"/>
        <i val="0"/>
        <color rgb="FF0000FF"/>
      </font>
    </dxf>
    <dxf>
      <font>
        <b val="0"/>
        <i val="0"/>
        <color rgb="FFFF0000"/>
      </font>
    </dxf>
    <dxf>
      <font>
        <b val="0"/>
        <i val="0"/>
        <color rgb="FF0000FF"/>
      </font>
    </dxf>
    <dxf>
      <font>
        <b val="0"/>
        <i val="0"/>
        <color rgb="FFFF0000"/>
      </font>
    </dxf>
    <dxf>
      <font>
        <b val="0"/>
        <i val="0"/>
        <color theme="0"/>
      </font>
    </dxf>
    <dxf>
      <font>
        <color rgb="FF0000CC"/>
      </font>
    </dxf>
    <dxf>
      <font>
        <b val="0"/>
        <i val="0"/>
        <color rgb="FFFF0000"/>
      </font>
    </dxf>
    <dxf>
      <font>
        <b val="0"/>
        <i val="0"/>
        <color rgb="FF0000CC"/>
      </font>
    </dxf>
    <dxf>
      <font>
        <b val="0"/>
        <i val="0"/>
        <color rgb="FFFF0000"/>
      </font>
    </dxf>
    <dxf>
      <font>
        <b val="0"/>
        <i val="0"/>
        <color rgb="FF0000CC"/>
      </font>
    </dxf>
    <dxf>
      <font>
        <b val="0"/>
        <i val="0"/>
        <color rgb="FFFF0000"/>
      </font>
    </dxf>
    <dxf>
      <font>
        <b val="0"/>
        <i val="0"/>
        <color rgb="FF0000CC"/>
      </font>
    </dxf>
    <dxf>
      <font>
        <b val="0"/>
        <i val="0"/>
        <color rgb="FFFF0000"/>
      </font>
    </dxf>
    <dxf>
      <font>
        <b val="0"/>
        <i val="0"/>
        <color rgb="FF0000CC"/>
      </font>
    </dxf>
    <dxf>
      <font>
        <b val="0"/>
        <i val="0"/>
        <color rgb="FFFF0000"/>
      </font>
    </dxf>
    <dxf>
      <font>
        <b val="0"/>
        <i val="0"/>
        <color rgb="FF0000CC"/>
      </font>
    </dxf>
    <dxf>
      <font>
        <b val="0"/>
        <i val="0"/>
        <color rgb="FFFF0000"/>
      </font>
    </dxf>
    <dxf>
      <font>
        <b val="0"/>
        <i val="0"/>
        <color rgb="FF0000CC"/>
      </font>
    </dxf>
    <dxf>
      <font>
        <b val="0"/>
        <i val="0"/>
        <color rgb="FFFF0000"/>
      </font>
    </dxf>
    <dxf>
      <font>
        <b val="0"/>
        <i val="0"/>
        <color rgb="FF0000CC"/>
      </font>
    </dxf>
    <dxf>
      <font>
        <b val="0"/>
        <i val="0"/>
        <color rgb="FFFF0000"/>
      </font>
    </dxf>
    <dxf>
      <font>
        <b val="0"/>
        <i val="0"/>
        <color rgb="FF0000CC"/>
      </font>
    </dxf>
    <dxf>
      <font>
        <b val="0"/>
        <i val="0"/>
        <color rgb="FFFF0000"/>
      </font>
    </dxf>
    <dxf>
      <font>
        <b val="0"/>
        <i val="0"/>
        <color rgb="FF0000CC"/>
      </font>
    </dxf>
    <dxf>
      <font>
        <b val="0"/>
        <i val="0"/>
        <color rgb="FFFF0000"/>
      </font>
    </dxf>
    <dxf>
      <font>
        <b val="0"/>
        <i val="0"/>
        <color rgb="FF0000CC"/>
      </font>
    </dxf>
    <dxf>
      <font>
        <b val="0"/>
        <i val="0"/>
        <color rgb="FFFF0000"/>
      </font>
    </dxf>
    <dxf>
      <font>
        <b val="0"/>
        <i val="0"/>
        <color rgb="FF0000CC"/>
      </font>
    </dxf>
    <dxf>
      <font>
        <b val="0"/>
        <i val="0"/>
        <color rgb="FFFF0000"/>
      </font>
    </dxf>
    <dxf>
      <font>
        <b val="0"/>
        <i val="0"/>
        <color rgb="FF0000CC"/>
      </font>
    </dxf>
    <dxf>
      <font>
        <b val="0"/>
        <i val="0"/>
        <color rgb="FFFF0000"/>
      </font>
    </dxf>
    <dxf>
      <font>
        <b val="0"/>
        <i val="0"/>
        <color rgb="FF0000CC"/>
      </font>
    </dxf>
    <dxf>
      <font>
        <b val="0"/>
        <i val="0"/>
        <color rgb="FFFF0000"/>
      </font>
    </dxf>
    <dxf>
      <font>
        <b val="0"/>
        <i val="0"/>
        <color rgb="FF0000CC"/>
      </font>
    </dxf>
    <dxf>
      <font>
        <b val="0"/>
        <i val="0"/>
        <color rgb="FFFF0000"/>
      </font>
    </dxf>
    <dxf>
      <font>
        <b val="0"/>
        <i val="0"/>
        <color rgb="FF0000CC"/>
      </font>
    </dxf>
    <dxf>
      <font>
        <b val="0"/>
        <i val="0"/>
        <color rgb="FFFF0000"/>
      </font>
    </dxf>
    <dxf>
      <font>
        <b val="0"/>
        <i val="0"/>
        <color rgb="FF0000CC"/>
      </font>
    </dxf>
    <dxf>
      <font>
        <b val="0"/>
        <i val="0"/>
        <color rgb="FFFF0000"/>
      </font>
    </dxf>
    <dxf>
      <font>
        <b val="0"/>
        <i val="0"/>
        <color rgb="FF0000CC"/>
      </font>
    </dxf>
    <dxf>
      <font>
        <b val="0"/>
        <i val="0"/>
        <color rgb="FFFF0000"/>
      </font>
    </dxf>
    <dxf>
      <font>
        <b val="0"/>
        <i val="0"/>
        <color rgb="FF0000CC"/>
      </font>
    </dxf>
    <dxf>
      <font>
        <b val="0"/>
        <i val="0"/>
        <color rgb="FFFF0000"/>
      </font>
    </dxf>
    <dxf>
      <font>
        <b val="0"/>
        <i val="0"/>
        <color rgb="FF0000CC"/>
      </font>
    </dxf>
    <dxf>
      <font>
        <b val="0"/>
        <i val="0"/>
        <color rgb="FFFF0000"/>
      </font>
    </dxf>
    <dxf>
      <font>
        <b val="0"/>
        <i val="0"/>
        <color rgb="FF0000CC"/>
      </font>
    </dxf>
    <dxf>
      <font>
        <b val="0"/>
        <i val="0"/>
        <color rgb="FFFF0000"/>
      </font>
    </dxf>
    <dxf>
      <font>
        <b val="0"/>
        <i val="0"/>
        <color rgb="FF00FF00"/>
      </font>
    </dxf>
    <dxf>
      <font>
        <b val="0"/>
        <i val="0"/>
        <color rgb="FF0000FF"/>
      </font>
    </dxf>
    <dxf>
      <font>
        <b val="0"/>
        <i val="0"/>
        <color rgb="FFFF0000"/>
      </font>
    </dxf>
    <dxf>
      <font>
        <b val="0"/>
        <i val="0"/>
        <color rgb="FF0000FF"/>
      </font>
    </dxf>
    <dxf>
      <font>
        <b val="0"/>
        <i val="0"/>
        <color rgb="FFFF0000"/>
      </font>
    </dxf>
    <dxf>
      <font>
        <b val="0"/>
        <i val="0"/>
        <color rgb="FF0000FF"/>
      </font>
    </dxf>
    <dxf>
      <font>
        <b val="0"/>
        <i val="0"/>
        <color rgb="FFFF0000"/>
      </font>
    </dxf>
    <dxf>
      <font>
        <b val="0"/>
        <i val="0"/>
        <color rgb="FF0000FF"/>
      </font>
    </dxf>
    <dxf>
      <font>
        <b val="0"/>
        <i val="0"/>
        <color rgb="FFFF0000"/>
      </font>
    </dxf>
    <dxf>
      <font>
        <b val="0"/>
        <i val="0"/>
        <color rgb="FF0000FF"/>
      </font>
    </dxf>
    <dxf>
      <font>
        <b val="0"/>
        <i val="0"/>
        <color rgb="FFFF0000"/>
      </font>
    </dxf>
    <dxf>
      <font>
        <b val="0"/>
        <i val="0"/>
        <color rgb="FF0000FF"/>
      </font>
    </dxf>
    <dxf>
      <font>
        <b val="0"/>
        <i val="0"/>
        <color rgb="FFFF0000"/>
      </font>
    </dxf>
    <dxf>
      <font>
        <b val="0"/>
        <i val="0"/>
        <color rgb="FF0000FF"/>
      </font>
    </dxf>
    <dxf>
      <font>
        <b val="0"/>
        <i val="0"/>
        <color rgb="FFFF0000"/>
      </font>
    </dxf>
    <dxf>
      <font>
        <b val="0"/>
        <i val="0"/>
        <color rgb="FF0000FF"/>
      </font>
    </dxf>
    <dxf>
      <font>
        <b val="0"/>
        <i val="0"/>
        <color rgb="FFFF0000"/>
      </font>
    </dxf>
    <dxf>
      <font>
        <b val="0"/>
        <i val="0"/>
        <color rgb="FF0000FF"/>
      </font>
    </dxf>
    <dxf>
      <font>
        <b val="0"/>
        <i val="0"/>
        <color rgb="FFFF0000"/>
      </font>
    </dxf>
    <dxf>
      <font>
        <b val="0"/>
        <i val="0"/>
        <color rgb="FF0000FF"/>
      </font>
    </dxf>
    <dxf>
      <font>
        <b val="0"/>
        <i val="0"/>
        <color rgb="FFFF0000"/>
      </font>
    </dxf>
    <dxf>
      <font>
        <b val="0"/>
        <i val="0"/>
        <color rgb="FF0000FF"/>
      </font>
    </dxf>
    <dxf>
      <font>
        <b val="0"/>
        <i val="0"/>
        <color rgb="FFFF0000"/>
      </font>
    </dxf>
    <dxf>
      <font>
        <b val="0"/>
        <i val="0"/>
        <color rgb="FF0000FF"/>
      </font>
    </dxf>
    <dxf>
      <font>
        <b val="0"/>
        <i val="0"/>
        <color rgb="FFFF0000"/>
      </font>
    </dxf>
    <dxf>
      <font>
        <b val="0"/>
        <i val="0"/>
        <color rgb="FF0000FF"/>
      </font>
    </dxf>
    <dxf>
      <font>
        <b val="0"/>
        <i val="0"/>
        <color rgb="FFFF0000"/>
      </font>
    </dxf>
    <dxf>
      <font>
        <b val="0"/>
        <i val="0"/>
        <color rgb="FF0000FF"/>
      </font>
    </dxf>
    <dxf>
      <font>
        <b val="0"/>
        <i val="0"/>
        <color rgb="FFFF0000"/>
      </font>
    </dxf>
    <dxf>
      <font>
        <b val="0"/>
        <i val="0"/>
        <color rgb="FF0000FF"/>
      </font>
    </dxf>
    <dxf>
      <font>
        <b val="0"/>
        <i val="0"/>
        <color rgb="FFFF0000"/>
      </font>
    </dxf>
    <dxf>
      <font>
        <b val="0"/>
        <i val="0"/>
        <color rgb="FF0000FF"/>
      </font>
    </dxf>
    <dxf>
      <font>
        <b val="0"/>
        <i val="0"/>
        <color rgb="FFFF0000"/>
      </font>
    </dxf>
    <dxf>
      <font>
        <b val="0"/>
        <i val="0"/>
        <color rgb="FF0000FF"/>
      </font>
    </dxf>
    <dxf>
      <font>
        <b val="0"/>
        <i val="0"/>
        <color rgb="FFFF0000"/>
      </font>
    </dxf>
    <dxf>
      <font>
        <b val="0"/>
        <i val="0"/>
        <color rgb="FF0000FF"/>
      </font>
    </dxf>
    <dxf>
      <font>
        <b val="0"/>
        <i val="0"/>
        <color rgb="FFFF0000"/>
      </font>
    </dxf>
    <dxf>
      <font>
        <b val="0"/>
        <i val="0"/>
        <color rgb="FF0000FF"/>
      </font>
    </dxf>
    <dxf>
      <font>
        <b val="0"/>
        <i val="0"/>
        <color rgb="FFFF0000"/>
      </font>
    </dxf>
    <dxf>
      <font>
        <b val="0"/>
        <i val="0"/>
        <color rgb="FF0000FF"/>
      </font>
    </dxf>
    <dxf>
      <font>
        <b val="0"/>
        <i val="0"/>
        <color rgb="FFFF0000"/>
      </font>
    </dxf>
    <dxf>
      <font>
        <b val="0"/>
        <i val="0"/>
        <color theme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FFFF"/>
      <rgbColor rgb="00000000"/>
      <rgbColor rgb="0000FF00"/>
      <rgbColor rgb="00FF9900"/>
      <rgbColor rgb="00CCFFFF"/>
      <rgbColor rgb="00FFFF00"/>
      <rgbColor rgb="00FF0000"/>
      <rgbColor rgb="00FF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Porcentajes de logro del grupo curso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 INDICADORES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Diagnóstico de Lenguaje 6 básico A, año 2015</a:t>
            </a:r>
            <a:endParaRPr lang="es-ES"/>
          </a:p>
        </c:rich>
      </c:tx>
      <c:layout>
        <c:manualLayout>
          <c:xMode val="edge"/>
          <c:yMode val="edge"/>
          <c:x val="0.31399880185216444"/>
          <c:y val="3.153160420648978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2758713585122115E-2"/>
          <c:y val="0.20039626651120201"/>
          <c:w val="0.77959771316331805"/>
          <c:h val="0.64006340564103448"/>
        </c:manualLayout>
      </c:layout>
      <c:barChart>
        <c:barDir val="col"/>
        <c:grouping val="clustered"/>
        <c:varyColors val="0"/>
        <c:ser>
          <c:idx val="0"/>
          <c:order val="0"/>
          <c:tx>
            <c:v>Indicadores</c:v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'6º básico A'!$F$120:$BF$120</c:f>
              <c:numCache>
                <c:formatCode>0</c:formatCod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3084928"/>
        <c:axId val="127094144"/>
      </c:barChart>
      <c:catAx>
        <c:axId val="1930849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CL"/>
                  <a:t>Nº de indicadores</a:t>
                </a:r>
              </a:p>
            </c:rich>
          </c:tx>
          <c:layout>
            <c:manualLayout>
              <c:xMode val="edge"/>
              <c:yMode val="edge"/>
              <c:x val="0.40210212058927691"/>
              <c:y val="0.9192456844898840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270941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7094144"/>
        <c:scaling>
          <c:orientation val="minMax"/>
          <c:max val="1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CL"/>
                  <a:t>Porcentajes</a:t>
                </a:r>
              </a:p>
            </c:rich>
          </c:tx>
          <c:layout>
            <c:manualLayout>
              <c:xMode val="edge"/>
              <c:yMode val="edge"/>
              <c:x val="1.6047369866912915E-2"/>
              <c:y val="0.45070725847465054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93084928"/>
        <c:crosses val="autoZero"/>
        <c:crossBetween val="between"/>
      </c:valAx>
      <c:spPr>
        <a:solidFill>
          <a:srgbClr val="FFCC66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699995035299023"/>
          <c:y val="0.51185498249244454"/>
          <c:w val="0.12134192557582257"/>
          <c:h val="5.057468039212242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Porcentajes de logro del grupo curso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 INDICADORES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Diagnóstico de Lenguaje 6 básico B, año 2015</a:t>
            </a:r>
            <a:endParaRPr lang="es-ES"/>
          </a:p>
        </c:rich>
      </c:tx>
      <c:layout>
        <c:manualLayout>
          <c:xMode val="edge"/>
          <c:yMode val="edge"/>
          <c:x val="0.31399880185216444"/>
          <c:y val="3.153160420648978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2758713585122115E-2"/>
          <c:y val="0.20039626651120201"/>
          <c:w val="0.77959771316331805"/>
          <c:h val="0.64006340564103448"/>
        </c:manualLayout>
      </c:layout>
      <c:barChart>
        <c:barDir val="col"/>
        <c:grouping val="clustered"/>
        <c:varyColors val="0"/>
        <c:ser>
          <c:idx val="0"/>
          <c:order val="0"/>
          <c:tx>
            <c:v>Indicadores</c:v>
          </c:tx>
          <c:invertIfNegative val="0"/>
          <c:dLbls>
            <c:numFmt formatCode="0" sourceLinked="0"/>
            <c:txPr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'6º básico B'!$F$120:$BF$120</c:f>
              <c:numCache>
                <c:formatCode>0</c:formatCod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6539904"/>
        <c:axId val="195985984"/>
      </c:barChart>
      <c:catAx>
        <c:axId val="1965399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Nº de indicadores</a:t>
                </a:r>
              </a:p>
            </c:rich>
          </c:tx>
          <c:layout>
            <c:manualLayout>
              <c:xMode val="edge"/>
              <c:yMode val="edge"/>
              <c:x val="0.40210212058927691"/>
              <c:y val="0.91924568448988409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959859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5985984"/>
        <c:scaling>
          <c:orientation val="minMax"/>
          <c:max val="100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Porcentajes</a:t>
                </a:r>
              </a:p>
            </c:rich>
          </c:tx>
          <c:layout>
            <c:manualLayout>
              <c:xMode val="edge"/>
              <c:yMode val="edge"/>
              <c:x val="1.6047369866912915E-2"/>
              <c:y val="0.45070725847465054"/>
            </c:manualLayout>
          </c:layout>
          <c:overlay val="0"/>
        </c:title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96539904"/>
        <c:crosses val="autoZero"/>
        <c:crossBetween val="between"/>
      </c:valAx>
    </c:plotArea>
    <c:legend>
      <c:legendPos val="r"/>
      <c:layout>
        <c:manualLayout>
          <c:xMode val="edge"/>
          <c:yMode val="edge"/>
          <c:wMode val="edge"/>
          <c:hMode val="edge"/>
          <c:x val="0.8699995035299023"/>
          <c:y val="0.51185498249244454"/>
          <c:w val="0.99134142910572487"/>
          <c:h val="0.56242966288456697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Porcentajes de logro del grupo curso 
por PREGUNTA
Diagnóstico de Lenguaje 6º básico B, año 2015</a:t>
            </a:r>
          </a:p>
        </c:rich>
      </c:tx>
      <c:layout>
        <c:manualLayout>
          <c:xMode val="edge"/>
          <c:yMode val="edge"/>
          <c:x val="0.31094822478842099"/>
          <c:y val="3.30561727188164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2758713585122115E-2"/>
          <c:y val="0.19303544332727254"/>
          <c:w val="0.79498249064328075"/>
          <c:h val="0.63305363051938124"/>
        </c:manualLayout>
      </c:layout>
      <c:barChart>
        <c:barDir val="col"/>
        <c:grouping val="clustered"/>
        <c:varyColors val="0"/>
        <c:ser>
          <c:idx val="0"/>
          <c:order val="0"/>
          <c:tx>
            <c:v>Preguntas</c:v>
          </c:tx>
          <c:invertIfNegative val="0"/>
          <c:dLbls>
            <c:numFmt formatCode="0" sourceLinked="0"/>
            <c:txPr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'6º básico B'!$F$118:$CG$118</c:f>
              <c:numCache>
                <c:formatCode>0</c:formatCod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6540416"/>
        <c:axId val="195987136"/>
      </c:barChart>
      <c:catAx>
        <c:axId val="1965404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Nº de Preguntas</a:t>
                </a:r>
              </a:p>
            </c:rich>
          </c:tx>
          <c:layout>
            <c:manualLayout>
              <c:xMode val="edge"/>
              <c:yMode val="edge"/>
              <c:x val="0.38625982597068176"/>
              <c:y val="0.90887447195511406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959871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5987136"/>
        <c:scaling>
          <c:orientation val="minMax"/>
          <c:max val="100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Porcentajes</a:t>
                </a:r>
              </a:p>
            </c:rich>
          </c:tx>
          <c:layout>
            <c:manualLayout>
              <c:xMode val="edge"/>
              <c:yMode val="edge"/>
              <c:x val="1.4367050272562083E-2"/>
              <c:y val="0.44124775599438332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96540416"/>
        <c:crosses val="autoZero"/>
        <c:crossBetween val="between"/>
      </c:valAx>
    </c:plotArea>
    <c:legend>
      <c:legendPos val="r"/>
      <c:layout>
        <c:manualLayout>
          <c:xMode val="edge"/>
          <c:yMode val="edge"/>
          <c:wMode val="edge"/>
          <c:hMode val="edge"/>
          <c:x val="0.89315764911479378"/>
          <c:y val="0.50353910050182782"/>
          <c:w val="0.99315784770283289"/>
          <c:h val="0.56150986769994615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1400" b="1" i="0" u="none" strike="noStrike" baseline="0">
                <a:solidFill>
                  <a:srgbClr val="000000"/>
                </a:solidFill>
                <a:latin typeface="Calibri"/>
              </a:rPr>
              <a:t>Porcentaje de alumnos según nivel de desempeño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1400" b="1" i="0" u="none" strike="noStrike" baseline="0">
                <a:solidFill>
                  <a:srgbClr val="000000"/>
                </a:solidFill>
                <a:latin typeface="Calibri"/>
              </a:rPr>
              <a:t>Diagnóstico Lenguaje 6º básico B, año 2015</a:t>
            </a:r>
            <a:endParaRPr lang="es-ES"/>
          </a:p>
        </c:rich>
      </c:tx>
      <c:layout>
        <c:manualLayout>
          <c:xMode val="edge"/>
          <c:yMode val="edge"/>
          <c:x val="0.11917695712390196"/>
          <c:y val="1.0781920073258656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('6º básico B'!$DC$84:$DE$87,'6º básico B'!$DC$89:$DE$89)</c:f>
              <c:strCache>
                <c:ptCount val="6"/>
                <c:pt idx="0">
                  <c:v>Nº y % Als. Nvl. INICIAL (0 - 49%)</c:v>
                </c:pt>
                <c:pt idx="1">
                  <c:v>Nº y % Als. Nvl. INTERMEDIO  (50 - 79%)</c:v>
                </c:pt>
                <c:pt idx="2">
                  <c:v>Nº y Als. Nvl. AVANZADO  (80 - 100%)</c:v>
                </c:pt>
                <c:pt idx="3">
                  <c:v>#¡DIV/0!</c:v>
                </c:pt>
                <c:pt idx="4">
                  <c:v>#¡DIV/0!</c:v>
                </c:pt>
                <c:pt idx="5">
                  <c:v>#¡DIV/0!</c:v>
                </c:pt>
              </c:strCache>
            </c:strRef>
          </c:cat>
          <c:val>
            <c:numRef>
              <c:f>'6º básico B'!$DC$89:$DE$89</c:f>
              <c:numCache>
                <c:formatCode>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40"/>
        <c:axId val="196540928"/>
        <c:axId val="195989440"/>
      </c:barChart>
      <c:catAx>
        <c:axId val="196540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95989440"/>
        <c:crosses val="autoZero"/>
        <c:auto val="1"/>
        <c:lblAlgn val="ctr"/>
        <c:lblOffset val="100"/>
        <c:noMultiLvlLbl val="0"/>
      </c:catAx>
      <c:valAx>
        <c:axId val="195989440"/>
        <c:scaling>
          <c:orientation val="minMax"/>
          <c:max val="1"/>
          <c:min val="0"/>
        </c:scaling>
        <c:delete val="0"/>
        <c:axPos val="l"/>
        <c:majorGridlines/>
        <c:numFmt formatCode="0%" sourceLinked="0"/>
        <c:majorTickMark val="none"/>
        <c:minorTickMark val="none"/>
        <c:tickLblPos val="nextTo"/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96540928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1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Porcentajes de logro del grupo curso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1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 HABILIDADES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1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Diagnóstico de Lenguaje 6º básico B,  año 2015</a:t>
            </a:r>
            <a:endParaRPr lang="es-ES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Habilidades</c:v>
          </c:tx>
          <c:invertIfNegative val="0"/>
          <c:dLbls>
            <c:dLbl>
              <c:idx val="8"/>
              <c:layout>
                <c:manualLayout>
                  <c:x val="0"/>
                  <c:y val="-1.08778915277213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'6º básico B'!$DI$69:$DI$73</c:f>
              <c:strCache>
                <c:ptCount val="5"/>
                <c:pt idx="0">
                  <c:v>1) Reflexión sobre el texto (estructura y propósito).</c:v>
                </c:pt>
                <c:pt idx="1">
                  <c:v>2) Reflexión sobre el contenido del texto (argumentación).</c:v>
                </c:pt>
                <c:pt idx="2">
                  <c:v>3) Extracción de información explícita.</c:v>
                </c:pt>
                <c:pt idx="3">
                  <c:v>4) Extracción de información implícita.</c:v>
                </c:pt>
                <c:pt idx="4">
                  <c:v>5) Reconocimiento de funciones gramaticales y usos ortográficos</c:v>
                </c:pt>
              </c:strCache>
            </c:strRef>
          </c:cat>
          <c:val>
            <c:numRef>
              <c:f>'6º básico B'!$F$122:$N$122</c:f>
              <c:numCache>
                <c:formatCode>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6541440"/>
        <c:axId val="195991168"/>
      </c:barChart>
      <c:catAx>
        <c:axId val="196541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95991168"/>
        <c:crosses val="autoZero"/>
        <c:auto val="1"/>
        <c:lblAlgn val="ctr"/>
        <c:lblOffset val="100"/>
        <c:noMultiLvlLbl val="0"/>
      </c:catAx>
      <c:valAx>
        <c:axId val="195991168"/>
        <c:scaling>
          <c:orientation val="minMax"/>
          <c:max val="100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t>Porcentajes</a:t>
                </a:r>
              </a:p>
            </c:rich>
          </c:tx>
          <c:layout>
            <c:manualLayout>
              <c:xMode val="edge"/>
              <c:yMode val="edge"/>
              <c:x val="1.5223626680965005E-2"/>
              <c:y val="0.40783202099737537"/>
            </c:manualLayout>
          </c:layout>
          <c:overlay val="0"/>
        </c:title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9654144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1000" b="1" i="0" u="none" strike="noStrike" baseline="0">
                <a:solidFill>
                  <a:srgbClr val="000000"/>
                </a:solidFill>
                <a:latin typeface="Calibri"/>
              </a:rPr>
              <a:t>% Als. distribuidos en 6ºB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1000" b="1" i="0" u="none" strike="noStrike" baseline="0">
                <a:solidFill>
                  <a:srgbClr val="000000"/>
                </a:solidFill>
                <a:latin typeface="Calibri"/>
              </a:rPr>
              <a:t>según niveles de desempeño en Hab. "Extracción de información implícita"</a:t>
            </a:r>
            <a:endParaRPr lang="es-ES"/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25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multiLvlStrRef>
              <c:f>('6º básico B'!$CL$58:$CO$61,'6º básico B'!$CV$58:$CV$61)</c:f>
              <c:multiLvlStrCache>
                <c:ptCount val="8"/>
                <c:lvl/>
                <c:lvl>
                  <c:pt idx="0">
                    <c:v>Bajo (B)               [0 - 25%]</c:v>
                  </c:pt>
                  <c:pt idx="1">
                    <c:v>Medio Bajo (MB)  [26 - 50%]</c:v>
                  </c:pt>
                  <c:pt idx="2">
                    <c:v>Medio Alto (MA)   [51- 75%]</c:v>
                  </c:pt>
                  <c:pt idx="3">
                    <c:v>Alto (A)              [76- 100%]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</c:lvl>
              </c:multiLvlStrCache>
            </c:multiLvlStrRef>
          </c:cat>
          <c:val>
            <c:numRef>
              <c:f>'6º básico B'!$CV$58:$CV$61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62801277228881414"/>
          <c:y val="0.32619253238506479"/>
          <c:w val="0.95642676831001205"/>
          <c:h val="0.98877351621369913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1000" b="1" i="0" u="none" strike="noStrike" baseline="0">
                <a:solidFill>
                  <a:srgbClr val="000000"/>
                </a:solidFill>
                <a:latin typeface="Calibri"/>
              </a:rPr>
              <a:t>% Als. distribuidos en 6ºB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1000" b="1" i="0" u="none" strike="noStrike" baseline="0">
                <a:solidFill>
                  <a:srgbClr val="000000"/>
                </a:solidFill>
                <a:latin typeface="Calibri"/>
              </a:rPr>
              <a:t>según niveles de desempeño en Hab. "Extracción de información explícita"</a:t>
            </a:r>
            <a:endParaRPr lang="es-ES"/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25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multiLvlStrRef>
              <c:f>('6º básico B'!$CL$58:$CO$61,'6º básico B'!$CT$58:$CT$61)</c:f>
              <c:multiLvlStrCache>
                <c:ptCount val="8"/>
                <c:lvl/>
                <c:lvl>
                  <c:pt idx="0">
                    <c:v>Bajo (B)               [0 - 25%]</c:v>
                  </c:pt>
                  <c:pt idx="1">
                    <c:v>Medio Bajo (MB)  [26 - 50%]</c:v>
                  </c:pt>
                  <c:pt idx="2">
                    <c:v>Medio Alto (MA)   [51- 75%]</c:v>
                  </c:pt>
                  <c:pt idx="3">
                    <c:v>Alto (A)              [76- 100%]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</c:lvl>
              </c:multiLvlStrCache>
            </c:multiLvlStrRef>
          </c:cat>
          <c:val>
            <c:numRef>
              <c:f>'6º básico B'!$CT$58:$CT$61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62192022293509608"/>
          <c:y val="0.32619253238506479"/>
          <c:w val="0.95642623375781732"/>
          <c:h val="0.98877351621369913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1000" b="1" i="0" u="none" strike="noStrike" baseline="0">
                <a:solidFill>
                  <a:srgbClr val="000000"/>
                </a:solidFill>
                <a:latin typeface="Calibri"/>
              </a:rPr>
              <a:t>% Als. distribuidos en 6ºB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1000" b="1" i="0" u="none" strike="noStrike" baseline="0">
                <a:solidFill>
                  <a:srgbClr val="000000"/>
                </a:solidFill>
                <a:latin typeface="Calibri"/>
              </a:rPr>
              <a:t>según niveles de desempeño en Hab. "Reflexión sobre el texto (estructura y propósito)"</a:t>
            </a:r>
            <a:endParaRPr lang="es-ES"/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25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'6º básico B'!$CL$58:$CO$61</c:f>
              <c:strCache>
                <c:ptCount val="4"/>
                <c:pt idx="0">
                  <c:v>Bajo (B)               [0 - 25%]</c:v>
                </c:pt>
                <c:pt idx="1">
                  <c:v>Medio Bajo (MB)  [26 - 50%]</c:v>
                </c:pt>
                <c:pt idx="2">
                  <c:v>Medio Alto (MA)   [51- 75%]</c:v>
                </c:pt>
                <c:pt idx="3">
                  <c:v>Alto (A)              [76- 100%]</c:v>
                </c:pt>
              </c:strCache>
            </c:strRef>
          </c:cat>
          <c:val>
            <c:numRef>
              <c:f>'6º básico B'!$CP$58:$CP$61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62646402533016698"/>
          <c:y val="0.32619253238506479"/>
          <c:w val="0.95642644669416321"/>
          <c:h val="0.98877351621369913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1000" b="1" i="0" u="none" strike="noStrike" baseline="0">
                <a:solidFill>
                  <a:srgbClr val="000000"/>
                </a:solidFill>
                <a:latin typeface="Calibri"/>
              </a:rPr>
              <a:t>% Als. distribuidos en 6ºB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1000" b="1" i="0" u="none" strike="noStrike" baseline="0">
                <a:solidFill>
                  <a:srgbClr val="000000"/>
                </a:solidFill>
                <a:latin typeface="Calibri"/>
              </a:rPr>
              <a:t>según niveles de desempeño en Hab. "Reflexión sobre el  contenido del texto (argumentación)"</a:t>
            </a:r>
            <a:endParaRPr lang="es-ES"/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25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multiLvlStrRef>
              <c:f>('6º básico B'!$CL$58:$CO$61,'6º básico B'!$CR$58:$CR$61)</c:f>
              <c:multiLvlStrCache>
                <c:ptCount val="8"/>
                <c:lvl/>
                <c:lvl>
                  <c:pt idx="0">
                    <c:v>Bajo (B)               [0 - 25%]</c:v>
                  </c:pt>
                  <c:pt idx="1">
                    <c:v>Medio Bajo (MB)  [26 - 50%]</c:v>
                  </c:pt>
                  <c:pt idx="2">
                    <c:v>Medio Alto (MA)   [51- 75%]</c:v>
                  </c:pt>
                  <c:pt idx="3">
                    <c:v>Alto (A)              [76- 100%]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</c:lvl>
              </c:multiLvlStrCache>
            </c:multiLvlStrRef>
          </c:cat>
          <c:val>
            <c:numRef>
              <c:f>'6º básico B'!$CR$58:$CR$61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62287827657906403"/>
          <c:y val="0.32619253238506479"/>
          <c:w val="0.95642669666291713"/>
          <c:h val="0.98877351621369913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1000" b="1" i="0" u="none" strike="noStrike" baseline="0">
                <a:solidFill>
                  <a:srgbClr val="000000"/>
                </a:solidFill>
                <a:latin typeface="Calibri"/>
              </a:rPr>
              <a:t>% Als. distribuidos en 6ºB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1000" b="1" i="0" u="none" strike="noStrike" baseline="0">
                <a:solidFill>
                  <a:srgbClr val="000000"/>
                </a:solidFill>
                <a:latin typeface="Calibri"/>
              </a:rPr>
              <a:t>según niveles de desempeño en Hab. "Reconocimiento de funciones gramaticales y usos ortográficos" </a:t>
            </a:r>
            <a:endParaRPr lang="es-ES"/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25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'6º básico B'!$CL$58:$CO$61</c:f>
              <c:strCache>
                <c:ptCount val="4"/>
                <c:pt idx="0">
                  <c:v>Bajo (B)               [0 - 25%]</c:v>
                </c:pt>
                <c:pt idx="1">
                  <c:v>Medio Bajo (MB)  [26 - 50%]</c:v>
                </c:pt>
                <c:pt idx="2">
                  <c:v>Medio Alto (MA)   [51- 75%]</c:v>
                </c:pt>
                <c:pt idx="3">
                  <c:v>Alto (A)              [76- 100%]</c:v>
                </c:pt>
              </c:strCache>
            </c:strRef>
          </c:cat>
          <c:val>
            <c:numRef>
              <c:f>'6º básico B'!$CX$58:$CX$61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63587074342979855"/>
          <c:y val="0.32619253238506479"/>
          <c:w val="0.95642669666291713"/>
          <c:h val="0.98877351621369913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Porcentajes de logro del grupo curso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 INDICADORES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Diagnóstico de Lenguaje 6 básico C, año 2015</a:t>
            </a:r>
            <a:endParaRPr lang="es-ES"/>
          </a:p>
        </c:rich>
      </c:tx>
      <c:layout>
        <c:manualLayout>
          <c:xMode val="edge"/>
          <c:yMode val="edge"/>
          <c:x val="0.31399880185216444"/>
          <c:y val="3.153160420648978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2758713585122115E-2"/>
          <c:y val="0.20039626651120201"/>
          <c:w val="0.77959771316331805"/>
          <c:h val="0.64006340564103448"/>
        </c:manualLayout>
      </c:layout>
      <c:barChart>
        <c:barDir val="col"/>
        <c:grouping val="clustered"/>
        <c:varyColors val="0"/>
        <c:ser>
          <c:idx val="0"/>
          <c:order val="0"/>
          <c:tx>
            <c:v>Indicadores</c:v>
          </c:tx>
          <c:invertIfNegative val="0"/>
          <c:dLbls>
            <c:numFmt formatCode="0" sourceLinked="0"/>
            <c:txPr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'6º básico C'!$F$120:$BF$120</c:f>
              <c:numCache>
                <c:formatCode>0</c:formatCod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7706752"/>
        <c:axId val="197916864"/>
      </c:barChart>
      <c:catAx>
        <c:axId val="1977067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Nº de indicadores</a:t>
                </a:r>
              </a:p>
            </c:rich>
          </c:tx>
          <c:layout>
            <c:manualLayout>
              <c:xMode val="edge"/>
              <c:yMode val="edge"/>
              <c:x val="0.40210212058927691"/>
              <c:y val="0.91924568448988409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979168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7916864"/>
        <c:scaling>
          <c:orientation val="minMax"/>
          <c:max val="100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Porcentajes</a:t>
                </a:r>
              </a:p>
            </c:rich>
          </c:tx>
          <c:layout>
            <c:manualLayout>
              <c:xMode val="edge"/>
              <c:yMode val="edge"/>
              <c:x val="1.6047369866912915E-2"/>
              <c:y val="0.45070725847465054"/>
            </c:manualLayout>
          </c:layout>
          <c:overlay val="0"/>
        </c:title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97706752"/>
        <c:crosses val="autoZero"/>
        <c:crossBetween val="between"/>
      </c:valAx>
    </c:plotArea>
    <c:legend>
      <c:legendPos val="r"/>
      <c:layout>
        <c:manualLayout>
          <c:xMode val="edge"/>
          <c:yMode val="edge"/>
          <c:wMode val="edge"/>
          <c:hMode val="edge"/>
          <c:x val="0.8699995035299023"/>
          <c:y val="0.51185498249244454"/>
          <c:w val="0.99134142910572487"/>
          <c:h val="0.56242966288456697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L"/>
              <a:t>Porcentajes de logro del grupo curso 
por PREGUNTA
Diagnóstico de Lenguaje 6º básico A, año 2015</a:t>
            </a:r>
          </a:p>
        </c:rich>
      </c:tx>
      <c:layout>
        <c:manualLayout>
          <c:xMode val="edge"/>
          <c:yMode val="edge"/>
          <c:x val="0.31094822478842099"/>
          <c:y val="3.305617271881646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2758713585122115E-2"/>
          <c:y val="0.19303544332727254"/>
          <c:w val="0.79498249064328075"/>
          <c:h val="0.63305363051938124"/>
        </c:manualLayout>
      </c:layout>
      <c:barChart>
        <c:barDir val="col"/>
        <c:grouping val="clustered"/>
        <c:varyColors val="0"/>
        <c:ser>
          <c:idx val="0"/>
          <c:order val="0"/>
          <c:tx>
            <c:v>Preguntas</c:v>
          </c:tx>
          <c:spPr>
            <a:solidFill>
              <a:srgbClr val="33CC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'6º básico A'!$F$118:$CG$118</c:f>
              <c:numCache>
                <c:formatCode>0</c:formatCod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4031616"/>
        <c:axId val="127094720"/>
      </c:barChart>
      <c:catAx>
        <c:axId val="1940316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CL"/>
                  <a:t>Nº de Preguntas</a:t>
                </a:r>
              </a:p>
            </c:rich>
          </c:tx>
          <c:layout>
            <c:manualLayout>
              <c:xMode val="edge"/>
              <c:yMode val="edge"/>
              <c:x val="0.38625982597068176"/>
              <c:y val="0.9088744719551140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270947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7094720"/>
        <c:scaling>
          <c:orientation val="minMax"/>
          <c:max val="1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CL"/>
                  <a:t>Porcentajes</a:t>
                </a:r>
              </a:p>
            </c:rich>
          </c:tx>
          <c:layout>
            <c:manualLayout>
              <c:xMode val="edge"/>
              <c:yMode val="edge"/>
              <c:x val="1.4367050272562083E-2"/>
              <c:y val="0.4412477559943833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94031616"/>
        <c:crosses val="autoZero"/>
        <c:crossBetween val="between"/>
      </c:valAx>
      <c:spPr>
        <a:solidFill>
          <a:srgbClr val="FFCC66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9315764911479378"/>
          <c:y val="0.50353910050182782"/>
          <c:w val="0.1000001985880391"/>
          <c:h val="5.797076719811833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orientation="landscape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Porcentajes de logro del grupo curso 
por PREGUNTA
Diagnóstico de Lenguaje 6º básico  C, año 2015</a:t>
            </a:r>
          </a:p>
        </c:rich>
      </c:tx>
      <c:layout>
        <c:manualLayout>
          <c:xMode val="edge"/>
          <c:yMode val="edge"/>
          <c:x val="0.31094822478842099"/>
          <c:y val="3.30561727188164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2758713585122115E-2"/>
          <c:y val="0.19303544332727254"/>
          <c:w val="0.79498249064328075"/>
          <c:h val="0.63305363051938124"/>
        </c:manualLayout>
      </c:layout>
      <c:barChart>
        <c:barDir val="col"/>
        <c:grouping val="clustered"/>
        <c:varyColors val="0"/>
        <c:ser>
          <c:idx val="0"/>
          <c:order val="0"/>
          <c:tx>
            <c:v>Preguntas</c:v>
          </c:tx>
          <c:invertIfNegative val="0"/>
          <c:dLbls>
            <c:numFmt formatCode="0" sourceLinked="0"/>
            <c:txPr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'6º básico C'!$F$118:$CG$118</c:f>
              <c:numCache>
                <c:formatCode>0</c:formatCod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8874624"/>
        <c:axId val="197918016"/>
      </c:barChart>
      <c:catAx>
        <c:axId val="1988746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Nº de Preguntas</a:t>
                </a:r>
              </a:p>
            </c:rich>
          </c:tx>
          <c:layout>
            <c:manualLayout>
              <c:xMode val="edge"/>
              <c:yMode val="edge"/>
              <c:x val="0.38625982597068176"/>
              <c:y val="0.90887447195511406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979180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7918016"/>
        <c:scaling>
          <c:orientation val="minMax"/>
          <c:max val="100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Porcentajes</a:t>
                </a:r>
              </a:p>
            </c:rich>
          </c:tx>
          <c:layout>
            <c:manualLayout>
              <c:xMode val="edge"/>
              <c:yMode val="edge"/>
              <c:x val="1.4367050272562083E-2"/>
              <c:y val="0.44124775599438332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98874624"/>
        <c:crosses val="autoZero"/>
        <c:crossBetween val="between"/>
      </c:valAx>
    </c:plotArea>
    <c:legend>
      <c:legendPos val="r"/>
      <c:layout>
        <c:manualLayout>
          <c:xMode val="edge"/>
          <c:yMode val="edge"/>
          <c:wMode val="edge"/>
          <c:hMode val="edge"/>
          <c:x val="0.89315764911479378"/>
          <c:y val="0.50353910050182782"/>
          <c:w val="0.99315784770283289"/>
          <c:h val="0.56150986769994615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orientation="landscape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1400" b="1" i="0" u="none" strike="noStrike" baseline="0">
                <a:solidFill>
                  <a:srgbClr val="000000"/>
                </a:solidFill>
                <a:latin typeface="Calibri"/>
              </a:rPr>
              <a:t>Porcentaje de alumnos según nivel de desempeño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1400" b="1" i="0" u="none" strike="noStrike" baseline="0">
                <a:solidFill>
                  <a:srgbClr val="000000"/>
                </a:solidFill>
                <a:latin typeface="Calibri"/>
              </a:rPr>
              <a:t>Diagnóstico Lenguaje 6º básico C, año 2015</a:t>
            </a:r>
            <a:endParaRPr lang="es-ES"/>
          </a:p>
        </c:rich>
      </c:tx>
      <c:layout>
        <c:manualLayout>
          <c:xMode val="edge"/>
          <c:yMode val="edge"/>
          <c:x val="0.11917695712390196"/>
          <c:y val="1.0781920073258656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('6º básico C'!$DC$84:$DE$87,'6º básico C'!$DC$89:$DE$89)</c:f>
              <c:strCache>
                <c:ptCount val="6"/>
                <c:pt idx="0">
                  <c:v>Nº y % Als. Nvl. INICIAL (0 - 49%)</c:v>
                </c:pt>
                <c:pt idx="1">
                  <c:v>Nº y % Als. Nvl. INTERMEDIO  (50 - 79%)</c:v>
                </c:pt>
                <c:pt idx="2">
                  <c:v>Nº y Als. Nvl. AVANZADO  (80 - 100%)</c:v>
                </c:pt>
                <c:pt idx="3">
                  <c:v>#¡DIV/0!</c:v>
                </c:pt>
                <c:pt idx="4">
                  <c:v>#¡DIV/0!</c:v>
                </c:pt>
                <c:pt idx="5">
                  <c:v>#¡DIV/0!</c:v>
                </c:pt>
              </c:strCache>
            </c:strRef>
          </c:cat>
          <c:val>
            <c:numRef>
              <c:f>'6º básico C'!$DC$89:$DE$89</c:f>
              <c:numCache>
                <c:formatCode>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40"/>
        <c:axId val="198875136"/>
        <c:axId val="198330048"/>
      </c:barChart>
      <c:catAx>
        <c:axId val="198875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98330048"/>
        <c:crosses val="autoZero"/>
        <c:auto val="1"/>
        <c:lblAlgn val="ctr"/>
        <c:lblOffset val="100"/>
        <c:noMultiLvlLbl val="0"/>
      </c:catAx>
      <c:valAx>
        <c:axId val="198330048"/>
        <c:scaling>
          <c:orientation val="minMax"/>
          <c:max val="1"/>
          <c:min val="0"/>
        </c:scaling>
        <c:delete val="0"/>
        <c:axPos val="l"/>
        <c:majorGridlines/>
        <c:numFmt formatCode="0%" sourceLinked="0"/>
        <c:majorTickMark val="none"/>
        <c:minorTickMark val="none"/>
        <c:tickLblPos val="nextTo"/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98875136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1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Porcentajes de logro del grupo curso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1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 HABILIDADES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1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Diagnóstico de Lenguaje 6º básico C,  año 2015</a:t>
            </a:r>
            <a:endParaRPr lang="es-ES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Habilidades</c:v>
          </c:tx>
          <c:invertIfNegative val="0"/>
          <c:dLbls>
            <c:dLbl>
              <c:idx val="8"/>
              <c:layout>
                <c:manualLayout>
                  <c:x val="0"/>
                  <c:y val="-1.08778915277213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'6º básico C'!$DI$69:$DI$73</c:f>
              <c:strCache>
                <c:ptCount val="5"/>
                <c:pt idx="0">
                  <c:v>1) Reflexión sobre el texto (estructura y propósito).</c:v>
                </c:pt>
                <c:pt idx="1">
                  <c:v>2) Reflexión sobre el contenido del texto (argumentación).</c:v>
                </c:pt>
                <c:pt idx="2">
                  <c:v>3) Extracción de información explícita.</c:v>
                </c:pt>
                <c:pt idx="3">
                  <c:v>4) Extracción de información implícita.</c:v>
                </c:pt>
                <c:pt idx="4">
                  <c:v>5) Reconocimiento de funciones gramaticales y usos ortográficos</c:v>
                </c:pt>
              </c:strCache>
            </c:strRef>
          </c:cat>
          <c:val>
            <c:numRef>
              <c:f>'6º básico C'!$F$122:$N$122</c:f>
              <c:numCache>
                <c:formatCode>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8875648"/>
        <c:axId val="198331776"/>
      </c:barChart>
      <c:catAx>
        <c:axId val="198875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98331776"/>
        <c:crosses val="autoZero"/>
        <c:auto val="1"/>
        <c:lblAlgn val="ctr"/>
        <c:lblOffset val="100"/>
        <c:noMultiLvlLbl val="0"/>
      </c:catAx>
      <c:valAx>
        <c:axId val="198331776"/>
        <c:scaling>
          <c:orientation val="minMax"/>
          <c:max val="100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t>Porcentajes</a:t>
                </a:r>
              </a:p>
            </c:rich>
          </c:tx>
          <c:layout>
            <c:manualLayout>
              <c:xMode val="edge"/>
              <c:yMode val="edge"/>
              <c:x val="1.5223626680965005E-2"/>
              <c:y val="0.40783202099737537"/>
            </c:manualLayout>
          </c:layout>
          <c:overlay val="0"/>
        </c:title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9887564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1000" b="1" i="0" u="none" strike="noStrike" baseline="0">
                <a:solidFill>
                  <a:srgbClr val="000000"/>
                </a:solidFill>
                <a:latin typeface="Calibri"/>
              </a:rPr>
              <a:t>% Als. distribuidos en 6ºC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1000" b="1" i="0" u="none" strike="noStrike" baseline="0">
                <a:solidFill>
                  <a:srgbClr val="000000"/>
                </a:solidFill>
                <a:latin typeface="Calibri"/>
              </a:rPr>
              <a:t>según niveles de desempeño en Hab. "Extracción de información implícita"</a:t>
            </a:r>
            <a:endParaRPr lang="es-ES"/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25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multiLvlStrRef>
              <c:f>('6º básico C'!$CL$58:$CO$61,'6º básico C'!$CV$58:$CV$61)</c:f>
              <c:multiLvlStrCache>
                <c:ptCount val="8"/>
                <c:lvl/>
                <c:lvl>
                  <c:pt idx="0">
                    <c:v>Bajo (B)               [0 - 25%]</c:v>
                  </c:pt>
                  <c:pt idx="1">
                    <c:v>Medio Bajo (MB)  [26 - 50%]</c:v>
                  </c:pt>
                  <c:pt idx="2">
                    <c:v>Medio Alto (MA)   [51- 75%]</c:v>
                  </c:pt>
                  <c:pt idx="3">
                    <c:v>Alto (A)              [76- 100%]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</c:lvl>
              </c:multiLvlStrCache>
            </c:multiLvlStrRef>
          </c:cat>
          <c:val>
            <c:numRef>
              <c:f>'6º básico C'!$CV$58:$CV$61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62801277228881414"/>
          <c:y val="0.32619253238506479"/>
          <c:w val="0.95642676831001205"/>
          <c:h val="0.98877351621369913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1000" b="1" i="0" u="none" strike="noStrike" baseline="0">
                <a:solidFill>
                  <a:srgbClr val="000000"/>
                </a:solidFill>
                <a:latin typeface="Calibri"/>
              </a:rPr>
              <a:t>% Als. distribuidos en 6ºC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1000" b="1" i="0" u="none" strike="noStrike" baseline="0">
                <a:solidFill>
                  <a:srgbClr val="000000"/>
                </a:solidFill>
                <a:latin typeface="Calibri"/>
              </a:rPr>
              <a:t>según niveles de desempeño en Hab. "Extracción de información explícita"</a:t>
            </a:r>
            <a:endParaRPr lang="es-ES"/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25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multiLvlStrRef>
              <c:f>('6º básico C'!$CL$58:$CO$61,'6º básico C'!$CT$58:$CT$61)</c:f>
              <c:multiLvlStrCache>
                <c:ptCount val="8"/>
                <c:lvl/>
                <c:lvl>
                  <c:pt idx="0">
                    <c:v>Bajo (B)               [0 - 25%]</c:v>
                  </c:pt>
                  <c:pt idx="1">
                    <c:v>Medio Bajo (MB)  [26 - 50%]</c:v>
                  </c:pt>
                  <c:pt idx="2">
                    <c:v>Medio Alto (MA)   [51- 75%]</c:v>
                  </c:pt>
                  <c:pt idx="3">
                    <c:v>Alto (A)              [76- 100%]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</c:lvl>
              </c:multiLvlStrCache>
            </c:multiLvlStrRef>
          </c:cat>
          <c:val>
            <c:numRef>
              <c:f>'6º básico C'!$CT$58:$CT$61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62192022293509608"/>
          <c:y val="0.32619253238506479"/>
          <c:w val="0.95642623375781732"/>
          <c:h val="0.98877351621369913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1000" b="1" i="0" u="none" strike="noStrike" baseline="0">
                <a:solidFill>
                  <a:srgbClr val="000000"/>
                </a:solidFill>
                <a:latin typeface="Calibri"/>
              </a:rPr>
              <a:t>% Als. distribuidos en 6ºC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1000" b="1" i="0" u="none" strike="noStrike" baseline="0">
                <a:solidFill>
                  <a:srgbClr val="000000"/>
                </a:solidFill>
                <a:latin typeface="Calibri"/>
              </a:rPr>
              <a:t>según niveles de desempeño en Hab. "Reflexión sobre el texto (estructura y propósito)"</a:t>
            </a:r>
            <a:endParaRPr lang="es-ES"/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25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'6º básico C'!$CL$58:$CO$61</c:f>
              <c:strCache>
                <c:ptCount val="4"/>
                <c:pt idx="0">
                  <c:v>Bajo (B)               [0 - 25%]</c:v>
                </c:pt>
                <c:pt idx="1">
                  <c:v>Medio Bajo (MB)  [26 - 50%]</c:v>
                </c:pt>
                <c:pt idx="2">
                  <c:v>Medio Alto (MA)   [51- 75%]</c:v>
                </c:pt>
                <c:pt idx="3">
                  <c:v>Alto (A)              [76- 100%]</c:v>
                </c:pt>
              </c:strCache>
            </c:strRef>
          </c:cat>
          <c:val>
            <c:numRef>
              <c:f>'6º básico C'!$CP$58:$CP$61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62646402533016698"/>
          <c:y val="0.32619253238506479"/>
          <c:w val="0.95642644669416321"/>
          <c:h val="0.98877351621369913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1000" b="1" i="0" u="none" strike="noStrike" baseline="0">
                <a:solidFill>
                  <a:srgbClr val="000000"/>
                </a:solidFill>
                <a:latin typeface="Calibri"/>
              </a:rPr>
              <a:t>% Als. distribuidos en 6ºC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1000" b="1" i="0" u="none" strike="noStrike" baseline="0">
                <a:solidFill>
                  <a:srgbClr val="000000"/>
                </a:solidFill>
                <a:latin typeface="Calibri"/>
              </a:rPr>
              <a:t>según niveles de desempeño en Hab. "Reflexión sobre el  contenido del texto (argumentación)"</a:t>
            </a:r>
            <a:endParaRPr lang="es-ES"/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25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multiLvlStrRef>
              <c:f>('6º básico C'!$CL$58:$CO$61,'6º básico C'!$CR$58:$CR$61)</c:f>
              <c:multiLvlStrCache>
                <c:ptCount val="8"/>
                <c:lvl/>
                <c:lvl>
                  <c:pt idx="0">
                    <c:v>Bajo (B)               [0 - 25%]</c:v>
                  </c:pt>
                  <c:pt idx="1">
                    <c:v>Medio Bajo (MB)  [26 - 50%]</c:v>
                  </c:pt>
                  <c:pt idx="2">
                    <c:v>Medio Alto (MA)   [51- 75%]</c:v>
                  </c:pt>
                  <c:pt idx="3">
                    <c:v>Alto (A)              [76- 100%]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</c:lvl>
              </c:multiLvlStrCache>
            </c:multiLvlStrRef>
          </c:cat>
          <c:val>
            <c:numRef>
              <c:f>'6º básico C'!$CR$58:$CR$61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62287827657906403"/>
          <c:y val="0.32619253238506479"/>
          <c:w val="0.95642669666291713"/>
          <c:h val="0.98877351621369913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1000" b="1" i="0" u="none" strike="noStrike" baseline="0">
                <a:solidFill>
                  <a:srgbClr val="000000"/>
                </a:solidFill>
                <a:latin typeface="Calibri"/>
              </a:rPr>
              <a:t>% Als. distribuidos en 6ºC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1000" b="1" i="0" u="none" strike="noStrike" baseline="0">
                <a:solidFill>
                  <a:srgbClr val="000000"/>
                </a:solidFill>
                <a:latin typeface="Calibri"/>
              </a:rPr>
              <a:t>según niveles de desempeño en Hab. "Reconocimiento de funciones gramaticales y usos ortográficos" </a:t>
            </a:r>
            <a:endParaRPr lang="es-ES"/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25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'6º básico C'!$CL$58:$CO$61</c:f>
              <c:strCache>
                <c:ptCount val="4"/>
                <c:pt idx="0">
                  <c:v>Bajo (B)               [0 - 25%]</c:v>
                </c:pt>
                <c:pt idx="1">
                  <c:v>Medio Bajo (MB)  [26 - 50%]</c:v>
                </c:pt>
                <c:pt idx="2">
                  <c:v>Medio Alto (MA)   [51- 75%]</c:v>
                </c:pt>
                <c:pt idx="3">
                  <c:v>Alto (A)              [76- 100%]</c:v>
                </c:pt>
              </c:strCache>
            </c:strRef>
          </c:cat>
          <c:val>
            <c:numRef>
              <c:f>'6º básico C'!$CX$58:$CX$61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63587074342979855"/>
          <c:y val="0.32619253238506479"/>
          <c:w val="0.95642669666291713"/>
          <c:h val="0.98877351621369913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1800" b="0" i="0" u="none" strike="noStrike" baseline="0">
                <a:solidFill>
                  <a:srgbClr val="000000"/>
                </a:solidFill>
                <a:latin typeface="Calibri"/>
              </a:rPr>
              <a:t>Número de estudiates según nivel de logro</a:t>
            </a:r>
            <a:endParaRPr lang="es-ES" sz="1800" b="1" i="0" u="none" strike="noStrike" baseline="0">
              <a:solidFill>
                <a:srgbClr val="000000"/>
              </a:solidFill>
              <a:latin typeface="Calibri"/>
            </a:endParaRP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1800" b="0" i="0" u="none" strike="noStrike" baseline="0">
                <a:solidFill>
                  <a:srgbClr val="000000"/>
                </a:solidFill>
                <a:latin typeface="Calibri"/>
              </a:rPr>
              <a:t>Diagnóstico Lenguaje 6tos. básicos, año 2015</a:t>
            </a:r>
            <a:endParaRPr lang="es-ES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5.3862736525109145E-2"/>
          <c:y val="0.1252934369866931"/>
          <c:w val="0.9078195546502551"/>
          <c:h val="0.81236869771713127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txPr>
              <a:bodyPr/>
              <a:lstStyle/>
              <a:p>
                <a:pPr>
                  <a:defRPr sz="1400" b="0" i="0" u="none" strike="noStrik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'INFORME GLOBAL'!$AG$51:$AI$54</c:f>
              <c:strCache>
                <c:ptCount val="3"/>
                <c:pt idx="0">
                  <c:v>Nº y % Als. Nvl. INICIAL (0 - 49%)</c:v>
                </c:pt>
                <c:pt idx="1">
                  <c:v>Nº y % Als. Nvl. INTERMEDIO  (50 - 79%)</c:v>
                </c:pt>
                <c:pt idx="2">
                  <c:v>Nº y Als. Nvl. AVANZADO  (80 - 100%)</c:v>
                </c:pt>
              </c:strCache>
            </c:strRef>
          </c:cat>
          <c:val>
            <c:numRef>
              <c:f>'INFORME GLOBAL'!$AG$55:$AI$55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0001024"/>
        <c:axId val="199873024"/>
      </c:barChart>
      <c:catAx>
        <c:axId val="200001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99873024"/>
        <c:crosses val="autoZero"/>
        <c:auto val="1"/>
        <c:lblAlgn val="ctr"/>
        <c:lblOffset val="100"/>
        <c:noMultiLvlLbl val="0"/>
      </c:catAx>
      <c:valAx>
        <c:axId val="199873024"/>
        <c:scaling>
          <c:orientation val="minMax"/>
          <c:max val="45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200001024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1400" b="1" i="0" u="none" strike="noStrike" baseline="0">
                <a:solidFill>
                  <a:srgbClr val="000000"/>
                </a:solidFill>
                <a:latin typeface="Calibri"/>
              </a:rPr>
              <a:t>Porcentaje de alumnos según nivel de desempeño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1400" b="1" i="0" u="none" strike="noStrike" baseline="0">
                <a:solidFill>
                  <a:srgbClr val="000000"/>
                </a:solidFill>
                <a:latin typeface="Calibri"/>
              </a:rPr>
              <a:t>Diagnóstico Lenguaje 6º básico A, año 2015</a:t>
            </a:r>
            <a:endParaRPr lang="es-ES"/>
          </a:p>
        </c:rich>
      </c:tx>
      <c:layout>
        <c:manualLayout>
          <c:xMode val="edge"/>
          <c:yMode val="edge"/>
          <c:x val="0.11917695712390196"/>
          <c:y val="1.0781920073258656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('6º básico A'!$DC$84:$DE$87,'6º básico A'!$DC$89:$DE$89)</c:f>
              <c:strCache>
                <c:ptCount val="6"/>
                <c:pt idx="0">
                  <c:v>Nº y % Als. Nvl. INICIAL (0 - 49%)</c:v>
                </c:pt>
                <c:pt idx="1">
                  <c:v>Nº y % Als. Nvl. INTERMEDIO  (50 - 79%)</c:v>
                </c:pt>
                <c:pt idx="2">
                  <c:v>Nº y Als. Nvl. AVANZADO  (80 - 100%)</c:v>
                </c:pt>
                <c:pt idx="3">
                  <c:v>#¡DIV/0!</c:v>
                </c:pt>
                <c:pt idx="4">
                  <c:v>#¡DIV/0!</c:v>
                </c:pt>
                <c:pt idx="5">
                  <c:v>#¡DIV/0!</c:v>
                </c:pt>
              </c:strCache>
            </c:strRef>
          </c:cat>
          <c:val>
            <c:numRef>
              <c:f>'6º básico A'!$DC$89:$DE$89</c:f>
              <c:numCache>
                <c:formatCode>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40"/>
        <c:axId val="194033152"/>
        <c:axId val="127097024"/>
      </c:barChart>
      <c:catAx>
        <c:axId val="1940331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27097024"/>
        <c:crosses val="autoZero"/>
        <c:auto val="1"/>
        <c:lblAlgn val="ctr"/>
        <c:lblOffset val="100"/>
        <c:noMultiLvlLbl val="0"/>
      </c:catAx>
      <c:valAx>
        <c:axId val="127097024"/>
        <c:scaling>
          <c:orientation val="minMax"/>
          <c:max val="1"/>
          <c:min val="0"/>
        </c:scaling>
        <c:delete val="0"/>
        <c:axPos val="l"/>
        <c:majorGridlines/>
        <c:numFmt formatCode="0%" sourceLinked="0"/>
        <c:majorTickMark val="none"/>
        <c:minorTickMark val="none"/>
        <c:tickLblPos val="nextTo"/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94033152"/>
        <c:crosses val="autoZero"/>
        <c:crossBetween val="between"/>
      </c:valAx>
    </c:plotArea>
    <c:plotVisOnly val="1"/>
    <c:dispBlanksAs val="gap"/>
    <c:showDLblsOverMax val="0"/>
  </c:chart>
  <c:spPr>
    <a:ln>
      <a:solidFill>
        <a:schemeClr val="tx1">
          <a:alpha val="99000"/>
        </a:schemeClr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1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Porcentajes de logro del grupo curso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1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 HABILIDADES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1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Diagnóstico de Lenguaje 6º básico A,  año 2015</a:t>
            </a:r>
            <a:endParaRPr lang="es-ES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Habilidades</c:v>
          </c:tx>
          <c:invertIfNegative val="0"/>
          <c:dLbls>
            <c:dLbl>
              <c:idx val="8"/>
              <c:layout>
                <c:manualLayout>
                  <c:x val="0"/>
                  <c:y val="-1.08778915277213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'6º básico A'!$DI$69:$DI$73</c:f>
              <c:strCache>
                <c:ptCount val="5"/>
                <c:pt idx="0">
                  <c:v>1) Reflexión sobre el texto (estructura y propósito).</c:v>
                </c:pt>
                <c:pt idx="1">
                  <c:v>2) Reflexión sobre el contenido del texto (argumentación).</c:v>
                </c:pt>
                <c:pt idx="2">
                  <c:v>3) Extracción de información explícita.</c:v>
                </c:pt>
                <c:pt idx="3">
                  <c:v>4) Extracción de información implícita.</c:v>
                </c:pt>
                <c:pt idx="4">
                  <c:v>5) Reconocimiento de funciones gramaticales y usos ortográficos</c:v>
                </c:pt>
              </c:strCache>
            </c:strRef>
          </c:cat>
          <c:val>
            <c:numRef>
              <c:f>'6º básico A'!$F$122:$N$122</c:f>
              <c:numCache>
                <c:formatCode>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4033664"/>
        <c:axId val="194248704"/>
      </c:barChart>
      <c:catAx>
        <c:axId val="1940336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94248704"/>
        <c:crosses val="autoZero"/>
        <c:auto val="1"/>
        <c:lblAlgn val="ctr"/>
        <c:lblOffset val="100"/>
        <c:noMultiLvlLbl val="0"/>
      </c:catAx>
      <c:valAx>
        <c:axId val="194248704"/>
        <c:scaling>
          <c:orientation val="minMax"/>
          <c:max val="100"/>
          <c:min val="0"/>
        </c:scaling>
        <c:delete val="0"/>
        <c:axPos val="l"/>
        <c:majorGridlines>
          <c:spPr>
            <a:ln>
              <a:solidFill>
                <a:schemeClr val="tx1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CL"/>
                  <a:t>Porcentajes</a:t>
                </a:r>
              </a:p>
            </c:rich>
          </c:tx>
          <c:layout>
            <c:manualLayout>
              <c:xMode val="edge"/>
              <c:yMode val="edge"/>
              <c:x val="1.5223626680965005E-2"/>
              <c:y val="0.40783202099737537"/>
            </c:manualLayout>
          </c:layout>
          <c:overlay val="0"/>
        </c:title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94033664"/>
        <c:crosses val="autoZero"/>
        <c:crossBetween val="between"/>
      </c:valAx>
      <c:spPr>
        <a:solidFill>
          <a:srgbClr val="FFCC66"/>
        </a:solidFill>
        <a:ln>
          <a:solidFill>
            <a:schemeClr val="tx1">
              <a:alpha val="99000"/>
            </a:schemeClr>
          </a:solidFill>
        </a:ln>
      </c:spPr>
    </c:plotArea>
    <c:legend>
      <c:legendPos val="r"/>
      <c:layout/>
      <c:overlay val="0"/>
      <c:spPr>
        <a:noFill/>
        <a:ln>
          <a:solidFill>
            <a:schemeClr val="tx1"/>
          </a:solidFill>
        </a:ln>
      </c:spPr>
    </c:legend>
    <c:plotVisOnly val="1"/>
    <c:dispBlanksAs val="gap"/>
    <c:showDLblsOverMax val="0"/>
  </c:chart>
  <c:spPr>
    <a:solidFill>
      <a:srgbClr val="FFFFFF"/>
    </a:solidFill>
    <a:ln>
      <a:solidFill>
        <a:schemeClr val="tx1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1000" b="1" i="0" u="none" strike="noStrike" baseline="0">
                <a:solidFill>
                  <a:srgbClr val="000000"/>
                </a:solidFill>
                <a:latin typeface="Calibri"/>
              </a:rPr>
              <a:t>% Als. distribuidos en 6ºA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1000" b="1" i="0" u="none" strike="noStrike" baseline="0">
                <a:solidFill>
                  <a:srgbClr val="000000"/>
                </a:solidFill>
                <a:latin typeface="Calibri"/>
              </a:rPr>
              <a:t>según niveles de desempeño en Hab. "Extracción de información implícita"</a:t>
            </a:r>
            <a:endParaRPr lang="es-ES"/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explosion val="25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multiLvlStrRef>
              <c:f>('6º básico A'!$CL$58:$CO$61,'6º básico A'!$CV$58:$CV$61)</c:f>
              <c:multiLvlStrCache>
                <c:ptCount val="8"/>
                <c:lvl/>
                <c:lvl>
                  <c:pt idx="0">
                    <c:v>Bajo (B)               [0 - 25%]</c:v>
                  </c:pt>
                  <c:pt idx="1">
                    <c:v>Medio Bajo (MB)  [26 - 50%]</c:v>
                  </c:pt>
                  <c:pt idx="2">
                    <c:v>Medio Alto (MA)   [51- 75%]</c:v>
                  </c:pt>
                  <c:pt idx="3">
                    <c:v>Alto (A)              [76- 100%]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</c:lvl>
              </c:multiLvlStrCache>
            </c:multiLvlStrRef>
          </c:cat>
          <c:val>
            <c:numRef>
              <c:f>'6º básico A'!$CV$58:$CV$61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2801277228881414"/>
          <c:y val="0.32619253238506479"/>
          <c:w val="0.32841399602119792"/>
          <c:h val="0.66258098382863428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1000" b="1" i="0" u="none" strike="noStrike" baseline="0">
                <a:solidFill>
                  <a:srgbClr val="000000"/>
                </a:solidFill>
                <a:latin typeface="Calibri"/>
              </a:rPr>
              <a:t>% Als. distribuidos en 6ºA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1000" b="1" i="0" u="none" strike="noStrike" baseline="0">
                <a:solidFill>
                  <a:srgbClr val="000000"/>
                </a:solidFill>
                <a:latin typeface="Calibri"/>
              </a:rPr>
              <a:t>según niveles de desempeño en Hab. "Extracción de información explícita"</a:t>
            </a:r>
            <a:endParaRPr lang="es-ES"/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explosion val="25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multiLvlStrRef>
              <c:f>('6º básico A'!$CL$58:$CO$61,'6º básico A'!$CT$58:$CT$61)</c:f>
              <c:multiLvlStrCache>
                <c:ptCount val="8"/>
                <c:lvl/>
                <c:lvl>
                  <c:pt idx="0">
                    <c:v>Bajo (B)               [0 - 25%]</c:v>
                  </c:pt>
                  <c:pt idx="1">
                    <c:v>Medio Bajo (MB)  [26 - 50%]</c:v>
                  </c:pt>
                  <c:pt idx="2">
                    <c:v>Medio Alto (MA)   [51- 75%]</c:v>
                  </c:pt>
                  <c:pt idx="3">
                    <c:v>Alto (A)              [76- 100%]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</c:lvl>
              </c:multiLvlStrCache>
            </c:multiLvlStrRef>
          </c:cat>
          <c:val>
            <c:numRef>
              <c:f>'6º básico A'!$CT$58:$CT$61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2192022293509608"/>
          <c:y val="0.32619253238506479"/>
          <c:w val="0.33450601082272124"/>
          <c:h val="0.66258098382863428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1000" b="1" i="0" u="none" strike="noStrike" baseline="0">
                <a:solidFill>
                  <a:srgbClr val="000000"/>
                </a:solidFill>
                <a:latin typeface="Calibri"/>
              </a:rPr>
              <a:t>% Als. distribuidos en 6ºA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1000" b="1" i="0" u="none" strike="noStrike" baseline="0">
                <a:solidFill>
                  <a:srgbClr val="000000"/>
                </a:solidFill>
                <a:latin typeface="Calibri"/>
              </a:rPr>
              <a:t>según niveles de desempeño en Hab. "Reflexión sobre el texto (estructura y propósito)"</a:t>
            </a:r>
            <a:endParaRPr lang="es-ES"/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explosion val="25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'6º básico A'!$CL$58:$CO$61</c:f>
              <c:strCache>
                <c:ptCount val="4"/>
                <c:pt idx="0">
                  <c:v>Bajo (B)               [0 - 25%]</c:v>
                </c:pt>
                <c:pt idx="1">
                  <c:v>Medio Bajo (MB)  [26 - 50%]</c:v>
                </c:pt>
                <c:pt idx="2">
                  <c:v>Medio Alto (MA)   [51- 75%]</c:v>
                </c:pt>
                <c:pt idx="3">
                  <c:v>Alto (A)              [76- 100%]</c:v>
                </c:pt>
              </c:strCache>
            </c:strRef>
          </c:cat>
          <c:val>
            <c:numRef>
              <c:f>'6º básico A'!$CP$58:$CP$61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2646402533016698"/>
          <c:y val="0.32619253238506479"/>
          <c:w val="0.32996242136399623"/>
          <c:h val="0.66258098382863428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1000" b="1" i="0" u="none" strike="noStrike" baseline="0">
                <a:solidFill>
                  <a:srgbClr val="000000"/>
                </a:solidFill>
                <a:latin typeface="Calibri"/>
              </a:rPr>
              <a:t>% Als. distribuidos en 6ºA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1000" b="1" i="0" u="none" strike="noStrike" baseline="0">
                <a:solidFill>
                  <a:srgbClr val="000000"/>
                </a:solidFill>
                <a:latin typeface="Calibri"/>
              </a:rPr>
              <a:t>según niveles de desempeño en Hab. "Reflexión sobre el  contenido del texto (argumentación)"</a:t>
            </a:r>
            <a:endParaRPr lang="es-ES"/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explosion val="25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multiLvlStrRef>
              <c:f>('6º básico A'!$CL$58:$CO$61,'6º básico A'!$CR$58:$CR$61)</c:f>
              <c:multiLvlStrCache>
                <c:ptCount val="8"/>
                <c:lvl/>
                <c:lvl>
                  <c:pt idx="0">
                    <c:v>Bajo (B)               [0 - 25%]</c:v>
                  </c:pt>
                  <c:pt idx="1">
                    <c:v>Medio Bajo (MB)  [26 - 50%]</c:v>
                  </c:pt>
                  <c:pt idx="2">
                    <c:v>Medio Alto (MA)   [51- 75%]</c:v>
                  </c:pt>
                  <c:pt idx="3">
                    <c:v>Alto (A)              [76- 100%]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</c:lvl>
              </c:multiLvlStrCache>
            </c:multiLvlStrRef>
          </c:cat>
          <c:val>
            <c:numRef>
              <c:f>'6º básico A'!$CR$58:$CR$61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2287827657906403"/>
          <c:y val="0.32619253238506479"/>
          <c:w val="0.3335484200838531"/>
          <c:h val="0.66258098382863428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1000" b="1" i="0" u="none" strike="noStrike" baseline="0">
                <a:solidFill>
                  <a:srgbClr val="000000"/>
                </a:solidFill>
                <a:latin typeface="Calibri"/>
              </a:rPr>
              <a:t>% Als. distribuidos en 6ºA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1000" b="1" i="0" u="none" strike="noStrike" baseline="0">
                <a:solidFill>
                  <a:srgbClr val="000000"/>
                </a:solidFill>
                <a:latin typeface="Calibri"/>
              </a:rPr>
              <a:t>según niveles de desempeño en Hab. "Reconocimiento de funciones gramaticales y usos ortográficos" </a:t>
            </a:r>
            <a:endParaRPr lang="es-ES"/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explosion val="25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'6º básico A'!$CL$58:$CO$61</c:f>
              <c:strCache>
                <c:ptCount val="4"/>
                <c:pt idx="0">
                  <c:v>Bajo (B)               [0 - 25%]</c:v>
                </c:pt>
                <c:pt idx="1">
                  <c:v>Medio Bajo (MB)  [26 - 50%]</c:v>
                </c:pt>
                <c:pt idx="2">
                  <c:v>Medio Alto (MA)   [51- 75%]</c:v>
                </c:pt>
                <c:pt idx="3">
                  <c:v>Alto (A)              [76- 100%]</c:v>
                </c:pt>
              </c:strCache>
            </c:strRef>
          </c:cat>
          <c:val>
            <c:numRef>
              <c:f>'6º básico A'!$CX$58:$CX$61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3587074342979855"/>
          <c:y val="0.32619253238506479"/>
          <c:w val="0.32055595323311858"/>
          <c:h val="0.66258098382863428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image" Target="../media/image2.png"/><Relationship Id="rId5" Type="http://schemas.openxmlformats.org/officeDocument/2006/relationships/chart" Target="../charts/chart5.xml"/><Relationship Id="rId10" Type="http://schemas.openxmlformats.org/officeDocument/2006/relationships/chart" Target="../charts/chart9.xml"/><Relationship Id="rId4" Type="http://schemas.openxmlformats.org/officeDocument/2006/relationships/chart" Target="../charts/chart4.xml"/><Relationship Id="rId9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6.xml"/><Relationship Id="rId3" Type="http://schemas.openxmlformats.org/officeDocument/2006/relationships/chart" Target="../charts/chart12.xml"/><Relationship Id="rId7" Type="http://schemas.openxmlformats.org/officeDocument/2006/relationships/chart" Target="../charts/chart15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Relationship Id="rId6" Type="http://schemas.openxmlformats.org/officeDocument/2006/relationships/chart" Target="../charts/chart14.xml"/><Relationship Id="rId11" Type="http://schemas.openxmlformats.org/officeDocument/2006/relationships/chart" Target="../charts/chart18.xml"/><Relationship Id="rId5" Type="http://schemas.openxmlformats.org/officeDocument/2006/relationships/chart" Target="../charts/chart13.xml"/><Relationship Id="rId10" Type="http://schemas.openxmlformats.org/officeDocument/2006/relationships/image" Target="../media/image4.jpeg"/><Relationship Id="rId4" Type="http://schemas.openxmlformats.org/officeDocument/2006/relationships/image" Target="../media/image3.jpeg"/><Relationship Id="rId9" Type="http://schemas.openxmlformats.org/officeDocument/2006/relationships/chart" Target="../charts/chart17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5.xml"/><Relationship Id="rId3" Type="http://schemas.openxmlformats.org/officeDocument/2006/relationships/chart" Target="../charts/chart21.xml"/><Relationship Id="rId7" Type="http://schemas.openxmlformats.org/officeDocument/2006/relationships/chart" Target="../charts/chart24.xml"/><Relationship Id="rId2" Type="http://schemas.openxmlformats.org/officeDocument/2006/relationships/chart" Target="../charts/chart20.xml"/><Relationship Id="rId1" Type="http://schemas.openxmlformats.org/officeDocument/2006/relationships/chart" Target="../charts/chart19.xml"/><Relationship Id="rId6" Type="http://schemas.openxmlformats.org/officeDocument/2006/relationships/chart" Target="../charts/chart23.xml"/><Relationship Id="rId11" Type="http://schemas.openxmlformats.org/officeDocument/2006/relationships/chart" Target="../charts/chart27.xml"/><Relationship Id="rId5" Type="http://schemas.openxmlformats.org/officeDocument/2006/relationships/chart" Target="../charts/chart22.xml"/><Relationship Id="rId10" Type="http://schemas.openxmlformats.org/officeDocument/2006/relationships/image" Target="../media/image4.jpeg"/><Relationship Id="rId4" Type="http://schemas.openxmlformats.org/officeDocument/2006/relationships/image" Target="../media/image3.jpeg"/><Relationship Id="rId9" Type="http://schemas.openxmlformats.org/officeDocument/2006/relationships/chart" Target="../charts/chart26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113</xdr:col>
      <xdr:colOff>95250</xdr:colOff>
      <xdr:row>63</xdr:row>
      <xdr:rowOff>95250</xdr:rowOff>
    </xdr:from>
    <xdr:to>
      <xdr:col>126</xdr:col>
      <xdr:colOff>571500</xdr:colOff>
      <xdr:row>84</xdr:row>
      <xdr:rowOff>85725</xdr:rowOff>
    </xdr:to>
    <xdr:graphicFrame macro="">
      <xdr:nvGraphicFramePr>
        <xdr:cNvPr id="12144624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112</xdr:col>
      <xdr:colOff>600075</xdr:colOff>
      <xdr:row>34</xdr:row>
      <xdr:rowOff>66675</xdr:rowOff>
    </xdr:from>
    <xdr:to>
      <xdr:col>126</xdr:col>
      <xdr:colOff>466725</xdr:colOff>
      <xdr:row>53</xdr:row>
      <xdr:rowOff>28575</xdr:rowOff>
    </xdr:to>
    <xdr:graphicFrame macro="">
      <xdr:nvGraphicFramePr>
        <xdr:cNvPr id="12144625" name="Grá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104</xdr:col>
      <xdr:colOff>0</xdr:colOff>
      <xdr:row>63</xdr:row>
      <xdr:rowOff>104775</xdr:rowOff>
    </xdr:from>
    <xdr:to>
      <xdr:col>109</xdr:col>
      <xdr:colOff>809625</xdr:colOff>
      <xdr:row>82</xdr:row>
      <xdr:rowOff>19050</xdr:rowOff>
    </xdr:to>
    <xdr:graphicFrame macro="">
      <xdr:nvGraphicFramePr>
        <xdr:cNvPr id="12144626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113</xdr:col>
      <xdr:colOff>95250</xdr:colOff>
      <xdr:row>86</xdr:row>
      <xdr:rowOff>95250</xdr:rowOff>
    </xdr:from>
    <xdr:to>
      <xdr:col>126</xdr:col>
      <xdr:colOff>571500</xdr:colOff>
      <xdr:row>112</xdr:row>
      <xdr:rowOff>28575</xdr:rowOff>
    </xdr:to>
    <xdr:graphicFrame macro="">
      <xdr:nvGraphicFramePr>
        <xdr:cNvPr id="12144628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90</xdr:col>
      <xdr:colOff>152400</xdr:colOff>
      <xdr:row>37</xdr:row>
      <xdr:rowOff>152400</xdr:rowOff>
    </xdr:from>
    <xdr:to>
      <xdr:col>92</xdr:col>
      <xdr:colOff>1543050</xdr:colOff>
      <xdr:row>50</xdr:row>
      <xdr:rowOff>133350</xdr:rowOff>
    </xdr:to>
    <xdr:graphicFrame macro="">
      <xdr:nvGraphicFramePr>
        <xdr:cNvPr id="12144629" name="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92</xdr:col>
      <xdr:colOff>1619250</xdr:colOff>
      <xdr:row>37</xdr:row>
      <xdr:rowOff>152400</xdr:rowOff>
    </xdr:from>
    <xdr:to>
      <xdr:col>97</xdr:col>
      <xdr:colOff>504825</xdr:colOff>
      <xdr:row>50</xdr:row>
      <xdr:rowOff>133350</xdr:rowOff>
    </xdr:to>
    <xdr:graphicFrame macro="">
      <xdr:nvGraphicFramePr>
        <xdr:cNvPr id="12144630" name="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98</xdr:col>
      <xdr:colOff>9525</xdr:colOff>
      <xdr:row>37</xdr:row>
      <xdr:rowOff>152400</xdr:rowOff>
    </xdr:from>
    <xdr:to>
      <xdr:col>103</xdr:col>
      <xdr:colOff>247650</xdr:colOff>
      <xdr:row>50</xdr:row>
      <xdr:rowOff>133350</xdr:rowOff>
    </xdr:to>
    <xdr:graphicFrame macro="">
      <xdr:nvGraphicFramePr>
        <xdr:cNvPr id="12144631" name="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103</xdr:col>
      <xdr:colOff>304800</xdr:colOff>
      <xdr:row>37</xdr:row>
      <xdr:rowOff>152400</xdr:rowOff>
    </xdr:from>
    <xdr:to>
      <xdr:col>107</xdr:col>
      <xdr:colOff>381000</xdr:colOff>
      <xdr:row>50</xdr:row>
      <xdr:rowOff>133350</xdr:rowOff>
    </xdr:to>
    <xdr:graphicFrame macro="">
      <xdr:nvGraphicFramePr>
        <xdr:cNvPr id="12144632" name="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oneCell">
    <xdr:from>
      <xdr:col>25</xdr:col>
      <xdr:colOff>219075</xdr:colOff>
      <xdr:row>0</xdr:row>
      <xdr:rowOff>104775</xdr:rowOff>
    </xdr:from>
    <xdr:to>
      <xdr:col>31</xdr:col>
      <xdr:colOff>57150</xdr:colOff>
      <xdr:row>4</xdr:row>
      <xdr:rowOff>9525</xdr:rowOff>
    </xdr:to>
    <xdr:pic>
      <xdr:nvPicPr>
        <xdr:cNvPr id="12144633" name="1 Imagen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0" y="104775"/>
          <a:ext cx="8667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107</xdr:col>
      <xdr:colOff>438150</xdr:colOff>
      <xdr:row>37</xdr:row>
      <xdr:rowOff>152400</xdr:rowOff>
    </xdr:from>
    <xdr:to>
      <xdr:col>110</xdr:col>
      <xdr:colOff>152400</xdr:colOff>
      <xdr:row>50</xdr:row>
      <xdr:rowOff>133350</xdr:rowOff>
    </xdr:to>
    <xdr:graphicFrame macro="">
      <xdr:nvGraphicFramePr>
        <xdr:cNvPr id="12144634" name="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 editAs="oneCell">
    <xdr:from>
      <xdr:col>1</xdr:col>
      <xdr:colOff>81643</xdr:colOff>
      <xdr:row>0</xdr:row>
      <xdr:rowOff>108859</xdr:rowOff>
    </xdr:from>
    <xdr:to>
      <xdr:col>1</xdr:col>
      <xdr:colOff>517657</xdr:colOff>
      <xdr:row>3</xdr:row>
      <xdr:rowOff>122466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6893" y="108859"/>
          <a:ext cx="436014" cy="50346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113</xdr:col>
      <xdr:colOff>95250</xdr:colOff>
      <xdr:row>63</xdr:row>
      <xdr:rowOff>95250</xdr:rowOff>
    </xdr:from>
    <xdr:to>
      <xdr:col>126</xdr:col>
      <xdr:colOff>571500</xdr:colOff>
      <xdr:row>84</xdr:row>
      <xdr:rowOff>85725</xdr:rowOff>
    </xdr:to>
    <xdr:graphicFrame macro="">
      <xdr:nvGraphicFramePr>
        <xdr:cNvPr id="12849621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112</xdr:col>
      <xdr:colOff>600075</xdr:colOff>
      <xdr:row>34</xdr:row>
      <xdr:rowOff>66675</xdr:rowOff>
    </xdr:from>
    <xdr:to>
      <xdr:col>126</xdr:col>
      <xdr:colOff>466725</xdr:colOff>
      <xdr:row>53</xdr:row>
      <xdr:rowOff>28575</xdr:rowOff>
    </xdr:to>
    <xdr:graphicFrame macro="">
      <xdr:nvGraphicFramePr>
        <xdr:cNvPr id="12849622" name="Grá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104</xdr:col>
      <xdr:colOff>0</xdr:colOff>
      <xdr:row>63</xdr:row>
      <xdr:rowOff>104775</xdr:rowOff>
    </xdr:from>
    <xdr:to>
      <xdr:col>109</xdr:col>
      <xdr:colOff>809625</xdr:colOff>
      <xdr:row>82</xdr:row>
      <xdr:rowOff>19050</xdr:rowOff>
    </xdr:to>
    <xdr:graphicFrame macro="">
      <xdr:nvGraphicFramePr>
        <xdr:cNvPr id="1284962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0</xdr:row>
      <xdr:rowOff>123825</xdr:rowOff>
    </xdr:from>
    <xdr:to>
      <xdr:col>1</xdr:col>
      <xdr:colOff>342900</xdr:colOff>
      <xdr:row>3</xdr:row>
      <xdr:rowOff>38100</xdr:rowOff>
    </xdr:to>
    <xdr:pic>
      <xdr:nvPicPr>
        <xdr:cNvPr id="12849624" name="0 Imagen" descr="LOGO-DEM-2013 (2).jpg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23825"/>
          <a:ext cx="3429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113</xdr:col>
      <xdr:colOff>95250</xdr:colOff>
      <xdr:row>86</xdr:row>
      <xdr:rowOff>95250</xdr:rowOff>
    </xdr:from>
    <xdr:to>
      <xdr:col>126</xdr:col>
      <xdr:colOff>571500</xdr:colOff>
      <xdr:row>112</xdr:row>
      <xdr:rowOff>28575</xdr:rowOff>
    </xdr:to>
    <xdr:graphicFrame macro="">
      <xdr:nvGraphicFramePr>
        <xdr:cNvPr id="12849625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90</xdr:col>
      <xdr:colOff>152400</xdr:colOff>
      <xdr:row>37</xdr:row>
      <xdr:rowOff>152400</xdr:rowOff>
    </xdr:from>
    <xdr:to>
      <xdr:col>92</xdr:col>
      <xdr:colOff>1543050</xdr:colOff>
      <xdr:row>50</xdr:row>
      <xdr:rowOff>133350</xdr:rowOff>
    </xdr:to>
    <xdr:graphicFrame macro="">
      <xdr:nvGraphicFramePr>
        <xdr:cNvPr id="12849626" name="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92</xdr:col>
      <xdr:colOff>1619250</xdr:colOff>
      <xdr:row>37</xdr:row>
      <xdr:rowOff>152400</xdr:rowOff>
    </xdr:from>
    <xdr:to>
      <xdr:col>97</xdr:col>
      <xdr:colOff>504825</xdr:colOff>
      <xdr:row>50</xdr:row>
      <xdr:rowOff>133350</xdr:rowOff>
    </xdr:to>
    <xdr:graphicFrame macro="">
      <xdr:nvGraphicFramePr>
        <xdr:cNvPr id="12849627" name="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98</xdr:col>
      <xdr:colOff>9525</xdr:colOff>
      <xdr:row>37</xdr:row>
      <xdr:rowOff>152400</xdr:rowOff>
    </xdr:from>
    <xdr:to>
      <xdr:col>103</xdr:col>
      <xdr:colOff>247650</xdr:colOff>
      <xdr:row>50</xdr:row>
      <xdr:rowOff>133350</xdr:rowOff>
    </xdr:to>
    <xdr:graphicFrame macro="">
      <xdr:nvGraphicFramePr>
        <xdr:cNvPr id="12849628" name="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103</xdr:col>
      <xdr:colOff>304800</xdr:colOff>
      <xdr:row>37</xdr:row>
      <xdr:rowOff>152400</xdr:rowOff>
    </xdr:from>
    <xdr:to>
      <xdr:col>107</xdr:col>
      <xdr:colOff>381000</xdr:colOff>
      <xdr:row>50</xdr:row>
      <xdr:rowOff>133350</xdr:rowOff>
    </xdr:to>
    <xdr:graphicFrame macro="">
      <xdr:nvGraphicFramePr>
        <xdr:cNvPr id="12849629" name="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 editAs="oneCell">
    <xdr:from>
      <xdr:col>25</xdr:col>
      <xdr:colOff>219075</xdr:colOff>
      <xdr:row>0</xdr:row>
      <xdr:rowOff>104775</xdr:rowOff>
    </xdr:from>
    <xdr:to>
      <xdr:col>31</xdr:col>
      <xdr:colOff>57150</xdr:colOff>
      <xdr:row>4</xdr:row>
      <xdr:rowOff>9525</xdr:rowOff>
    </xdr:to>
    <xdr:pic>
      <xdr:nvPicPr>
        <xdr:cNvPr id="12849630" name="1 Imagen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0" y="104775"/>
          <a:ext cx="8667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107</xdr:col>
      <xdr:colOff>438150</xdr:colOff>
      <xdr:row>37</xdr:row>
      <xdr:rowOff>152400</xdr:rowOff>
    </xdr:from>
    <xdr:to>
      <xdr:col>110</xdr:col>
      <xdr:colOff>152400</xdr:colOff>
      <xdr:row>50</xdr:row>
      <xdr:rowOff>133350</xdr:rowOff>
    </xdr:to>
    <xdr:graphicFrame macro="">
      <xdr:nvGraphicFramePr>
        <xdr:cNvPr id="12849631" name="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113</xdr:col>
      <xdr:colOff>95250</xdr:colOff>
      <xdr:row>63</xdr:row>
      <xdr:rowOff>95250</xdr:rowOff>
    </xdr:from>
    <xdr:to>
      <xdr:col>126</xdr:col>
      <xdr:colOff>571500</xdr:colOff>
      <xdr:row>84</xdr:row>
      <xdr:rowOff>85725</xdr:rowOff>
    </xdr:to>
    <xdr:graphicFrame macro="">
      <xdr:nvGraphicFramePr>
        <xdr:cNvPr id="12850645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112</xdr:col>
      <xdr:colOff>600075</xdr:colOff>
      <xdr:row>34</xdr:row>
      <xdr:rowOff>66675</xdr:rowOff>
    </xdr:from>
    <xdr:to>
      <xdr:col>126</xdr:col>
      <xdr:colOff>466725</xdr:colOff>
      <xdr:row>53</xdr:row>
      <xdr:rowOff>28575</xdr:rowOff>
    </xdr:to>
    <xdr:graphicFrame macro="">
      <xdr:nvGraphicFramePr>
        <xdr:cNvPr id="12850646" name="Grá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104</xdr:col>
      <xdr:colOff>0</xdr:colOff>
      <xdr:row>63</xdr:row>
      <xdr:rowOff>104775</xdr:rowOff>
    </xdr:from>
    <xdr:to>
      <xdr:col>109</xdr:col>
      <xdr:colOff>809625</xdr:colOff>
      <xdr:row>82</xdr:row>
      <xdr:rowOff>19050</xdr:rowOff>
    </xdr:to>
    <xdr:graphicFrame macro="">
      <xdr:nvGraphicFramePr>
        <xdr:cNvPr id="12850647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0</xdr:row>
      <xdr:rowOff>123825</xdr:rowOff>
    </xdr:from>
    <xdr:to>
      <xdr:col>1</xdr:col>
      <xdr:colOff>342900</xdr:colOff>
      <xdr:row>3</xdr:row>
      <xdr:rowOff>38100</xdr:rowOff>
    </xdr:to>
    <xdr:pic>
      <xdr:nvPicPr>
        <xdr:cNvPr id="12850648" name="0 Imagen" descr="LOGO-DEM-2013 (2).jpg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23825"/>
          <a:ext cx="3429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113</xdr:col>
      <xdr:colOff>95250</xdr:colOff>
      <xdr:row>86</xdr:row>
      <xdr:rowOff>95250</xdr:rowOff>
    </xdr:from>
    <xdr:to>
      <xdr:col>126</xdr:col>
      <xdr:colOff>571500</xdr:colOff>
      <xdr:row>112</xdr:row>
      <xdr:rowOff>28575</xdr:rowOff>
    </xdr:to>
    <xdr:graphicFrame macro="">
      <xdr:nvGraphicFramePr>
        <xdr:cNvPr id="12850649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90</xdr:col>
      <xdr:colOff>152400</xdr:colOff>
      <xdr:row>37</xdr:row>
      <xdr:rowOff>152400</xdr:rowOff>
    </xdr:from>
    <xdr:to>
      <xdr:col>92</xdr:col>
      <xdr:colOff>1543050</xdr:colOff>
      <xdr:row>50</xdr:row>
      <xdr:rowOff>133350</xdr:rowOff>
    </xdr:to>
    <xdr:graphicFrame macro="">
      <xdr:nvGraphicFramePr>
        <xdr:cNvPr id="12850650" name="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92</xdr:col>
      <xdr:colOff>1619250</xdr:colOff>
      <xdr:row>37</xdr:row>
      <xdr:rowOff>152400</xdr:rowOff>
    </xdr:from>
    <xdr:to>
      <xdr:col>97</xdr:col>
      <xdr:colOff>504825</xdr:colOff>
      <xdr:row>50</xdr:row>
      <xdr:rowOff>133350</xdr:rowOff>
    </xdr:to>
    <xdr:graphicFrame macro="">
      <xdr:nvGraphicFramePr>
        <xdr:cNvPr id="12850651" name="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98</xdr:col>
      <xdr:colOff>9525</xdr:colOff>
      <xdr:row>37</xdr:row>
      <xdr:rowOff>152400</xdr:rowOff>
    </xdr:from>
    <xdr:to>
      <xdr:col>103</xdr:col>
      <xdr:colOff>247650</xdr:colOff>
      <xdr:row>50</xdr:row>
      <xdr:rowOff>133350</xdr:rowOff>
    </xdr:to>
    <xdr:graphicFrame macro="">
      <xdr:nvGraphicFramePr>
        <xdr:cNvPr id="12850652" name="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103</xdr:col>
      <xdr:colOff>304800</xdr:colOff>
      <xdr:row>37</xdr:row>
      <xdr:rowOff>152400</xdr:rowOff>
    </xdr:from>
    <xdr:to>
      <xdr:col>107</xdr:col>
      <xdr:colOff>381000</xdr:colOff>
      <xdr:row>50</xdr:row>
      <xdr:rowOff>133350</xdr:rowOff>
    </xdr:to>
    <xdr:graphicFrame macro="">
      <xdr:nvGraphicFramePr>
        <xdr:cNvPr id="12850653" name="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 editAs="oneCell">
    <xdr:from>
      <xdr:col>25</xdr:col>
      <xdr:colOff>219075</xdr:colOff>
      <xdr:row>0</xdr:row>
      <xdr:rowOff>104775</xdr:rowOff>
    </xdr:from>
    <xdr:to>
      <xdr:col>31</xdr:col>
      <xdr:colOff>57150</xdr:colOff>
      <xdr:row>4</xdr:row>
      <xdr:rowOff>9525</xdr:rowOff>
    </xdr:to>
    <xdr:pic>
      <xdr:nvPicPr>
        <xdr:cNvPr id="12850654" name="1 Imagen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0" y="104775"/>
          <a:ext cx="8667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107</xdr:col>
      <xdr:colOff>438150</xdr:colOff>
      <xdr:row>37</xdr:row>
      <xdr:rowOff>152400</xdr:rowOff>
    </xdr:from>
    <xdr:to>
      <xdr:col>110</xdr:col>
      <xdr:colOff>152400</xdr:colOff>
      <xdr:row>50</xdr:row>
      <xdr:rowOff>133350</xdr:rowOff>
    </xdr:to>
    <xdr:graphicFrame macro="">
      <xdr:nvGraphicFramePr>
        <xdr:cNvPr id="12850655" name="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38</xdr:col>
      <xdr:colOff>0</xdr:colOff>
      <xdr:row>49</xdr:row>
      <xdr:rowOff>0</xdr:rowOff>
    </xdr:from>
    <xdr:to>
      <xdr:col>51</xdr:col>
      <xdr:colOff>1133475</xdr:colOff>
      <xdr:row>64</xdr:row>
      <xdr:rowOff>161925</xdr:rowOff>
    </xdr:to>
    <xdr:graphicFrame macro="">
      <xdr:nvGraphicFramePr>
        <xdr:cNvPr id="12961944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 enableFormatConditionsCalculation="0">
    <tabColor rgb="FFFF0000"/>
  </sheetPr>
  <dimension ref="A2:DU128"/>
  <sheetViews>
    <sheetView showGridLines="0" tabSelected="1" topLeftCell="A42" zoomScale="85" zoomScaleNormal="85" zoomScaleSheetLayoutView="80" workbookViewId="0">
      <selection activeCell="F69" sqref="F69"/>
    </sheetView>
  </sheetViews>
  <sheetFormatPr baseColWidth="10" defaultColWidth="9.140625" defaultRowHeight="12.75" customHeight="1" x14ac:dyDescent="0.2"/>
  <cols>
    <col min="1" max="1" width="1.42578125" customWidth="1"/>
    <col min="2" max="2" width="7.85546875" customWidth="1"/>
    <col min="3" max="3" width="9" customWidth="1"/>
    <col min="4" max="4" width="37.28515625" customWidth="1"/>
    <col min="5" max="5" width="14" style="19" bestFit="1" customWidth="1"/>
    <col min="6" max="6" width="5.140625" customWidth="1"/>
    <col min="7" max="7" width="5.140625" style="27" hidden="1" customWidth="1"/>
    <col min="8" max="8" width="5.140625" customWidth="1"/>
    <col min="9" max="9" width="5.140625" hidden="1" customWidth="1"/>
    <col min="10" max="10" width="5.140625" customWidth="1"/>
    <col min="11" max="11" width="5.140625" hidden="1" customWidth="1"/>
    <col min="12" max="12" width="5.140625" customWidth="1"/>
    <col min="13" max="13" width="5.140625" hidden="1" customWidth="1"/>
    <col min="14" max="14" width="5.140625" style="19" customWidth="1"/>
    <col min="15" max="15" width="5.140625" style="19" hidden="1" customWidth="1"/>
    <col min="16" max="16" width="5.140625" style="19" customWidth="1"/>
    <col min="17" max="17" width="5.140625" style="19" hidden="1" customWidth="1"/>
    <col min="18" max="18" width="5.140625" style="19" customWidth="1"/>
    <col min="19" max="19" width="5.140625" style="19" hidden="1" customWidth="1"/>
    <col min="20" max="20" width="5.140625" style="19" customWidth="1"/>
    <col min="21" max="21" width="5.140625" hidden="1" customWidth="1"/>
    <col min="22" max="22" width="5.140625" customWidth="1"/>
    <col min="23" max="23" width="5.140625" hidden="1" customWidth="1"/>
    <col min="24" max="24" width="5.140625" customWidth="1"/>
    <col min="25" max="25" width="5.140625" hidden="1" customWidth="1"/>
    <col min="26" max="26" width="5.140625" customWidth="1"/>
    <col min="27" max="27" width="5.140625" hidden="1" customWidth="1"/>
    <col min="28" max="28" width="5.140625" customWidth="1"/>
    <col min="29" max="29" width="5.140625" hidden="1" customWidth="1"/>
    <col min="30" max="30" width="5.140625" customWidth="1"/>
    <col min="31" max="31" width="5.140625" hidden="1" customWidth="1"/>
    <col min="32" max="32" width="5.140625" customWidth="1"/>
    <col min="33" max="33" width="5.140625" hidden="1" customWidth="1"/>
    <col min="34" max="34" width="5.140625" customWidth="1"/>
    <col min="35" max="35" width="5.140625" hidden="1" customWidth="1"/>
    <col min="36" max="36" width="5.140625" customWidth="1"/>
    <col min="37" max="37" width="5.140625" hidden="1" customWidth="1"/>
    <col min="38" max="38" width="5.140625" customWidth="1"/>
    <col min="39" max="39" width="5.140625" hidden="1" customWidth="1"/>
    <col min="40" max="40" width="5.140625" customWidth="1"/>
    <col min="41" max="41" width="5.140625" hidden="1" customWidth="1"/>
    <col min="42" max="42" width="5.140625" customWidth="1"/>
    <col min="43" max="43" width="5.140625" hidden="1" customWidth="1"/>
    <col min="44" max="44" width="5.140625" customWidth="1"/>
    <col min="45" max="45" width="5.140625" hidden="1" customWidth="1"/>
    <col min="46" max="46" width="5.140625" customWidth="1"/>
    <col min="47" max="47" width="5.140625" hidden="1" customWidth="1"/>
    <col min="48" max="48" width="5.140625" customWidth="1"/>
    <col min="49" max="49" width="5.140625" hidden="1" customWidth="1"/>
    <col min="50" max="50" width="5.140625" customWidth="1"/>
    <col min="51" max="51" width="5.140625" hidden="1" customWidth="1"/>
    <col min="52" max="52" width="5.140625" customWidth="1"/>
    <col min="53" max="53" width="5.140625" hidden="1" customWidth="1"/>
    <col min="54" max="54" width="5.140625" customWidth="1"/>
    <col min="55" max="55" width="5.140625" hidden="1" customWidth="1"/>
    <col min="56" max="56" width="5.140625" customWidth="1"/>
    <col min="57" max="57" width="5.140625" hidden="1" customWidth="1"/>
    <col min="58" max="58" width="5.140625" customWidth="1"/>
    <col min="59" max="59" width="5.140625" hidden="1" customWidth="1"/>
    <col min="60" max="60" width="5.140625" customWidth="1"/>
    <col min="61" max="61" width="5.140625" hidden="1" customWidth="1"/>
    <col min="62" max="62" width="5.140625" customWidth="1"/>
    <col min="63" max="63" width="5.140625" hidden="1" customWidth="1"/>
    <col min="64" max="64" width="5.140625" customWidth="1"/>
    <col min="65" max="65" width="5.140625" hidden="1" customWidth="1"/>
    <col min="66" max="66" width="5.140625" customWidth="1"/>
    <col min="67" max="67" width="5.140625" hidden="1" customWidth="1"/>
    <col min="68" max="68" width="5.140625" customWidth="1"/>
    <col min="69" max="69" width="5.140625" hidden="1" customWidth="1"/>
    <col min="70" max="70" width="5.140625" customWidth="1"/>
    <col min="71" max="71" width="5.140625" hidden="1" customWidth="1"/>
    <col min="72" max="72" width="5.140625" customWidth="1"/>
    <col min="73" max="73" width="5.140625" hidden="1" customWidth="1"/>
    <col min="74" max="74" width="5.140625" customWidth="1"/>
    <col min="75" max="75" width="5.140625" hidden="1" customWidth="1"/>
    <col min="76" max="76" width="5.140625" customWidth="1"/>
    <col min="77" max="77" width="5.140625" hidden="1" customWidth="1"/>
    <col min="78" max="78" width="5.140625" customWidth="1"/>
    <col min="79" max="79" width="5.140625" hidden="1" customWidth="1"/>
    <col min="80" max="80" width="5.140625" customWidth="1"/>
    <col min="81" max="81" width="5.140625" hidden="1" customWidth="1"/>
    <col min="82" max="82" width="5.140625" customWidth="1"/>
    <col min="83" max="83" width="5.140625" hidden="1" customWidth="1"/>
    <col min="84" max="84" width="5.140625" customWidth="1"/>
    <col min="85" max="85" width="5.140625" hidden="1" customWidth="1"/>
    <col min="86" max="86" width="7.85546875" customWidth="1"/>
    <col min="87" max="87" width="8" customWidth="1"/>
    <col min="88" max="88" width="10.85546875" customWidth="1"/>
    <col min="89" max="89" width="14.140625" hidden="1" customWidth="1"/>
    <col min="90" max="92" width="12" customWidth="1"/>
    <col min="93" max="93" width="29.85546875" style="44" customWidth="1"/>
    <col min="94" max="103" width="8.28515625" style="44" customWidth="1"/>
    <col min="104" max="105" width="12.42578125" style="44" bestFit="1" customWidth="1"/>
    <col min="106" max="106" width="0.5703125" style="44" customWidth="1"/>
    <col min="107" max="109" width="17.42578125" customWidth="1"/>
    <col min="110" max="110" width="13.42578125" customWidth="1"/>
    <col min="111" max="111" width="5.5703125" customWidth="1"/>
    <col min="118" max="118" width="5.42578125" customWidth="1"/>
    <col min="119" max="121" width="6.140625" customWidth="1"/>
  </cols>
  <sheetData>
    <row r="2" spans="1:110" ht="12.75" customHeight="1" x14ac:dyDescent="0.2">
      <c r="C2" s="438" t="s">
        <v>133</v>
      </c>
      <c r="D2" s="438"/>
      <c r="E2" s="438"/>
      <c r="F2" s="438"/>
      <c r="G2" s="438"/>
      <c r="H2" s="438"/>
      <c r="I2" s="438"/>
      <c r="J2" s="438"/>
      <c r="K2" s="438"/>
      <c r="L2" s="438"/>
      <c r="M2" s="438"/>
      <c r="N2" s="438"/>
      <c r="O2" s="21"/>
      <c r="P2" s="21"/>
      <c r="Q2" s="21"/>
      <c r="R2" s="21"/>
      <c r="S2" s="21"/>
      <c r="T2" s="21"/>
    </row>
    <row r="3" spans="1:110" ht="12.75" customHeight="1" x14ac:dyDescent="0.2">
      <c r="C3" s="458"/>
      <c r="D3" s="459"/>
      <c r="E3" s="459"/>
      <c r="F3" s="459"/>
      <c r="G3" s="459"/>
      <c r="H3" s="459"/>
      <c r="I3" s="459"/>
      <c r="J3" s="459"/>
      <c r="K3" s="459"/>
      <c r="L3" s="459"/>
      <c r="M3" s="459"/>
      <c r="N3" s="459"/>
      <c r="O3" s="22"/>
      <c r="P3" s="22"/>
      <c r="Q3" s="22"/>
      <c r="R3" s="22"/>
      <c r="S3" s="22"/>
      <c r="T3" s="22"/>
    </row>
    <row r="4" spans="1:110" ht="12.75" customHeight="1" x14ac:dyDescent="0.2">
      <c r="C4" s="1"/>
      <c r="D4" s="1"/>
      <c r="E4" s="1"/>
      <c r="F4" s="1"/>
      <c r="G4" s="24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110" ht="12.75" customHeight="1" x14ac:dyDescent="0.2">
      <c r="C5" s="340" t="s">
        <v>135</v>
      </c>
      <c r="D5" s="340"/>
      <c r="E5" s="340"/>
      <c r="F5" s="340"/>
      <c r="G5" s="340"/>
      <c r="H5" s="340"/>
      <c r="I5" s="340"/>
      <c r="J5" s="340"/>
      <c r="K5" s="340"/>
      <c r="L5" s="340"/>
      <c r="M5" s="340"/>
      <c r="N5" s="340"/>
      <c r="O5" s="339"/>
      <c r="P5" s="339"/>
      <c r="Q5" s="1"/>
      <c r="R5" s="1"/>
      <c r="S5" s="1"/>
      <c r="T5" s="1"/>
    </row>
    <row r="6" spans="1:110" ht="12.75" customHeight="1" x14ac:dyDescent="0.2">
      <c r="C6" s="2"/>
      <c r="D6" s="2"/>
      <c r="E6" s="17"/>
      <c r="F6" s="2"/>
      <c r="G6" s="25"/>
      <c r="H6" s="2"/>
      <c r="I6" s="15"/>
      <c r="L6" s="2"/>
      <c r="M6" s="2"/>
      <c r="N6" s="17"/>
      <c r="O6" s="17"/>
      <c r="P6" s="17"/>
      <c r="Q6" s="17"/>
      <c r="R6" s="17"/>
      <c r="S6" s="17"/>
      <c r="T6" s="17"/>
      <c r="U6" s="2"/>
      <c r="V6" s="15"/>
    </row>
    <row r="7" spans="1:110" ht="12.75" customHeight="1" x14ac:dyDescent="0.2">
      <c r="B7" s="3"/>
      <c r="C7" s="4" t="s">
        <v>15</v>
      </c>
      <c r="D7" s="439" t="s">
        <v>129</v>
      </c>
      <c r="E7" s="439"/>
      <c r="F7" s="439"/>
      <c r="G7" s="439"/>
      <c r="H7" s="439"/>
      <c r="I7" s="129"/>
      <c r="J7" s="55"/>
      <c r="K7" s="109"/>
      <c r="L7" s="7" t="s">
        <v>18</v>
      </c>
      <c r="M7" s="7"/>
      <c r="N7" s="440" t="s">
        <v>130</v>
      </c>
      <c r="O7" s="440"/>
      <c r="P7" s="440"/>
      <c r="Q7" s="440"/>
      <c r="R7" s="440"/>
      <c r="S7" s="440"/>
      <c r="T7" s="440"/>
      <c r="U7" s="440"/>
      <c r="V7" s="102"/>
      <c r="W7" s="15"/>
      <c r="X7" s="15"/>
    </row>
    <row r="8" spans="1:110" ht="12.75" customHeight="1" x14ac:dyDescent="0.2">
      <c r="B8" s="3"/>
      <c r="C8" s="4" t="s">
        <v>1</v>
      </c>
      <c r="D8" s="441" t="s">
        <v>45</v>
      </c>
      <c r="E8" s="441"/>
      <c r="F8" s="441"/>
      <c r="G8" s="441"/>
      <c r="H8" s="441"/>
      <c r="I8" s="130"/>
      <c r="J8" s="82" t="s">
        <v>0</v>
      </c>
      <c r="K8" s="82">
        <v>0</v>
      </c>
      <c r="L8" s="119"/>
      <c r="M8" s="119"/>
      <c r="N8" s="119"/>
      <c r="O8" s="30"/>
      <c r="P8" s="30"/>
      <c r="Q8" s="30"/>
      <c r="R8" s="30"/>
      <c r="S8" s="30"/>
      <c r="T8" s="30"/>
      <c r="U8" s="31"/>
      <c r="V8" s="32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</row>
    <row r="9" spans="1:110" ht="12.75" customHeight="1" x14ac:dyDescent="0.2">
      <c r="B9" s="3"/>
      <c r="C9" s="4" t="s">
        <v>5</v>
      </c>
      <c r="D9" s="445" t="s">
        <v>134</v>
      </c>
      <c r="E9" s="446"/>
      <c r="F9" s="446"/>
      <c r="G9" s="446"/>
      <c r="H9" s="447"/>
      <c r="I9" s="131"/>
      <c r="J9" s="82" t="s">
        <v>24</v>
      </c>
      <c r="K9" s="82">
        <v>1</v>
      </c>
      <c r="L9" s="120"/>
      <c r="M9" s="120"/>
      <c r="N9" s="120"/>
      <c r="O9" s="34"/>
      <c r="P9" s="34"/>
      <c r="Q9" s="34"/>
      <c r="R9" s="34"/>
      <c r="S9" s="34"/>
      <c r="T9" s="34"/>
      <c r="U9" s="35"/>
      <c r="V9" s="35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  <c r="CA9" s="33"/>
      <c r="CB9" s="33"/>
      <c r="CC9" s="33"/>
      <c r="CD9" s="33"/>
      <c r="CE9" s="33"/>
      <c r="CF9" s="33"/>
      <c r="CG9" s="33"/>
    </row>
    <row r="10" spans="1:110" ht="12.75" customHeight="1" x14ac:dyDescent="0.2">
      <c r="B10" s="3"/>
      <c r="C10" s="420" t="s">
        <v>10</v>
      </c>
      <c r="D10" s="421"/>
      <c r="E10" s="422"/>
      <c r="F10" s="448">
        <v>41</v>
      </c>
      <c r="G10" s="449"/>
      <c r="H10" s="450"/>
      <c r="I10" s="132"/>
      <c r="J10" s="82" t="s">
        <v>25</v>
      </c>
      <c r="K10" s="82">
        <v>2</v>
      </c>
      <c r="L10" s="120"/>
      <c r="M10" s="120"/>
      <c r="N10" s="120"/>
      <c r="O10" s="34"/>
      <c r="P10" s="34"/>
      <c r="Q10" s="34"/>
      <c r="R10" s="34"/>
      <c r="S10" s="34"/>
      <c r="T10" s="34"/>
      <c r="U10" s="35"/>
      <c r="V10" s="35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</row>
    <row r="11" spans="1:110" ht="12.75" customHeight="1" x14ac:dyDescent="0.2">
      <c r="B11" s="3"/>
      <c r="C11" s="420" t="s">
        <v>8</v>
      </c>
      <c r="D11" s="421"/>
      <c r="E11" s="422"/>
      <c r="F11" s="423">
        <f>COUNTIF(E69:E115,"=P")</f>
        <v>0</v>
      </c>
      <c r="G11" s="424"/>
      <c r="H11" s="425"/>
      <c r="I11" s="133"/>
      <c r="J11" s="82" t="s">
        <v>26</v>
      </c>
      <c r="K11" s="82">
        <v>3</v>
      </c>
      <c r="L11" s="120"/>
      <c r="M11" s="120"/>
      <c r="N11" s="120"/>
      <c r="O11" s="34"/>
      <c r="P11" s="100"/>
      <c r="Q11" s="100"/>
      <c r="R11" s="100"/>
      <c r="S11" s="100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45"/>
      <c r="CP11" s="45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</row>
    <row r="12" spans="1:110" ht="12.75" customHeight="1" x14ac:dyDescent="0.2">
      <c r="B12" s="3"/>
      <c r="C12" s="420" t="s">
        <v>13</v>
      </c>
      <c r="D12" s="421"/>
      <c r="E12" s="422"/>
      <c r="F12" s="423">
        <f>COUNTIF(E69:E115,"=A")</f>
        <v>0</v>
      </c>
      <c r="G12" s="424"/>
      <c r="H12" s="425"/>
      <c r="I12" s="133"/>
      <c r="J12" s="117"/>
      <c r="K12" s="134"/>
      <c r="L12" s="121"/>
      <c r="M12" s="56"/>
      <c r="N12" s="56"/>
      <c r="O12" s="5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101"/>
      <c r="CI12" s="101"/>
      <c r="CJ12" s="101"/>
      <c r="CK12" s="101"/>
      <c r="CL12" s="101"/>
      <c r="CM12" s="101"/>
      <c r="CN12" s="101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</row>
    <row r="13" spans="1:110" ht="12.75" customHeight="1" x14ac:dyDescent="0.2">
      <c r="C13" s="9"/>
      <c r="D13" s="9"/>
      <c r="E13" s="18"/>
      <c r="F13" s="9"/>
      <c r="G13" s="26"/>
      <c r="H13" s="9"/>
      <c r="I13" s="15"/>
      <c r="L13" s="34"/>
      <c r="M13" s="36"/>
      <c r="N13" s="36"/>
      <c r="O13" s="3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  <c r="CC13" s="56"/>
      <c r="CD13" s="56"/>
      <c r="CE13" s="56"/>
      <c r="CF13" s="56"/>
      <c r="CG13" s="56"/>
      <c r="CH13" s="101"/>
      <c r="CI13" s="101"/>
      <c r="CJ13" s="101"/>
      <c r="CK13" s="101"/>
      <c r="CL13" s="101"/>
      <c r="CM13" s="101"/>
      <c r="CN13" s="101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/>
      <c r="DA13" s="45"/>
      <c r="DF13" s="23"/>
    </row>
    <row r="14" spans="1:110" ht="12.75" customHeight="1" x14ac:dyDescent="0.2">
      <c r="L14" s="143"/>
      <c r="M14" s="36"/>
      <c r="N14" s="36"/>
      <c r="O14" s="3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  <c r="BY14" s="56"/>
      <c r="BZ14" s="56"/>
      <c r="CA14" s="56"/>
      <c r="CB14" s="56"/>
      <c r="CC14" s="56"/>
      <c r="CD14" s="56"/>
      <c r="CE14" s="56"/>
      <c r="CF14" s="56"/>
      <c r="CG14" s="56"/>
      <c r="CH14" s="48"/>
      <c r="CI14" s="48"/>
      <c r="CJ14" s="48"/>
      <c r="CK14" s="48"/>
      <c r="CL14" s="48"/>
      <c r="CM14" s="48"/>
      <c r="CN14" s="48"/>
      <c r="DF14" s="39" t="s">
        <v>0</v>
      </c>
    </row>
    <row r="15" spans="1:110" ht="12.75" customHeight="1" thickBot="1" x14ac:dyDescent="0.25">
      <c r="B15" s="15"/>
      <c r="C15" s="15"/>
      <c r="D15" s="15" t="s">
        <v>39</v>
      </c>
      <c r="CH15" s="38"/>
      <c r="DF15" s="39" t="s">
        <v>4</v>
      </c>
    </row>
    <row r="16" spans="1:110" ht="12.75" customHeight="1" thickBot="1" x14ac:dyDescent="0.25">
      <c r="A16" s="15"/>
      <c r="B16" s="451" t="s">
        <v>46</v>
      </c>
      <c r="C16" s="452"/>
      <c r="D16" s="452"/>
      <c r="E16" s="452"/>
      <c r="F16" s="452"/>
      <c r="G16" s="452"/>
      <c r="H16" s="452"/>
      <c r="I16" s="452"/>
      <c r="J16" s="452"/>
      <c r="K16" s="452"/>
      <c r="L16" s="452"/>
      <c r="M16" s="452"/>
      <c r="N16" s="452"/>
      <c r="O16" s="452"/>
      <c r="P16" s="453"/>
      <c r="Q16" s="453"/>
      <c r="R16" s="453"/>
      <c r="S16" s="453"/>
      <c r="T16" s="453"/>
      <c r="U16" s="453"/>
      <c r="V16" s="453"/>
      <c r="W16" s="453"/>
      <c r="X16" s="453"/>
      <c r="Y16" s="453"/>
      <c r="Z16" s="453"/>
      <c r="AA16" s="453"/>
      <c r="AB16" s="453"/>
      <c r="AC16" s="453"/>
      <c r="AD16" s="453"/>
      <c r="AE16" s="453"/>
      <c r="AF16" s="453"/>
      <c r="AG16" s="453"/>
      <c r="AH16" s="453"/>
      <c r="AI16" s="453"/>
      <c r="AJ16" s="454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H16" s="38"/>
      <c r="DF16" s="33"/>
    </row>
    <row r="17" spans="1:105" ht="12.75" customHeight="1" x14ac:dyDescent="0.2">
      <c r="A17" s="15"/>
      <c r="B17" s="107" t="s">
        <v>2</v>
      </c>
      <c r="C17" s="136" t="s">
        <v>27</v>
      </c>
      <c r="D17" s="442" t="s">
        <v>12</v>
      </c>
      <c r="E17" s="443"/>
      <c r="F17" s="443"/>
      <c r="G17" s="443"/>
      <c r="H17" s="443"/>
      <c r="I17" s="443"/>
      <c r="J17" s="443"/>
      <c r="K17" s="443"/>
      <c r="L17" s="443"/>
      <c r="M17" s="443"/>
      <c r="N17" s="444"/>
      <c r="O17" s="103"/>
      <c r="P17" s="455" t="s">
        <v>40</v>
      </c>
      <c r="Q17" s="456"/>
      <c r="R17" s="456"/>
      <c r="S17" s="456"/>
      <c r="T17" s="456"/>
      <c r="U17" s="456"/>
      <c r="V17" s="456"/>
      <c r="W17" s="456"/>
      <c r="X17" s="456"/>
      <c r="Y17" s="456"/>
      <c r="Z17" s="456"/>
      <c r="AA17" s="456"/>
      <c r="AB17" s="456"/>
      <c r="AC17" s="456"/>
      <c r="AD17" s="456"/>
      <c r="AE17" s="456"/>
      <c r="AF17" s="456"/>
      <c r="AG17" s="456"/>
      <c r="AH17" s="456"/>
      <c r="AI17" s="456"/>
      <c r="AJ17" s="457"/>
      <c r="AK17" s="203"/>
      <c r="AL17" s="353"/>
      <c r="AM17" s="114"/>
      <c r="AN17" s="114"/>
      <c r="AO17" s="114"/>
      <c r="AP17" s="114"/>
      <c r="AQ17" s="114"/>
      <c r="AR17" s="114"/>
      <c r="AS17" s="114"/>
      <c r="AT17" s="114"/>
      <c r="AU17" s="114"/>
      <c r="AV17" s="114"/>
      <c r="AW17" s="114"/>
      <c r="AX17" s="114"/>
      <c r="AY17" s="114"/>
      <c r="AZ17" s="114"/>
      <c r="BA17" s="114"/>
      <c r="BB17" s="114"/>
      <c r="BC17" s="114"/>
      <c r="BD17" s="114"/>
      <c r="BE17" s="114"/>
      <c r="BF17" s="114"/>
      <c r="BG17" s="114"/>
      <c r="BH17" s="114"/>
      <c r="BI17" s="114"/>
      <c r="BJ17" s="114"/>
      <c r="BK17" s="114"/>
      <c r="BL17" s="114"/>
      <c r="BM17" s="114"/>
      <c r="BN17" s="114"/>
      <c r="BO17" s="114"/>
      <c r="BP17" s="114"/>
      <c r="BQ17" s="114"/>
      <c r="BR17" s="114"/>
      <c r="BS17" s="114"/>
      <c r="BT17" s="114"/>
      <c r="BU17" s="114"/>
      <c r="BV17" s="114"/>
      <c r="BW17" s="114"/>
      <c r="BX17" s="114"/>
      <c r="BY17" s="114"/>
      <c r="BZ17" s="114"/>
      <c r="CA17" s="114"/>
      <c r="CB17" s="114"/>
      <c r="CC17" s="114"/>
      <c r="CD17" s="114"/>
      <c r="CE17" s="114"/>
      <c r="CF17" s="114"/>
      <c r="CG17" s="114"/>
      <c r="CH17" s="52"/>
      <c r="CI17" s="52"/>
      <c r="CZ17" s="46"/>
      <c r="DA17" s="46"/>
    </row>
    <row r="18" spans="1:105" ht="15" customHeight="1" x14ac:dyDescent="0.2">
      <c r="A18" s="15"/>
      <c r="B18" s="108">
        <v>1</v>
      </c>
      <c r="C18" s="124">
        <v>1</v>
      </c>
      <c r="D18" s="460" t="s">
        <v>48</v>
      </c>
      <c r="E18" s="461"/>
      <c r="F18" s="461"/>
      <c r="G18" s="461"/>
      <c r="H18" s="461"/>
      <c r="I18" s="461"/>
      <c r="J18" s="461"/>
      <c r="K18" s="461"/>
      <c r="L18" s="461"/>
      <c r="M18" s="461"/>
      <c r="N18" s="462"/>
      <c r="O18" s="99"/>
      <c r="P18" s="344" t="s">
        <v>80</v>
      </c>
      <c r="Q18" s="345"/>
      <c r="R18" s="345"/>
      <c r="S18" s="345"/>
      <c r="T18" s="345"/>
      <c r="U18" s="345"/>
      <c r="V18" s="345"/>
      <c r="W18" s="345"/>
      <c r="X18" s="345"/>
      <c r="Y18" s="345"/>
      <c r="Z18" s="345"/>
      <c r="AA18" s="345"/>
      <c r="AB18" s="345"/>
      <c r="AC18" s="345"/>
      <c r="AD18" s="345"/>
      <c r="AE18" s="345"/>
      <c r="AF18" s="345"/>
      <c r="AG18" s="345"/>
      <c r="AH18" s="345"/>
      <c r="AI18" s="345"/>
      <c r="AJ18" s="346"/>
      <c r="AK18" s="204"/>
      <c r="AL18" s="353"/>
      <c r="AM18" s="114"/>
      <c r="AN18" s="114"/>
      <c r="AO18" s="114"/>
      <c r="AP18" s="114"/>
      <c r="AQ18" s="114"/>
      <c r="AR18" s="114"/>
      <c r="AS18" s="114"/>
      <c r="AT18" s="114"/>
      <c r="AU18" s="114"/>
      <c r="AV18" s="114"/>
      <c r="AW18" s="114"/>
      <c r="AX18" s="114"/>
      <c r="AY18" s="114"/>
      <c r="AZ18" s="114"/>
      <c r="BA18" s="114"/>
      <c r="BB18" s="114"/>
      <c r="BC18" s="114"/>
      <c r="BD18" s="114"/>
      <c r="BE18" s="114"/>
      <c r="BF18" s="114"/>
      <c r="BG18" s="114"/>
      <c r="BH18" s="114"/>
      <c r="BI18" s="114"/>
      <c r="BJ18" s="114"/>
      <c r="BK18" s="114"/>
      <c r="BL18" s="114"/>
      <c r="BM18" s="114"/>
      <c r="BN18" s="114"/>
      <c r="BO18" s="114"/>
      <c r="BP18" s="114"/>
      <c r="BQ18" s="114"/>
      <c r="BR18" s="343"/>
      <c r="BS18" s="343"/>
      <c r="BT18" s="343"/>
      <c r="BU18" s="343"/>
      <c r="BV18" s="343"/>
      <c r="BW18" s="343"/>
      <c r="BX18" s="343"/>
      <c r="BY18" s="343"/>
      <c r="BZ18" s="343"/>
      <c r="CA18" s="343"/>
      <c r="CB18" s="343"/>
      <c r="CC18" s="343"/>
      <c r="CD18" s="343"/>
      <c r="CE18" s="343"/>
      <c r="CF18" s="343"/>
      <c r="CG18" s="343"/>
      <c r="CH18" s="51"/>
      <c r="CI18" s="51"/>
      <c r="CZ18" s="46"/>
      <c r="DA18" s="46"/>
    </row>
    <row r="19" spans="1:105" ht="15" customHeight="1" x14ac:dyDescent="0.2">
      <c r="A19" s="15"/>
      <c r="B19" s="108">
        <f>B18+1</f>
        <v>2</v>
      </c>
      <c r="C19" s="124">
        <v>1</v>
      </c>
      <c r="D19" s="463"/>
      <c r="E19" s="464"/>
      <c r="F19" s="464"/>
      <c r="G19" s="464"/>
      <c r="H19" s="464"/>
      <c r="I19" s="464"/>
      <c r="J19" s="464"/>
      <c r="K19" s="464"/>
      <c r="L19" s="464"/>
      <c r="M19" s="464"/>
      <c r="N19" s="465"/>
      <c r="O19" s="99"/>
      <c r="P19" s="344"/>
      <c r="Q19" s="345"/>
      <c r="R19" s="345"/>
      <c r="S19" s="345"/>
      <c r="T19" s="345"/>
      <c r="U19" s="345"/>
      <c r="V19" s="345"/>
      <c r="W19" s="345"/>
      <c r="X19" s="345"/>
      <c r="Y19" s="345"/>
      <c r="Z19" s="345"/>
      <c r="AA19" s="345"/>
      <c r="AB19" s="345"/>
      <c r="AC19" s="345"/>
      <c r="AD19" s="345"/>
      <c r="AE19" s="345"/>
      <c r="AF19" s="345"/>
      <c r="AG19" s="345"/>
      <c r="AH19" s="345"/>
      <c r="AI19" s="345"/>
      <c r="AJ19" s="346"/>
      <c r="AK19" s="204"/>
      <c r="AL19" s="353"/>
      <c r="AM19" s="114"/>
      <c r="AN19" s="114"/>
      <c r="AO19" s="114"/>
      <c r="AP19" s="114"/>
      <c r="AQ19" s="114"/>
      <c r="AR19" s="114"/>
      <c r="AS19" s="114"/>
      <c r="AT19" s="114"/>
      <c r="AU19" s="114"/>
      <c r="AV19" s="114"/>
      <c r="AW19" s="114"/>
      <c r="AX19" s="114"/>
      <c r="AY19" s="114"/>
      <c r="AZ19" s="114"/>
      <c r="BA19" s="114"/>
      <c r="BB19" s="114"/>
      <c r="BC19" s="114"/>
      <c r="BD19" s="114"/>
      <c r="BE19" s="114"/>
      <c r="BF19" s="114"/>
      <c r="BG19" s="114"/>
      <c r="BH19" s="114"/>
      <c r="BI19" s="114"/>
      <c r="BJ19" s="114"/>
      <c r="BK19" s="114"/>
      <c r="BL19" s="114"/>
      <c r="BM19" s="114"/>
      <c r="BN19" s="114"/>
      <c r="BO19" s="114"/>
      <c r="BP19" s="114"/>
      <c r="BQ19" s="114"/>
      <c r="BR19" s="342"/>
      <c r="BS19" s="342"/>
      <c r="BT19" s="342"/>
      <c r="BU19" s="342"/>
      <c r="BV19" s="342"/>
      <c r="BW19" s="342"/>
      <c r="BX19" s="342"/>
      <c r="BY19" s="342"/>
      <c r="BZ19" s="342"/>
      <c r="CA19" s="342"/>
      <c r="CB19" s="342"/>
      <c r="CC19" s="342"/>
      <c r="CD19" s="342"/>
      <c r="CE19" s="342"/>
      <c r="CF19" s="342"/>
      <c r="CG19" s="342"/>
      <c r="CH19" s="52"/>
      <c r="CI19" s="52"/>
      <c r="CZ19" s="46"/>
      <c r="DA19" s="46"/>
    </row>
    <row r="20" spans="1:105" ht="15" customHeight="1" x14ac:dyDescent="0.2">
      <c r="A20" s="15"/>
      <c r="B20" s="108">
        <f t="shared" ref="B20:B57" si="0">B19+1</f>
        <v>3</v>
      </c>
      <c r="C20" s="124">
        <v>1</v>
      </c>
      <c r="D20" s="466" t="s">
        <v>47</v>
      </c>
      <c r="E20" s="467"/>
      <c r="F20" s="467"/>
      <c r="G20" s="467"/>
      <c r="H20" s="467"/>
      <c r="I20" s="467"/>
      <c r="J20" s="467"/>
      <c r="K20" s="467"/>
      <c r="L20" s="467"/>
      <c r="M20" s="467"/>
      <c r="N20" s="468"/>
      <c r="O20" s="99"/>
      <c r="P20" s="344"/>
      <c r="Q20" s="345"/>
      <c r="R20" s="345"/>
      <c r="S20" s="345"/>
      <c r="T20" s="345"/>
      <c r="U20" s="345"/>
      <c r="V20" s="345"/>
      <c r="W20" s="345"/>
      <c r="X20" s="345"/>
      <c r="Y20" s="345"/>
      <c r="Z20" s="345"/>
      <c r="AA20" s="345"/>
      <c r="AB20" s="345"/>
      <c r="AC20" s="345"/>
      <c r="AD20" s="345"/>
      <c r="AE20" s="345"/>
      <c r="AF20" s="345"/>
      <c r="AG20" s="345"/>
      <c r="AH20" s="345"/>
      <c r="AI20" s="345"/>
      <c r="AJ20" s="346"/>
      <c r="AK20" s="204"/>
      <c r="AL20" s="353"/>
      <c r="AM20" s="114"/>
      <c r="AN20" s="114"/>
      <c r="AO20" s="114"/>
      <c r="AP20" s="114"/>
      <c r="AQ20" s="114"/>
      <c r="AR20" s="114"/>
      <c r="AS20" s="114"/>
      <c r="AT20" s="114"/>
      <c r="AU20" s="114"/>
      <c r="AV20" s="114"/>
      <c r="AW20" s="114"/>
      <c r="AX20" s="114"/>
      <c r="AY20" s="114"/>
      <c r="AZ20" s="114"/>
      <c r="BA20" s="114"/>
      <c r="BB20" s="114"/>
      <c r="BC20" s="114"/>
      <c r="BD20" s="114"/>
      <c r="BE20" s="114"/>
      <c r="BF20" s="114"/>
      <c r="BG20" s="114"/>
      <c r="BH20" s="114"/>
      <c r="BI20" s="114"/>
      <c r="BJ20" s="114"/>
      <c r="BK20" s="114"/>
      <c r="BL20" s="114"/>
      <c r="BM20" s="114"/>
      <c r="BN20" s="114"/>
      <c r="BO20" s="114"/>
      <c r="BP20" s="114"/>
      <c r="BQ20" s="114"/>
      <c r="BR20" s="342"/>
      <c r="BS20" s="342"/>
      <c r="BT20" s="342"/>
      <c r="BU20" s="342"/>
      <c r="BV20" s="342"/>
      <c r="BW20" s="342"/>
      <c r="BX20" s="342"/>
      <c r="BY20" s="342"/>
      <c r="BZ20" s="342"/>
      <c r="CA20" s="342"/>
      <c r="CB20" s="342"/>
      <c r="CC20" s="342"/>
      <c r="CD20" s="342"/>
      <c r="CE20" s="342"/>
      <c r="CF20" s="342"/>
      <c r="CG20" s="342"/>
      <c r="CH20" s="53"/>
      <c r="CI20" s="53"/>
      <c r="CZ20" s="46"/>
      <c r="DA20" s="46"/>
    </row>
    <row r="21" spans="1:105" ht="15" customHeight="1" x14ac:dyDescent="0.2">
      <c r="A21" s="15"/>
      <c r="B21" s="108">
        <f t="shared" si="0"/>
        <v>4</v>
      </c>
      <c r="C21" s="124">
        <v>1</v>
      </c>
      <c r="D21" s="469"/>
      <c r="E21" s="470"/>
      <c r="F21" s="470"/>
      <c r="G21" s="470"/>
      <c r="H21" s="470"/>
      <c r="I21" s="470"/>
      <c r="J21" s="470"/>
      <c r="K21" s="470"/>
      <c r="L21" s="470"/>
      <c r="M21" s="470"/>
      <c r="N21" s="471"/>
      <c r="O21" s="99"/>
      <c r="P21" s="344"/>
      <c r="Q21" s="345"/>
      <c r="R21" s="345"/>
      <c r="S21" s="345"/>
      <c r="T21" s="345"/>
      <c r="U21" s="345"/>
      <c r="V21" s="345"/>
      <c r="W21" s="345"/>
      <c r="X21" s="345"/>
      <c r="Y21" s="345"/>
      <c r="Z21" s="345"/>
      <c r="AA21" s="345"/>
      <c r="AB21" s="345"/>
      <c r="AC21" s="345"/>
      <c r="AD21" s="345"/>
      <c r="AE21" s="345"/>
      <c r="AF21" s="345"/>
      <c r="AG21" s="345"/>
      <c r="AH21" s="345"/>
      <c r="AI21" s="345"/>
      <c r="AJ21" s="346"/>
      <c r="AK21" s="204"/>
      <c r="AL21" s="353"/>
      <c r="AM21" s="114"/>
      <c r="AN21" s="114"/>
      <c r="AO21" s="114"/>
      <c r="AP21" s="114"/>
      <c r="AQ21" s="114"/>
      <c r="AR21" s="114"/>
      <c r="AS21" s="114"/>
      <c r="AT21" s="114"/>
      <c r="AU21" s="114"/>
      <c r="AV21" s="114"/>
      <c r="AW21" s="114"/>
      <c r="AX21" s="114"/>
      <c r="AY21" s="114"/>
      <c r="AZ21" s="114"/>
      <c r="BA21" s="114"/>
      <c r="BB21" s="114"/>
      <c r="BC21" s="114"/>
      <c r="BD21" s="114"/>
      <c r="BE21" s="114"/>
      <c r="BF21" s="114"/>
      <c r="BG21" s="114"/>
      <c r="BH21" s="114"/>
      <c r="BI21" s="114"/>
      <c r="BJ21" s="114"/>
      <c r="BK21" s="114"/>
      <c r="BL21" s="114"/>
      <c r="BM21" s="114"/>
      <c r="BN21" s="114"/>
      <c r="BO21" s="114"/>
      <c r="BP21" s="114"/>
      <c r="BQ21" s="114"/>
      <c r="BR21" s="360"/>
      <c r="BS21" s="360"/>
      <c r="BT21" s="360"/>
      <c r="BU21" s="360"/>
      <c r="BV21" s="360"/>
      <c r="BW21" s="360"/>
      <c r="BX21" s="360"/>
      <c r="BY21" s="360"/>
      <c r="BZ21" s="360"/>
      <c r="CA21" s="360"/>
      <c r="CB21" s="360"/>
      <c r="CC21" s="360"/>
      <c r="CD21" s="360"/>
      <c r="CE21" s="360"/>
      <c r="CF21" s="360"/>
      <c r="CG21" s="360"/>
      <c r="CH21" s="54"/>
      <c r="CI21" s="54"/>
      <c r="CZ21" s="46"/>
      <c r="DA21" s="46"/>
    </row>
    <row r="22" spans="1:105" ht="15" customHeight="1" x14ac:dyDescent="0.2">
      <c r="A22" s="15"/>
      <c r="B22" s="108">
        <f t="shared" si="0"/>
        <v>5</v>
      </c>
      <c r="C22" s="124">
        <v>1</v>
      </c>
      <c r="D22" s="472"/>
      <c r="E22" s="473"/>
      <c r="F22" s="473"/>
      <c r="G22" s="473"/>
      <c r="H22" s="473"/>
      <c r="I22" s="473"/>
      <c r="J22" s="473"/>
      <c r="K22" s="473"/>
      <c r="L22" s="473"/>
      <c r="M22" s="473"/>
      <c r="N22" s="474"/>
      <c r="O22" s="99"/>
      <c r="P22" s="344"/>
      <c r="Q22" s="345"/>
      <c r="R22" s="345"/>
      <c r="S22" s="345"/>
      <c r="T22" s="345"/>
      <c r="U22" s="345"/>
      <c r="V22" s="345"/>
      <c r="W22" s="345"/>
      <c r="X22" s="345"/>
      <c r="Y22" s="345"/>
      <c r="Z22" s="345"/>
      <c r="AA22" s="345"/>
      <c r="AB22" s="345"/>
      <c r="AC22" s="345"/>
      <c r="AD22" s="345"/>
      <c r="AE22" s="345"/>
      <c r="AF22" s="345"/>
      <c r="AG22" s="345"/>
      <c r="AH22" s="345"/>
      <c r="AI22" s="345"/>
      <c r="AJ22" s="346"/>
      <c r="AK22" s="204"/>
      <c r="AL22" s="353"/>
      <c r="AM22" s="114"/>
      <c r="AN22" s="114"/>
      <c r="AO22" s="114"/>
      <c r="AP22" s="114"/>
      <c r="AQ22" s="114"/>
      <c r="AR22" s="114"/>
      <c r="AS22" s="114"/>
      <c r="AT22" s="114"/>
      <c r="AU22" s="114"/>
      <c r="AV22" s="114"/>
      <c r="AW22" s="114"/>
      <c r="AX22" s="114"/>
      <c r="AY22" s="114"/>
      <c r="AZ22" s="114"/>
      <c r="BA22" s="114"/>
      <c r="BB22" s="114"/>
      <c r="BC22" s="114"/>
      <c r="BD22" s="114"/>
      <c r="BE22" s="114"/>
      <c r="BF22" s="114"/>
      <c r="BG22" s="114"/>
      <c r="BH22" s="114"/>
      <c r="BI22" s="114"/>
      <c r="BJ22" s="114"/>
      <c r="BK22" s="114"/>
      <c r="BL22" s="114"/>
      <c r="BM22" s="114"/>
      <c r="BN22" s="114"/>
      <c r="BO22" s="114"/>
      <c r="BP22" s="114"/>
      <c r="BQ22" s="114"/>
      <c r="BR22" s="342"/>
      <c r="BS22" s="342"/>
      <c r="BT22" s="342"/>
      <c r="BU22" s="342"/>
      <c r="BV22" s="342"/>
      <c r="BW22" s="342"/>
      <c r="BX22" s="342"/>
      <c r="BY22" s="342"/>
      <c r="BZ22" s="342"/>
      <c r="CA22" s="342"/>
      <c r="CB22" s="342"/>
      <c r="CC22" s="342"/>
      <c r="CD22" s="342"/>
      <c r="CE22" s="342"/>
      <c r="CF22" s="342"/>
      <c r="CG22" s="342"/>
      <c r="CH22" s="52"/>
      <c r="CI22" s="52"/>
      <c r="CZ22" s="46"/>
      <c r="DA22" s="46"/>
    </row>
    <row r="23" spans="1:105" ht="15" customHeight="1" x14ac:dyDescent="0.2">
      <c r="A23" s="15"/>
      <c r="B23" s="108">
        <f t="shared" si="0"/>
        <v>6</v>
      </c>
      <c r="C23" s="124">
        <v>1</v>
      </c>
      <c r="D23" s="357" t="s">
        <v>49</v>
      </c>
      <c r="E23" s="358"/>
      <c r="F23" s="358"/>
      <c r="G23" s="358"/>
      <c r="H23" s="358"/>
      <c r="I23" s="358"/>
      <c r="J23" s="358"/>
      <c r="K23" s="358"/>
      <c r="L23" s="358"/>
      <c r="M23" s="358"/>
      <c r="N23" s="359"/>
      <c r="O23" s="99"/>
      <c r="P23" s="344"/>
      <c r="Q23" s="345"/>
      <c r="R23" s="345"/>
      <c r="S23" s="345"/>
      <c r="T23" s="345"/>
      <c r="U23" s="345"/>
      <c r="V23" s="345"/>
      <c r="W23" s="345"/>
      <c r="X23" s="345"/>
      <c r="Y23" s="345"/>
      <c r="Z23" s="345"/>
      <c r="AA23" s="345"/>
      <c r="AB23" s="345"/>
      <c r="AC23" s="345"/>
      <c r="AD23" s="345"/>
      <c r="AE23" s="345"/>
      <c r="AF23" s="345"/>
      <c r="AG23" s="345"/>
      <c r="AH23" s="345"/>
      <c r="AI23" s="345"/>
      <c r="AJ23" s="346"/>
      <c r="AK23" s="204"/>
      <c r="AL23" s="353"/>
      <c r="AM23" s="114"/>
      <c r="AN23" s="114"/>
      <c r="AO23" s="114"/>
      <c r="AP23" s="114"/>
      <c r="AQ23" s="114"/>
      <c r="AR23" s="114"/>
      <c r="AS23" s="114"/>
      <c r="AT23" s="114"/>
      <c r="AU23" s="114"/>
      <c r="AV23" s="114"/>
      <c r="AW23" s="114"/>
      <c r="AX23" s="114"/>
      <c r="AY23" s="114"/>
      <c r="AZ23" s="114"/>
      <c r="BA23" s="114"/>
      <c r="BB23" s="114"/>
      <c r="BC23" s="114"/>
      <c r="BD23" s="114"/>
      <c r="BE23" s="114"/>
      <c r="BF23" s="114"/>
      <c r="BG23" s="114"/>
      <c r="BH23" s="114"/>
      <c r="BI23" s="114"/>
      <c r="BJ23" s="114"/>
      <c r="BK23" s="114"/>
      <c r="BL23" s="114"/>
      <c r="BM23" s="114"/>
      <c r="BN23" s="114"/>
      <c r="BO23" s="114"/>
      <c r="BP23" s="114"/>
      <c r="BQ23" s="114"/>
      <c r="BR23" s="360"/>
      <c r="BS23" s="360"/>
      <c r="BT23" s="360"/>
      <c r="BU23" s="360"/>
      <c r="BV23" s="360"/>
      <c r="BW23" s="360"/>
      <c r="BX23" s="360"/>
      <c r="BY23" s="360"/>
      <c r="BZ23" s="360"/>
      <c r="CA23" s="360"/>
      <c r="CB23" s="360"/>
      <c r="CC23" s="360"/>
      <c r="CD23" s="360"/>
      <c r="CE23" s="360"/>
      <c r="CF23" s="360"/>
      <c r="CG23" s="360"/>
      <c r="CH23" s="53"/>
      <c r="CI23" s="53"/>
      <c r="CZ23" s="46"/>
      <c r="DA23" s="46"/>
    </row>
    <row r="24" spans="1:105" ht="15" customHeight="1" x14ac:dyDescent="0.2">
      <c r="A24" s="15"/>
      <c r="B24" s="108">
        <f t="shared" si="0"/>
        <v>7</v>
      </c>
      <c r="C24" s="124">
        <v>1</v>
      </c>
      <c r="D24" s="357" t="s">
        <v>50</v>
      </c>
      <c r="E24" s="358"/>
      <c r="F24" s="358"/>
      <c r="G24" s="358"/>
      <c r="H24" s="358"/>
      <c r="I24" s="358"/>
      <c r="J24" s="358"/>
      <c r="K24" s="358"/>
      <c r="L24" s="358"/>
      <c r="M24" s="358"/>
      <c r="N24" s="359"/>
      <c r="O24" s="99"/>
      <c r="P24" s="347" t="s">
        <v>78</v>
      </c>
      <c r="Q24" s="348"/>
      <c r="R24" s="348"/>
      <c r="S24" s="348"/>
      <c r="T24" s="348"/>
      <c r="U24" s="348"/>
      <c r="V24" s="348"/>
      <c r="W24" s="348"/>
      <c r="X24" s="348"/>
      <c r="Y24" s="348"/>
      <c r="Z24" s="348"/>
      <c r="AA24" s="348"/>
      <c r="AB24" s="348"/>
      <c r="AC24" s="348"/>
      <c r="AD24" s="348"/>
      <c r="AE24" s="348"/>
      <c r="AF24" s="348"/>
      <c r="AG24" s="348"/>
      <c r="AH24" s="348"/>
      <c r="AI24" s="348"/>
      <c r="AJ24" s="349"/>
      <c r="AK24" s="204"/>
      <c r="AL24" s="353"/>
      <c r="AM24" s="114"/>
      <c r="AN24" s="114"/>
      <c r="AO24" s="114"/>
      <c r="AP24" s="114"/>
      <c r="AQ24" s="114"/>
      <c r="AR24" s="114"/>
      <c r="AS24" s="114"/>
      <c r="AT24" s="114"/>
      <c r="AU24" s="114"/>
      <c r="AV24" s="114"/>
      <c r="AW24" s="114"/>
      <c r="AX24" s="114"/>
      <c r="AY24" s="114"/>
      <c r="AZ24" s="114"/>
      <c r="BA24" s="114"/>
      <c r="BB24" s="114"/>
      <c r="BC24" s="114"/>
      <c r="BD24" s="114"/>
      <c r="BE24" s="114"/>
      <c r="BF24" s="114"/>
      <c r="BG24" s="114"/>
      <c r="BH24" s="114"/>
      <c r="BI24" s="114"/>
      <c r="BJ24" s="114"/>
      <c r="BK24" s="114"/>
      <c r="BL24" s="114"/>
      <c r="BM24" s="114"/>
      <c r="BN24" s="114"/>
      <c r="BO24" s="114"/>
      <c r="BP24" s="114"/>
      <c r="BQ24" s="114"/>
      <c r="BR24" s="342"/>
      <c r="BS24" s="342"/>
      <c r="BT24" s="342"/>
      <c r="BU24" s="342"/>
      <c r="BV24" s="342"/>
      <c r="BW24" s="342"/>
      <c r="BX24" s="342"/>
      <c r="BY24" s="342"/>
      <c r="BZ24" s="342"/>
      <c r="CA24" s="342"/>
      <c r="CB24" s="342"/>
      <c r="CC24" s="342"/>
      <c r="CD24" s="342"/>
      <c r="CE24" s="342"/>
      <c r="CF24" s="342"/>
      <c r="CG24" s="342"/>
      <c r="CH24" s="53"/>
      <c r="CI24" s="53"/>
      <c r="CZ24" s="46"/>
      <c r="DA24" s="46"/>
    </row>
    <row r="25" spans="1:105" ht="15" customHeight="1" x14ac:dyDescent="0.2">
      <c r="A25" s="15"/>
      <c r="B25" s="108">
        <f t="shared" si="0"/>
        <v>8</v>
      </c>
      <c r="C25" s="124">
        <v>1</v>
      </c>
      <c r="D25" s="357" t="s">
        <v>51</v>
      </c>
      <c r="E25" s="358"/>
      <c r="F25" s="358"/>
      <c r="G25" s="358"/>
      <c r="H25" s="358"/>
      <c r="I25" s="358"/>
      <c r="J25" s="358"/>
      <c r="K25" s="358"/>
      <c r="L25" s="358"/>
      <c r="M25" s="358"/>
      <c r="N25" s="359"/>
      <c r="O25" s="99"/>
      <c r="P25" s="344" t="s">
        <v>80</v>
      </c>
      <c r="Q25" s="345"/>
      <c r="R25" s="345"/>
      <c r="S25" s="345"/>
      <c r="T25" s="345"/>
      <c r="U25" s="345"/>
      <c r="V25" s="345"/>
      <c r="W25" s="345"/>
      <c r="X25" s="345"/>
      <c r="Y25" s="345"/>
      <c r="Z25" s="345"/>
      <c r="AA25" s="345"/>
      <c r="AB25" s="345"/>
      <c r="AC25" s="345"/>
      <c r="AD25" s="345"/>
      <c r="AE25" s="345"/>
      <c r="AF25" s="345"/>
      <c r="AG25" s="345"/>
      <c r="AH25" s="345"/>
      <c r="AI25" s="345"/>
      <c r="AJ25" s="346"/>
      <c r="AK25" s="204"/>
      <c r="AL25" s="353"/>
      <c r="AM25" s="114"/>
      <c r="AN25" s="114"/>
      <c r="AO25" s="114"/>
      <c r="AP25" s="114"/>
      <c r="AQ25" s="114"/>
      <c r="AR25" s="114"/>
      <c r="AS25" s="114"/>
      <c r="AT25" s="114"/>
      <c r="AU25" s="114"/>
      <c r="AV25" s="114"/>
      <c r="AW25" s="114"/>
      <c r="AX25" s="114"/>
      <c r="AY25" s="114"/>
      <c r="AZ25" s="114"/>
      <c r="BA25" s="114"/>
      <c r="BB25" s="114"/>
      <c r="BC25" s="114"/>
      <c r="BD25" s="114"/>
      <c r="BE25" s="114"/>
      <c r="BF25" s="114"/>
      <c r="BG25" s="114"/>
      <c r="BH25" s="114"/>
      <c r="BI25" s="114"/>
      <c r="BJ25" s="114"/>
      <c r="BK25" s="114"/>
      <c r="BL25" s="114"/>
      <c r="BM25" s="114"/>
      <c r="BN25" s="114"/>
      <c r="BO25" s="114"/>
      <c r="BP25" s="114"/>
      <c r="BQ25" s="114"/>
      <c r="BR25" s="360"/>
      <c r="BS25" s="360"/>
      <c r="BT25" s="360"/>
      <c r="BU25" s="360"/>
      <c r="BV25" s="360"/>
      <c r="BW25" s="360"/>
      <c r="BX25" s="360"/>
      <c r="BY25" s="360"/>
      <c r="BZ25" s="360"/>
      <c r="CA25" s="360"/>
      <c r="CB25" s="360"/>
      <c r="CC25" s="360"/>
      <c r="CD25" s="360"/>
      <c r="CE25" s="360"/>
      <c r="CF25" s="360"/>
      <c r="CG25" s="360"/>
      <c r="CH25" s="53"/>
      <c r="CI25" s="53"/>
      <c r="CZ25" s="46"/>
      <c r="DA25" s="46"/>
    </row>
    <row r="26" spans="1:105" ht="15" customHeight="1" x14ac:dyDescent="0.2">
      <c r="A26" s="15"/>
      <c r="B26" s="108">
        <f t="shared" si="0"/>
        <v>9</v>
      </c>
      <c r="C26" s="124">
        <v>1</v>
      </c>
      <c r="D26" s="357" t="s">
        <v>52</v>
      </c>
      <c r="E26" s="358"/>
      <c r="F26" s="358"/>
      <c r="G26" s="358"/>
      <c r="H26" s="358"/>
      <c r="I26" s="358"/>
      <c r="J26" s="358"/>
      <c r="K26" s="358"/>
      <c r="L26" s="358"/>
      <c r="M26" s="358"/>
      <c r="N26" s="359"/>
      <c r="O26" s="99"/>
      <c r="P26" s="344"/>
      <c r="Q26" s="345"/>
      <c r="R26" s="345"/>
      <c r="S26" s="345"/>
      <c r="T26" s="345"/>
      <c r="U26" s="345"/>
      <c r="V26" s="345"/>
      <c r="W26" s="345"/>
      <c r="X26" s="345"/>
      <c r="Y26" s="345"/>
      <c r="Z26" s="345"/>
      <c r="AA26" s="345"/>
      <c r="AB26" s="345"/>
      <c r="AC26" s="345"/>
      <c r="AD26" s="345"/>
      <c r="AE26" s="345"/>
      <c r="AF26" s="345"/>
      <c r="AG26" s="345"/>
      <c r="AH26" s="345"/>
      <c r="AI26" s="345"/>
      <c r="AJ26" s="346"/>
      <c r="AK26" s="204"/>
      <c r="AL26" s="353"/>
      <c r="AM26" s="114"/>
      <c r="AN26" s="114"/>
      <c r="AO26" s="114"/>
      <c r="AP26" s="114"/>
      <c r="AQ26" s="114"/>
      <c r="AR26" s="114"/>
      <c r="AS26" s="114"/>
      <c r="AT26" s="114"/>
      <c r="AU26" s="114"/>
      <c r="AV26" s="114"/>
      <c r="AW26" s="114"/>
      <c r="AX26" s="114"/>
      <c r="AY26" s="114"/>
      <c r="AZ26" s="114"/>
      <c r="BA26" s="114"/>
      <c r="BB26" s="114"/>
      <c r="BC26" s="114"/>
      <c r="BD26" s="114"/>
      <c r="BE26" s="114"/>
      <c r="BF26" s="114"/>
      <c r="BG26" s="114"/>
      <c r="BH26" s="114"/>
      <c r="BI26" s="114"/>
      <c r="BJ26" s="114"/>
      <c r="BK26" s="114"/>
      <c r="BL26" s="114"/>
      <c r="BM26" s="114"/>
      <c r="BN26" s="114"/>
      <c r="BO26" s="114"/>
      <c r="BP26" s="114"/>
      <c r="BQ26" s="114"/>
      <c r="BR26" s="342"/>
      <c r="BS26" s="342"/>
      <c r="BT26" s="342"/>
      <c r="BU26" s="342"/>
      <c r="BV26" s="342"/>
      <c r="BW26" s="342"/>
      <c r="BX26" s="342"/>
      <c r="BY26" s="342"/>
      <c r="BZ26" s="342"/>
      <c r="CA26" s="342"/>
      <c r="CB26" s="342"/>
      <c r="CC26" s="342"/>
      <c r="CD26" s="342"/>
      <c r="CE26" s="342"/>
      <c r="CF26" s="342"/>
      <c r="CG26" s="342"/>
      <c r="CH26" s="53"/>
      <c r="CI26" s="53"/>
      <c r="CZ26" s="46"/>
      <c r="DA26" s="46"/>
    </row>
    <row r="27" spans="1:105" ht="15" customHeight="1" x14ac:dyDescent="0.2">
      <c r="A27" s="15"/>
      <c r="B27" s="108">
        <f t="shared" si="0"/>
        <v>10</v>
      </c>
      <c r="C27" s="124">
        <v>1</v>
      </c>
      <c r="D27" s="377" t="s">
        <v>53</v>
      </c>
      <c r="E27" s="378"/>
      <c r="F27" s="378"/>
      <c r="G27" s="378"/>
      <c r="H27" s="378"/>
      <c r="I27" s="378"/>
      <c r="J27" s="378"/>
      <c r="K27" s="378"/>
      <c r="L27" s="378"/>
      <c r="M27" s="378"/>
      <c r="N27" s="379"/>
      <c r="O27" s="99"/>
      <c r="P27" s="347" t="s">
        <v>78</v>
      </c>
      <c r="Q27" s="348"/>
      <c r="R27" s="348"/>
      <c r="S27" s="348"/>
      <c r="T27" s="348"/>
      <c r="U27" s="348"/>
      <c r="V27" s="348"/>
      <c r="W27" s="348"/>
      <c r="X27" s="348"/>
      <c r="Y27" s="348"/>
      <c r="Z27" s="348"/>
      <c r="AA27" s="348"/>
      <c r="AB27" s="348"/>
      <c r="AC27" s="348"/>
      <c r="AD27" s="348"/>
      <c r="AE27" s="348"/>
      <c r="AF27" s="348"/>
      <c r="AG27" s="348"/>
      <c r="AH27" s="348"/>
      <c r="AI27" s="348"/>
      <c r="AJ27" s="349"/>
      <c r="AK27" s="204"/>
      <c r="AL27" s="353"/>
      <c r="AM27" s="114"/>
      <c r="AN27" s="114"/>
      <c r="AO27" s="114"/>
      <c r="AP27" s="114"/>
      <c r="AQ27" s="114"/>
      <c r="AR27" s="114"/>
      <c r="AS27" s="114"/>
      <c r="AT27" s="114"/>
      <c r="AU27" s="114"/>
      <c r="AV27" s="114"/>
      <c r="AW27" s="114"/>
      <c r="AX27" s="114"/>
      <c r="AY27" s="114"/>
      <c r="AZ27" s="114"/>
      <c r="BA27" s="114"/>
      <c r="BB27" s="114"/>
      <c r="BC27" s="114"/>
      <c r="BD27" s="114"/>
      <c r="BE27" s="114"/>
      <c r="BF27" s="114"/>
      <c r="BG27" s="114"/>
      <c r="BH27" s="114"/>
      <c r="BI27" s="114"/>
      <c r="BJ27" s="114"/>
      <c r="BK27" s="114"/>
      <c r="BL27" s="114"/>
      <c r="BM27" s="114"/>
      <c r="BN27" s="114"/>
      <c r="BO27" s="114"/>
      <c r="BP27" s="114"/>
      <c r="BQ27" s="114"/>
      <c r="BR27" s="360"/>
      <c r="BS27" s="360"/>
      <c r="BT27" s="360"/>
      <c r="BU27" s="360"/>
      <c r="BV27" s="360"/>
      <c r="BW27" s="360"/>
      <c r="BX27" s="360"/>
      <c r="BY27" s="360"/>
      <c r="BZ27" s="360"/>
      <c r="CA27" s="360"/>
      <c r="CB27" s="360"/>
      <c r="CC27" s="360"/>
      <c r="CD27" s="360"/>
      <c r="CE27" s="360"/>
      <c r="CF27" s="360"/>
      <c r="CG27" s="360"/>
      <c r="CH27" s="53"/>
      <c r="CI27" s="53"/>
      <c r="CZ27" s="46"/>
      <c r="DA27" s="46"/>
    </row>
    <row r="28" spans="1:105" ht="15" customHeight="1" x14ac:dyDescent="0.2">
      <c r="A28" s="15"/>
      <c r="B28" s="108">
        <f t="shared" si="0"/>
        <v>11</v>
      </c>
      <c r="C28" s="124">
        <v>1</v>
      </c>
      <c r="D28" s="361" t="s">
        <v>54</v>
      </c>
      <c r="E28" s="362"/>
      <c r="F28" s="362"/>
      <c r="G28" s="362"/>
      <c r="H28" s="362"/>
      <c r="I28" s="362"/>
      <c r="J28" s="362"/>
      <c r="K28" s="362"/>
      <c r="L28" s="362"/>
      <c r="M28" s="362"/>
      <c r="N28" s="363"/>
      <c r="O28" s="99"/>
      <c r="P28" s="347"/>
      <c r="Q28" s="348"/>
      <c r="R28" s="348"/>
      <c r="S28" s="348"/>
      <c r="T28" s="348"/>
      <c r="U28" s="348"/>
      <c r="V28" s="348"/>
      <c r="W28" s="348"/>
      <c r="X28" s="348"/>
      <c r="Y28" s="348"/>
      <c r="Z28" s="348"/>
      <c r="AA28" s="348"/>
      <c r="AB28" s="348"/>
      <c r="AC28" s="348"/>
      <c r="AD28" s="348"/>
      <c r="AE28" s="348"/>
      <c r="AF28" s="348"/>
      <c r="AG28" s="348"/>
      <c r="AH28" s="348"/>
      <c r="AI28" s="348"/>
      <c r="AJ28" s="349"/>
      <c r="AK28" s="204"/>
      <c r="AL28" s="353"/>
      <c r="AM28" s="114"/>
      <c r="AN28" s="114"/>
      <c r="AO28" s="114"/>
      <c r="AP28" s="114"/>
      <c r="AQ28" s="114"/>
      <c r="AR28" s="114"/>
      <c r="AS28" s="114"/>
      <c r="AT28" s="114"/>
      <c r="AU28" s="114"/>
      <c r="AV28" s="114"/>
      <c r="AW28" s="114"/>
      <c r="AX28" s="114"/>
      <c r="AY28" s="114"/>
      <c r="AZ28" s="114"/>
      <c r="BA28" s="114"/>
      <c r="BB28" s="114"/>
      <c r="BC28" s="114"/>
      <c r="BD28" s="114"/>
      <c r="BE28" s="114"/>
      <c r="BF28" s="114"/>
      <c r="BG28" s="114"/>
      <c r="BH28" s="114"/>
      <c r="BI28" s="114"/>
      <c r="BJ28" s="114"/>
      <c r="BK28" s="114"/>
      <c r="BL28" s="114"/>
      <c r="BM28" s="114"/>
      <c r="BN28" s="114"/>
      <c r="BO28" s="114"/>
      <c r="BP28" s="114"/>
      <c r="BQ28" s="114"/>
      <c r="BR28" s="360"/>
      <c r="BS28" s="360"/>
      <c r="BT28" s="360"/>
      <c r="BU28" s="360"/>
      <c r="BV28" s="360"/>
      <c r="BW28" s="360"/>
      <c r="BX28" s="360"/>
      <c r="BY28" s="360"/>
      <c r="BZ28" s="360"/>
      <c r="CA28" s="360"/>
      <c r="CB28" s="360"/>
      <c r="CC28" s="360"/>
      <c r="CD28" s="360"/>
      <c r="CE28" s="360"/>
      <c r="CF28" s="360"/>
      <c r="CG28" s="360"/>
      <c r="CH28" s="53"/>
      <c r="CI28" s="53"/>
      <c r="CZ28" s="46"/>
      <c r="DA28" s="46"/>
    </row>
    <row r="29" spans="1:105" ht="15" customHeight="1" x14ac:dyDescent="0.2">
      <c r="A29" s="15"/>
      <c r="B29" s="108">
        <f t="shared" si="0"/>
        <v>12</v>
      </c>
      <c r="C29" s="124">
        <v>1</v>
      </c>
      <c r="D29" s="426" t="s">
        <v>55</v>
      </c>
      <c r="E29" s="427"/>
      <c r="F29" s="427"/>
      <c r="G29" s="427"/>
      <c r="H29" s="427"/>
      <c r="I29" s="427"/>
      <c r="J29" s="427"/>
      <c r="K29" s="427"/>
      <c r="L29" s="427"/>
      <c r="M29" s="427"/>
      <c r="N29" s="428"/>
      <c r="O29" s="99"/>
      <c r="P29" s="344" t="s">
        <v>80</v>
      </c>
      <c r="Q29" s="345"/>
      <c r="R29" s="345"/>
      <c r="S29" s="345"/>
      <c r="T29" s="345"/>
      <c r="U29" s="345"/>
      <c r="V29" s="345"/>
      <c r="W29" s="345"/>
      <c r="X29" s="345"/>
      <c r="Y29" s="345"/>
      <c r="Z29" s="345"/>
      <c r="AA29" s="345"/>
      <c r="AB29" s="345"/>
      <c r="AC29" s="345"/>
      <c r="AD29" s="345"/>
      <c r="AE29" s="345"/>
      <c r="AF29" s="345"/>
      <c r="AG29" s="345"/>
      <c r="AH29" s="345"/>
      <c r="AI29" s="345"/>
      <c r="AJ29" s="346"/>
      <c r="AK29" s="204"/>
      <c r="AL29" s="353"/>
      <c r="AM29" s="114"/>
      <c r="AN29" s="114"/>
      <c r="AO29" s="114"/>
      <c r="AP29" s="114"/>
      <c r="AQ29" s="114"/>
      <c r="AR29" s="114"/>
      <c r="AS29" s="114"/>
      <c r="AT29" s="114"/>
      <c r="AU29" s="114"/>
      <c r="AV29" s="114"/>
      <c r="AW29" s="114"/>
      <c r="AX29" s="114"/>
      <c r="AY29" s="114"/>
      <c r="AZ29" s="114"/>
      <c r="BA29" s="114"/>
      <c r="BB29" s="114"/>
      <c r="BC29" s="114"/>
      <c r="BD29" s="114"/>
      <c r="BE29" s="114"/>
      <c r="BF29" s="114"/>
      <c r="BG29" s="114"/>
      <c r="BH29" s="114"/>
      <c r="BI29" s="114"/>
      <c r="BJ29" s="114"/>
      <c r="BK29" s="114"/>
      <c r="BL29" s="114"/>
      <c r="BM29" s="114"/>
      <c r="BN29" s="114"/>
      <c r="BO29" s="114"/>
      <c r="BP29" s="114"/>
      <c r="BQ29" s="114"/>
      <c r="BR29" s="342"/>
      <c r="BS29" s="342"/>
      <c r="BT29" s="342"/>
      <c r="BU29" s="342"/>
      <c r="BV29" s="342"/>
      <c r="BW29" s="342"/>
      <c r="BX29" s="342"/>
      <c r="BY29" s="342"/>
      <c r="BZ29" s="342"/>
      <c r="CA29" s="342"/>
      <c r="CB29" s="342"/>
      <c r="CC29" s="342"/>
      <c r="CD29" s="342"/>
      <c r="CE29" s="342"/>
      <c r="CF29" s="342"/>
      <c r="CG29" s="342"/>
      <c r="CH29" s="53"/>
      <c r="CI29" s="53"/>
      <c r="CZ29" s="46"/>
      <c r="DA29" s="46"/>
    </row>
    <row r="30" spans="1:105" ht="28.5" customHeight="1" x14ac:dyDescent="0.2">
      <c r="A30" s="15"/>
      <c r="B30" s="108">
        <f t="shared" si="0"/>
        <v>13</v>
      </c>
      <c r="C30" s="124">
        <v>1</v>
      </c>
      <c r="D30" s="361" t="s">
        <v>54</v>
      </c>
      <c r="E30" s="362"/>
      <c r="F30" s="362"/>
      <c r="G30" s="362"/>
      <c r="H30" s="362"/>
      <c r="I30" s="362"/>
      <c r="J30" s="362"/>
      <c r="K30" s="362"/>
      <c r="L30" s="362"/>
      <c r="M30" s="362"/>
      <c r="N30" s="363"/>
      <c r="O30" s="99"/>
      <c r="P30" s="347" t="s">
        <v>79</v>
      </c>
      <c r="Q30" s="348"/>
      <c r="R30" s="348"/>
      <c r="S30" s="348"/>
      <c r="T30" s="348"/>
      <c r="U30" s="348"/>
      <c r="V30" s="348"/>
      <c r="W30" s="348"/>
      <c r="X30" s="348"/>
      <c r="Y30" s="348"/>
      <c r="Z30" s="348"/>
      <c r="AA30" s="348"/>
      <c r="AB30" s="348"/>
      <c r="AC30" s="348"/>
      <c r="AD30" s="348"/>
      <c r="AE30" s="348"/>
      <c r="AF30" s="348"/>
      <c r="AG30" s="348"/>
      <c r="AH30" s="348"/>
      <c r="AI30" s="348"/>
      <c r="AJ30" s="349"/>
      <c r="AK30" s="204"/>
      <c r="AL30" s="353"/>
      <c r="AM30" s="114"/>
      <c r="AN30" s="114"/>
      <c r="AO30" s="114"/>
      <c r="AP30" s="114"/>
      <c r="AQ30" s="114"/>
      <c r="AR30" s="114"/>
      <c r="AS30" s="114"/>
      <c r="AT30" s="114"/>
      <c r="AU30" s="114"/>
      <c r="AV30" s="114"/>
      <c r="AW30" s="114"/>
      <c r="AX30" s="114"/>
      <c r="AY30" s="114"/>
      <c r="AZ30" s="114"/>
      <c r="BA30" s="114"/>
      <c r="BB30" s="114"/>
      <c r="BC30" s="114"/>
      <c r="BD30" s="114"/>
      <c r="BE30" s="114"/>
      <c r="BF30" s="114"/>
      <c r="BG30" s="114"/>
      <c r="BH30" s="114"/>
      <c r="BI30" s="114"/>
      <c r="BJ30" s="114"/>
      <c r="BK30" s="114"/>
      <c r="BL30" s="114"/>
      <c r="BM30" s="114"/>
      <c r="BN30" s="114"/>
      <c r="BO30" s="114"/>
      <c r="BP30" s="114"/>
      <c r="BQ30" s="114"/>
      <c r="BR30" s="342"/>
      <c r="BS30" s="342"/>
      <c r="BT30" s="342"/>
      <c r="BU30" s="342"/>
      <c r="BV30" s="342"/>
      <c r="BW30" s="342"/>
      <c r="BX30" s="342"/>
      <c r="BY30" s="342"/>
      <c r="BZ30" s="342"/>
      <c r="CA30" s="342"/>
      <c r="CB30" s="342"/>
      <c r="CC30" s="342"/>
      <c r="CD30" s="342"/>
      <c r="CE30" s="342"/>
      <c r="CF30" s="342"/>
      <c r="CG30" s="342"/>
      <c r="CH30" s="53"/>
      <c r="CI30" s="53"/>
      <c r="CZ30" s="46"/>
      <c r="DA30" s="46"/>
    </row>
    <row r="31" spans="1:105" ht="15" customHeight="1" x14ac:dyDescent="0.2">
      <c r="A31" s="15"/>
      <c r="B31" s="108">
        <f t="shared" si="0"/>
        <v>14</v>
      </c>
      <c r="C31" s="124">
        <v>1</v>
      </c>
      <c r="D31" s="357" t="s">
        <v>56</v>
      </c>
      <c r="E31" s="358"/>
      <c r="F31" s="358"/>
      <c r="G31" s="358"/>
      <c r="H31" s="358"/>
      <c r="I31" s="358"/>
      <c r="J31" s="358"/>
      <c r="K31" s="358"/>
      <c r="L31" s="358"/>
      <c r="M31" s="358"/>
      <c r="N31" s="359"/>
      <c r="O31" s="99"/>
      <c r="P31" s="347"/>
      <c r="Q31" s="348"/>
      <c r="R31" s="348"/>
      <c r="S31" s="348"/>
      <c r="T31" s="348"/>
      <c r="U31" s="348"/>
      <c r="V31" s="348"/>
      <c r="W31" s="348"/>
      <c r="X31" s="348"/>
      <c r="Y31" s="348"/>
      <c r="Z31" s="348"/>
      <c r="AA31" s="348"/>
      <c r="AB31" s="348"/>
      <c r="AC31" s="348"/>
      <c r="AD31" s="348"/>
      <c r="AE31" s="348"/>
      <c r="AF31" s="348"/>
      <c r="AG31" s="348"/>
      <c r="AH31" s="348"/>
      <c r="AI31" s="348"/>
      <c r="AJ31" s="349"/>
      <c r="AK31" s="204"/>
      <c r="AL31" s="353"/>
      <c r="AM31" s="114"/>
      <c r="AN31" s="114"/>
      <c r="AO31" s="114"/>
      <c r="AP31" s="114"/>
      <c r="AQ31" s="114"/>
      <c r="AR31" s="114"/>
      <c r="AS31" s="114"/>
      <c r="AT31" s="114"/>
      <c r="AU31" s="114"/>
      <c r="AV31" s="114"/>
      <c r="AW31" s="114"/>
      <c r="AX31" s="114"/>
      <c r="AY31" s="114"/>
      <c r="AZ31" s="114"/>
      <c r="BA31" s="114"/>
      <c r="BB31" s="114"/>
      <c r="BC31" s="114"/>
      <c r="BD31" s="114"/>
      <c r="BE31" s="114"/>
      <c r="BF31" s="114"/>
      <c r="BG31" s="114"/>
      <c r="BH31" s="114"/>
      <c r="BI31" s="114"/>
      <c r="BJ31" s="114"/>
      <c r="BK31" s="114"/>
      <c r="BL31" s="114"/>
      <c r="BM31" s="114"/>
      <c r="BN31" s="114"/>
      <c r="BO31" s="114"/>
      <c r="BP31" s="114"/>
      <c r="BQ31" s="114"/>
      <c r="BR31" s="342"/>
      <c r="BS31" s="342"/>
      <c r="BT31" s="342"/>
      <c r="BU31" s="342"/>
      <c r="BV31" s="342"/>
      <c r="BW31" s="342"/>
      <c r="BX31" s="342"/>
      <c r="BY31" s="342"/>
      <c r="BZ31" s="342"/>
      <c r="CA31" s="342"/>
      <c r="CB31" s="342"/>
      <c r="CC31" s="342"/>
      <c r="CD31" s="342"/>
      <c r="CE31" s="342"/>
      <c r="CF31" s="342"/>
      <c r="CG31" s="342"/>
      <c r="CH31" s="53"/>
      <c r="CI31" s="53"/>
      <c r="CZ31" s="46"/>
      <c r="DA31" s="46"/>
    </row>
    <row r="32" spans="1:105" ht="15" customHeight="1" x14ac:dyDescent="0.2">
      <c r="A32" s="15"/>
      <c r="B32" s="108">
        <f t="shared" si="0"/>
        <v>15</v>
      </c>
      <c r="C32" s="124">
        <v>1</v>
      </c>
      <c r="D32" s="426" t="s">
        <v>55</v>
      </c>
      <c r="E32" s="427"/>
      <c r="F32" s="427"/>
      <c r="G32" s="427"/>
      <c r="H32" s="427"/>
      <c r="I32" s="427"/>
      <c r="J32" s="427"/>
      <c r="K32" s="427"/>
      <c r="L32" s="427"/>
      <c r="M32" s="427"/>
      <c r="N32" s="428"/>
      <c r="O32" s="99"/>
      <c r="P32" s="344" t="s">
        <v>80</v>
      </c>
      <c r="Q32" s="345"/>
      <c r="R32" s="345"/>
      <c r="S32" s="345"/>
      <c r="T32" s="345"/>
      <c r="U32" s="345"/>
      <c r="V32" s="345"/>
      <c r="W32" s="345"/>
      <c r="X32" s="345"/>
      <c r="Y32" s="345"/>
      <c r="Z32" s="345"/>
      <c r="AA32" s="345"/>
      <c r="AB32" s="345"/>
      <c r="AC32" s="345"/>
      <c r="AD32" s="345"/>
      <c r="AE32" s="345"/>
      <c r="AF32" s="345"/>
      <c r="AG32" s="345"/>
      <c r="AH32" s="345"/>
      <c r="AI32" s="345"/>
      <c r="AJ32" s="346"/>
      <c r="AK32" s="204"/>
      <c r="AL32" s="353"/>
      <c r="AM32" s="114"/>
      <c r="AN32" s="114"/>
      <c r="AO32" s="114"/>
      <c r="AP32" s="114"/>
      <c r="AQ32" s="114"/>
      <c r="AR32" s="114"/>
      <c r="AS32" s="114"/>
      <c r="AT32" s="114"/>
      <c r="AU32" s="114"/>
      <c r="AV32" s="114"/>
      <c r="AW32" s="114"/>
      <c r="AX32" s="114"/>
      <c r="AY32" s="114"/>
      <c r="AZ32" s="114"/>
      <c r="BA32" s="114"/>
      <c r="BB32" s="114"/>
      <c r="BC32" s="114"/>
      <c r="BD32" s="114"/>
      <c r="BE32" s="114"/>
      <c r="BF32" s="114"/>
      <c r="BG32" s="114"/>
      <c r="BH32" s="114"/>
      <c r="BI32" s="114"/>
      <c r="BJ32" s="114"/>
      <c r="BK32" s="114"/>
      <c r="BL32" s="114"/>
      <c r="BM32" s="114"/>
      <c r="BN32" s="114"/>
      <c r="BO32" s="114"/>
      <c r="BP32" s="114"/>
      <c r="BQ32" s="114"/>
      <c r="BR32" s="343"/>
      <c r="BS32" s="343"/>
      <c r="BT32" s="343"/>
      <c r="BU32" s="343"/>
      <c r="BV32" s="343"/>
      <c r="BW32" s="343"/>
      <c r="BX32" s="343"/>
      <c r="BY32" s="343"/>
      <c r="BZ32" s="343"/>
      <c r="CA32" s="343"/>
      <c r="CB32" s="343"/>
      <c r="CC32" s="343"/>
      <c r="CD32" s="343"/>
      <c r="CE32" s="343"/>
      <c r="CF32" s="343"/>
      <c r="CG32" s="343"/>
      <c r="CH32" s="53"/>
      <c r="CI32" s="53"/>
      <c r="CZ32" s="46"/>
      <c r="DA32" s="46"/>
    </row>
    <row r="33" spans="1:105" ht="15" customHeight="1" x14ac:dyDescent="0.2">
      <c r="A33" s="15"/>
      <c r="B33" s="108">
        <f t="shared" si="0"/>
        <v>16</v>
      </c>
      <c r="C33" s="124">
        <v>1</v>
      </c>
      <c r="D33" s="475"/>
      <c r="E33" s="476"/>
      <c r="F33" s="476"/>
      <c r="G33" s="476"/>
      <c r="H33" s="476"/>
      <c r="I33" s="476"/>
      <c r="J33" s="476"/>
      <c r="K33" s="476"/>
      <c r="L33" s="476"/>
      <c r="M33" s="476"/>
      <c r="N33" s="477"/>
      <c r="O33" s="99"/>
      <c r="P33" s="344"/>
      <c r="Q33" s="345"/>
      <c r="R33" s="345"/>
      <c r="S33" s="345"/>
      <c r="T33" s="345"/>
      <c r="U33" s="345"/>
      <c r="V33" s="345"/>
      <c r="W33" s="345"/>
      <c r="X33" s="345"/>
      <c r="Y33" s="345"/>
      <c r="Z33" s="345"/>
      <c r="AA33" s="345"/>
      <c r="AB33" s="345"/>
      <c r="AC33" s="345"/>
      <c r="AD33" s="345"/>
      <c r="AE33" s="345"/>
      <c r="AF33" s="345"/>
      <c r="AG33" s="345"/>
      <c r="AH33" s="345"/>
      <c r="AI33" s="345"/>
      <c r="AJ33" s="346"/>
      <c r="AK33" s="204"/>
      <c r="AL33" s="353"/>
      <c r="AM33" s="114"/>
      <c r="AN33" s="114"/>
      <c r="AO33" s="114"/>
      <c r="AP33" s="114"/>
      <c r="AQ33" s="114"/>
      <c r="AR33" s="114"/>
      <c r="AS33" s="114"/>
      <c r="AT33" s="114"/>
      <c r="AU33" s="114"/>
      <c r="AV33" s="114"/>
      <c r="AW33" s="114"/>
      <c r="AX33" s="114"/>
      <c r="AY33" s="114"/>
      <c r="AZ33" s="114"/>
      <c r="BA33" s="114"/>
      <c r="BB33" s="114"/>
      <c r="BC33" s="114"/>
      <c r="BD33" s="114"/>
      <c r="BE33" s="114"/>
      <c r="BF33" s="114"/>
      <c r="BG33" s="114"/>
      <c r="BH33" s="114"/>
      <c r="BI33" s="114"/>
      <c r="BJ33" s="114"/>
      <c r="BK33" s="114"/>
      <c r="BL33" s="114"/>
      <c r="BM33" s="114"/>
      <c r="BN33" s="114"/>
      <c r="BO33" s="114"/>
      <c r="BP33" s="114"/>
      <c r="BQ33" s="114"/>
      <c r="BR33" s="360"/>
      <c r="BS33" s="360"/>
      <c r="BT33" s="360"/>
      <c r="BU33" s="360"/>
      <c r="BV33" s="360"/>
      <c r="BW33" s="360"/>
      <c r="BX33" s="360"/>
      <c r="BY33" s="360"/>
      <c r="BZ33" s="360"/>
      <c r="CA33" s="360"/>
      <c r="CB33" s="360"/>
      <c r="CC33" s="360"/>
      <c r="CD33" s="360"/>
      <c r="CE33" s="360"/>
      <c r="CF33" s="360"/>
      <c r="CG33" s="360"/>
      <c r="CH33" s="53"/>
      <c r="CI33" s="53"/>
      <c r="CZ33" s="46"/>
      <c r="DA33" s="46"/>
    </row>
    <row r="34" spans="1:105" ht="15" customHeight="1" x14ac:dyDescent="0.2">
      <c r="A34" s="15"/>
      <c r="B34" s="108">
        <f t="shared" si="0"/>
        <v>17</v>
      </c>
      <c r="C34" s="124">
        <v>1</v>
      </c>
      <c r="D34" s="377" t="s">
        <v>57</v>
      </c>
      <c r="E34" s="378"/>
      <c r="F34" s="378"/>
      <c r="G34" s="378"/>
      <c r="H34" s="378"/>
      <c r="I34" s="378"/>
      <c r="J34" s="378"/>
      <c r="K34" s="378"/>
      <c r="L34" s="378"/>
      <c r="M34" s="378"/>
      <c r="N34" s="379"/>
      <c r="O34" s="99"/>
      <c r="P34" s="347" t="s">
        <v>78</v>
      </c>
      <c r="Q34" s="348"/>
      <c r="R34" s="348"/>
      <c r="S34" s="348"/>
      <c r="T34" s="348"/>
      <c r="U34" s="348"/>
      <c r="V34" s="348"/>
      <c r="W34" s="348"/>
      <c r="X34" s="348"/>
      <c r="Y34" s="348"/>
      <c r="Z34" s="348"/>
      <c r="AA34" s="348"/>
      <c r="AB34" s="348"/>
      <c r="AC34" s="348"/>
      <c r="AD34" s="348"/>
      <c r="AE34" s="348"/>
      <c r="AF34" s="348"/>
      <c r="AG34" s="348"/>
      <c r="AH34" s="348"/>
      <c r="AI34" s="348"/>
      <c r="AJ34" s="349"/>
      <c r="AK34" s="204"/>
      <c r="AL34" s="353"/>
      <c r="AM34" s="114"/>
      <c r="AN34" s="114"/>
      <c r="AO34" s="114"/>
      <c r="AP34" s="114"/>
      <c r="AQ34" s="114"/>
      <c r="AR34" s="114"/>
      <c r="AS34" s="114"/>
      <c r="AT34" s="114"/>
      <c r="AU34" s="114"/>
      <c r="AV34" s="114"/>
      <c r="AW34" s="114"/>
      <c r="AX34" s="114"/>
      <c r="AY34" s="114"/>
      <c r="AZ34" s="114"/>
      <c r="BA34" s="114"/>
      <c r="BB34" s="114"/>
      <c r="BC34" s="114"/>
      <c r="BD34" s="114"/>
      <c r="BE34" s="114"/>
      <c r="BF34" s="114"/>
      <c r="BG34" s="114"/>
      <c r="BH34" s="114"/>
      <c r="BI34" s="114"/>
      <c r="BJ34" s="114"/>
      <c r="BK34" s="114"/>
      <c r="BL34" s="114"/>
      <c r="BM34" s="114"/>
      <c r="BN34" s="114"/>
      <c r="BO34" s="114"/>
      <c r="BP34" s="114"/>
      <c r="BQ34" s="114"/>
      <c r="BR34" s="342"/>
      <c r="BS34" s="342"/>
      <c r="BT34" s="342"/>
      <c r="BU34" s="342"/>
      <c r="BV34" s="342"/>
      <c r="BW34" s="342"/>
      <c r="BX34" s="342"/>
      <c r="BY34" s="342"/>
      <c r="BZ34" s="342"/>
      <c r="CA34" s="342"/>
      <c r="CB34" s="342"/>
      <c r="CC34" s="342"/>
      <c r="CD34" s="342"/>
      <c r="CE34" s="342"/>
      <c r="CF34" s="342"/>
      <c r="CG34" s="342"/>
      <c r="CH34" s="53"/>
      <c r="CI34" s="53"/>
      <c r="CZ34" s="46"/>
      <c r="DA34" s="46"/>
    </row>
    <row r="35" spans="1:105" ht="15" customHeight="1" x14ac:dyDescent="0.2">
      <c r="A35" s="15"/>
      <c r="B35" s="108">
        <f t="shared" si="0"/>
        <v>18</v>
      </c>
      <c r="C35" s="124">
        <v>1</v>
      </c>
      <c r="D35" s="466" t="s">
        <v>47</v>
      </c>
      <c r="E35" s="467"/>
      <c r="F35" s="467"/>
      <c r="G35" s="467"/>
      <c r="H35" s="467"/>
      <c r="I35" s="467"/>
      <c r="J35" s="467"/>
      <c r="K35" s="467"/>
      <c r="L35" s="467"/>
      <c r="M35" s="467"/>
      <c r="N35" s="468"/>
      <c r="O35" s="99"/>
      <c r="P35" s="344" t="s">
        <v>80</v>
      </c>
      <c r="Q35" s="345"/>
      <c r="R35" s="345"/>
      <c r="S35" s="345"/>
      <c r="T35" s="345"/>
      <c r="U35" s="345"/>
      <c r="V35" s="345"/>
      <c r="W35" s="345"/>
      <c r="X35" s="345"/>
      <c r="Y35" s="345"/>
      <c r="Z35" s="345"/>
      <c r="AA35" s="345"/>
      <c r="AB35" s="345"/>
      <c r="AC35" s="345"/>
      <c r="AD35" s="345"/>
      <c r="AE35" s="345"/>
      <c r="AF35" s="345"/>
      <c r="AG35" s="345"/>
      <c r="AH35" s="345"/>
      <c r="AI35" s="345"/>
      <c r="AJ35" s="346"/>
      <c r="AK35" s="204"/>
      <c r="AL35" s="353"/>
      <c r="AM35" s="114"/>
      <c r="AN35" s="114"/>
      <c r="AO35" s="114"/>
      <c r="AP35" s="114"/>
      <c r="AQ35" s="114"/>
      <c r="AR35" s="114"/>
      <c r="AS35" s="114"/>
      <c r="AT35" s="114"/>
      <c r="AU35" s="114"/>
      <c r="AV35" s="114"/>
      <c r="AW35" s="114"/>
      <c r="AX35" s="114"/>
      <c r="AY35" s="114"/>
      <c r="AZ35" s="114"/>
      <c r="BA35" s="114"/>
      <c r="BB35" s="114"/>
      <c r="BC35" s="114"/>
      <c r="BD35" s="114"/>
      <c r="BE35" s="114"/>
      <c r="BF35" s="114"/>
      <c r="BG35" s="114"/>
      <c r="BH35" s="114"/>
      <c r="BI35" s="114"/>
      <c r="BJ35" s="114"/>
      <c r="BK35" s="114"/>
      <c r="BL35" s="114"/>
      <c r="BM35" s="114"/>
      <c r="BN35" s="114"/>
      <c r="BO35" s="114"/>
      <c r="BP35" s="114"/>
      <c r="BQ35" s="114"/>
      <c r="BR35" s="342"/>
      <c r="BS35" s="342"/>
      <c r="BT35" s="342"/>
      <c r="BU35" s="342"/>
      <c r="BV35" s="342"/>
      <c r="BW35" s="342"/>
      <c r="BX35" s="342"/>
      <c r="BY35" s="342"/>
      <c r="BZ35" s="342"/>
      <c r="CA35" s="342"/>
      <c r="CB35" s="342"/>
      <c r="CC35" s="342"/>
      <c r="CD35" s="342"/>
      <c r="CE35" s="342"/>
      <c r="CF35" s="342"/>
      <c r="CG35" s="342"/>
      <c r="CH35" s="53"/>
      <c r="CI35" s="53"/>
      <c r="CZ35" s="46"/>
      <c r="DA35" s="46"/>
    </row>
    <row r="36" spans="1:105" ht="15" customHeight="1" x14ac:dyDescent="0.2">
      <c r="A36" s="15"/>
      <c r="B36" s="108">
        <f t="shared" si="0"/>
        <v>19</v>
      </c>
      <c r="C36" s="124">
        <v>1</v>
      </c>
      <c r="D36" s="472"/>
      <c r="E36" s="473"/>
      <c r="F36" s="473"/>
      <c r="G36" s="473"/>
      <c r="H36" s="473"/>
      <c r="I36" s="473"/>
      <c r="J36" s="473"/>
      <c r="K36" s="473"/>
      <c r="L36" s="473"/>
      <c r="M36" s="473"/>
      <c r="N36" s="474"/>
      <c r="O36" s="104"/>
      <c r="P36" s="344"/>
      <c r="Q36" s="345"/>
      <c r="R36" s="345"/>
      <c r="S36" s="345"/>
      <c r="T36" s="345"/>
      <c r="U36" s="345"/>
      <c r="V36" s="345"/>
      <c r="W36" s="345"/>
      <c r="X36" s="345"/>
      <c r="Y36" s="345"/>
      <c r="Z36" s="345"/>
      <c r="AA36" s="345"/>
      <c r="AB36" s="345"/>
      <c r="AC36" s="345"/>
      <c r="AD36" s="345"/>
      <c r="AE36" s="345"/>
      <c r="AF36" s="345"/>
      <c r="AG36" s="345"/>
      <c r="AH36" s="345"/>
      <c r="AI36" s="345"/>
      <c r="AJ36" s="346"/>
      <c r="AK36" s="204"/>
      <c r="AL36" s="353"/>
      <c r="AM36" s="114"/>
      <c r="AN36" s="114"/>
      <c r="AO36" s="114"/>
      <c r="AP36" s="114"/>
      <c r="AQ36" s="114"/>
      <c r="AR36" s="114"/>
      <c r="AS36" s="114"/>
      <c r="AT36" s="114"/>
      <c r="AU36" s="114"/>
      <c r="AV36" s="114"/>
      <c r="AW36" s="114"/>
      <c r="AX36" s="114"/>
      <c r="AY36" s="114"/>
      <c r="AZ36" s="114"/>
      <c r="BA36" s="114"/>
      <c r="BB36" s="114"/>
      <c r="BC36" s="114"/>
      <c r="BD36" s="114"/>
      <c r="BE36" s="114"/>
      <c r="BF36" s="114"/>
      <c r="BG36" s="114"/>
      <c r="BH36" s="114"/>
      <c r="BI36" s="114"/>
      <c r="BJ36" s="114"/>
      <c r="BK36" s="114"/>
      <c r="BL36" s="114"/>
      <c r="BM36" s="114"/>
      <c r="BN36" s="114"/>
      <c r="BO36" s="114"/>
      <c r="BP36" s="114"/>
      <c r="BQ36" s="114"/>
      <c r="BR36" s="135"/>
      <c r="BS36" s="135"/>
      <c r="BT36" s="135"/>
      <c r="BU36" s="135"/>
      <c r="BV36" s="135"/>
      <c r="BW36" s="135"/>
      <c r="BX36" s="135"/>
      <c r="BY36" s="135"/>
      <c r="BZ36" s="135"/>
      <c r="CA36" s="135"/>
      <c r="CB36" s="135"/>
      <c r="CC36" s="135"/>
      <c r="CD36" s="135"/>
      <c r="CE36" s="135"/>
      <c r="CF36" s="135"/>
      <c r="CG36" s="135"/>
      <c r="CH36" s="52"/>
      <c r="CI36" s="52"/>
      <c r="CJ36" s="48"/>
      <c r="CK36" s="48"/>
      <c r="CL36" s="48"/>
      <c r="CM36" s="48"/>
      <c r="CN36" s="48"/>
      <c r="CO36" s="48"/>
      <c r="CP36" s="48"/>
      <c r="CQ36" s="48"/>
      <c r="CR36" s="48"/>
      <c r="CS36" s="48"/>
      <c r="CT36" s="48"/>
      <c r="CU36" s="48"/>
      <c r="CZ36" s="47"/>
      <c r="DA36" s="47"/>
    </row>
    <row r="37" spans="1:105" ht="15" customHeight="1" x14ac:dyDescent="0.2">
      <c r="A37" s="15"/>
      <c r="B37" s="108">
        <f t="shared" si="0"/>
        <v>20</v>
      </c>
      <c r="C37" s="124">
        <v>1</v>
      </c>
      <c r="D37" s="357" t="s">
        <v>58</v>
      </c>
      <c r="E37" s="358"/>
      <c r="F37" s="358"/>
      <c r="G37" s="358"/>
      <c r="H37" s="358"/>
      <c r="I37" s="358"/>
      <c r="J37" s="358"/>
      <c r="K37" s="358"/>
      <c r="L37" s="358"/>
      <c r="M37" s="358"/>
      <c r="N37" s="359"/>
      <c r="O37" s="104"/>
      <c r="P37" s="344"/>
      <c r="Q37" s="345"/>
      <c r="R37" s="345"/>
      <c r="S37" s="345"/>
      <c r="T37" s="345"/>
      <c r="U37" s="345"/>
      <c r="V37" s="345"/>
      <c r="W37" s="345"/>
      <c r="X37" s="345"/>
      <c r="Y37" s="345"/>
      <c r="Z37" s="345"/>
      <c r="AA37" s="345"/>
      <c r="AB37" s="345"/>
      <c r="AC37" s="345"/>
      <c r="AD37" s="345"/>
      <c r="AE37" s="345"/>
      <c r="AF37" s="345"/>
      <c r="AG37" s="345"/>
      <c r="AH37" s="345"/>
      <c r="AI37" s="345"/>
      <c r="AJ37" s="346"/>
      <c r="AK37" s="204"/>
      <c r="AL37" s="353"/>
      <c r="AM37" s="114"/>
      <c r="AN37" s="114"/>
      <c r="AO37" s="114"/>
      <c r="AP37" s="114"/>
      <c r="AQ37" s="114"/>
      <c r="AR37" s="114"/>
      <c r="AS37" s="114"/>
      <c r="AT37" s="114"/>
      <c r="AU37" s="114"/>
      <c r="AV37" s="114"/>
      <c r="AW37" s="114"/>
      <c r="AX37" s="114"/>
      <c r="AY37" s="114"/>
      <c r="AZ37" s="114"/>
      <c r="BA37" s="114"/>
      <c r="BB37" s="114"/>
      <c r="BC37" s="114"/>
      <c r="BD37" s="114"/>
      <c r="BE37" s="114"/>
      <c r="BF37" s="114"/>
      <c r="BG37" s="114"/>
      <c r="BH37" s="114"/>
      <c r="BI37" s="114"/>
      <c r="BJ37" s="114"/>
      <c r="BK37" s="114"/>
      <c r="BL37" s="114"/>
      <c r="BM37" s="114"/>
      <c r="BN37" s="114"/>
      <c r="BO37" s="114"/>
      <c r="BP37" s="114"/>
      <c r="BQ37" s="114"/>
      <c r="BR37" s="342"/>
      <c r="BS37" s="342"/>
      <c r="BT37" s="342"/>
      <c r="BU37" s="342"/>
      <c r="BV37" s="342"/>
      <c r="BW37" s="342"/>
      <c r="BX37" s="342"/>
      <c r="BY37" s="342"/>
      <c r="BZ37" s="342"/>
      <c r="CA37" s="342"/>
      <c r="CB37" s="342"/>
      <c r="CC37" s="342"/>
      <c r="CD37" s="342"/>
      <c r="CE37" s="342"/>
      <c r="CF37" s="342"/>
      <c r="CG37" s="342"/>
      <c r="CH37" s="52"/>
      <c r="CI37" s="52"/>
      <c r="CJ37" s="48"/>
      <c r="CK37" s="48"/>
      <c r="CL37" s="48"/>
      <c r="CM37" s="48"/>
      <c r="CN37" s="48"/>
      <c r="CO37" s="48"/>
      <c r="CP37" s="48"/>
      <c r="CQ37" s="48"/>
      <c r="CR37" s="48"/>
      <c r="CS37" s="48"/>
      <c r="CT37" s="48"/>
      <c r="CU37" s="48"/>
      <c r="CZ37" s="47"/>
      <c r="DA37" s="47"/>
    </row>
    <row r="38" spans="1:105" ht="15" customHeight="1" x14ac:dyDescent="0.2">
      <c r="A38" s="15"/>
      <c r="B38" s="108">
        <f t="shared" si="0"/>
        <v>21</v>
      </c>
      <c r="C38" s="124">
        <v>1</v>
      </c>
      <c r="D38" s="357" t="s">
        <v>59</v>
      </c>
      <c r="E38" s="358"/>
      <c r="F38" s="358"/>
      <c r="G38" s="358"/>
      <c r="H38" s="358"/>
      <c r="I38" s="358"/>
      <c r="J38" s="358"/>
      <c r="K38" s="358"/>
      <c r="L38" s="358"/>
      <c r="M38" s="358"/>
      <c r="N38" s="359"/>
      <c r="O38" s="104"/>
      <c r="P38" s="350" t="s">
        <v>76</v>
      </c>
      <c r="Q38" s="351"/>
      <c r="R38" s="351"/>
      <c r="S38" s="351"/>
      <c r="T38" s="351"/>
      <c r="U38" s="351"/>
      <c r="V38" s="351"/>
      <c r="W38" s="351"/>
      <c r="X38" s="351"/>
      <c r="Y38" s="351"/>
      <c r="Z38" s="351"/>
      <c r="AA38" s="351"/>
      <c r="AB38" s="351"/>
      <c r="AC38" s="351"/>
      <c r="AD38" s="351"/>
      <c r="AE38" s="351"/>
      <c r="AF38" s="351"/>
      <c r="AG38" s="351"/>
      <c r="AH38" s="351"/>
      <c r="AI38" s="351"/>
      <c r="AJ38" s="352"/>
      <c r="AK38" s="204"/>
      <c r="AL38" s="353"/>
      <c r="AM38" s="114"/>
      <c r="AN38" s="114"/>
      <c r="AO38" s="114"/>
      <c r="AP38" s="114"/>
      <c r="AQ38" s="114"/>
      <c r="AR38" s="114"/>
      <c r="AS38" s="114"/>
      <c r="AT38" s="114"/>
      <c r="AU38" s="114"/>
      <c r="AV38" s="114"/>
      <c r="AW38" s="114"/>
      <c r="AX38" s="114"/>
      <c r="AY38" s="114"/>
      <c r="AZ38" s="114"/>
      <c r="BA38" s="114"/>
      <c r="BB38" s="114"/>
      <c r="BC38" s="114"/>
      <c r="BD38" s="114"/>
      <c r="BE38" s="114"/>
      <c r="BF38" s="114"/>
      <c r="BG38" s="114"/>
      <c r="BH38" s="114"/>
      <c r="BI38" s="114"/>
      <c r="BJ38" s="114"/>
      <c r="BK38" s="114"/>
      <c r="BL38" s="114"/>
      <c r="BM38" s="114"/>
      <c r="BN38" s="114"/>
      <c r="BO38" s="114"/>
      <c r="BP38" s="114"/>
      <c r="BQ38" s="114"/>
      <c r="BR38" s="123"/>
      <c r="BS38" s="123"/>
      <c r="BT38" s="135"/>
      <c r="BU38" s="135"/>
      <c r="BV38" s="135"/>
      <c r="BW38" s="135"/>
      <c r="BX38" s="135"/>
      <c r="BY38" s="135"/>
      <c r="BZ38" s="135"/>
      <c r="CA38" s="135"/>
      <c r="CB38" s="135"/>
      <c r="CC38" s="135"/>
      <c r="CD38" s="135"/>
      <c r="CE38" s="135"/>
      <c r="CF38" s="135"/>
      <c r="CG38" s="135"/>
      <c r="CH38" s="135"/>
      <c r="CI38" s="135"/>
      <c r="CJ38" s="135"/>
      <c r="CK38" s="135"/>
      <c r="CL38" s="135"/>
      <c r="CM38" s="135"/>
      <c r="CN38" s="135"/>
      <c r="CO38" s="135"/>
      <c r="CP38" s="135"/>
      <c r="CQ38" s="135"/>
      <c r="CR38" s="48"/>
      <c r="CS38" s="48"/>
      <c r="CT38" s="48"/>
      <c r="CU38" s="48"/>
      <c r="CZ38" s="47"/>
      <c r="DA38" s="47"/>
    </row>
    <row r="39" spans="1:105" ht="15" customHeight="1" x14ac:dyDescent="0.2">
      <c r="A39" s="15"/>
      <c r="B39" s="108">
        <f t="shared" si="0"/>
        <v>22</v>
      </c>
      <c r="C39" s="124">
        <v>1</v>
      </c>
      <c r="D39" s="374" t="s">
        <v>47</v>
      </c>
      <c r="E39" s="375"/>
      <c r="F39" s="375"/>
      <c r="G39" s="375"/>
      <c r="H39" s="375"/>
      <c r="I39" s="375"/>
      <c r="J39" s="375"/>
      <c r="K39" s="375"/>
      <c r="L39" s="375"/>
      <c r="M39" s="375"/>
      <c r="N39" s="376"/>
      <c r="O39" s="104"/>
      <c r="P39" s="344" t="s">
        <v>80</v>
      </c>
      <c r="Q39" s="345"/>
      <c r="R39" s="345"/>
      <c r="S39" s="345"/>
      <c r="T39" s="345"/>
      <c r="U39" s="345"/>
      <c r="V39" s="345"/>
      <c r="W39" s="345"/>
      <c r="X39" s="345"/>
      <c r="Y39" s="345"/>
      <c r="Z39" s="345"/>
      <c r="AA39" s="345"/>
      <c r="AB39" s="345"/>
      <c r="AC39" s="345"/>
      <c r="AD39" s="345"/>
      <c r="AE39" s="345"/>
      <c r="AF39" s="345"/>
      <c r="AG39" s="345"/>
      <c r="AH39" s="345"/>
      <c r="AI39" s="345"/>
      <c r="AJ39" s="346"/>
      <c r="AK39" s="204"/>
      <c r="AL39" s="353"/>
      <c r="AM39" s="114"/>
      <c r="AN39" s="114"/>
      <c r="AO39" s="114"/>
      <c r="AP39" s="114"/>
      <c r="AQ39" s="114"/>
      <c r="AR39" s="114"/>
      <c r="AS39" s="114"/>
      <c r="AT39" s="114"/>
      <c r="AU39" s="114"/>
      <c r="AV39" s="114"/>
      <c r="AW39" s="114"/>
      <c r="AX39" s="114"/>
      <c r="AY39" s="114"/>
      <c r="AZ39" s="114"/>
      <c r="BA39" s="114"/>
      <c r="BB39" s="114"/>
      <c r="BC39" s="114"/>
      <c r="BD39" s="114"/>
      <c r="BE39" s="114"/>
      <c r="BF39" s="114"/>
      <c r="BG39" s="114"/>
      <c r="BH39" s="114"/>
      <c r="BI39" s="114"/>
      <c r="BJ39" s="114"/>
      <c r="BK39" s="114"/>
      <c r="BL39" s="114"/>
      <c r="BM39" s="114"/>
      <c r="BN39" s="114"/>
      <c r="BO39" s="114"/>
      <c r="BP39" s="114"/>
      <c r="BQ39" s="114"/>
      <c r="BR39" s="122"/>
      <c r="BS39" s="122"/>
      <c r="BT39" s="122"/>
      <c r="BU39" s="122"/>
      <c r="BV39" s="122"/>
      <c r="BW39" s="122"/>
      <c r="BX39" s="122"/>
      <c r="BY39" s="122"/>
      <c r="BZ39" s="122"/>
      <c r="CA39" s="122"/>
      <c r="CB39" s="122"/>
      <c r="CC39" s="122"/>
      <c r="CD39" s="122"/>
      <c r="CE39" s="122"/>
      <c r="CF39" s="122"/>
      <c r="CG39" s="122"/>
      <c r="CH39" s="52"/>
      <c r="CI39" s="52"/>
      <c r="CZ39" s="47"/>
      <c r="DA39" s="47"/>
    </row>
    <row r="40" spans="1:105" ht="15" customHeight="1" x14ac:dyDescent="0.2">
      <c r="A40" s="15"/>
      <c r="B40" s="108">
        <f t="shared" si="0"/>
        <v>23</v>
      </c>
      <c r="C40" s="124">
        <v>1</v>
      </c>
      <c r="D40" s="357" t="s">
        <v>60</v>
      </c>
      <c r="E40" s="358"/>
      <c r="F40" s="358"/>
      <c r="G40" s="358"/>
      <c r="H40" s="358"/>
      <c r="I40" s="358"/>
      <c r="J40" s="358"/>
      <c r="K40" s="358"/>
      <c r="L40" s="358"/>
      <c r="M40" s="358"/>
      <c r="N40" s="359"/>
      <c r="O40" s="104"/>
      <c r="P40" s="350" t="s">
        <v>76</v>
      </c>
      <c r="Q40" s="351"/>
      <c r="R40" s="351"/>
      <c r="S40" s="351"/>
      <c r="T40" s="351"/>
      <c r="U40" s="351"/>
      <c r="V40" s="351"/>
      <c r="W40" s="351"/>
      <c r="X40" s="351"/>
      <c r="Y40" s="351"/>
      <c r="Z40" s="351"/>
      <c r="AA40" s="351"/>
      <c r="AB40" s="351"/>
      <c r="AC40" s="351"/>
      <c r="AD40" s="351"/>
      <c r="AE40" s="351"/>
      <c r="AF40" s="351"/>
      <c r="AG40" s="351"/>
      <c r="AH40" s="351"/>
      <c r="AI40" s="351"/>
      <c r="AJ40" s="352"/>
      <c r="AK40" s="204"/>
      <c r="AL40" s="353"/>
      <c r="AM40" s="114"/>
      <c r="AN40" s="114"/>
      <c r="AO40" s="114"/>
      <c r="AP40" s="114"/>
      <c r="AQ40" s="114"/>
      <c r="AR40" s="114"/>
      <c r="AS40" s="114"/>
      <c r="AT40" s="114"/>
      <c r="AU40" s="114"/>
      <c r="AV40" s="114"/>
      <c r="AW40" s="114"/>
      <c r="AX40" s="114"/>
      <c r="AY40" s="114"/>
      <c r="AZ40" s="114"/>
      <c r="BA40" s="114"/>
      <c r="BB40" s="114"/>
      <c r="BC40" s="114"/>
      <c r="BD40" s="114"/>
      <c r="BE40" s="114"/>
      <c r="BF40" s="114"/>
      <c r="BG40" s="114"/>
      <c r="BH40" s="114"/>
      <c r="BI40" s="114"/>
      <c r="BJ40" s="114"/>
      <c r="BK40" s="114"/>
      <c r="BL40" s="114"/>
      <c r="BM40" s="114"/>
      <c r="BN40" s="114"/>
      <c r="BO40" s="114"/>
      <c r="BP40" s="114"/>
      <c r="BQ40" s="114"/>
      <c r="BR40" s="122"/>
      <c r="BS40" s="122"/>
      <c r="BT40" s="122"/>
      <c r="BU40" s="122"/>
      <c r="BV40" s="122"/>
      <c r="BW40" s="122"/>
      <c r="BX40" s="122"/>
      <c r="BY40" s="122"/>
      <c r="BZ40" s="122"/>
      <c r="CA40" s="122"/>
      <c r="CB40" s="122"/>
      <c r="CC40" s="122"/>
      <c r="CD40" s="122"/>
      <c r="CE40" s="122"/>
      <c r="CF40" s="122"/>
      <c r="CG40" s="122"/>
      <c r="CH40" s="52"/>
      <c r="CI40" s="52"/>
      <c r="CZ40" s="47"/>
      <c r="DA40" s="47"/>
    </row>
    <row r="41" spans="1:105" ht="15" customHeight="1" x14ac:dyDescent="0.2">
      <c r="A41" s="15"/>
      <c r="B41" s="108">
        <f t="shared" si="0"/>
        <v>24</v>
      </c>
      <c r="C41" s="124">
        <v>1</v>
      </c>
      <c r="D41" s="357" t="s">
        <v>61</v>
      </c>
      <c r="E41" s="358"/>
      <c r="F41" s="358"/>
      <c r="G41" s="358"/>
      <c r="H41" s="358"/>
      <c r="I41" s="358"/>
      <c r="J41" s="358"/>
      <c r="K41" s="358"/>
      <c r="L41" s="358"/>
      <c r="M41" s="358"/>
      <c r="N41" s="359"/>
      <c r="O41" s="104"/>
      <c r="P41" s="344" t="s">
        <v>80</v>
      </c>
      <c r="Q41" s="345"/>
      <c r="R41" s="345"/>
      <c r="S41" s="345"/>
      <c r="T41" s="345"/>
      <c r="U41" s="345"/>
      <c r="V41" s="345"/>
      <c r="W41" s="345"/>
      <c r="X41" s="345"/>
      <c r="Y41" s="345"/>
      <c r="Z41" s="345"/>
      <c r="AA41" s="345"/>
      <c r="AB41" s="345"/>
      <c r="AC41" s="345"/>
      <c r="AD41" s="345"/>
      <c r="AE41" s="345"/>
      <c r="AF41" s="345"/>
      <c r="AG41" s="345"/>
      <c r="AH41" s="345"/>
      <c r="AI41" s="345"/>
      <c r="AJ41" s="346"/>
      <c r="AK41" s="204"/>
      <c r="AL41" s="353"/>
      <c r="AM41" s="114"/>
      <c r="AN41" s="114"/>
      <c r="AO41" s="114"/>
      <c r="AP41" s="114"/>
      <c r="AQ41" s="114"/>
      <c r="AR41" s="114"/>
      <c r="AS41" s="114"/>
      <c r="AT41" s="114"/>
      <c r="AU41" s="114"/>
      <c r="AV41" s="114"/>
      <c r="AW41" s="114"/>
      <c r="AX41" s="114"/>
      <c r="AY41" s="114"/>
      <c r="AZ41" s="114"/>
      <c r="BA41" s="114"/>
      <c r="BB41" s="114"/>
      <c r="BC41" s="114"/>
      <c r="BD41" s="114"/>
      <c r="BE41" s="114"/>
      <c r="BF41" s="114"/>
      <c r="BG41" s="114"/>
      <c r="BH41" s="114"/>
      <c r="BI41" s="114"/>
      <c r="BJ41" s="114"/>
      <c r="BK41" s="114"/>
      <c r="BL41" s="114"/>
      <c r="BM41" s="114"/>
      <c r="BN41" s="114"/>
      <c r="BO41" s="114"/>
      <c r="BP41" s="114"/>
      <c r="BQ41" s="114"/>
      <c r="BR41" s="122"/>
      <c r="BS41" s="122"/>
      <c r="BT41" s="122"/>
      <c r="BU41" s="122"/>
      <c r="BV41" s="122"/>
      <c r="BW41" s="122"/>
      <c r="BX41" s="122"/>
      <c r="BY41" s="122"/>
      <c r="BZ41" s="122"/>
      <c r="CA41" s="122"/>
      <c r="CB41" s="122"/>
      <c r="CC41" s="122"/>
      <c r="CD41" s="122"/>
      <c r="CE41" s="122"/>
      <c r="CF41" s="122"/>
      <c r="CG41" s="122"/>
      <c r="CH41" s="52"/>
      <c r="CI41" s="52"/>
      <c r="CZ41" s="47"/>
      <c r="DA41" s="47"/>
    </row>
    <row r="42" spans="1:105" ht="15" customHeight="1" x14ac:dyDescent="0.2">
      <c r="A42" s="15"/>
      <c r="B42" s="108">
        <f t="shared" si="0"/>
        <v>25</v>
      </c>
      <c r="C42" s="124">
        <v>1</v>
      </c>
      <c r="D42" s="357" t="s">
        <v>62</v>
      </c>
      <c r="E42" s="358"/>
      <c r="F42" s="358"/>
      <c r="G42" s="358"/>
      <c r="H42" s="358"/>
      <c r="I42" s="358"/>
      <c r="J42" s="358"/>
      <c r="K42" s="358"/>
      <c r="L42" s="358"/>
      <c r="M42" s="358"/>
      <c r="N42" s="359"/>
      <c r="O42" s="104"/>
      <c r="P42" s="344"/>
      <c r="Q42" s="345"/>
      <c r="R42" s="345"/>
      <c r="S42" s="345"/>
      <c r="T42" s="345"/>
      <c r="U42" s="345"/>
      <c r="V42" s="345"/>
      <c r="W42" s="345"/>
      <c r="X42" s="345"/>
      <c r="Y42" s="345"/>
      <c r="Z42" s="345"/>
      <c r="AA42" s="345"/>
      <c r="AB42" s="345"/>
      <c r="AC42" s="345"/>
      <c r="AD42" s="345"/>
      <c r="AE42" s="345"/>
      <c r="AF42" s="345"/>
      <c r="AG42" s="345"/>
      <c r="AH42" s="345"/>
      <c r="AI42" s="345"/>
      <c r="AJ42" s="346"/>
      <c r="AK42" s="204"/>
      <c r="AL42" s="353"/>
      <c r="AM42" s="114"/>
      <c r="AN42" s="114"/>
      <c r="AO42" s="114"/>
      <c r="AP42" s="114"/>
      <c r="AQ42" s="114"/>
      <c r="AR42" s="114"/>
      <c r="AS42" s="114"/>
      <c r="AT42" s="114"/>
      <c r="AU42" s="114"/>
      <c r="AV42" s="114"/>
      <c r="AW42" s="114"/>
      <c r="AX42" s="114"/>
      <c r="AY42" s="114"/>
      <c r="AZ42" s="114"/>
      <c r="BA42" s="114"/>
      <c r="BB42" s="114"/>
      <c r="BC42" s="114"/>
      <c r="BD42" s="114"/>
      <c r="BE42" s="114"/>
      <c r="BF42" s="114"/>
      <c r="BG42" s="114"/>
      <c r="BH42" s="114"/>
      <c r="BI42" s="114"/>
      <c r="BJ42" s="114"/>
      <c r="BK42" s="114"/>
      <c r="BL42" s="114"/>
      <c r="BM42" s="114"/>
      <c r="BN42" s="114"/>
      <c r="BO42" s="114"/>
      <c r="BP42" s="114"/>
      <c r="BQ42" s="114"/>
      <c r="BR42" s="122"/>
      <c r="BS42" s="122"/>
      <c r="BT42" s="122"/>
      <c r="BU42" s="122"/>
      <c r="BV42" s="122"/>
      <c r="BW42" s="122"/>
      <c r="BX42" s="122"/>
      <c r="BY42" s="122"/>
      <c r="BZ42" s="122"/>
      <c r="CA42" s="122"/>
      <c r="CB42" s="122"/>
      <c r="CC42" s="122"/>
      <c r="CD42" s="122"/>
      <c r="CE42" s="122"/>
      <c r="CF42" s="122"/>
      <c r="CG42" s="122"/>
      <c r="CH42" s="52"/>
      <c r="CI42" s="52"/>
      <c r="CZ42" s="47"/>
      <c r="DA42" s="47"/>
    </row>
    <row r="43" spans="1:105" ht="15" customHeight="1" x14ac:dyDescent="0.2">
      <c r="A43" s="15"/>
      <c r="B43" s="108">
        <f t="shared" si="0"/>
        <v>26</v>
      </c>
      <c r="C43" s="124">
        <v>1</v>
      </c>
      <c r="D43" s="435" t="s">
        <v>48</v>
      </c>
      <c r="E43" s="436"/>
      <c r="F43" s="436"/>
      <c r="G43" s="436"/>
      <c r="H43" s="436"/>
      <c r="I43" s="436"/>
      <c r="J43" s="436"/>
      <c r="K43" s="436"/>
      <c r="L43" s="436"/>
      <c r="M43" s="436"/>
      <c r="N43" s="437"/>
      <c r="O43" s="104"/>
      <c r="P43" s="344"/>
      <c r="Q43" s="345"/>
      <c r="R43" s="345"/>
      <c r="S43" s="345"/>
      <c r="T43" s="345"/>
      <c r="U43" s="345"/>
      <c r="V43" s="345"/>
      <c r="W43" s="345"/>
      <c r="X43" s="345"/>
      <c r="Y43" s="345"/>
      <c r="Z43" s="345"/>
      <c r="AA43" s="345"/>
      <c r="AB43" s="345"/>
      <c r="AC43" s="345"/>
      <c r="AD43" s="345"/>
      <c r="AE43" s="345"/>
      <c r="AF43" s="345"/>
      <c r="AG43" s="345"/>
      <c r="AH43" s="345"/>
      <c r="AI43" s="345"/>
      <c r="AJ43" s="346"/>
      <c r="AK43" s="204"/>
      <c r="AL43" s="353"/>
      <c r="AM43" s="114"/>
      <c r="AN43" s="114"/>
      <c r="AO43" s="114"/>
      <c r="AP43" s="114"/>
      <c r="AQ43" s="114"/>
      <c r="AR43" s="114"/>
      <c r="AS43" s="114"/>
      <c r="AT43" s="114"/>
      <c r="AU43" s="114"/>
      <c r="AV43" s="114"/>
      <c r="AW43" s="114"/>
      <c r="AX43" s="114"/>
      <c r="AY43" s="114"/>
      <c r="AZ43" s="114"/>
      <c r="BA43" s="114"/>
      <c r="BB43" s="114"/>
      <c r="BC43" s="114"/>
      <c r="BD43" s="114"/>
      <c r="BE43" s="114"/>
      <c r="BF43" s="114"/>
      <c r="BG43" s="114"/>
      <c r="BH43" s="114"/>
      <c r="BI43" s="114"/>
      <c r="BJ43" s="114"/>
      <c r="BK43" s="114"/>
      <c r="BL43" s="114"/>
      <c r="BM43" s="114"/>
      <c r="BN43" s="114"/>
      <c r="BO43" s="114"/>
      <c r="BP43" s="114"/>
      <c r="BQ43" s="114"/>
      <c r="BR43" s="122"/>
      <c r="BS43" s="122"/>
      <c r="BT43" s="122"/>
      <c r="BU43" s="122"/>
      <c r="BV43" s="122"/>
      <c r="BW43" s="122"/>
      <c r="BX43" s="122"/>
      <c r="BY43" s="122"/>
      <c r="BZ43" s="122"/>
      <c r="CA43" s="122"/>
      <c r="CB43" s="122"/>
      <c r="CC43" s="122"/>
      <c r="CD43" s="122"/>
      <c r="CE43" s="122"/>
      <c r="CF43" s="122"/>
      <c r="CG43" s="122"/>
      <c r="CH43" s="52"/>
      <c r="CI43" s="52"/>
      <c r="CZ43" s="47"/>
      <c r="DA43" s="47"/>
    </row>
    <row r="44" spans="1:105" ht="31.5" customHeight="1" x14ac:dyDescent="0.2">
      <c r="A44" s="15"/>
      <c r="B44" s="108">
        <f t="shared" si="0"/>
        <v>27</v>
      </c>
      <c r="C44" s="124">
        <v>1</v>
      </c>
      <c r="D44" s="357" t="s">
        <v>63</v>
      </c>
      <c r="E44" s="358"/>
      <c r="F44" s="358"/>
      <c r="G44" s="358"/>
      <c r="H44" s="358"/>
      <c r="I44" s="358"/>
      <c r="J44" s="358"/>
      <c r="K44" s="358"/>
      <c r="L44" s="358"/>
      <c r="M44" s="358"/>
      <c r="N44" s="359"/>
      <c r="O44" s="104"/>
      <c r="P44" s="347" t="s">
        <v>78</v>
      </c>
      <c r="Q44" s="348"/>
      <c r="R44" s="348"/>
      <c r="S44" s="348"/>
      <c r="T44" s="348"/>
      <c r="U44" s="348"/>
      <c r="V44" s="348"/>
      <c r="W44" s="348"/>
      <c r="X44" s="348"/>
      <c r="Y44" s="348"/>
      <c r="Z44" s="348"/>
      <c r="AA44" s="348"/>
      <c r="AB44" s="348"/>
      <c r="AC44" s="348"/>
      <c r="AD44" s="348"/>
      <c r="AE44" s="348"/>
      <c r="AF44" s="348"/>
      <c r="AG44" s="348"/>
      <c r="AH44" s="348"/>
      <c r="AI44" s="348"/>
      <c r="AJ44" s="349"/>
      <c r="AK44" s="204"/>
      <c r="AL44" s="353"/>
      <c r="AM44" s="114"/>
      <c r="AN44" s="114"/>
      <c r="AO44" s="114"/>
      <c r="AP44" s="114"/>
      <c r="AQ44" s="114"/>
      <c r="AR44" s="114"/>
      <c r="AS44" s="114"/>
      <c r="AT44" s="114"/>
      <c r="AU44" s="114"/>
      <c r="AV44" s="114"/>
      <c r="AW44" s="114"/>
      <c r="AX44" s="114"/>
      <c r="AY44" s="114"/>
      <c r="AZ44" s="114"/>
      <c r="BA44" s="114"/>
      <c r="BB44" s="114"/>
      <c r="BC44" s="114"/>
      <c r="BD44" s="114"/>
      <c r="BE44" s="114"/>
      <c r="BF44" s="114"/>
      <c r="BG44" s="114"/>
      <c r="BH44" s="114"/>
      <c r="BI44" s="114"/>
      <c r="BJ44" s="114"/>
      <c r="BK44" s="114"/>
      <c r="BL44" s="114"/>
      <c r="BM44" s="114"/>
      <c r="BN44" s="114"/>
      <c r="BO44" s="114"/>
      <c r="BP44" s="114"/>
      <c r="BQ44" s="114"/>
      <c r="BR44" s="122"/>
      <c r="BS44" s="122"/>
      <c r="BT44" s="122"/>
      <c r="BU44" s="122"/>
      <c r="BV44" s="122"/>
      <c r="BW44" s="122"/>
      <c r="BX44" s="122"/>
      <c r="BY44" s="122"/>
      <c r="BZ44" s="122"/>
      <c r="CA44" s="122"/>
      <c r="CB44" s="122"/>
      <c r="CC44" s="122"/>
      <c r="CD44" s="122"/>
      <c r="CE44" s="122"/>
      <c r="CF44" s="122"/>
      <c r="CG44" s="122"/>
      <c r="CH44" s="52"/>
      <c r="CI44" s="52"/>
      <c r="CZ44" s="47"/>
      <c r="DA44" s="47"/>
    </row>
    <row r="45" spans="1:105" ht="15" customHeight="1" x14ac:dyDescent="0.2">
      <c r="A45" s="15"/>
      <c r="B45" s="108">
        <f t="shared" si="0"/>
        <v>28</v>
      </c>
      <c r="C45" s="124">
        <v>1</v>
      </c>
      <c r="D45" s="357" t="s">
        <v>64</v>
      </c>
      <c r="E45" s="358"/>
      <c r="F45" s="358"/>
      <c r="G45" s="358"/>
      <c r="H45" s="358"/>
      <c r="I45" s="358"/>
      <c r="J45" s="358"/>
      <c r="K45" s="358"/>
      <c r="L45" s="358"/>
      <c r="M45" s="358"/>
      <c r="N45" s="359"/>
      <c r="O45" s="104"/>
      <c r="P45" s="344" t="s">
        <v>80</v>
      </c>
      <c r="Q45" s="345"/>
      <c r="R45" s="345"/>
      <c r="S45" s="345"/>
      <c r="T45" s="345"/>
      <c r="U45" s="345"/>
      <c r="V45" s="345"/>
      <c r="W45" s="345"/>
      <c r="X45" s="345"/>
      <c r="Y45" s="345"/>
      <c r="Z45" s="345"/>
      <c r="AA45" s="345"/>
      <c r="AB45" s="345"/>
      <c r="AC45" s="345"/>
      <c r="AD45" s="345"/>
      <c r="AE45" s="345"/>
      <c r="AF45" s="345"/>
      <c r="AG45" s="345"/>
      <c r="AH45" s="345"/>
      <c r="AI45" s="345"/>
      <c r="AJ45" s="346"/>
      <c r="AK45" s="204"/>
      <c r="AL45" s="353"/>
      <c r="AM45" s="114"/>
      <c r="AN45" s="114"/>
      <c r="AO45" s="114"/>
      <c r="AP45" s="114"/>
      <c r="AQ45" s="114"/>
      <c r="AR45" s="114"/>
      <c r="AS45" s="114"/>
      <c r="AT45" s="114"/>
      <c r="AU45" s="114"/>
      <c r="AV45" s="114"/>
      <c r="AW45" s="114"/>
      <c r="AX45" s="114"/>
      <c r="AY45" s="114"/>
      <c r="AZ45" s="114"/>
      <c r="BA45" s="114"/>
      <c r="BB45" s="114"/>
      <c r="BC45" s="114"/>
      <c r="BD45" s="114"/>
      <c r="BE45" s="114"/>
      <c r="BF45" s="114"/>
      <c r="BG45" s="114"/>
      <c r="BH45" s="114"/>
      <c r="BI45" s="114"/>
      <c r="BJ45" s="114"/>
      <c r="BK45" s="114"/>
      <c r="BL45" s="114"/>
      <c r="BM45" s="114"/>
      <c r="BN45" s="114"/>
      <c r="BO45" s="114"/>
      <c r="BP45" s="114"/>
      <c r="BQ45" s="114"/>
      <c r="BR45" s="122"/>
      <c r="BS45" s="122"/>
      <c r="BT45" s="122"/>
      <c r="BU45" s="122"/>
      <c r="BV45" s="122"/>
      <c r="BW45" s="122"/>
      <c r="BX45" s="122"/>
      <c r="BY45" s="122"/>
      <c r="BZ45" s="122"/>
      <c r="CA45" s="122"/>
      <c r="CB45" s="122"/>
      <c r="CC45" s="122"/>
      <c r="CD45" s="122"/>
      <c r="CE45" s="122"/>
      <c r="CF45" s="122"/>
      <c r="CG45" s="122"/>
      <c r="CH45" s="52"/>
      <c r="CI45" s="52"/>
      <c r="CZ45" s="47"/>
      <c r="DA45" s="47"/>
    </row>
    <row r="46" spans="1:105" ht="26.25" customHeight="1" x14ac:dyDescent="0.2">
      <c r="A46" s="15"/>
      <c r="B46" s="108">
        <f t="shared" si="0"/>
        <v>29</v>
      </c>
      <c r="C46" s="124">
        <v>1</v>
      </c>
      <c r="D46" s="357" t="s">
        <v>65</v>
      </c>
      <c r="E46" s="358"/>
      <c r="F46" s="358"/>
      <c r="G46" s="358"/>
      <c r="H46" s="358"/>
      <c r="I46" s="358"/>
      <c r="J46" s="358"/>
      <c r="K46" s="358"/>
      <c r="L46" s="358"/>
      <c r="M46" s="358"/>
      <c r="N46" s="359"/>
      <c r="O46" s="104"/>
      <c r="P46" s="347" t="s">
        <v>78</v>
      </c>
      <c r="Q46" s="348"/>
      <c r="R46" s="348"/>
      <c r="S46" s="348"/>
      <c r="T46" s="348"/>
      <c r="U46" s="348"/>
      <c r="V46" s="348"/>
      <c r="W46" s="348"/>
      <c r="X46" s="348"/>
      <c r="Y46" s="348"/>
      <c r="Z46" s="348"/>
      <c r="AA46" s="348"/>
      <c r="AB46" s="348"/>
      <c r="AC46" s="348"/>
      <c r="AD46" s="348"/>
      <c r="AE46" s="348"/>
      <c r="AF46" s="348"/>
      <c r="AG46" s="348"/>
      <c r="AH46" s="348"/>
      <c r="AI46" s="348"/>
      <c r="AJ46" s="349"/>
      <c r="AK46" s="204"/>
      <c r="AL46" s="353"/>
      <c r="AM46" s="114"/>
      <c r="AN46" s="114"/>
      <c r="AO46" s="114"/>
      <c r="AP46" s="114"/>
      <c r="AQ46" s="114"/>
      <c r="AR46" s="114"/>
      <c r="AS46" s="114"/>
      <c r="AT46" s="114"/>
      <c r="AU46" s="114"/>
      <c r="AV46" s="114"/>
      <c r="AW46" s="114"/>
      <c r="AX46" s="114"/>
      <c r="AY46" s="114"/>
      <c r="AZ46" s="114"/>
      <c r="BA46" s="114"/>
      <c r="BB46" s="114"/>
      <c r="BC46" s="114"/>
      <c r="BD46" s="114"/>
      <c r="BE46" s="114"/>
      <c r="BF46" s="114"/>
      <c r="BG46" s="114"/>
      <c r="BH46" s="114"/>
      <c r="BI46" s="114"/>
      <c r="BJ46" s="114"/>
      <c r="BK46" s="114"/>
      <c r="BL46" s="114"/>
      <c r="BM46" s="114"/>
      <c r="BN46" s="114"/>
      <c r="BO46" s="114"/>
      <c r="BP46" s="114"/>
      <c r="BQ46" s="114"/>
      <c r="BR46" s="122"/>
      <c r="BS46" s="122"/>
      <c r="BT46" s="122"/>
      <c r="BU46" s="122"/>
      <c r="BV46" s="122"/>
      <c r="BW46" s="122"/>
      <c r="BX46" s="122"/>
      <c r="BY46" s="122"/>
      <c r="BZ46" s="122"/>
      <c r="CA46" s="122"/>
      <c r="CB46" s="122"/>
      <c r="CC46" s="122"/>
      <c r="CD46" s="122"/>
      <c r="CE46" s="122"/>
      <c r="CF46" s="122"/>
      <c r="CG46" s="122"/>
      <c r="CH46" s="52"/>
      <c r="CI46" s="52"/>
      <c r="CZ46" s="47"/>
      <c r="DA46" s="47"/>
    </row>
    <row r="47" spans="1:105" ht="15" customHeight="1" x14ac:dyDescent="0.2">
      <c r="A47" s="15"/>
      <c r="B47" s="108">
        <f t="shared" si="0"/>
        <v>30</v>
      </c>
      <c r="C47" s="124">
        <v>1</v>
      </c>
      <c r="D47" s="357" t="s">
        <v>66</v>
      </c>
      <c r="E47" s="358"/>
      <c r="F47" s="358"/>
      <c r="G47" s="358"/>
      <c r="H47" s="358"/>
      <c r="I47" s="358"/>
      <c r="J47" s="358"/>
      <c r="K47" s="358"/>
      <c r="L47" s="358"/>
      <c r="M47" s="358"/>
      <c r="N47" s="359"/>
      <c r="O47" s="104"/>
      <c r="P47" s="344" t="s">
        <v>81</v>
      </c>
      <c r="Q47" s="345"/>
      <c r="R47" s="345"/>
      <c r="S47" s="345"/>
      <c r="T47" s="345"/>
      <c r="U47" s="345"/>
      <c r="V47" s="345"/>
      <c r="W47" s="345"/>
      <c r="X47" s="345"/>
      <c r="Y47" s="345"/>
      <c r="Z47" s="345"/>
      <c r="AA47" s="345"/>
      <c r="AB47" s="345"/>
      <c r="AC47" s="345"/>
      <c r="AD47" s="345"/>
      <c r="AE47" s="345"/>
      <c r="AF47" s="345"/>
      <c r="AG47" s="345"/>
      <c r="AH47" s="345"/>
      <c r="AI47" s="345"/>
      <c r="AJ47" s="346"/>
      <c r="AK47" s="204"/>
      <c r="AL47" s="353"/>
      <c r="AM47" s="114"/>
      <c r="AN47" s="114"/>
      <c r="AO47" s="114"/>
      <c r="AP47" s="114"/>
      <c r="AQ47" s="114"/>
      <c r="AR47" s="114"/>
      <c r="AS47" s="114"/>
      <c r="AT47" s="114"/>
      <c r="AU47" s="114"/>
      <c r="AV47" s="114"/>
      <c r="AW47" s="114"/>
      <c r="AX47" s="114"/>
      <c r="AY47" s="114"/>
      <c r="AZ47" s="114"/>
      <c r="BA47" s="114"/>
      <c r="BB47" s="114"/>
      <c r="BC47" s="114"/>
      <c r="BD47" s="114"/>
      <c r="BE47" s="114"/>
      <c r="BF47" s="114"/>
      <c r="BG47" s="114"/>
      <c r="BH47" s="114"/>
      <c r="BI47" s="114"/>
      <c r="BJ47" s="114"/>
      <c r="BK47" s="114"/>
      <c r="BL47" s="114"/>
      <c r="BM47" s="114"/>
      <c r="BN47" s="114"/>
      <c r="BO47" s="114"/>
      <c r="BP47" s="114"/>
      <c r="BQ47" s="114"/>
      <c r="BR47" s="122"/>
      <c r="BS47" s="122"/>
      <c r="BT47" s="122"/>
      <c r="BU47" s="122"/>
      <c r="BV47" s="122"/>
      <c r="BW47" s="122"/>
      <c r="BX47" s="122"/>
      <c r="BY47" s="122"/>
      <c r="BZ47" s="122"/>
      <c r="CA47" s="122"/>
      <c r="CB47" s="122"/>
      <c r="CC47" s="122"/>
      <c r="CD47" s="122"/>
      <c r="CE47" s="122"/>
      <c r="CF47" s="122"/>
      <c r="CG47" s="122"/>
      <c r="CH47" s="52"/>
      <c r="CI47" s="52"/>
      <c r="CZ47" s="47"/>
      <c r="DA47" s="47"/>
    </row>
    <row r="48" spans="1:105" ht="15" customHeight="1" x14ac:dyDescent="0.2">
      <c r="A48" s="15"/>
      <c r="B48" s="108">
        <f t="shared" si="0"/>
        <v>31</v>
      </c>
      <c r="C48" s="124">
        <v>1</v>
      </c>
      <c r="D48" s="374" t="s">
        <v>47</v>
      </c>
      <c r="E48" s="375"/>
      <c r="F48" s="375"/>
      <c r="G48" s="375"/>
      <c r="H48" s="375"/>
      <c r="I48" s="375"/>
      <c r="J48" s="375"/>
      <c r="K48" s="375"/>
      <c r="L48" s="375"/>
      <c r="M48" s="375"/>
      <c r="N48" s="376"/>
      <c r="O48" s="104"/>
      <c r="P48" s="344"/>
      <c r="Q48" s="345"/>
      <c r="R48" s="345"/>
      <c r="S48" s="345"/>
      <c r="T48" s="345"/>
      <c r="U48" s="345"/>
      <c r="V48" s="345"/>
      <c r="W48" s="345"/>
      <c r="X48" s="345"/>
      <c r="Y48" s="345"/>
      <c r="Z48" s="345"/>
      <c r="AA48" s="345"/>
      <c r="AB48" s="345"/>
      <c r="AC48" s="345"/>
      <c r="AD48" s="345"/>
      <c r="AE48" s="345"/>
      <c r="AF48" s="345"/>
      <c r="AG48" s="345"/>
      <c r="AH48" s="345"/>
      <c r="AI48" s="345"/>
      <c r="AJ48" s="346"/>
      <c r="AK48" s="204"/>
      <c r="AL48" s="353"/>
      <c r="AM48" s="114"/>
      <c r="AN48" s="114"/>
      <c r="AO48" s="114"/>
      <c r="AP48" s="114"/>
      <c r="AQ48" s="114"/>
      <c r="AR48" s="114"/>
      <c r="AS48" s="114"/>
      <c r="AT48" s="114"/>
      <c r="AU48" s="114"/>
      <c r="AV48" s="114"/>
      <c r="AW48" s="114"/>
      <c r="AX48" s="114"/>
      <c r="AY48" s="114"/>
      <c r="AZ48" s="114"/>
      <c r="BA48" s="114"/>
      <c r="BB48" s="114"/>
      <c r="BC48" s="114"/>
      <c r="BD48" s="114"/>
      <c r="BE48" s="114"/>
      <c r="BF48" s="114"/>
      <c r="BG48" s="114"/>
      <c r="BH48" s="114"/>
      <c r="BI48" s="114"/>
      <c r="BJ48" s="114"/>
      <c r="BK48" s="114"/>
      <c r="BL48" s="114"/>
      <c r="BM48" s="114"/>
      <c r="BN48" s="114"/>
      <c r="BO48" s="114"/>
      <c r="BP48" s="114"/>
      <c r="BQ48" s="114"/>
      <c r="BR48" s="360"/>
      <c r="BS48" s="360"/>
      <c r="BT48" s="360"/>
      <c r="BU48" s="360"/>
      <c r="BV48" s="360"/>
      <c r="BW48" s="360"/>
      <c r="BX48" s="360"/>
      <c r="BY48" s="360"/>
      <c r="BZ48" s="360"/>
      <c r="CA48" s="360"/>
      <c r="CB48" s="360"/>
      <c r="CC48" s="360"/>
      <c r="CD48" s="360"/>
      <c r="CE48" s="360"/>
      <c r="CF48" s="360"/>
      <c r="CG48" s="360"/>
      <c r="CH48" s="52"/>
      <c r="CI48" s="52"/>
      <c r="CZ48" s="47"/>
      <c r="DA48" s="47"/>
    </row>
    <row r="49" spans="1:110" ht="26.25" customHeight="1" x14ac:dyDescent="0.2">
      <c r="A49" s="15"/>
      <c r="B49" s="108">
        <f t="shared" si="0"/>
        <v>32</v>
      </c>
      <c r="C49" s="124">
        <v>1</v>
      </c>
      <c r="D49" s="357" t="s">
        <v>65</v>
      </c>
      <c r="E49" s="358"/>
      <c r="F49" s="358"/>
      <c r="G49" s="358"/>
      <c r="H49" s="358"/>
      <c r="I49" s="358"/>
      <c r="J49" s="358"/>
      <c r="K49" s="358"/>
      <c r="L49" s="358"/>
      <c r="M49" s="358"/>
      <c r="N49" s="359"/>
      <c r="O49" s="104"/>
      <c r="P49" s="347" t="s">
        <v>78</v>
      </c>
      <c r="Q49" s="348"/>
      <c r="R49" s="348"/>
      <c r="S49" s="348"/>
      <c r="T49" s="348"/>
      <c r="U49" s="348"/>
      <c r="V49" s="348"/>
      <c r="W49" s="348"/>
      <c r="X49" s="348"/>
      <c r="Y49" s="348"/>
      <c r="Z49" s="348"/>
      <c r="AA49" s="348"/>
      <c r="AB49" s="348"/>
      <c r="AC49" s="348"/>
      <c r="AD49" s="348"/>
      <c r="AE49" s="348"/>
      <c r="AF49" s="348"/>
      <c r="AG49" s="348"/>
      <c r="AH49" s="348"/>
      <c r="AI49" s="348"/>
      <c r="AJ49" s="349"/>
      <c r="AK49" s="204"/>
      <c r="AL49" s="353"/>
      <c r="AM49" s="114"/>
      <c r="AN49" s="114"/>
      <c r="AO49" s="114"/>
      <c r="AP49" s="114"/>
      <c r="AQ49" s="114"/>
      <c r="AR49" s="114"/>
      <c r="AS49" s="114"/>
      <c r="AT49" s="114"/>
      <c r="AU49" s="114"/>
      <c r="AV49" s="114"/>
      <c r="AW49" s="114"/>
      <c r="AX49" s="114"/>
      <c r="AY49" s="114"/>
      <c r="AZ49" s="114"/>
      <c r="BA49" s="114"/>
      <c r="BB49" s="114"/>
      <c r="BC49" s="114"/>
      <c r="BD49" s="114"/>
      <c r="BE49" s="114"/>
      <c r="BF49" s="114"/>
      <c r="BG49" s="114"/>
      <c r="BH49" s="114"/>
      <c r="BI49" s="114"/>
      <c r="BJ49" s="114"/>
      <c r="BK49" s="114"/>
      <c r="BL49" s="114"/>
      <c r="BM49" s="114"/>
      <c r="BN49" s="114"/>
      <c r="BO49" s="114"/>
      <c r="BP49" s="114"/>
      <c r="BQ49" s="114"/>
      <c r="BR49" s="342"/>
      <c r="BS49" s="342"/>
      <c r="BT49" s="342"/>
      <c r="BU49" s="342"/>
      <c r="BV49" s="342"/>
      <c r="BW49" s="342"/>
      <c r="BX49" s="342"/>
      <c r="BY49" s="342"/>
      <c r="BZ49" s="342"/>
      <c r="CA49" s="342"/>
      <c r="CB49" s="342"/>
      <c r="CC49" s="342"/>
      <c r="CD49" s="342"/>
      <c r="CE49" s="342"/>
      <c r="CF49" s="342"/>
      <c r="CG49" s="342"/>
      <c r="CH49" s="52"/>
      <c r="CI49" s="52"/>
      <c r="CZ49" s="47"/>
      <c r="DA49" s="47"/>
    </row>
    <row r="50" spans="1:110" ht="15" customHeight="1" x14ac:dyDescent="0.2">
      <c r="A50" s="15"/>
      <c r="B50" s="108">
        <f t="shared" si="0"/>
        <v>33</v>
      </c>
      <c r="C50" s="124">
        <v>1</v>
      </c>
      <c r="D50" s="357" t="s">
        <v>67</v>
      </c>
      <c r="E50" s="358"/>
      <c r="F50" s="358"/>
      <c r="G50" s="358"/>
      <c r="H50" s="358"/>
      <c r="I50" s="358"/>
      <c r="J50" s="358"/>
      <c r="K50" s="358"/>
      <c r="L50" s="358"/>
      <c r="M50" s="358"/>
      <c r="N50" s="359"/>
      <c r="O50" s="104"/>
      <c r="P50" s="344" t="s">
        <v>80</v>
      </c>
      <c r="Q50" s="345"/>
      <c r="R50" s="345"/>
      <c r="S50" s="345"/>
      <c r="T50" s="345"/>
      <c r="U50" s="345"/>
      <c r="V50" s="345"/>
      <c r="W50" s="345"/>
      <c r="X50" s="345"/>
      <c r="Y50" s="345"/>
      <c r="Z50" s="345"/>
      <c r="AA50" s="345"/>
      <c r="AB50" s="345"/>
      <c r="AC50" s="345"/>
      <c r="AD50" s="345"/>
      <c r="AE50" s="345"/>
      <c r="AF50" s="345"/>
      <c r="AG50" s="345"/>
      <c r="AH50" s="345"/>
      <c r="AI50" s="345"/>
      <c r="AJ50" s="346"/>
      <c r="AK50" s="204"/>
      <c r="AL50" s="353"/>
      <c r="AM50" s="114"/>
      <c r="AN50" s="114"/>
      <c r="AO50" s="114"/>
      <c r="AP50" s="114"/>
      <c r="AQ50" s="114"/>
      <c r="AR50" s="114"/>
      <c r="AS50" s="114"/>
      <c r="AT50" s="114"/>
      <c r="AU50" s="114"/>
      <c r="AV50" s="114"/>
      <c r="AW50" s="114"/>
      <c r="AX50" s="114"/>
      <c r="AY50" s="114"/>
      <c r="AZ50" s="114"/>
      <c r="BA50" s="114"/>
      <c r="BB50" s="114"/>
      <c r="BC50" s="114"/>
      <c r="BD50" s="114"/>
      <c r="BE50" s="114"/>
      <c r="BF50" s="114"/>
      <c r="BG50" s="114"/>
      <c r="BH50" s="114"/>
      <c r="BI50" s="114"/>
      <c r="BJ50" s="114"/>
      <c r="BK50" s="114"/>
      <c r="BL50" s="114"/>
      <c r="BM50" s="114"/>
      <c r="BN50" s="114"/>
      <c r="BO50" s="114"/>
      <c r="BP50" s="114"/>
      <c r="BQ50" s="114"/>
      <c r="BR50" s="360"/>
      <c r="BS50" s="360"/>
      <c r="BT50" s="360"/>
      <c r="BU50" s="360"/>
      <c r="BV50" s="360"/>
      <c r="BW50" s="360"/>
      <c r="BX50" s="360"/>
      <c r="BY50" s="360"/>
      <c r="BZ50" s="360"/>
      <c r="CA50" s="360"/>
      <c r="CB50" s="360"/>
      <c r="CC50" s="360"/>
      <c r="CD50" s="360"/>
      <c r="CE50" s="360"/>
      <c r="CF50" s="360"/>
      <c r="CG50" s="360"/>
      <c r="CH50" s="52"/>
      <c r="CI50" s="52"/>
      <c r="CZ50" s="47"/>
      <c r="DA50" s="47"/>
    </row>
    <row r="51" spans="1:110" ht="15" customHeight="1" x14ac:dyDescent="0.2">
      <c r="A51" s="15"/>
      <c r="B51" s="108">
        <f t="shared" si="0"/>
        <v>34</v>
      </c>
      <c r="C51" s="124">
        <v>1</v>
      </c>
      <c r="D51" s="429" t="s">
        <v>68</v>
      </c>
      <c r="E51" s="430"/>
      <c r="F51" s="430"/>
      <c r="G51" s="430"/>
      <c r="H51" s="430"/>
      <c r="I51" s="430"/>
      <c r="J51" s="430"/>
      <c r="K51" s="430"/>
      <c r="L51" s="430"/>
      <c r="M51" s="430"/>
      <c r="N51" s="431"/>
      <c r="O51" s="104"/>
      <c r="P51" s="344"/>
      <c r="Q51" s="345"/>
      <c r="R51" s="345"/>
      <c r="S51" s="345"/>
      <c r="T51" s="345"/>
      <c r="U51" s="345"/>
      <c r="V51" s="345"/>
      <c r="W51" s="345"/>
      <c r="X51" s="345"/>
      <c r="Y51" s="345"/>
      <c r="Z51" s="345"/>
      <c r="AA51" s="345"/>
      <c r="AB51" s="345"/>
      <c r="AC51" s="345"/>
      <c r="AD51" s="345"/>
      <c r="AE51" s="345"/>
      <c r="AF51" s="345"/>
      <c r="AG51" s="345"/>
      <c r="AH51" s="345"/>
      <c r="AI51" s="345"/>
      <c r="AJ51" s="346"/>
      <c r="AK51" s="204"/>
      <c r="AL51" s="353"/>
      <c r="AM51" s="114"/>
      <c r="AN51" s="114"/>
      <c r="AO51" s="114"/>
      <c r="AP51" s="114"/>
      <c r="AQ51" s="114"/>
      <c r="AR51" s="114"/>
      <c r="AS51" s="114"/>
      <c r="AT51" s="114"/>
      <c r="AU51" s="114"/>
      <c r="AV51" s="114"/>
      <c r="AW51" s="114"/>
      <c r="AX51" s="114"/>
      <c r="AY51" s="114"/>
      <c r="AZ51" s="114"/>
      <c r="BA51" s="114"/>
      <c r="BB51" s="114"/>
      <c r="BC51" s="114"/>
      <c r="BD51" s="114"/>
      <c r="BE51" s="114"/>
      <c r="BF51" s="114"/>
      <c r="BG51" s="114"/>
      <c r="BH51" s="114"/>
      <c r="BI51" s="114"/>
      <c r="BJ51" s="114"/>
      <c r="BK51" s="114"/>
      <c r="BL51" s="114"/>
      <c r="BM51" s="114"/>
      <c r="BN51" s="114"/>
      <c r="BO51" s="114"/>
      <c r="BP51" s="114"/>
      <c r="BQ51" s="114"/>
      <c r="BR51" s="342"/>
      <c r="BS51" s="342"/>
      <c r="BT51" s="342"/>
      <c r="BU51" s="342"/>
      <c r="BV51" s="342"/>
      <c r="BW51" s="342"/>
      <c r="BX51" s="342"/>
      <c r="BY51" s="342"/>
      <c r="BZ51" s="342"/>
      <c r="CA51" s="342"/>
      <c r="CB51" s="342"/>
      <c r="CC51" s="342"/>
      <c r="CD51" s="342"/>
      <c r="CE51" s="342"/>
      <c r="CF51" s="342"/>
      <c r="CG51" s="342"/>
      <c r="CH51" s="52"/>
      <c r="CI51" s="52"/>
      <c r="CZ51" s="47"/>
      <c r="DA51" s="47"/>
    </row>
    <row r="52" spans="1:110" ht="15" customHeight="1" thickBot="1" x14ac:dyDescent="0.25">
      <c r="A52" s="15"/>
      <c r="B52" s="108">
        <f t="shared" si="0"/>
        <v>35</v>
      </c>
      <c r="C52" s="125">
        <v>1</v>
      </c>
      <c r="D52" s="357" t="s">
        <v>69</v>
      </c>
      <c r="E52" s="358"/>
      <c r="F52" s="358"/>
      <c r="G52" s="358"/>
      <c r="H52" s="358"/>
      <c r="I52" s="358"/>
      <c r="J52" s="358"/>
      <c r="K52" s="358"/>
      <c r="L52" s="358"/>
      <c r="M52" s="358"/>
      <c r="N52" s="359"/>
      <c r="O52" s="104"/>
      <c r="P52" s="344"/>
      <c r="Q52" s="345"/>
      <c r="R52" s="345"/>
      <c r="S52" s="345"/>
      <c r="T52" s="345"/>
      <c r="U52" s="345"/>
      <c r="V52" s="345"/>
      <c r="W52" s="345"/>
      <c r="X52" s="345"/>
      <c r="Y52" s="345"/>
      <c r="Z52" s="345"/>
      <c r="AA52" s="345"/>
      <c r="AB52" s="345"/>
      <c r="AC52" s="345"/>
      <c r="AD52" s="345"/>
      <c r="AE52" s="345"/>
      <c r="AF52" s="345"/>
      <c r="AG52" s="345"/>
      <c r="AH52" s="345"/>
      <c r="AI52" s="345"/>
      <c r="AJ52" s="346"/>
      <c r="AK52" s="204"/>
      <c r="AL52" s="353"/>
      <c r="AM52" s="114"/>
      <c r="AN52" s="114"/>
      <c r="AO52" s="114"/>
      <c r="AP52" s="114"/>
      <c r="AQ52" s="114"/>
      <c r="AR52" s="114"/>
      <c r="AS52" s="114"/>
      <c r="AT52" s="114"/>
      <c r="AU52" s="114"/>
      <c r="AV52" s="114"/>
      <c r="AW52" s="114"/>
      <c r="AX52" s="114"/>
      <c r="AY52" s="114"/>
      <c r="AZ52" s="114"/>
      <c r="BA52" s="114"/>
      <c r="BB52" s="114"/>
      <c r="BC52" s="114"/>
      <c r="BD52" s="114"/>
      <c r="BE52" s="114"/>
      <c r="BF52" s="114"/>
      <c r="BG52" s="114"/>
      <c r="BH52" s="114"/>
      <c r="BI52" s="114"/>
      <c r="BJ52" s="114"/>
      <c r="BK52" s="114"/>
      <c r="BL52" s="114"/>
      <c r="BM52" s="114"/>
      <c r="BN52" s="114"/>
      <c r="BO52" s="114"/>
      <c r="BP52" s="114"/>
      <c r="BQ52" s="114"/>
      <c r="BR52" s="360"/>
      <c r="BS52" s="360"/>
      <c r="BT52" s="360"/>
      <c r="BU52" s="360"/>
      <c r="BV52" s="360"/>
      <c r="BW52" s="360"/>
      <c r="BX52" s="360"/>
      <c r="BY52" s="360"/>
      <c r="BZ52" s="360"/>
      <c r="CA52" s="360"/>
      <c r="CB52" s="360"/>
      <c r="CC52" s="360"/>
      <c r="CD52" s="360"/>
      <c r="CE52" s="360"/>
      <c r="CF52" s="360"/>
      <c r="CG52" s="360"/>
      <c r="CH52" s="52"/>
      <c r="CI52" s="52"/>
      <c r="CZ52" s="47"/>
      <c r="DA52" s="47"/>
    </row>
    <row r="53" spans="1:110" ht="26.25" customHeight="1" thickBot="1" x14ac:dyDescent="0.25">
      <c r="A53" s="15"/>
      <c r="B53" s="108">
        <f t="shared" si="0"/>
        <v>36</v>
      </c>
      <c r="C53" s="124">
        <v>1</v>
      </c>
      <c r="D53" s="432" t="s">
        <v>68</v>
      </c>
      <c r="E53" s="433"/>
      <c r="F53" s="433"/>
      <c r="G53" s="433"/>
      <c r="H53" s="433"/>
      <c r="I53" s="433"/>
      <c r="J53" s="433"/>
      <c r="K53" s="433"/>
      <c r="L53" s="433"/>
      <c r="M53" s="433"/>
      <c r="N53" s="434"/>
      <c r="O53" s="99"/>
      <c r="P53" s="344"/>
      <c r="Q53" s="345"/>
      <c r="R53" s="345"/>
      <c r="S53" s="345"/>
      <c r="T53" s="345"/>
      <c r="U53" s="345"/>
      <c r="V53" s="345"/>
      <c r="W53" s="345"/>
      <c r="X53" s="345"/>
      <c r="Y53" s="345"/>
      <c r="Z53" s="345"/>
      <c r="AA53" s="345"/>
      <c r="AB53" s="345"/>
      <c r="AC53" s="345"/>
      <c r="AD53" s="345"/>
      <c r="AE53" s="345"/>
      <c r="AF53" s="345"/>
      <c r="AG53" s="345"/>
      <c r="AH53" s="345"/>
      <c r="AI53" s="345"/>
      <c r="AJ53" s="346"/>
      <c r="AK53" s="204"/>
      <c r="AL53" s="353"/>
      <c r="AM53" s="114"/>
      <c r="AN53" s="114"/>
      <c r="AO53" s="114"/>
      <c r="AP53" s="114"/>
      <c r="AQ53" s="114"/>
      <c r="AR53" s="114"/>
      <c r="AS53" s="114"/>
      <c r="AT53" s="114"/>
      <c r="AU53" s="114"/>
      <c r="AV53" s="114"/>
      <c r="AW53" s="114"/>
      <c r="AX53" s="114"/>
      <c r="AY53" s="114"/>
      <c r="AZ53" s="114"/>
      <c r="BA53" s="114"/>
      <c r="BB53" s="114"/>
      <c r="BC53" s="114"/>
      <c r="BD53" s="114"/>
      <c r="BE53" s="114"/>
      <c r="BF53" s="114"/>
      <c r="BG53" s="114"/>
      <c r="BH53" s="114"/>
      <c r="BI53" s="114"/>
      <c r="BJ53" s="114"/>
      <c r="BK53" s="114"/>
      <c r="BL53" s="114"/>
      <c r="BM53" s="114"/>
      <c r="BN53" s="114"/>
      <c r="BO53" s="114"/>
      <c r="BP53" s="114"/>
      <c r="BQ53" s="114"/>
      <c r="BR53" s="342"/>
      <c r="BS53" s="342"/>
      <c r="BT53" s="342"/>
      <c r="BU53" s="342"/>
      <c r="BV53" s="342"/>
      <c r="BW53" s="342"/>
      <c r="BX53" s="342"/>
      <c r="BY53" s="342"/>
      <c r="BZ53" s="342"/>
      <c r="CA53" s="342"/>
      <c r="CB53" s="342"/>
      <c r="CC53" s="342"/>
      <c r="CD53" s="342"/>
      <c r="CE53" s="342"/>
      <c r="CF53" s="342"/>
      <c r="CG53" s="342"/>
      <c r="CH53" s="54"/>
      <c r="CI53" s="54"/>
      <c r="CP53" s="387" t="s">
        <v>75</v>
      </c>
      <c r="CQ53" s="388"/>
      <c r="CR53" s="388"/>
      <c r="CS53" s="388"/>
      <c r="CT53" s="388"/>
      <c r="CU53" s="388"/>
      <c r="CV53" s="388"/>
      <c r="CW53" s="388"/>
      <c r="CX53" s="388"/>
      <c r="CY53" s="389"/>
      <c r="CZ53" s="47"/>
      <c r="DA53" s="47"/>
    </row>
    <row r="54" spans="1:110" ht="22.5" customHeight="1" x14ac:dyDescent="0.2">
      <c r="A54" s="15"/>
      <c r="B54" s="108">
        <f t="shared" si="0"/>
        <v>37</v>
      </c>
      <c r="C54" s="124">
        <v>1</v>
      </c>
      <c r="D54" s="357" t="s">
        <v>70</v>
      </c>
      <c r="E54" s="358"/>
      <c r="F54" s="358"/>
      <c r="G54" s="358"/>
      <c r="H54" s="358"/>
      <c r="I54" s="358"/>
      <c r="J54" s="358"/>
      <c r="K54" s="358"/>
      <c r="L54" s="358"/>
      <c r="M54" s="358"/>
      <c r="N54" s="359"/>
      <c r="O54" s="99"/>
      <c r="P54" s="344"/>
      <c r="Q54" s="345"/>
      <c r="R54" s="345"/>
      <c r="S54" s="345"/>
      <c r="T54" s="345"/>
      <c r="U54" s="345"/>
      <c r="V54" s="345"/>
      <c r="W54" s="345"/>
      <c r="X54" s="345"/>
      <c r="Y54" s="345"/>
      <c r="Z54" s="345"/>
      <c r="AA54" s="345"/>
      <c r="AB54" s="345"/>
      <c r="AC54" s="345"/>
      <c r="AD54" s="345"/>
      <c r="AE54" s="345"/>
      <c r="AF54" s="345"/>
      <c r="AG54" s="345"/>
      <c r="AH54" s="345"/>
      <c r="AI54" s="345"/>
      <c r="AJ54" s="346"/>
      <c r="AK54" s="204"/>
      <c r="AL54" s="353"/>
      <c r="AM54" s="114"/>
      <c r="AN54" s="114"/>
      <c r="AO54" s="114"/>
      <c r="AP54" s="114"/>
      <c r="AQ54" s="114"/>
      <c r="AR54" s="114"/>
      <c r="AS54" s="114"/>
      <c r="AT54" s="114"/>
      <c r="AU54" s="114"/>
      <c r="AV54" s="114"/>
      <c r="AW54" s="114"/>
      <c r="AX54" s="114"/>
      <c r="AY54" s="114"/>
      <c r="AZ54" s="114"/>
      <c r="BA54" s="114"/>
      <c r="BB54" s="114"/>
      <c r="BC54" s="114"/>
      <c r="BD54" s="114"/>
      <c r="BE54" s="114"/>
      <c r="BF54" s="114"/>
      <c r="BG54" s="114"/>
      <c r="BH54" s="114"/>
      <c r="BI54" s="114"/>
      <c r="BJ54" s="114"/>
      <c r="BK54" s="114"/>
      <c r="BL54" s="114"/>
      <c r="BM54" s="114"/>
      <c r="BN54" s="114"/>
      <c r="BO54" s="114"/>
      <c r="BP54" s="114"/>
      <c r="BQ54" s="114"/>
      <c r="BR54" s="342"/>
      <c r="BS54" s="342"/>
      <c r="BT54" s="342"/>
      <c r="BU54" s="342"/>
      <c r="BV54" s="342"/>
      <c r="BW54" s="342"/>
      <c r="BX54" s="342"/>
      <c r="BY54" s="342"/>
      <c r="BZ54" s="342"/>
      <c r="CA54" s="342"/>
      <c r="CB54" s="342"/>
      <c r="CC54" s="342"/>
      <c r="CD54" s="342"/>
      <c r="CE54" s="342"/>
      <c r="CF54" s="342"/>
      <c r="CG54" s="342"/>
      <c r="CH54" s="53"/>
      <c r="CI54" s="53"/>
      <c r="CP54" s="365" t="str">
        <f>CP65</f>
        <v>1) Reflexión sobre el texto (estructura y propósito).</v>
      </c>
      <c r="CQ54" s="366"/>
      <c r="CR54" s="392" t="str">
        <f>CR65</f>
        <v>2) Reflexión sobre el contenido del texto (argumentación).</v>
      </c>
      <c r="CS54" s="393"/>
      <c r="CT54" s="396" t="str">
        <f>CT65</f>
        <v>3) Extracción de información explícita.</v>
      </c>
      <c r="CU54" s="397"/>
      <c r="CV54" s="390" t="str">
        <f>CV65</f>
        <v>4) Extracción de información implícita.</v>
      </c>
      <c r="CW54" s="391"/>
      <c r="CX54" s="383" t="str">
        <f>CX65</f>
        <v>5) Reconocimiento de funciones gramaticales y usos ortográficos</v>
      </c>
      <c r="CY54" s="384"/>
      <c r="CZ54" s="47"/>
      <c r="DA54" s="47"/>
    </row>
    <row r="55" spans="1:110" ht="22.5" customHeight="1" x14ac:dyDescent="0.2">
      <c r="A55" s="15"/>
      <c r="B55" s="108">
        <f t="shared" si="0"/>
        <v>38</v>
      </c>
      <c r="C55" s="124">
        <v>1</v>
      </c>
      <c r="D55" s="377" t="s">
        <v>71</v>
      </c>
      <c r="E55" s="378"/>
      <c r="F55" s="378"/>
      <c r="G55" s="378"/>
      <c r="H55" s="378"/>
      <c r="I55" s="378"/>
      <c r="J55" s="378"/>
      <c r="K55" s="378"/>
      <c r="L55" s="378"/>
      <c r="M55" s="378"/>
      <c r="N55" s="379"/>
      <c r="O55" s="99"/>
      <c r="P55" s="347" t="s">
        <v>78</v>
      </c>
      <c r="Q55" s="348"/>
      <c r="R55" s="348"/>
      <c r="S55" s="348"/>
      <c r="T55" s="348"/>
      <c r="U55" s="348"/>
      <c r="V55" s="348"/>
      <c r="W55" s="348"/>
      <c r="X55" s="348"/>
      <c r="Y55" s="348"/>
      <c r="Z55" s="348"/>
      <c r="AA55" s="348"/>
      <c r="AB55" s="348"/>
      <c r="AC55" s="348"/>
      <c r="AD55" s="348"/>
      <c r="AE55" s="348"/>
      <c r="AF55" s="348"/>
      <c r="AG55" s="348"/>
      <c r="AH55" s="348"/>
      <c r="AI55" s="348"/>
      <c r="AJ55" s="349"/>
      <c r="AK55" s="204"/>
      <c r="AL55" s="353"/>
      <c r="AM55" s="114"/>
      <c r="AN55" s="114"/>
      <c r="AO55" s="114"/>
      <c r="AP55" s="114"/>
      <c r="AQ55" s="114"/>
      <c r="AR55" s="114"/>
      <c r="AS55" s="114"/>
      <c r="AT55" s="114"/>
      <c r="AU55" s="114"/>
      <c r="AV55" s="114"/>
      <c r="AW55" s="114"/>
      <c r="AX55" s="114"/>
      <c r="AY55" s="114"/>
      <c r="AZ55" s="114"/>
      <c r="BA55" s="114"/>
      <c r="BB55" s="114"/>
      <c r="BC55" s="114"/>
      <c r="BD55" s="114"/>
      <c r="BE55" s="114"/>
      <c r="BF55" s="114"/>
      <c r="BG55" s="114"/>
      <c r="BH55" s="114"/>
      <c r="BI55" s="114"/>
      <c r="BJ55" s="114"/>
      <c r="BK55" s="114"/>
      <c r="BL55" s="114"/>
      <c r="BM55" s="114"/>
      <c r="BN55" s="114"/>
      <c r="BO55" s="114"/>
      <c r="BP55" s="114"/>
      <c r="BQ55" s="114"/>
      <c r="BR55" s="342"/>
      <c r="BS55" s="342"/>
      <c r="BT55" s="342"/>
      <c r="BU55" s="342"/>
      <c r="BV55" s="342"/>
      <c r="BW55" s="342"/>
      <c r="BX55" s="342"/>
      <c r="BY55" s="342"/>
      <c r="BZ55" s="342"/>
      <c r="CA55" s="342"/>
      <c r="CB55" s="342"/>
      <c r="CC55" s="342"/>
      <c r="CD55" s="342"/>
      <c r="CE55" s="342"/>
      <c r="CF55" s="342"/>
      <c r="CG55" s="342"/>
      <c r="CH55" s="52"/>
      <c r="CI55" s="52"/>
      <c r="CP55" s="367"/>
      <c r="CQ55" s="368"/>
      <c r="CR55" s="394"/>
      <c r="CS55" s="395"/>
      <c r="CT55" s="398"/>
      <c r="CU55" s="399"/>
      <c r="CV55" s="344"/>
      <c r="CW55" s="346"/>
      <c r="CX55" s="385"/>
      <c r="CY55" s="386"/>
      <c r="CZ55" s="47"/>
      <c r="DA55" s="47"/>
    </row>
    <row r="56" spans="1:110" ht="22.5" customHeight="1" x14ac:dyDescent="0.2">
      <c r="A56" s="15"/>
      <c r="B56" s="108">
        <f t="shared" si="0"/>
        <v>39</v>
      </c>
      <c r="C56" s="124">
        <v>1</v>
      </c>
      <c r="D56" s="357" t="s">
        <v>72</v>
      </c>
      <c r="E56" s="358"/>
      <c r="F56" s="358"/>
      <c r="G56" s="358"/>
      <c r="H56" s="358"/>
      <c r="I56" s="358"/>
      <c r="J56" s="358"/>
      <c r="K56" s="358"/>
      <c r="L56" s="358"/>
      <c r="M56" s="358"/>
      <c r="N56" s="359"/>
      <c r="O56" s="104"/>
      <c r="P56" s="344" t="s">
        <v>80</v>
      </c>
      <c r="Q56" s="345"/>
      <c r="R56" s="345"/>
      <c r="S56" s="345"/>
      <c r="T56" s="345"/>
      <c r="U56" s="345"/>
      <c r="V56" s="345"/>
      <c r="W56" s="345"/>
      <c r="X56" s="345"/>
      <c r="Y56" s="345"/>
      <c r="Z56" s="345"/>
      <c r="AA56" s="345"/>
      <c r="AB56" s="345"/>
      <c r="AC56" s="345"/>
      <c r="AD56" s="345"/>
      <c r="AE56" s="345"/>
      <c r="AF56" s="345"/>
      <c r="AG56" s="345"/>
      <c r="AH56" s="345"/>
      <c r="AI56" s="345"/>
      <c r="AJ56" s="346"/>
      <c r="AK56" s="204"/>
      <c r="AL56" s="353"/>
      <c r="AM56" s="114"/>
      <c r="AN56" s="114"/>
      <c r="AO56" s="114"/>
      <c r="AP56" s="114"/>
      <c r="AQ56" s="114"/>
      <c r="AR56" s="114"/>
      <c r="AS56" s="114"/>
      <c r="AT56" s="114"/>
      <c r="AU56" s="114"/>
      <c r="AV56" s="114"/>
      <c r="AW56" s="114"/>
      <c r="AX56" s="114"/>
      <c r="AY56" s="114"/>
      <c r="AZ56" s="114"/>
      <c r="BA56" s="114"/>
      <c r="BB56" s="114"/>
      <c r="BC56" s="114"/>
      <c r="BD56" s="114"/>
      <c r="BE56" s="114"/>
      <c r="BF56" s="114"/>
      <c r="BG56" s="114"/>
      <c r="BH56" s="114"/>
      <c r="BI56" s="114"/>
      <c r="BJ56" s="114"/>
      <c r="BK56" s="114"/>
      <c r="BL56" s="114"/>
      <c r="BM56" s="114"/>
      <c r="BN56" s="114"/>
      <c r="BO56" s="114"/>
      <c r="BP56" s="114"/>
      <c r="BQ56" s="114"/>
      <c r="BR56" s="343"/>
      <c r="BS56" s="343"/>
      <c r="BT56" s="343"/>
      <c r="BU56" s="343"/>
      <c r="BV56" s="343"/>
      <c r="BW56" s="343"/>
      <c r="BX56" s="343"/>
      <c r="BY56" s="343"/>
      <c r="BZ56" s="343"/>
      <c r="CA56" s="343"/>
      <c r="CB56" s="343"/>
      <c r="CC56" s="343"/>
      <c r="CD56" s="343"/>
      <c r="CE56" s="343"/>
      <c r="CF56" s="343"/>
      <c r="CG56" s="343"/>
      <c r="CH56" s="51"/>
      <c r="CI56" s="51"/>
      <c r="CP56" s="367"/>
      <c r="CQ56" s="368"/>
      <c r="CR56" s="394"/>
      <c r="CS56" s="395"/>
      <c r="CT56" s="398"/>
      <c r="CU56" s="399"/>
      <c r="CV56" s="344"/>
      <c r="CW56" s="346"/>
      <c r="CX56" s="385"/>
      <c r="CY56" s="386"/>
      <c r="CZ56" s="47"/>
      <c r="DA56" s="47"/>
    </row>
    <row r="57" spans="1:110" ht="28.5" customHeight="1" thickBot="1" x14ac:dyDescent="0.25">
      <c r="A57" s="15"/>
      <c r="B57" s="108">
        <f t="shared" si="0"/>
        <v>40</v>
      </c>
      <c r="C57" s="126">
        <v>3</v>
      </c>
      <c r="D57" s="380" t="s">
        <v>73</v>
      </c>
      <c r="E57" s="381"/>
      <c r="F57" s="381"/>
      <c r="G57" s="381"/>
      <c r="H57" s="381"/>
      <c r="I57" s="381"/>
      <c r="J57" s="381"/>
      <c r="K57" s="381"/>
      <c r="L57" s="381"/>
      <c r="M57" s="381"/>
      <c r="N57" s="382"/>
      <c r="O57" s="105"/>
      <c r="P57" s="354" t="s">
        <v>77</v>
      </c>
      <c r="Q57" s="355"/>
      <c r="R57" s="355"/>
      <c r="S57" s="355"/>
      <c r="T57" s="355"/>
      <c r="U57" s="355"/>
      <c r="V57" s="355"/>
      <c r="W57" s="355"/>
      <c r="X57" s="355"/>
      <c r="Y57" s="355"/>
      <c r="Z57" s="355"/>
      <c r="AA57" s="355"/>
      <c r="AB57" s="355"/>
      <c r="AC57" s="355"/>
      <c r="AD57" s="355"/>
      <c r="AE57" s="355"/>
      <c r="AF57" s="355"/>
      <c r="AG57" s="355"/>
      <c r="AH57" s="355"/>
      <c r="AI57" s="355"/>
      <c r="AJ57" s="356"/>
      <c r="AK57" s="204"/>
      <c r="AL57" s="353"/>
      <c r="AM57" s="114"/>
      <c r="AN57" s="114"/>
      <c r="AO57" s="114"/>
      <c r="AP57" s="114"/>
      <c r="AQ57" s="114"/>
      <c r="AR57" s="114"/>
      <c r="AS57" s="114"/>
      <c r="AT57" s="114"/>
      <c r="AU57" s="114"/>
      <c r="AV57" s="114"/>
      <c r="AW57" s="114"/>
      <c r="AX57" s="114"/>
      <c r="AY57" s="114"/>
      <c r="AZ57" s="114"/>
      <c r="BA57" s="114"/>
      <c r="BB57" s="114"/>
      <c r="BC57" s="114"/>
      <c r="BD57" s="114"/>
      <c r="BE57" s="114"/>
      <c r="BF57" s="114"/>
      <c r="BG57" s="114"/>
      <c r="BH57" s="114"/>
      <c r="BI57" s="114"/>
      <c r="BJ57" s="114"/>
      <c r="BK57" s="114"/>
      <c r="BL57" s="114"/>
      <c r="BM57" s="114"/>
      <c r="BN57" s="114"/>
      <c r="BO57" s="114"/>
      <c r="BP57" s="114"/>
      <c r="BQ57" s="114"/>
      <c r="BR57" s="400"/>
      <c r="BS57" s="400"/>
      <c r="BT57" s="400"/>
      <c r="BU57" s="400"/>
      <c r="BV57" s="400"/>
      <c r="BW57" s="400"/>
      <c r="BX57" s="400"/>
      <c r="BY57" s="400"/>
      <c r="BZ57" s="400"/>
      <c r="CA57" s="400"/>
      <c r="CB57" s="400"/>
      <c r="CC57" s="400"/>
      <c r="CD57" s="400"/>
      <c r="CE57" s="400"/>
      <c r="CF57" s="400"/>
      <c r="CG57" s="400"/>
      <c r="CH57" s="53"/>
      <c r="CI57" s="53"/>
      <c r="CP57" s="212" t="s">
        <v>31</v>
      </c>
      <c r="CQ57" s="213" t="s">
        <v>32</v>
      </c>
      <c r="CR57" s="172" t="s">
        <v>31</v>
      </c>
      <c r="CS57" s="173" t="s">
        <v>32</v>
      </c>
      <c r="CT57" s="208" t="s">
        <v>31</v>
      </c>
      <c r="CU57" s="209" t="s">
        <v>32</v>
      </c>
      <c r="CV57" s="210" t="s">
        <v>31</v>
      </c>
      <c r="CW57" s="211" t="s">
        <v>32</v>
      </c>
      <c r="CX57" s="165" t="s">
        <v>31</v>
      </c>
      <c r="CY57" s="152" t="s">
        <v>32</v>
      </c>
      <c r="CZ57" s="37"/>
      <c r="DA57" s="37"/>
    </row>
    <row r="58" spans="1:110" ht="15" customHeight="1" thickBot="1" x14ac:dyDescent="0.3">
      <c r="A58" s="15"/>
      <c r="B58" s="79" t="s">
        <v>17</v>
      </c>
      <c r="C58" s="80">
        <f>SUM(C18:C57)</f>
        <v>42</v>
      </c>
      <c r="D58" s="15"/>
      <c r="E58" s="37"/>
      <c r="F58" s="341"/>
      <c r="G58" s="341"/>
      <c r="H58" s="341"/>
      <c r="I58" s="341"/>
      <c r="J58" s="341"/>
      <c r="K58" s="341"/>
      <c r="L58" s="341"/>
      <c r="M58" s="341"/>
      <c r="N58" s="341"/>
      <c r="O58" s="341"/>
      <c r="P58" s="341"/>
      <c r="Q58" s="341"/>
      <c r="R58" s="341"/>
      <c r="S58" s="341"/>
      <c r="T58" s="341"/>
      <c r="U58" s="341"/>
      <c r="V58" s="341"/>
      <c r="W58" s="341"/>
      <c r="X58" s="341"/>
      <c r="Y58" s="341"/>
      <c r="Z58" s="341"/>
      <c r="AA58" s="341"/>
      <c r="AB58" s="341"/>
      <c r="AC58" s="341"/>
      <c r="AD58" s="341"/>
      <c r="AE58" s="341"/>
      <c r="AF58" s="341"/>
      <c r="AG58" s="341"/>
      <c r="AH58" s="341"/>
      <c r="AI58" s="341"/>
      <c r="AJ58" s="341"/>
      <c r="AK58" s="341"/>
      <c r="AL58" s="341"/>
      <c r="AM58" s="341"/>
      <c r="AN58" s="341"/>
      <c r="AO58" s="341"/>
      <c r="AP58" s="341"/>
      <c r="AQ58" s="341"/>
      <c r="AR58" s="341"/>
      <c r="AS58" s="341"/>
      <c r="AT58" s="341"/>
      <c r="AU58" s="341"/>
      <c r="AV58" s="341"/>
      <c r="AW58" s="341"/>
      <c r="AX58" s="341"/>
      <c r="AY58" s="341"/>
      <c r="AZ58" s="341"/>
      <c r="BA58" s="341"/>
      <c r="BB58" s="341"/>
      <c r="BC58" s="341"/>
      <c r="BD58" s="341"/>
      <c r="BE58" s="341"/>
      <c r="BF58" s="341"/>
      <c r="BG58" s="341"/>
      <c r="BH58" s="341"/>
      <c r="BI58" s="341"/>
      <c r="BJ58" s="341"/>
      <c r="BK58" s="341"/>
      <c r="BL58" s="341"/>
      <c r="BM58" s="341"/>
      <c r="BN58" s="341"/>
      <c r="BO58" s="341"/>
      <c r="BP58" s="341"/>
      <c r="BQ58" s="341"/>
      <c r="BR58" s="341"/>
      <c r="BS58" s="341"/>
      <c r="BT58" s="341"/>
      <c r="BU58" s="341"/>
      <c r="BV58" s="341"/>
      <c r="BW58" s="341"/>
      <c r="BX58" s="341"/>
      <c r="BY58" s="341"/>
      <c r="BZ58" s="341"/>
      <c r="CA58" s="341"/>
      <c r="CB58" s="341"/>
      <c r="CC58" s="341"/>
      <c r="CD58" s="341"/>
      <c r="CE58" s="341"/>
      <c r="CF58" s="341"/>
      <c r="CG58" s="341"/>
      <c r="CH58" s="341"/>
      <c r="CI58" s="341"/>
      <c r="CJ58" s="341"/>
      <c r="CK58" s="106"/>
      <c r="CL58" s="207"/>
      <c r="CM58" s="207"/>
      <c r="CN58" s="207"/>
      <c r="CO58" s="214" t="s">
        <v>82</v>
      </c>
      <c r="CP58" s="186">
        <f>COUNTIF($CQ$69:$CQ$115, "B")</f>
        <v>0</v>
      </c>
      <c r="CQ58" s="177" t="e">
        <f>COUNTIF($CQ$69:$CQ$115,"B")/COUNTIF($E$69:$E$115,"P")</f>
        <v>#DIV/0!</v>
      </c>
      <c r="CR58" s="186">
        <f>COUNTIF($CS$69:$CS$115,"B")</f>
        <v>0</v>
      </c>
      <c r="CS58" s="178" t="e">
        <f>COUNTIF($CS$69:$CS$115,"B")/COUNTIF($E$69:$E$115,"P")</f>
        <v>#DIV/0!</v>
      </c>
      <c r="CT58" s="187">
        <f>COUNTIF($CU$69:$CU$115,"B")</f>
        <v>0</v>
      </c>
      <c r="CU58" s="177" t="e">
        <f>COUNTIF($CU$69:$CU$115,"B")/COUNTIF($E$69:$E$115,"P")</f>
        <v>#DIV/0!</v>
      </c>
      <c r="CV58" s="188">
        <f>COUNTIF($CW$69:$CW$115,"B")</f>
        <v>0</v>
      </c>
      <c r="CW58" s="178" t="e">
        <f>COUNTIF($CW$69:$CW$115,"B")/COUNTIF($E$69:$E$115,"P")</f>
        <v>#DIV/0!</v>
      </c>
      <c r="CX58" s="179">
        <f t="shared" ref="CX58:CY61" si="1">CR58</f>
        <v>0</v>
      </c>
      <c r="CY58" s="178" t="e">
        <f t="shared" si="1"/>
        <v>#DIV/0!</v>
      </c>
      <c r="CZ58" s="37"/>
      <c r="DA58" s="37"/>
      <c r="DB58" s="37"/>
      <c r="DE58" s="44"/>
      <c r="DF58" s="44"/>
    </row>
    <row r="59" spans="1:110" ht="15" customHeight="1" thickBot="1" x14ac:dyDescent="0.3">
      <c r="B59" s="15"/>
      <c r="C59" s="15"/>
      <c r="I59" s="44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  <c r="AA59" s="56"/>
      <c r="AB59" s="56"/>
      <c r="AC59" s="56"/>
      <c r="AD59" s="56"/>
      <c r="AE59" s="56"/>
      <c r="AF59" s="56"/>
      <c r="AG59" s="56"/>
      <c r="AH59" s="56"/>
      <c r="AI59" s="56"/>
      <c r="AJ59" s="56"/>
      <c r="AK59" s="56"/>
      <c r="AL59" s="56"/>
      <c r="AM59" s="56"/>
      <c r="CL59" s="207"/>
      <c r="CM59" s="207"/>
      <c r="CN59" s="207"/>
      <c r="CO59" s="214" t="s">
        <v>83</v>
      </c>
      <c r="CP59" s="189">
        <f>COUNTIF($CQ$69:$CQ$115, "MB")</f>
        <v>0</v>
      </c>
      <c r="CQ59" s="180" t="e">
        <f>COUNTIF($CQ$69:$CQ$115,"MB")/COUNTIF($E$69:$E$115,"P")</f>
        <v>#DIV/0!</v>
      </c>
      <c r="CR59" s="189">
        <f>COUNTIF($CS$69:$CS$115,"MB")</f>
        <v>0</v>
      </c>
      <c r="CS59" s="181" t="e">
        <f>COUNTIF($CS$69:$CS$115,"MB")/COUNTIF($E$69:$E$115,"P")</f>
        <v>#DIV/0!</v>
      </c>
      <c r="CT59" s="190">
        <f>COUNTIF($CU$69:$CU$115,"MB")</f>
        <v>0</v>
      </c>
      <c r="CU59" s="180" t="e">
        <f>COUNTIF($CU$69:$CU$115,"MB")/COUNTIF($E$69:$E$115,"P")</f>
        <v>#DIV/0!</v>
      </c>
      <c r="CV59" s="191">
        <f>COUNTIF($CW$69:$CW$115,"MB")</f>
        <v>0</v>
      </c>
      <c r="CW59" s="181" t="e">
        <f>COUNTIF($CW$69:$CW$115,"MB")/COUNTIF($E$69:$E$115,"P")</f>
        <v>#DIV/0!</v>
      </c>
      <c r="CX59" s="182">
        <f t="shared" si="1"/>
        <v>0</v>
      </c>
      <c r="CY59" s="181" t="e">
        <f t="shared" si="1"/>
        <v>#DIV/0!</v>
      </c>
    </row>
    <row r="60" spans="1:110" ht="15" customHeight="1" thickBot="1" x14ac:dyDescent="0.3">
      <c r="D60" s="117" t="s">
        <v>44</v>
      </c>
      <c r="E60" s="82">
        <v>250</v>
      </c>
      <c r="F60" s="118">
        <f>E60/F62</f>
        <v>9.9206349206349209</v>
      </c>
      <c r="G60" s="28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6"/>
      <c r="AB60" s="56"/>
      <c r="AC60" s="56"/>
      <c r="AD60" s="56"/>
      <c r="AE60" s="56"/>
      <c r="AF60" s="56"/>
      <c r="AG60" s="56"/>
      <c r="AH60" s="56"/>
      <c r="AI60" s="56"/>
      <c r="AJ60" s="56"/>
      <c r="AK60" s="56"/>
      <c r="AL60" s="56"/>
      <c r="AM60" s="56"/>
      <c r="AN60" s="56"/>
      <c r="AO60" s="56"/>
      <c r="AP60" s="56"/>
      <c r="AQ60" s="56"/>
      <c r="AR60" s="56"/>
      <c r="AS60" s="56"/>
      <c r="AT60" s="56"/>
      <c r="AU60" s="56"/>
      <c r="AV60" s="56"/>
      <c r="AW60" s="56"/>
      <c r="AX60" s="56"/>
      <c r="AY60" s="56"/>
      <c r="AZ60" s="56"/>
      <c r="BA60" s="56"/>
      <c r="BB60" s="56"/>
      <c r="BC60" s="56"/>
      <c r="BD60" s="56"/>
      <c r="BE60" s="56"/>
      <c r="BF60" s="56"/>
      <c r="BG60" s="56"/>
      <c r="BH60" s="56"/>
      <c r="BI60" s="56"/>
      <c r="BJ60" s="56"/>
      <c r="BK60" s="56"/>
      <c r="BL60" s="56"/>
      <c r="BM60" s="56"/>
      <c r="BN60" s="56"/>
      <c r="BO60" s="56"/>
      <c r="BP60" s="56"/>
      <c r="BQ60" s="56"/>
      <c r="BR60" s="56"/>
      <c r="BS60" s="56"/>
      <c r="BT60" s="56"/>
      <c r="BU60" s="56"/>
      <c r="BV60" s="56"/>
      <c r="CL60" s="207"/>
      <c r="CM60" s="207"/>
      <c r="CN60" s="207"/>
      <c r="CO60" s="214" t="s">
        <v>84</v>
      </c>
      <c r="CP60" s="189">
        <f>COUNTIF($CQ$69:$CQ$115, "MA")</f>
        <v>0</v>
      </c>
      <c r="CQ60" s="180" t="e">
        <f>COUNTIF($CQ$69:$CQ$115,"MA")/COUNTIF($E$69:$E$115,"P")</f>
        <v>#DIV/0!</v>
      </c>
      <c r="CR60" s="189">
        <f>COUNTIF($CS$69:$CS$115,"MA")</f>
        <v>0</v>
      </c>
      <c r="CS60" s="181" t="e">
        <f>COUNTIF($CS$69:$CS$115,"MA")/COUNTIF($E$69:$E$115,"P")</f>
        <v>#DIV/0!</v>
      </c>
      <c r="CT60" s="190">
        <f>COUNTIF($CU$69:$CU$115,"MA")</f>
        <v>0</v>
      </c>
      <c r="CU60" s="180" t="e">
        <f>COUNTIF($CU$69:$CU$115,"MA")/COUNTIF($E$69:$E$115,"P")</f>
        <v>#DIV/0!</v>
      </c>
      <c r="CV60" s="191">
        <f>COUNTIF($CW$69:$CW$115,"MA")</f>
        <v>0</v>
      </c>
      <c r="CW60" s="181" t="e">
        <f>COUNTIF($CW$69:$CW$115,"MA")/COUNTIF($E$69:$E$115,"P")</f>
        <v>#DIV/0!</v>
      </c>
      <c r="CX60" s="182">
        <f t="shared" si="1"/>
        <v>0</v>
      </c>
      <c r="CY60" s="181" t="e">
        <f t="shared" si="1"/>
        <v>#DIV/0!</v>
      </c>
    </row>
    <row r="61" spans="1:110" ht="15" customHeight="1" thickBot="1" x14ac:dyDescent="0.3">
      <c r="C61" s="3"/>
      <c r="D61" s="480" t="s">
        <v>6</v>
      </c>
      <c r="E61" s="480"/>
      <c r="F61" s="5">
        <f>C58</f>
        <v>42</v>
      </c>
      <c r="G61" s="29"/>
      <c r="H61" s="15"/>
      <c r="I61" s="15"/>
      <c r="L61" s="48"/>
      <c r="M61" s="135"/>
      <c r="N61" s="135"/>
      <c r="O61" s="135"/>
      <c r="P61" s="135"/>
      <c r="Q61" s="135"/>
      <c r="R61" s="135"/>
      <c r="S61" s="135"/>
      <c r="T61" s="135"/>
      <c r="U61" s="135"/>
      <c r="V61" s="135"/>
      <c r="W61" s="135"/>
      <c r="AB61" s="48"/>
      <c r="AC61" s="48"/>
      <c r="CL61" s="207"/>
      <c r="CM61" s="207"/>
      <c r="CN61" s="207"/>
      <c r="CO61" s="215" t="s">
        <v>85</v>
      </c>
      <c r="CP61" s="192">
        <f>COUNTIF($CQ$69:$CQ$115, "A")</f>
        <v>0</v>
      </c>
      <c r="CQ61" s="183" t="e">
        <f>COUNTIF($CQ$69:$CQ$115,"A")/COUNTIF($E$69:$E$115,"P")</f>
        <v>#DIV/0!</v>
      </c>
      <c r="CR61" s="192">
        <f>COUNTIF($CS$69:$CS$115,"A")</f>
        <v>0</v>
      </c>
      <c r="CS61" s="184" t="e">
        <f>COUNTIF($CS$69:$CS$115,"A")/COUNTIF($E$69:$E$115,"P")</f>
        <v>#DIV/0!</v>
      </c>
      <c r="CT61" s="193">
        <f>COUNTIF($CU$69:$CU$115,"A")</f>
        <v>0</v>
      </c>
      <c r="CU61" s="183" t="e">
        <f>COUNTIF($CU$69:$CU$115,"A")/COUNTIF($E$69:$E$115,"P")</f>
        <v>#DIV/0!</v>
      </c>
      <c r="CV61" s="194">
        <f>COUNTIF($CW$69:$CW$115,"A")</f>
        <v>0</v>
      </c>
      <c r="CW61" s="184" t="e">
        <f>COUNTIF($CW$69:$CW$115,"A")/COUNTIF($E$69:$E$115,"P")</f>
        <v>#DIV/0!</v>
      </c>
      <c r="CX61" s="185">
        <f t="shared" si="1"/>
        <v>0</v>
      </c>
      <c r="CY61" s="184" t="e">
        <f t="shared" si="1"/>
        <v>#DIV/0!</v>
      </c>
    </row>
    <row r="62" spans="1:110" ht="12.75" customHeight="1" x14ac:dyDescent="0.2">
      <c r="C62" s="3"/>
      <c r="D62" s="403" t="s">
        <v>9</v>
      </c>
      <c r="E62" s="404"/>
      <c r="F62" s="5">
        <f>F61*0.6</f>
        <v>25.2</v>
      </c>
      <c r="G62" s="29"/>
      <c r="H62" s="15"/>
      <c r="I62" s="15"/>
      <c r="J62" s="110"/>
      <c r="K62" s="110"/>
      <c r="L62" s="110"/>
      <c r="M62" s="110"/>
      <c r="N62" s="110"/>
      <c r="O62" s="110"/>
      <c r="P62" s="110"/>
      <c r="Q62" s="110"/>
      <c r="R62" s="110"/>
      <c r="S62" s="110"/>
      <c r="T62" s="110"/>
      <c r="U62" s="110"/>
      <c r="V62" s="110"/>
      <c r="W62" s="110"/>
      <c r="X62" s="110"/>
      <c r="Y62" s="110"/>
      <c r="Z62" s="110"/>
      <c r="AA62" s="110"/>
      <c r="AB62" s="110"/>
      <c r="AC62" s="110"/>
    </row>
    <row r="63" spans="1:110" ht="12.75" customHeight="1" thickBot="1" x14ac:dyDescent="0.25">
      <c r="C63" s="15"/>
      <c r="D63" s="62"/>
      <c r="E63" s="62"/>
      <c r="F63" s="64"/>
      <c r="G63" s="63"/>
      <c r="H63" s="15"/>
      <c r="I63" s="15"/>
      <c r="J63" s="110"/>
      <c r="K63" s="110"/>
      <c r="L63" s="110"/>
      <c r="M63" s="135"/>
      <c r="N63" s="135"/>
      <c r="O63" s="135"/>
      <c r="P63" s="135"/>
      <c r="Q63" s="135"/>
      <c r="R63" s="135"/>
      <c r="S63" s="135"/>
      <c r="T63" s="135"/>
      <c r="U63" s="135"/>
      <c r="V63" s="135"/>
      <c r="W63" s="135"/>
      <c r="X63" s="48"/>
      <c r="Y63" s="48"/>
      <c r="Z63" s="48"/>
      <c r="AA63" s="48"/>
      <c r="AB63" s="48"/>
    </row>
    <row r="64" spans="1:110" ht="12.75" customHeight="1" thickBot="1" x14ac:dyDescent="0.25">
      <c r="D64" s="15"/>
      <c r="E64" s="37"/>
      <c r="F64" s="65"/>
      <c r="G64" s="66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5"/>
      <c r="AI64" s="65"/>
      <c r="AJ64" s="65"/>
      <c r="AK64" s="65"/>
      <c r="AL64" s="65"/>
      <c r="AM64" s="65"/>
      <c r="AN64" s="65"/>
      <c r="AO64" s="65"/>
      <c r="AP64" s="65"/>
      <c r="AQ64" s="65"/>
      <c r="AR64" s="65"/>
      <c r="AS64" s="65"/>
      <c r="AT64" s="65"/>
      <c r="AU64" s="65"/>
      <c r="AV64" s="65"/>
      <c r="AW64" s="65"/>
      <c r="AX64" s="65"/>
      <c r="AY64" s="65"/>
      <c r="AZ64" s="65"/>
      <c r="BA64" s="65"/>
      <c r="BB64" s="65"/>
      <c r="BC64" s="65"/>
      <c r="BD64" s="65"/>
      <c r="BE64" s="65"/>
      <c r="BF64" s="65"/>
      <c r="BG64" s="65"/>
      <c r="BH64" s="65"/>
      <c r="BI64" s="65"/>
      <c r="BJ64" s="65"/>
      <c r="BK64" s="65"/>
      <c r="BL64" s="65"/>
      <c r="BM64" s="65"/>
      <c r="BN64" s="65"/>
      <c r="BO64" s="65"/>
      <c r="BP64" s="65"/>
      <c r="BQ64" s="65"/>
      <c r="BR64" s="65"/>
      <c r="BS64" s="65"/>
      <c r="BT64" s="65"/>
      <c r="BU64" s="65"/>
      <c r="BV64" s="65"/>
      <c r="BW64" s="65"/>
      <c r="BX64" s="65"/>
      <c r="BY64" s="65"/>
      <c r="BZ64" s="65"/>
      <c r="CA64" s="65"/>
      <c r="CB64" s="65"/>
      <c r="CC64" s="65"/>
      <c r="CD64" s="65"/>
      <c r="CE64" s="65"/>
      <c r="CF64" s="65"/>
      <c r="CG64" s="65"/>
      <c r="CH64" s="2"/>
      <c r="CI64" s="2"/>
      <c r="CJ64" s="2"/>
      <c r="CK64" s="2"/>
      <c r="CL64" s="2"/>
      <c r="CM64" s="15"/>
      <c r="CN64" s="15"/>
      <c r="CO64" s="15"/>
      <c r="CP64" s="410" t="s">
        <v>40</v>
      </c>
      <c r="CQ64" s="411"/>
      <c r="CR64" s="411"/>
      <c r="CS64" s="411"/>
      <c r="CT64" s="411"/>
      <c r="CU64" s="411"/>
      <c r="CV64" s="411"/>
      <c r="CW64" s="411"/>
      <c r="CX64" s="411"/>
      <c r="CY64" s="412"/>
      <c r="CZ64" s="15"/>
      <c r="DA64" s="15"/>
    </row>
    <row r="65" spans="1:113" ht="67.5" customHeight="1" x14ac:dyDescent="0.2">
      <c r="B65" s="15"/>
      <c r="C65" s="15"/>
      <c r="D65" s="15"/>
      <c r="E65" s="40"/>
      <c r="F65" s="478" t="s">
        <v>30</v>
      </c>
      <c r="G65" s="479"/>
      <c r="H65" s="479"/>
      <c r="I65" s="479"/>
      <c r="J65" s="479"/>
      <c r="K65" s="479"/>
      <c r="L65" s="479"/>
      <c r="M65" s="479"/>
      <c r="N65" s="479"/>
      <c r="O65" s="479"/>
      <c r="P65" s="479"/>
      <c r="Q65" s="479"/>
      <c r="R65" s="479"/>
      <c r="S65" s="479"/>
      <c r="T65" s="479"/>
      <c r="U65" s="479"/>
      <c r="V65" s="479"/>
      <c r="W65" s="479"/>
      <c r="X65" s="479"/>
      <c r="Y65" s="479"/>
      <c r="Z65" s="479"/>
      <c r="AA65" s="479"/>
      <c r="AB65" s="479"/>
      <c r="AC65" s="479"/>
      <c r="AD65" s="479"/>
      <c r="AE65" s="479"/>
      <c r="AF65" s="479"/>
      <c r="AG65" s="479"/>
      <c r="AH65" s="479"/>
      <c r="AI65" s="479"/>
      <c r="AJ65" s="479"/>
      <c r="AK65" s="479"/>
      <c r="AL65" s="479"/>
      <c r="AM65" s="479"/>
      <c r="AN65" s="479"/>
      <c r="AO65" s="479"/>
      <c r="AP65" s="479"/>
      <c r="AQ65" s="479"/>
      <c r="AR65" s="479"/>
      <c r="AS65" s="479"/>
      <c r="AT65" s="479"/>
      <c r="AU65" s="479"/>
      <c r="AV65" s="479"/>
      <c r="AW65" s="479"/>
      <c r="AX65" s="479"/>
      <c r="AY65" s="479"/>
      <c r="AZ65" s="479"/>
      <c r="BA65" s="479"/>
      <c r="BB65" s="479"/>
      <c r="BC65" s="479"/>
      <c r="BD65" s="479"/>
      <c r="BE65" s="479"/>
      <c r="BF65" s="479"/>
      <c r="BG65" s="479"/>
      <c r="BH65" s="479"/>
      <c r="BI65" s="479"/>
      <c r="BJ65" s="479"/>
      <c r="BK65" s="479"/>
      <c r="BL65" s="479"/>
      <c r="BM65" s="479"/>
      <c r="BN65" s="479"/>
      <c r="BO65" s="479"/>
      <c r="BP65" s="479"/>
      <c r="BQ65" s="479"/>
      <c r="BR65" s="479"/>
      <c r="BS65" s="479"/>
      <c r="BT65" s="479"/>
      <c r="BU65" s="479"/>
      <c r="BV65" s="479"/>
      <c r="BW65" s="479"/>
      <c r="BX65" s="479"/>
      <c r="BY65" s="479"/>
      <c r="BZ65" s="479"/>
      <c r="CA65" s="479"/>
      <c r="CB65" s="479"/>
      <c r="CC65" s="479"/>
      <c r="CD65" s="479"/>
      <c r="CE65" s="479"/>
      <c r="CF65" s="479"/>
      <c r="CG65" s="479"/>
      <c r="CH65" s="405" t="s">
        <v>21</v>
      </c>
      <c r="CI65" s="405" t="s">
        <v>22</v>
      </c>
      <c r="CJ65" s="413" t="s">
        <v>16</v>
      </c>
      <c r="CK65" s="417" t="s">
        <v>43</v>
      </c>
      <c r="CL65" s="369" t="s">
        <v>14</v>
      </c>
      <c r="CM65" s="206"/>
      <c r="CN65" s="206"/>
      <c r="CO65" s="205"/>
      <c r="CP65" s="365" t="str">
        <f>P38</f>
        <v>1) Reflexión sobre el texto (estructura y propósito).</v>
      </c>
      <c r="CQ65" s="366"/>
      <c r="CR65" s="392" t="str">
        <f>P57</f>
        <v>2) Reflexión sobre el contenido del texto (argumentación).</v>
      </c>
      <c r="CS65" s="393"/>
      <c r="CT65" s="396" t="str">
        <f>P24</f>
        <v>3) Extracción de información explícita.</v>
      </c>
      <c r="CU65" s="397"/>
      <c r="CV65" s="390" t="str">
        <f>P18</f>
        <v>4) Extracción de información implícita.</v>
      </c>
      <c r="CW65" s="391"/>
      <c r="CX65" s="408" t="s">
        <v>74</v>
      </c>
      <c r="CY65" s="409"/>
      <c r="DA65" s="48"/>
      <c r="DB65" s="15"/>
      <c r="DC65" s="38"/>
    </row>
    <row r="66" spans="1:113" ht="12.75" hidden="1" customHeight="1" x14ac:dyDescent="0.2">
      <c r="B66" s="15"/>
      <c r="C66" s="15"/>
      <c r="D66" s="15"/>
      <c r="E66" s="41" t="s">
        <v>23</v>
      </c>
      <c r="F66" s="7" t="s">
        <v>0</v>
      </c>
      <c r="G66" s="7"/>
      <c r="H66" s="7" t="s">
        <v>26</v>
      </c>
      <c r="I66" s="7"/>
      <c r="J66" s="7" t="s">
        <v>24</v>
      </c>
      <c r="K66" s="7"/>
      <c r="L66" s="7" t="s">
        <v>25</v>
      </c>
      <c r="M66" s="7"/>
      <c r="N66" s="7" t="s">
        <v>26</v>
      </c>
      <c r="O66" s="7"/>
      <c r="P66" s="7" t="s">
        <v>26</v>
      </c>
      <c r="Q66" s="7"/>
      <c r="R66" s="7" t="s">
        <v>0</v>
      </c>
      <c r="S66" s="7"/>
      <c r="T66" s="7" t="s">
        <v>25</v>
      </c>
      <c r="U66" s="7"/>
      <c r="V66" s="7" t="s">
        <v>26</v>
      </c>
      <c r="W66" s="7"/>
      <c r="X66" s="7" t="s">
        <v>0</v>
      </c>
      <c r="Y66" s="7"/>
      <c r="Z66" s="7" t="s">
        <v>24</v>
      </c>
      <c r="AA66" s="7"/>
      <c r="AB66" s="7" t="s">
        <v>0</v>
      </c>
      <c r="AC66" s="7"/>
      <c r="AD66" s="7" t="s">
        <v>26</v>
      </c>
      <c r="AE66" s="7"/>
      <c r="AF66" s="7" t="s">
        <v>25</v>
      </c>
      <c r="AG66" s="7"/>
      <c r="AH66" s="7" t="s">
        <v>24</v>
      </c>
      <c r="AI66" s="7"/>
      <c r="AJ66" s="7" t="s">
        <v>25</v>
      </c>
      <c r="AK66" s="7"/>
      <c r="AL66" s="7" t="s">
        <v>24</v>
      </c>
      <c r="AM66" s="7"/>
      <c r="AN66" s="7" t="s">
        <v>0</v>
      </c>
      <c r="AO66" s="7"/>
      <c r="AP66" s="7" t="s">
        <v>24</v>
      </c>
      <c r="AQ66" s="7"/>
      <c r="AR66" s="7" t="s">
        <v>25</v>
      </c>
      <c r="AS66" s="7"/>
      <c r="AT66" s="7" t="s">
        <v>24</v>
      </c>
      <c r="AU66" s="7"/>
      <c r="AV66" s="7" t="s">
        <v>25</v>
      </c>
      <c r="AW66" s="7"/>
      <c r="AX66" s="7" t="s">
        <v>26</v>
      </c>
      <c r="AY66" s="7"/>
      <c r="AZ66" s="7" t="s">
        <v>24</v>
      </c>
      <c r="BA66" s="7"/>
      <c r="BB66" s="7" t="s">
        <v>25</v>
      </c>
      <c r="BC66" s="7"/>
      <c r="BD66" s="7" t="s">
        <v>25</v>
      </c>
      <c r="BE66" s="7"/>
      <c r="BF66" s="7" t="s">
        <v>24</v>
      </c>
      <c r="BG66" s="7"/>
      <c r="BH66" s="7" t="s">
        <v>26</v>
      </c>
      <c r="BI66" s="7"/>
      <c r="BJ66" s="7" t="s">
        <v>25</v>
      </c>
      <c r="BK66" s="7"/>
      <c r="BL66" s="7" t="s">
        <v>24</v>
      </c>
      <c r="BM66" s="7"/>
      <c r="BN66" s="7" t="s">
        <v>25</v>
      </c>
      <c r="BO66" s="7"/>
      <c r="BP66" s="7" t="s">
        <v>25</v>
      </c>
      <c r="BQ66" s="7"/>
      <c r="BR66" s="7" t="s">
        <v>26</v>
      </c>
      <c r="BS66" s="7"/>
      <c r="BT66" s="7" t="s">
        <v>24</v>
      </c>
      <c r="BU66" s="7"/>
      <c r="BV66" s="7" t="s">
        <v>25</v>
      </c>
      <c r="BW66" s="7"/>
      <c r="BX66" s="7" t="s">
        <v>0</v>
      </c>
      <c r="BY66" s="7"/>
      <c r="BZ66" s="7" t="s">
        <v>0</v>
      </c>
      <c r="CA66" s="7"/>
      <c r="CB66" s="7" t="s">
        <v>24</v>
      </c>
      <c r="CC66" s="7"/>
      <c r="CD66" s="7" t="s">
        <v>26</v>
      </c>
      <c r="CE66" s="7"/>
      <c r="CF66" s="7"/>
      <c r="CG66" s="7"/>
      <c r="CH66" s="406"/>
      <c r="CI66" s="406"/>
      <c r="CJ66" s="414"/>
      <c r="CK66" s="418"/>
      <c r="CL66" s="369"/>
      <c r="CM66" s="206"/>
      <c r="CN66" s="206"/>
      <c r="CO66" s="205"/>
      <c r="CP66" s="367"/>
      <c r="CQ66" s="368"/>
      <c r="CR66" s="394"/>
      <c r="CS66" s="395"/>
      <c r="CT66" s="398"/>
      <c r="CU66" s="399"/>
      <c r="CV66" s="344"/>
      <c r="CW66" s="346"/>
      <c r="CX66" s="164"/>
      <c r="CY66" s="151"/>
      <c r="DA66" s="48"/>
      <c r="DB66" s="15"/>
      <c r="DC66" s="38"/>
    </row>
    <row r="67" spans="1:113" ht="14.25" hidden="1" customHeight="1" x14ac:dyDescent="0.2">
      <c r="B67" s="2"/>
      <c r="C67" s="2"/>
      <c r="D67" s="2"/>
      <c r="E67" s="41"/>
      <c r="F67" s="68">
        <v>1</v>
      </c>
      <c r="G67" s="68"/>
      <c r="H67" s="68">
        <v>1</v>
      </c>
      <c r="I67" s="68"/>
      <c r="J67" s="68">
        <v>1</v>
      </c>
      <c r="K67" s="68"/>
      <c r="L67" s="68">
        <v>1</v>
      </c>
      <c r="M67" s="68"/>
      <c r="N67" s="68">
        <v>1</v>
      </c>
      <c r="O67" s="68"/>
      <c r="P67" s="68">
        <v>1</v>
      </c>
      <c r="Q67" s="68"/>
      <c r="R67" s="68">
        <v>1</v>
      </c>
      <c r="S67" s="68"/>
      <c r="T67" s="68">
        <v>1</v>
      </c>
      <c r="U67" s="68"/>
      <c r="V67" s="68">
        <v>1</v>
      </c>
      <c r="W67" s="68"/>
      <c r="X67" s="68">
        <v>1</v>
      </c>
      <c r="Y67" s="68"/>
      <c r="Z67" s="68">
        <v>1</v>
      </c>
      <c r="AA67" s="68"/>
      <c r="AB67" s="68">
        <v>1</v>
      </c>
      <c r="AC67" s="68"/>
      <c r="AD67" s="68">
        <v>1</v>
      </c>
      <c r="AE67" s="68"/>
      <c r="AF67" s="68">
        <v>1</v>
      </c>
      <c r="AG67" s="68"/>
      <c r="AH67" s="68">
        <v>1</v>
      </c>
      <c r="AI67" s="68"/>
      <c r="AJ67" s="68">
        <v>1</v>
      </c>
      <c r="AK67" s="68"/>
      <c r="AL67" s="68">
        <v>1</v>
      </c>
      <c r="AM67" s="68"/>
      <c r="AN67" s="68">
        <v>1</v>
      </c>
      <c r="AO67" s="68"/>
      <c r="AP67" s="68">
        <v>1</v>
      </c>
      <c r="AQ67" s="68"/>
      <c r="AR67" s="68">
        <v>1</v>
      </c>
      <c r="AS67" s="68"/>
      <c r="AT67" s="68">
        <v>1</v>
      </c>
      <c r="AU67" s="68"/>
      <c r="AV67" s="68">
        <v>1</v>
      </c>
      <c r="AW67" s="68"/>
      <c r="AX67" s="68">
        <v>1</v>
      </c>
      <c r="AY67" s="68"/>
      <c r="AZ67" s="68">
        <v>1</v>
      </c>
      <c r="BA67" s="68"/>
      <c r="BB67" s="68">
        <v>1</v>
      </c>
      <c r="BC67" s="68"/>
      <c r="BD67" s="68">
        <v>1</v>
      </c>
      <c r="BE67" s="68"/>
      <c r="BF67" s="68">
        <v>1</v>
      </c>
      <c r="BG67" s="68"/>
      <c r="BH67" s="68">
        <v>1</v>
      </c>
      <c r="BI67" s="68"/>
      <c r="BJ67" s="68">
        <v>1</v>
      </c>
      <c r="BK67" s="68"/>
      <c r="BL67" s="68">
        <v>1</v>
      </c>
      <c r="BM67" s="68"/>
      <c r="BN67" s="68">
        <v>1</v>
      </c>
      <c r="BO67" s="68"/>
      <c r="BP67" s="68">
        <v>1</v>
      </c>
      <c r="BQ67" s="68"/>
      <c r="BR67" s="68">
        <v>1</v>
      </c>
      <c r="BS67" s="68"/>
      <c r="BT67" s="68">
        <v>1</v>
      </c>
      <c r="BU67" s="68"/>
      <c r="BV67" s="68">
        <v>1</v>
      </c>
      <c r="BW67" s="68"/>
      <c r="BX67" s="68">
        <v>1</v>
      </c>
      <c r="BY67" s="68"/>
      <c r="BZ67" s="68">
        <v>1</v>
      </c>
      <c r="CA67" s="68"/>
      <c r="CB67" s="68">
        <v>1</v>
      </c>
      <c r="CC67" s="68"/>
      <c r="CD67" s="68">
        <v>1</v>
      </c>
      <c r="CE67" s="68"/>
      <c r="CF67" s="68">
        <v>3</v>
      </c>
      <c r="CG67" s="68"/>
      <c r="CH67" s="406"/>
      <c r="CI67" s="406"/>
      <c r="CJ67" s="414"/>
      <c r="CK67" s="418"/>
      <c r="CL67" s="369"/>
      <c r="CM67" s="206"/>
      <c r="CN67" s="206"/>
      <c r="CO67" s="205"/>
      <c r="CP67" s="367"/>
      <c r="CQ67" s="368"/>
      <c r="CR67" s="394"/>
      <c r="CS67" s="395"/>
      <c r="CT67" s="398"/>
      <c r="CU67" s="399"/>
      <c r="CV67" s="344"/>
      <c r="CW67" s="346"/>
      <c r="CX67" s="164"/>
      <c r="CY67" s="151"/>
      <c r="DA67" s="48"/>
      <c r="DB67" s="15"/>
      <c r="DC67" s="38"/>
    </row>
    <row r="68" spans="1:113" ht="53.25" customHeight="1" thickBot="1" x14ac:dyDescent="0.25">
      <c r="A68" s="3"/>
      <c r="B68" s="14" t="s">
        <v>7</v>
      </c>
      <c r="C68" s="416" t="s">
        <v>11</v>
      </c>
      <c r="D68" s="416"/>
      <c r="E68" s="67" t="s">
        <v>34</v>
      </c>
      <c r="F68" s="111">
        <v>1</v>
      </c>
      <c r="G68" s="111"/>
      <c r="H68" s="111">
        <v>2</v>
      </c>
      <c r="I68" s="111"/>
      <c r="J68" s="111">
        <v>3</v>
      </c>
      <c r="K68" s="111"/>
      <c r="L68" s="111">
        <v>4</v>
      </c>
      <c r="M68" s="111"/>
      <c r="N68" s="111">
        <v>5</v>
      </c>
      <c r="O68" s="111"/>
      <c r="P68" s="111">
        <v>6</v>
      </c>
      <c r="Q68" s="111"/>
      <c r="R68" s="113">
        <v>7</v>
      </c>
      <c r="S68" s="113"/>
      <c r="T68" s="111">
        <v>8</v>
      </c>
      <c r="U68" s="111"/>
      <c r="V68" s="111">
        <v>9</v>
      </c>
      <c r="W68" s="111"/>
      <c r="X68" s="113">
        <v>10</v>
      </c>
      <c r="Y68" s="113"/>
      <c r="Z68" s="113">
        <v>11</v>
      </c>
      <c r="AA68" s="113"/>
      <c r="AB68" s="111">
        <v>12</v>
      </c>
      <c r="AC68" s="111"/>
      <c r="AD68" s="113">
        <v>13</v>
      </c>
      <c r="AE68" s="113"/>
      <c r="AF68" s="113">
        <v>14</v>
      </c>
      <c r="AG68" s="113"/>
      <c r="AH68" s="111">
        <v>15</v>
      </c>
      <c r="AI68" s="111"/>
      <c r="AJ68" s="111">
        <v>16</v>
      </c>
      <c r="AK68" s="111"/>
      <c r="AL68" s="113">
        <v>17</v>
      </c>
      <c r="AM68" s="113"/>
      <c r="AN68" s="111">
        <v>18</v>
      </c>
      <c r="AO68" s="111"/>
      <c r="AP68" s="111">
        <v>19</v>
      </c>
      <c r="AQ68" s="111"/>
      <c r="AR68" s="111">
        <v>20</v>
      </c>
      <c r="AS68" s="111"/>
      <c r="AT68" s="112">
        <v>21</v>
      </c>
      <c r="AU68" s="112"/>
      <c r="AV68" s="111">
        <v>22</v>
      </c>
      <c r="AW68" s="111"/>
      <c r="AX68" s="112">
        <v>23</v>
      </c>
      <c r="AY68" s="112"/>
      <c r="AZ68" s="111">
        <v>24</v>
      </c>
      <c r="BA68" s="111"/>
      <c r="BB68" s="111">
        <v>25</v>
      </c>
      <c r="BC68" s="111"/>
      <c r="BD68" s="111">
        <v>26</v>
      </c>
      <c r="BE68" s="111"/>
      <c r="BF68" s="113">
        <v>27</v>
      </c>
      <c r="BG68" s="113"/>
      <c r="BH68" s="111">
        <v>28</v>
      </c>
      <c r="BI68" s="111"/>
      <c r="BJ68" s="113">
        <v>29</v>
      </c>
      <c r="BK68" s="113"/>
      <c r="BL68" s="111">
        <v>30</v>
      </c>
      <c r="BM68" s="111"/>
      <c r="BN68" s="111">
        <v>31</v>
      </c>
      <c r="BO68" s="111"/>
      <c r="BP68" s="113">
        <v>32</v>
      </c>
      <c r="BQ68" s="113"/>
      <c r="BR68" s="111">
        <v>33</v>
      </c>
      <c r="BS68" s="111"/>
      <c r="BT68" s="111">
        <v>34</v>
      </c>
      <c r="BU68" s="111"/>
      <c r="BV68" s="111">
        <v>35</v>
      </c>
      <c r="BW68" s="111"/>
      <c r="BX68" s="111">
        <v>36</v>
      </c>
      <c r="BY68" s="111"/>
      <c r="BZ68" s="111">
        <v>37</v>
      </c>
      <c r="CA68" s="111"/>
      <c r="CB68" s="113">
        <v>38</v>
      </c>
      <c r="CC68" s="113"/>
      <c r="CD68" s="111">
        <v>39</v>
      </c>
      <c r="CE68" s="111"/>
      <c r="CF68" s="137">
        <v>40</v>
      </c>
      <c r="CG68" s="137"/>
      <c r="CH68" s="407"/>
      <c r="CI68" s="407"/>
      <c r="CJ68" s="415"/>
      <c r="CK68" s="419"/>
      <c r="CL68" s="369"/>
      <c r="CM68" s="331" t="s">
        <v>86</v>
      </c>
      <c r="CN68" s="331" t="s">
        <v>87</v>
      </c>
      <c r="CO68" s="332" t="s">
        <v>88</v>
      </c>
      <c r="CP68" s="212" t="s">
        <v>42</v>
      </c>
      <c r="CQ68" s="213" t="s">
        <v>14</v>
      </c>
      <c r="CR68" s="172" t="s">
        <v>42</v>
      </c>
      <c r="CS68" s="173" t="s">
        <v>14</v>
      </c>
      <c r="CT68" s="208" t="s">
        <v>42</v>
      </c>
      <c r="CU68" s="209" t="s">
        <v>14</v>
      </c>
      <c r="CV68" s="210" t="s">
        <v>42</v>
      </c>
      <c r="CW68" s="211" t="s">
        <v>14</v>
      </c>
      <c r="CX68" s="165" t="s">
        <v>42</v>
      </c>
      <c r="CY68" s="153" t="s">
        <v>14</v>
      </c>
      <c r="DA68" s="48"/>
      <c r="DB68" s="15"/>
      <c r="DC68" s="38"/>
    </row>
    <row r="69" spans="1:113" ht="12.75" customHeight="1" x14ac:dyDescent="0.2">
      <c r="A69" s="3"/>
      <c r="B69" s="5">
        <v>1</v>
      </c>
      <c r="C69" s="401" t="s">
        <v>136</v>
      </c>
      <c r="D69" s="402" t="s">
        <v>136</v>
      </c>
      <c r="E69" s="16"/>
      <c r="F69" s="76"/>
      <c r="G69" s="71">
        <f t="shared" ref="G69:G112" si="2">IF(F69=$F$66,$F$67,0)</f>
        <v>0</v>
      </c>
      <c r="H69" s="70"/>
      <c r="I69" s="71">
        <f t="shared" ref="I69:I112" si="3">IF(H69=$H$66,$H$67,0)</f>
        <v>0</v>
      </c>
      <c r="J69" s="70"/>
      <c r="K69" s="71">
        <f t="shared" ref="K69:K112" si="4">IF(J69=$J$66,$J$67,0)</f>
        <v>0</v>
      </c>
      <c r="L69" s="70"/>
      <c r="M69" s="71">
        <f t="shared" ref="M69:M112" si="5">IF(L69=$L$66,$L$67,0)</f>
        <v>0</v>
      </c>
      <c r="N69" s="70"/>
      <c r="O69" s="71">
        <f t="shared" ref="O69:O112" si="6">IF(N69=$N$66,$N$67,0)</f>
        <v>0</v>
      </c>
      <c r="P69" s="70"/>
      <c r="Q69" s="71">
        <f t="shared" ref="Q69:Q112" si="7">IF(P69=$P$66,$P$67,0)</f>
        <v>0</v>
      </c>
      <c r="R69" s="70"/>
      <c r="S69" s="77">
        <f t="shared" ref="S69:S112" si="8">IF(R69=$R$66,$R$67,0)</f>
        <v>0</v>
      </c>
      <c r="T69" s="70"/>
      <c r="U69" s="77">
        <f t="shared" ref="U69:U112" si="9">IF(T69=$T$66,$T$67,0)</f>
        <v>0</v>
      </c>
      <c r="V69" s="70"/>
      <c r="W69" s="77">
        <f t="shared" ref="W69:W112" si="10">IF(V69=$V$66,$V$67,0)</f>
        <v>0</v>
      </c>
      <c r="X69" s="70"/>
      <c r="Y69" s="77">
        <f t="shared" ref="Y69:Y112" si="11">IF(X69=$X$66,$X$67,0)</f>
        <v>0</v>
      </c>
      <c r="Z69" s="72"/>
      <c r="AA69" s="77">
        <f t="shared" ref="AA69:AA112" si="12">IF(Z69=$Z$66,$Z$67,0)</f>
        <v>0</v>
      </c>
      <c r="AB69" s="72"/>
      <c r="AC69" s="77">
        <f t="shared" ref="AC69:AC112" si="13">IF(AB69=$AB$66,$AB$67,0)</f>
        <v>0</v>
      </c>
      <c r="AD69" s="72"/>
      <c r="AE69" s="77">
        <f t="shared" ref="AE69:AE112" si="14">IF(AD69=$AD$66,$AD$67,0)</f>
        <v>0</v>
      </c>
      <c r="AF69" s="72"/>
      <c r="AG69" s="77">
        <f t="shared" ref="AG69:AG112" si="15">IF(AF69=$AF$66,$AF$67,0)</f>
        <v>0</v>
      </c>
      <c r="AH69" s="72"/>
      <c r="AI69" s="77">
        <f t="shared" ref="AI69:AI112" si="16">IF(AH69=$AH$66,$AH$67,0)</f>
        <v>0</v>
      </c>
      <c r="AJ69" s="72"/>
      <c r="AK69" s="77">
        <f t="shared" ref="AK69:AK112" si="17">IF(AJ69=$AJ$66,$AJ$67,0)</f>
        <v>0</v>
      </c>
      <c r="AL69" s="72"/>
      <c r="AM69" s="77">
        <f t="shared" ref="AM69:AM112" si="18">IF(AL69=$AL$66,$AL$67,0)</f>
        <v>0</v>
      </c>
      <c r="AN69" s="70"/>
      <c r="AO69" s="77">
        <f t="shared" ref="AO69:AO112" si="19">IF(AN69=$AN$66,$AN$67,0)</f>
        <v>0</v>
      </c>
      <c r="AP69" s="70"/>
      <c r="AQ69" s="77">
        <f t="shared" ref="AQ69:AQ112" si="20">IF(AP69=$AP$66,$AP$67,0)</f>
        <v>0</v>
      </c>
      <c r="AR69" s="78"/>
      <c r="AS69" s="77">
        <f t="shared" ref="AS69:AS112" si="21">IF(AR69=$AR$66,$AR$67,0)</f>
        <v>0</v>
      </c>
      <c r="AT69" s="78"/>
      <c r="AU69" s="77">
        <f t="shared" ref="AU69:AU112" si="22">IF(AT69=$AT$66,$AT$67,0)</f>
        <v>0</v>
      </c>
      <c r="AV69" s="78"/>
      <c r="AW69" s="77">
        <f t="shared" ref="AW69:AW112" si="23">IF(AV69=$AV$66,$AV$67,0)</f>
        <v>0</v>
      </c>
      <c r="AX69" s="78"/>
      <c r="AY69" s="77">
        <f t="shared" ref="AY69:AY112" si="24">IF(AX69=$AX$66,$AX$67,0)</f>
        <v>0</v>
      </c>
      <c r="AZ69" s="78"/>
      <c r="BA69" s="77">
        <f t="shared" ref="BA69:BA112" si="25">IF(AZ69=$AZ$66,$AZ$67,0)</f>
        <v>0</v>
      </c>
      <c r="BB69" s="78"/>
      <c r="BC69" s="77">
        <f t="shared" ref="BC69:BC112" si="26">IF(BB69=$BB$66,$BB$67,0)</f>
        <v>0</v>
      </c>
      <c r="BD69" s="78"/>
      <c r="BE69" s="77">
        <f t="shared" ref="BE69:BE112" si="27">IF(BD69=$BD$66,$BD$67,0)</f>
        <v>0</v>
      </c>
      <c r="BF69" s="78"/>
      <c r="BG69" s="77">
        <f t="shared" ref="BG69:BG112" si="28">IF(BF69=$BF$66,$BF$67,0)</f>
        <v>0</v>
      </c>
      <c r="BH69" s="78"/>
      <c r="BI69" s="77">
        <f t="shared" ref="BI69:BI112" si="29">IF(BH69=$BH$66,$BH$67,0)</f>
        <v>0</v>
      </c>
      <c r="BJ69" s="78"/>
      <c r="BK69" s="77">
        <f t="shared" ref="BK69:BK112" si="30">IF(BJ69=$BJ$66,$BJ$67,0)</f>
        <v>0</v>
      </c>
      <c r="BL69" s="78"/>
      <c r="BM69" s="77">
        <f t="shared" ref="BM69:BM112" si="31">IF(BL69=$BL$66,$BL$67,0)</f>
        <v>0</v>
      </c>
      <c r="BN69" s="78"/>
      <c r="BO69" s="77">
        <f t="shared" ref="BO69:BO112" si="32">IF(BN69=$BN$66,$BN$67,0)</f>
        <v>0</v>
      </c>
      <c r="BP69" s="78"/>
      <c r="BQ69" s="77">
        <f t="shared" ref="BQ69:BQ112" si="33">IF(BP69=$BP$66,$BP$67,0)</f>
        <v>0</v>
      </c>
      <c r="BR69" s="78"/>
      <c r="BS69" s="77">
        <f t="shared" ref="BS69:BS112" si="34">IF(BR69=$BR$66,$BR$67,0)</f>
        <v>0</v>
      </c>
      <c r="BT69" s="78"/>
      <c r="BU69" s="77">
        <f t="shared" ref="BU69:BU112" si="35">IF(BT69=$BT$66,$BT$67,0)</f>
        <v>0</v>
      </c>
      <c r="BV69" s="78"/>
      <c r="BW69" s="128">
        <f t="shared" ref="BW69:BW112" si="36">IF(BV69=$BV$66,$BV$67,0)</f>
        <v>0</v>
      </c>
      <c r="BX69" s="78"/>
      <c r="BY69" s="128">
        <f t="shared" ref="BY69:BY112" si="37">IF(BX69=$BX$66,$BX$67,0)</f>
        <v>0</v>
      </c>
      <c r="BZ69" s="78"/>
      <c r="CA69" s="128">
        <f t="shared" ref="CA69:CA112" si="38">IF(BZ69=$BZ$66,$BZ$67,0)</f>
        <v>0</v>
      </c>
      <c r="CB69" s="78"/>
      <c r="CC69" s="128">
        <f t="shared" ref="CC69:CC112" si="39">IF(CB69=$CB$66,$CB$67,0)</f>
        <v>0</v>
      </c>
      <c r="CD69" s="78"/>
      <c r="CE69" s="128">
        <f t="shared" ref="CE69:CE112" si="40">IF(CD69=$CD$66,$CD$67,0)</f>
        <v>0</v>
      </c>
      <c r="CF69" s="78"/>
      <c r="CG69" s="128"/>
      <c r="CH69" s="73">
        <f>IF((E69="P"),SUM(F69:CG69),0)</f>
        <v>0</v>
      </c>
      <c r="CI69" s="74">
        <f>(CH69*100)/F$61</f>
        <v>0</v>
      </c>
      <c r="CJ69" s="75">
        <f>IF(CH69&gt;=F$62,0.178571*CH69-0.5,0.079365*CH69+2)</f>
        <v>2</v>
      </c>
      <c r="CK69" s="75">
        <f>CH69*$F$60</f>
        <v>0</v>
      </c>
      <c r="CL69" s="5">
        <f t="shared" ref="CL69:CL115" si="41">IF($E$69:$E$115="P",IF(AND((CI69&lt;50),(CI69&gt;=0)),"INICIAL",IF(AND((CI69&lt;80),(CI69&gt;49)),"INTERMEDIO",IF(AND((CI69&lt;=100),(CI69&gt;79)),"AVANZADO"))),0)</f>
        <v>0</v>
      </c>
      <c r="CM69" s="333">
        <f>IF((E69="P"),ROUND(CJ69-$CJ$118,2),0)</f>
        <v>0</v>
      </c>
      <c r="CN69" s="334">
        <f>IF((E69="P"),ROUND(POWER(CM69,2),3),0)</f>
        <v>0</v>
      </c>
      <c r="CO69" s="335">
        <f>SUM(CN69:CN115)</f>
        <v>0</v>
      </c>
      <c r="CP69" s="140">
        <f>IF((E69="P"),(SUM(AT69:AU69)+SUM(AX69:AY69))/2,0)</f>
        <v>0</v>
      </c>
      <c r="CQ69" s="155">
        <f>IF($E$69:$E$115="P",IF(CP69&lt;=0.25,"B",IF(CP69&lt;=0.5,"MB",IF(CP69&lt;=0.75,"MA",IF(CP69&lt;=1,"A")))),0)</f>
        <v>0</v>
      </c>
      <c r="CR69" s="166">
        <f>IF((E69="P"),(SUM(CF69))/3,0)</f>
        <v>0</v>
      </c>
      <c r="CS69" s="167">
        <f>IF($E$69:$E$115="P",IF(CR69&lt;=0.25,"B",IF(CR69&lt;=0.5,"MB",IF(CR69&lt;=0.75,"MA",IF(CR69&lt;=1,"A")))),0)</f>
        <v>0</v>
      </c>
      <c r="CT69" s="161">
        <f>IF((E69="P"),(SUM(R69:S69)+SUM(X69:AA69)+SUM(AD69:AG69)+SUM(AL69:AM69)+SUM(BF69:BG69)+SUM(BJ69:BK69)+SUM(BP69:BQ69)+SUM(CB69:CC69))/10,0)</f>
        <v>0</v>
      </c>
      <c r="CU69" s="158">
        <f>IF($E$69:$E$115="P",IF(CT69&lt;=0.25,"B",IF(CT69&lt;=0.5,"MB",IF(CT69&lt;=0.75,"MA",IF(CT69&lt;=1,"A")))),0)</f>
        <v>0</v>
      </c>
      <c r="CV69" s="174">
        <f>IF((E69="P"),(SUM(F69:Q69)+SUM(T69:W69)+SUM(AB69:AC69)+SUM(AH69:AK69)+SUM(AN69:AS69)+SUM(AV69:AW69)+SUM(AZ69:BE69)+SUM(BH69:BI69)+SUM(BL69:BO69)+SUM(BR69:CA69)+SUM(CD69:CE69))/27,0)</f>
        <v>0</v>
      </c>
      <c r="CW69" s="155">
        <f>IF($E$69:$E$115="P",IF(CV69&lt;=0.25,"B",IF(CV69&lt;=0.5,"MB",IF(CV69&lt;=0.75,"MA",IF(CV69&lt;=1,"A")))),0)</f>
        <v>0</v>
      </c>
      <c r="CX69" s="321">
        <f>CR69</f>
        <v>0</v>
      </c>
      <c r="CY69" s="141">
        <f>CW69</f>
        <v>0</v>
      </c>
      <c r="DA69" s="48"/>
      <c r="DB69" s="15"/>
      <c r="DC69" s="38"/>
      <c r="DI69" s="154" t="str">
        <f>CP65</f>
        <v>1) Reflexión sobre el texto (estructura y propósito).</v>
      </c>
    </row>
    <row r="70" spans="1:113" ht="12.75" customHeight="1" x14ac:dyDescent="0.2">
      <c r="A70" s="3"/>
      <c r="B70" s="5">
        <v>2</v>
      </c>
      <c r="C70" s="401" t="s">
        <v>137</v>
      </c>
      <c r="D70" s="402" t="s">
        <v>137</v>
      </c>
      <c r="E70" s="16"/>
      <c r="F70" s="70"/>
      <c r="G70" s="71">
        <f t="shared" si="2"/>
        <v>0</v>
      </c>
      <c r="H70" s="70"/>
      <c r="I70" s="71">
        <f t="shared" si="3"/>
        <v>0</v>
      </c>
      <c r="J70" s="70"/>
      <c r="K70" s="71">
        <f t="shared" si="4"/>
        <v>0</v>
      </c>
      <c r="L70" s="70"/>
      <c r="M70" s="71">
        <f t="shared" si="5"/>
        <v>0</v>
      </c>
      <c r="N70" s="70"/>
      <c r="O70" s="71">
        <f t="shared" si="6"/>
        <v>0</v>
      </c>
      <c r="P70" s="70"/>
      <c r="Q70" s="71">
        <f t="shared" si="7"/>
        <v>0</v>
      </c>
      <c r="R70" s="70"/>
      <c r="S70" s="77">
        <f t="shared" si="8"/>
        <v>0</v>
      </c>
      <c r="T70" s="70"/>
      <c r="U70" s="77">
        <f t="shared" si="9"/>
        <v>0</v>
      </c>
      <c r="V70" s="70"/>
      <c r="W70" s="77">
        <f t="shared" si="10"/>
        <v>0</v>
      </c>
      <c r="X70" s="70"/>
      <c r="Y70" s="77">
        <f t="shared" si="11"/>
        <v>0</v>
      </c>
      <c r="Z70" s="72"/>
      <c r="AA70" s="77">
        <f t="shared" si="12"/>
        <v>0</v>
      </c>
      <c r="AB70" s="72"/>
      <c r="AC70" s="77">
        <f t="shared" si="13"/>
        <v>0</v>
      </c>
      <c r="AD70" s="72"/>
      <c r="AE70" s="77">
        <f t="shared" si="14"/>
        <v>0</v>
      </c>
      <c r="AF70" s="72"/>
      <c r="AG70" s="77">
        <f t="shared" si="15"/>
        <v>0</v>
      </c>
      <c r="AH70" s="72"/>
      <c r="AI70" s="77">
        <f t="shared" si="16"/>
        <v>0</v>
      </c>
      <c r="AJ70" s="72"/>
      <c r="AK70" s="77">
        <f t="shared" si="17"/>
        <v>0</v>
      </c>
      <c r="AL70" s="72"/>
      <c r="AM70" s="77">
        <f t="shared" si="18"/>
        <v>0</v>
      </c>
      <c r="AN70" s="70"/>
      <c r="AO70" s="77">
        <f t="shared" si="19"/>
        <v>0</v>
      </c>
      <c r="AP70" s="70"/>
      <c r="AQ70" s="77">
        <f t="shared" si="20"/>
        <v>0</v>
      </c>
      <c r="AR70" s="78"/>
      <c r="AS70" s="77">
        <f t="shared" si="21"/>
        <v>0</v>
      </c>
      <c r="AT70" s="78"/>
      <c r="AU70" s="77">
        <f t="shared" si="22"/>
        <v>0</v>
      </c>
      <c r="AV70" s="78"/>
      <c r="AW70" s="77">
        <f t="shared" si="23"/>
        <v>0</v>
      </c>
      <c r="AX70" s="78"/>
      <c r="AY70" s="77">
        <f t="shared" si="24"/>
        <v>0</v>
      </c>
      <c r="AZ70" s="78"/>
      <c r="BA70" s="77">
        <f t="shared" si="25"/>
        <v>0</v>
      </c>
      <c r="BB70" s="78"/>
      <c r="BC70" s="77">
        <f t="shared" si="26"/>
        <v>0</v>
      </c>
      <c r="BD70" s="78"/>
      <c r="BE70" s="77">
        <f t="shared" si="27"/>
        <v>0</v>
      </c>
      <c r="BF70" s="78"/>
      <c r="BG70" s="77">
        <f t="shared" si="28"/>
        <v>0</v>
      </c>
      <c r="BH70" s="78"/>
      <c r="BI70" s="77">
        <f t="shared" si="29"/>
        <v>0</v>
      </c>
      <c r="BJ70" s="78"/>
      <c r="BK70" s="77">
        <f t="shared" si="30"/>
        <v>0</v>
      </c>
      <c r="BL70" s="78"/>
      <c r="BM70" s="77">
        <f t="shared" si="31"/>
        <v>0</v>
      </c>
      <c r="BN70" s="78"/>
      <c r="BO70" s="77">
        <f t="shared" si="32"/>
        <v>0</v>
      </c>
      <c r="BP70" s="78"/>
      <c r="BQ70" s="77">
        <f t="shared" si="33"/>
        <v>0</v>
      </c>
      <c r="BR70" s="78"/>
      <c r="BS70" s="77">
        <f t="shared" si="34"/>
        <v>0</v>
      </c>
      <c r="BT70" s="78"/>
      <c r="BU70" s="77">
        <f t="shared" si="35"/>
        <v>0</v>
      </c>
      <c r="BV70" s="78"/>
      <c r="BW70" s="128">
        <f t="shared" si="36"/>
        <v>0</v>
      </c>
      <c r="BX70" s="78"/>
      <c r="BY70" s="128">
        <f t="shared" si="37"/>
        <v>0</v>
      </c>
      <c r="BZ70" s="78"/>
      <c r="CA70" s="128">
        <f t="shared" si="38"/>
        <v>0</v>
      </c>
      <c r="CB70" s="78"/>
      <c r="CC70" s="128">
        <f t="shared" si="39"/>
        <v>0</v>
      </c>
      <c r="CD70" s="78"/>
      <c r="CE70" s="128">
        <f t="shared" si="40"/>
        <v>0</v>
      </c>
      <c r="CF70" s="78"/>
      <c r="CG70" s="128"/>
      <c r="CH70" s="73">
        <f t="shared" ref="CH70:CH115" si="42">IF((E70="P"),SUM(F70:CG70),0)</f>
        <v>0</v>
      </c>
      <c r="CI70" s="74">
        <f t="shared" ref="CI70:CI115" si="43">(CH70*100)/F$61</f>
        <v>0</v>
      </c>
      <c r="CJ70" s="75">
        <f t="shared" ref="CJ70:CJ115" si="44">IF(CH70&gt;=F$62,0.178571*CH70-0.5,0.079365*CH70+2)</f>
        <v>2</v>
      </c>
      <c r="CK70" s="75">
        <f t="shared" ref="CK70:CK115" si="45">CH70*$F$60</f>
        <v>0</v>
      </c>
      <c r="CL70" s="5">
        <f t="shared" si="41"/>
        <v>0</v>
      </c>
      <c r="CM70" s="333">
        <f t="shared" ref="CM70:CM115" si="46">IF((E70="P"),ROUND(CJ70-$CJ$118,2),0)</f>
        <v>0</v>
      </c>
      <c r="CN70" s="334">
        <f t="shared" ref="CN70:CN115" si="47">IF((E70="P"),ROUND(POWER(CM70,2),3),0)</f>
        <v>0</v>
      </c>
      <c r="CO70" s="335">
        <f>COUNTIF(E69:E115,"=P")</f>
        <v>0</v>
      </c>
      <c r="CP70" s="149">
        <f t="shared" ref="CP70:CP115" si="48">IF((E70="P"),(SUM(AT70:AU70)+SUM(AX70:AY70))/2,0)</f>
        <v>0</v>
      </c>
      <c r="CQ70" s="156">
        <f t="shared" ref="CQ70:CQ114" si="49">IF($E$69:$E$115="P",IF(CP70&lt;=0.25,"B",IF(CP70&lt;=0.5,"MB",IF(CP70&lt;=0.75,"MA",IF(CP70&lt;=1,"A")))),0)</f>
        <v>0</v>
      </c>
      <c r="CR70" s="168">
        <f t="shared" ref="CR70:CR115" si="50">IF((E70="P"),(SUM(CF70))/3,0)</f>
        <v>0</v>
      </c>
      <c r="CS70" s="169">
        <f t="shared" ref="CS70:CS115" si="51">IF($E$69:$E$115="P",IF(CR70&lt;=0.25,"B",IF(CR70&lt;=0.5,"MB",IF(CR70&lt;=0.75,"MA",IF(CR70&lt;=1,"A")))),0)</f>
        <v>0</v>
      </c>
      <c r="CT70" s="162">
        <f t="shared" ref="CT70:CT115" si="52">IF((E70="P"),(SUM(R70:S70)+SUM(X70:AA70)+SUM(AD70:AG70)+SUM(AL70:AM70)+SUM(BF70:BG70)+SUM(BJ70:BK70)+SUM(BP70:BQ70)+SUM(CB70:CC70))/10,0)</f>
        <v>0</v>
      </c>
      <c r="CU70" s="159">
        <f t="shared" ref="CU70:CU115" si="53">IF($E$69:$E$115="P",IF(CT70&lt;=0.25,"B",IF(CT70&lt;=0.5,"MB",IF(CT70&lt;=0.75,"MA",IF(CT70&lt;=1,"A")))),0)</f>
        <v>0</v>
      </c>
      <c r="CV70" s="175">
        <f t="shared" ref="CV70:CV115" si="54">IF((E70="P"),(SUM(F70:Q70)+SUM(T70:W70)+SUM(AB70:AC70)+SUM(AH70:AK70)+SUM(AN70:AS70)+SUM(AV70:AW70)+SUM(AZ70:BE70)+SUM(BH70:BI70)+SUM(BL70:BO70)+SUM(BR70:CA70)+SUM(CD70:CE70))/27,0)</f>
        <v>0</v>
      </c>
      <c r="CW70" s="156">
        <f t="shared" ref="CW70:CW115" si="55">IF($E$69:$E$115="P",IF(CV70&lt;=0.25,"B",IF(CV70&lt;=0.5,"MB",IF(CV70&lt;=0.75,"MA",IF(CV70&lt;=1,"A")))),0)</f>
        <v>0</v>
      </c>
      <c r="CX70" s="322">
        <f t="shared" ref="CX70:CX115" si="56">CR70</f>
        <v>0</v>
      </c>
      <c r="CY70" s="138">
        <f t="shared" ref="CY70:CY115" si="57">CW70</f>
        <v>0</v>
      </c>
      <c r="DA70" s="48"/>
      <c r="DB70" s="15"/>
      <c r="DC70" s="38"/>
      <c r="DI70" s="154" t="str">
        <f>CR65</f>
        <v>2) Reflexión sobre el contenido del texto (argumentación).</v>
      </c>
    </row>
    <row r="71" spans="1:113" ht="12.75" customHeight="1" x14ac:dyDescent="0.2">
      <c r="A71" s="3"/>
      <c r="B71" s="5">
        <v>3</v>
      </c>
      <c r="C71" s="401" t="s">
        <v>138</v>
      </c>
      <c r="D71" s="402" t="s">
        <v>138</v>
      </c>
      <c r="E71" s="16"/>
      <c r="F71" s="70"/>
      <c r="G71" s="71">
        <f t="shared" si="2"/>
        <v>0</v>
      </c>
      <c r="H71" s="70"/>
      <c r="I71" s="71">
        <f t="shared" si="3"/>
        <v>0</v>
      </c>
      <c r="J71" s="70"/>
      <c r="K71" s="71">
        <f t="shared" si="4"/>
        <v>0</v>
      </c>
      <c r="L71" s="70"/>
      <c r="M71" s="71">
        <f t="shared" si="5"/>
        <v>0</v>
      </c>
      <c r="N71" s="70"/>
      <c r="O71" s="71">
        <f t="shared" si="6"/>
        <v>0</v>
      </c>
      <c r="P71" s="70"/>
      <c r="Q71" s="71">
        <f t="shared" si="7"/>
        <v>0</v>
      </c>
      <c r="R71" s="70"/>
      <c r="S71" s="77">
        <f t="shared" si="8"/>
        <v>0</v>
      </c>
      <c r="T71" s="70"/>
      <c r="U71" s="77">
        <f t="shared" si="9"/>
        <v>0</v>
      </c>
      <c r="V71" s="70"/>
      <c r="W71" s="77">
        <f t="shared" si="10"/>
        <v>0</v>
      </c>
      <c r="X71" s="70"/>
      <c r="Y71" s="77">
        <f t="shared" si="11"/>
        <v>0</v>
      </c>
      <c r="Z71" s="72"/>
      <c r="AA71" s="77">
        <f t="shared" si="12"/>
        <v>0</v>
      </c>
      <c r="AB71" s="72"/>
      <c r="AC71" s="77">
        <f t="shared" si="13"/>
        <v>0</v>
      </c>
      <c r="AD71" s="72"/>
      <c r="AE71" s="77">
        <f t="shared" si="14"/>
        <v>0</v>
      </c>
      <c r="AF71" s="72"/>
      <c r="AG71" s="77">
        <f t="shared" si="15"/>
        <v>0</v>
      </c>
      <c r="AH71" s="72"/>
      <c r="AI71" s="77">
        <f t="shared" si="16"/>
        <v>0</v>
      </c>
      <c r="AJ71" s="72"/>
      <c r="AK71" s="77">
        <f t="shared" si="17"/>
        <v>0</v>
      </c>
      <c r="AL71" s="72"/>
      <c r="AM71" s="77">
        <f t="shared" si="18"/>
        <v>0</v>
      </c>
      <c r="AN71" s="70"/>
      <c r="AO71" s="77">
        <f t="shared" si="19"/>
        <v>0</v>
      </c>
      <c r="AP71" s="70"/>
      <c r="AQ71" s="77">
        <f t="shared" si="20"/>
        <v>0</v>
      </c>
      <c r="AR71" s="78"/>
      <c r="AS71" s="77">
        <f t="shared" si="21"/>
        <v>0</v>
      </c>
      <c r="AT71" s="78"/>
      <c r="AU71" s="77">
        <f t="shared" si="22"/>
        <v>0</v>
      </c>
      <c r="AV71" s="78"/>
      <c r="AW71" s="77">
        <f t="shared" si="23"/>
        <v>0</v>
      </c>
      <c r="AX71" s="78"/>
      <c r="AY71" s="77">
        <f t="shared" si="24"/>
        <v>0</v>
      </c>
      <c r="AZ71" s="78"/>
      <c r="BA71" s="77">
        <f t="shared" si="25"/>
        <v>0</v>
      </c>
      <c r="BB71" s="78"/>
      <c r="BC71" s="77">
        <f t="shared" si="26"/>
        <v>0</v>
      </c>
      <c r="BD71" s="78"/>
      <c r="BE71" s="77">
        <f t="shared" si="27"/>
        <v>0</v>
      </c>
      <c r="BF71" s="78"/>
      <c r="BG71" s="77">
        <f t="shared" si="28"/>
        <v>0</v>
      </c>
      <c r="BH71" s="78"/>
      <c r="BI71" s="77">
        <f t="shared" si="29"/>
        <v>0</v>
      </c>
      <c r="BJ71" s="78"/>
      <c r="BK71" s="77">
        <f t="shared" si="30"/>
        <v>0</v>
      </c>
      <c r="BL71" s="78"/>
      <c r="BM71" s="77">
        <f t="shared" si="31"/>
        <v>0</v>
      </c>
      <c r="BN71" s="78"/>
      <c r="BO71" s="77">
        <f t="shared" si="32"/>
        <v>0</v>
      </c>
      <c r="BP71" s="78"/>
      <c r="BQ71" s="77">
        <f t="shared" si="33"/>
        <v>0</v>
      </c>
      <c r="BR71" s="78"/>
      <c r="BS71" s="77">
        <f t="shared" si="34"/>
        <v>0</v>
      </c>
      <c r="BT71" s="78"/>
      <c r="BU71" s="77">
        <f t="shared" si="35"/>
        <v>0</v>
      </c>
      <c r="BV71" s="78"/>
      <c r="BW71" s="128">
        <f t="shared" si="36"/>
        <v>0</v>
      </c>
      <c r="BX71" s="78"/>
      <c r="BY71" s="128">
        <f t="shared" si="37"/>
        <v>0</v>
      </c>
      <c r="BZ71" s="78"/>
      <c r="CA71" s="128">
        <f t="shared" si="38"/>
        <v>0</v>
      </c>
      <c r="CB71" s="78"/>
      <c r="CC71" s="128">
        <f t="shared" si="39"/>
        <v>0</v>
      </c>
      <c r="CD71" s="78"/>
      <c r="CE71" s="128">
        <f t="shared" si="40"/>
        <v>0</v>
      </c>
      <c r="CF71" s="78"/>
      <c r="CG71" s="128"/>
      <c r="CH71" s="73">
        <f t="shared" si="42"/>
        <v>0</v>
      </c>
      <c r="CI71" s="74">
        <f t="shared" si="43"/>
        <v>0</v>
      </c>
      <c r="CJ71" s="75">
        <f t="shared" si="44"/>
        <v>2</v>
      </c>
      <c r="CK71" s="75">
        <f t="shared" si="45"/>
        <v>0</v>
      </c>
      <c r="CL71" s="5">
        <f t="shared" si="41"/>
        <v>0</v>
      </c>
      <c r="CM71" s="333">
        <f t="shared" si="46"/>
        <v>0</v>
      </c>
      <c r="CN71" s="334">
        <f t="shared" si="47"/>
        <v>0</v>
      </c>
      <c r="CO71" s="335"/>
      <c r="CP71" s="149">
        <f t="shared" si="48"/>
        <v>0</v>
      </c>
      <c r="CQ71" s="156">
        <f t="shared" si="49"/>
        <v>0</v>
      </c>
      <c r="CR71" s="168">
        <f t="shared" si="50"/>
        <v>0</v>
      </c>
      <c r="CS71" s="169">
        <f t="shared" si="51"/>
        <v>0</v>
      </c>
      <c r="CT71" s="162">
        <f t="shared" si="52"/>
        <v>0</v>
      </c>
      <c r="CU71" s="159">
        <f t="shared" si="53"/>
        <v>0</v>
      </c>
      <c r="CV71" s="175">
        <f t="shared" si="54"/>
        <v>0</v>
      </c>
      <c r="CW71" s="156">
        <f t="shared" si="55"/>
        <v>0</v>
      </c>
      <c r="CX71" s="322">
        <f t="shared" si="56"/>
        <v>0</v>
      </c>
      <c r="CY71" s="138">
        <f t="shared" si="57"/>
        <v>0</v>
      </c>
      <c r="CZ71" s="49"/>
      <c r="DA71" s="49"/>
      <c r="DB71" s="15"/>
      <c r="DI71" s="154" t="str">
        <f>CT65</f>
        <v>3) Extracción de información explícita.</v>
      </c>
    </row>
    <row r="72" spans="1:113" ht="12.75" customHeight="1" x14ac:dyDescent="0.2">
      <c r="A72" s="3"/>
      <c r="B72" s="5">
        <f t="shared" ref="B72:B114" si="58">B71+1</f>
        <v>4</v>
      </c>
      <c r="C72" s="401" t="s">
        <v>139</v>
      </c>
      <c r="D72" s="402" t="s">
        <v>139</v>
      </c>
      <c r="E72" s="16"/>
      <c r="F72" s="70"/>
      <c r="G72" s="71">
        <f t="shared" si="2"/>
        <v>0</v>
      </c>
      <c r="H72" s="70"/>
      <c r="I72" s="71">
        <f t="shared" si="3"/>
        <v>0</v>
      </c>
      <c r="J72" s="70"/>
      <c r="K72" s="71">
        <f t="shared" si="4"/>
        <v>0</v>
      </c>
      <c r="L72" s="70"/>
      <c r="M72" s="71">
        <f t="shared" si="5"/>
        <v>0</v>
      </c>
      <c r="N72" s="70"/>
      <c r="O72" s="71">
        <f t="shared" si="6"/>
        <v>0</v>
      </c>
      <c r="P72" s="70"/>
      <c r="Q72" s="71">
        <f t="shared" si="7"/>
        <v>0</v>
      </c>
      <c r="R72" s="70"/>
      <c r="S72" s="77">
        <f t="shared" si="8"/>
        <v>0</v>
      </c>
      <c r="T72" s="70"/>
      <c r="U72" s="77">
        <f t="shared" si="9"/>
        <v>0</v>
      </c>
      <c r="V72" s="70"/>
      <c r="W72" s="77">
        <f t="shared" si="10"/>
        <v>0</v>
      </c>
      <c r="X72" s="70"/>
      <c r="Y72" s="77">
        <f t="shared" si="11"/>
        <v>0</v>
      </c>
      <c r="Z72" s="72"/>
      <c r="AA72" s="77">
        <f t="shared" si="12"/>
        <v>0</v>
      </c>
      <c r="AB72" s="72"/>
      <c r="AC72" s="77">
        <f t="shared" si="13"/>
        <v>0</v>
      </c>
      <c r="AD72" s="72"/>
      <c r="AE72" s="77">
        <f t="shared" si="14"/>
        <v>0</v>
      </c>
      <c r="AF72" s="72"/>
      <c r="AG72" s="77">
        <f t="shared" si="15"/>
        <v>0</v>
      </c>
      <c r="AH72" s="72"/>
      <c r="AI72" s="77">
        <f t="shared" si="16"/>
        <v>0</v>
      </c>
      <c r="AJ72" s="72"/>
      <c r="AK72" s="77">
        <f t="shared" si="17"/>
        <v>0</v>
      </c>
      <c r="AL72" s="72"/>
      <c r="AM72" s="77">
        <f t="shared" si="18"/>
        <v>0</v>
      </c>
      <c r="AN72" s="70"/>
      <c r="AO72" s="77">
        <f t="shared" si="19"/>
        <v>0</v>
      </c>
      <c r="AP72" s="70"/>
      <c r="AQ72" s="77">
        <f t="shared" si="20"/>
        <v>0</v>
      </c>
      <c r="AR72" s="78"/>
      <c r="AS72" s="77">
        <f t="shared" si="21"/>
        <v>0</v>
      </c>
      <c r="AT72" s="78"/>
      <c r="AU72" s="77">
        <f t="shared" si="22"/>
        <v>0</v>
      </c>
      <c r="AV72" s="78"/>
      <c r="AW72" s="77">
        <f t="shared" si="23"/>
        <v>0</v>
      </c>
      <c r="AX72" s="78"/>
      <c r="AY72" s="77">
        <f t="shared" si="24"/>
        <v>0</v>
      </c>
      <c r="AZ72" s="78"/>
      <c r="BA72" s="77">
        <f t="shared" si="25"/>
        <v>0</v>
      </c>
      <c r="BB72" s="78"/>
      <c r="BC72" s="77">
        <f t="shared" si="26"/>
        <v>0</v>
      </c>
      <c r="BD72" s="78"/>
      <c r="BE72" s="77">
        <f t="shared" si="27"/>
        <v>0</v>
      </c>
      <c r="BF72" s="78"/>
      <c r="BG72" s="77">
        <f t="shared" si="28"/>
        <v>0</v>
      </c>
      <c r="BH72" s="78"/>
      <c r="BI72" s="77">
        <f t="shared" si="29"/>
        <v>0</v>
      </c>
      <c r="BJ72" s="78"/>
      <c r="BK72" s="77">
        <f t="shared" si="30"/>
        <v>0</v>
      </c>
      <c r="BL72" s="78"/>
      <c r="BM72" s="77">
        <f t="shared" si="31"/>
        <v>0</v>
      </c>
      <c r="BN72" s="78"/>
      <c r="BO72" s="77">
        <f t="shared" si="32"/>
        <v>0</v>
      </c>
      <c r="BP72" s="78"/>
      <c r="BQ72" s="77">
        <f t="shared" si="33"/>
        <v>0</v>
      </c>
      <c r="BR72" s="78"/>
      <c r="BS72" s="77">
        <f t="shared" si="34"/>
        <v>0</v>
      </c>
      <c r="BT72" s="78"/>
      <c r="BU72" s="77">
        <f t="shared" si="35"/>
        <v>0</v>
      </c>
      <c r="BV72" s="78"/>
      <c r="BW72" s="128">
        <f t="shared" si="36"/>
        <v>0</v>
      </c>
      <c r="BX72" s="78"/>
      <c r="BY72" s="128">
        <f t="shared" si="37"/>
        <v>0</v>
      </c>
      <c r="BZ72" s="78"/>
      <c r="CA72" s="128">
        <f t="shared" si="38"/>
        <v>0</v>
      </c>
      <c r="CB72" s="78"/>
      <c r="CC72" s="128">
        <f t="shared" si="39"/>
        <v>0</v>
      </c>
      <c r="CD72" s="78"/>
      <c r="CE72" s="128">
        <f t="shared" si="40"/>
        <v>0</v>
      </c>
      <c r="CF72" s="78"/>
      <c r="CG72" s="128"/>
      <c r="CH72" s="73">
        <f t="shared" si="42"/>
        <v>0</v>
      </c>
      <c r="CI72" s="74">
        <f t="shared" si="43"/>
        <v>0</v>
      </c>
      <c r="CJ72" s="75">
        <f t="shared" si="44"/>
        <v>2</v>
      </c>
      <c r="CK72" s="75">
        <f t="shared" si="45"/>
        <v>0</v>
      </c>
      <c r="CL72" s="5">
        <f t="shared" si="41"/>
        <v>0</v>
      </c>
      <c r="CM72" s="333">
        <f t="shared" si="46"/>
        <v>0</v>
      </c>
      <c r="CN72" s="334">
        <f t="shared" si="47"/>
        <v>0</v>
      </c>
      <c r="CO72" s="335"/>
      <c r="CP72" s="149">
        <f t="shared" si="48"/>
        <v>0</v>
      </c>
      <c r="CQ72" s="156">
        <f t="shared" si="49"/>
        <v>0</v>
      </c>
      <c r="CR72" s="168">
        <f t="shared" si="50"/>
        <v>0</v>
      </c>
      <c r="CS72" s="169">
        <f t="shared" si="51"/>
        <v>0</v>
      </c>
      <c r="CT72" s="162">
        <f t="shared" si="52"/>
        <v>0</v>
      </c>
      <c r="CU72" s="159">
        <f t="shared" si="53"/>
        <v>0</v>
      </c>
      <c r="CV72" s="175">
        <f t="shared" si="54"/>
        <v>0</v>
      </c>
      <c r="CW72" s="156">
        <f t="shared" si="55"/>
        <v>0</v>
      </c>
      <c r="CX72" s="322">
        <f t="shared" si="56"/>
        <v>0</v>
      </c>
      <c r="CY72" s="138">
        <f t="shared" si="57"/>
        <v>0</v>
      </c>
      <c r="CZ72" s="49"/>
      <c r="DA72" s="49"/>
      <c r="DB72" s="15"/>
      <c r="DI72" s="154" t="str">
        <f>CV65</f>
        <v>4) Extracción de información implícita.</v>
      </c>
    </row>
    <row r="73" spans="1:113" ht="12.75" customHeight="1" x14ac:dyDescent="0.2">
      <c r="A73" s="3"/>
      <c r="B73" s="5">
        <f t="shared" si="58"/>
        <v>5</v>
      </c>
      <c r="C73" s="401" t="s">
        <v>140</v>
      </c>
      <c r="D73" s="402" t="s">
        <v>140</v>
      </c>
      <c r="E73" s="16"/>
      <c r="F73" s="70"/>
      <c r="G73" s="71">
        <f t="shared" si="2"/>
        <v>0</v>
      </c>
      <c r="H73" s="70"/>
      <c r="I73" s="71">
        <f t="shared" si="3"/>
        <v>0</v>
      </c>
      <c r="J73" s="70"/>
      <c r="K73" s="71">
        <f t="shared" si="4"/>
        <v>0</v>
      </c>
      <c r="L73" s="70"/>
      <c r="M73" s="71">
        <f t="shared" si="5"/>
        <v>0</v>
      </c>
      <c r="N73" s="70"/>
      <c r="O73" s="71">
        <f t="shared" si="6"/>
        <v>0</v>
      </c>
      <c r="P73" s="70"/>
      <c r="Q73" s="71">
        <f t="shared" si="7"/>
        <v>0</v>
      </c>
      <c r="R73" s="70"/>
      <c r="S73" s="77">
        <f t="shared" si="8"/>
        <v>0</v>
      </c>
      <c r="T73" s="70"/>
      <c r="U73" s="77">
        <f t="shared" si="9"/>
        <v>0</v>
      </c>
      <c r="V73" s="70"/>
      <c r="W73" s="77">
        <f t="shared" si="10"/>
        <v>0</v>
      </c>
      <c r="X73" s="70"/>
      <c r="Y73" s="77">
        <f t="shared" si="11"/>
        <v>0</v>
      </c>
      <c r="Z73" s="72"/>
      <c r="AA73" s="77">
        <f t="shared" si="12"/>
        <v>0</v>
      </c>
      <c r="AB73" s="72"/>
      <c r="AC73" s="77">
        <f t="shared" si="13"/>
        <v>0</v>
      </c>
      <c r="AD73" s="72"/>
      <c r="AE73" s="77">
        <f t="shared" si="14"/>
        <v>0</v>
      </c>
      <c r="AF73" s="72"/>
      <c r="AG73" s="77">
        <f t="shared" si="15"/>
        <v>0</v>
      </c>
      <c r="AH73" s="72"/>
      <c r="AI73" s="77">
        <f t="shared" si="16"/>
        <v>0</v>
      </c>
      <c r="AJ73" s="72"/>
      <c r="AK73" s="77">
        <f t="shared" si="17"/>
        <v>0</v>
      </c>
      <c r="AL73" s="72"/>
      <c r="AM73" s="77">
        <f t="shared" si="18"/>
        <v>0</v>
      </c>
      <c r="AN73" s="70"/>
      <c r="AO73" s="77">
        <f t="shared" si="19"/>
        <v>0</v>
      </c>
      <c r="AP73" s="70"/>
      <c r="AQ73" s="77">
        <f t="shared" si="20"/>
        <v>0</v>
      </c>
      <c r="AR73" s="78"/>
      <c r="AS73" s="77">
        <f t="shared" si="21"/>
        <v>0</v>
      </c>
      <c r="AT73" s="78"/>
      <c r="AU73" s="77">
        <f t="shared" si="22"/>
        <v>0</v>
      </c>
      <c r="AV73" s="78"/>
      <c r="AW73" s="77">
        <f t="shared" si="23"/>
        <v>0</v>
      </c>
      <c r="AX73" s="78"/>
      <c r="AY73" s="77">
        <f t="shared" si="24"/>
        <v>0</v>
      </c>
      <c r="AZ73" s="78"/>
      <c r="BA73" s="77">
        <f t="shared" si="25"/>
        <v>0</v>
      </c>
      <c r="BB73" s="78"/>
      <c r="BC73" s="77">
        <f t="shared" si="26"/>
        <v>0</v>
      </c>
      <c r="BD73" s="78"/>
      <c r="BE73" s="77">
        <f t="shared" si="27"/>
        <v>0</v>
      </c>
      <c r="BF73" s="78"/>
      <c r="BG73" s="77">
        <f t="shared" si="28"/>
        <v>0</v>
      </c>
      <c r="BH73" s="78"/>
      <c r="BI73" s="77">
        <f t="shared" si="29"/>
        <v>0</v>
      </c>
      <c r="BJ73" s="78"/>
      <c r="BK73" s="77">
        <f t="shared" si="30"/>
        <v>0</v>
      </c>
      <c r="BL73" s="78"/>
      <c r="BM73" s="77">
        <f t="shared" si="31"/>
        <v>0</v>
      </c>
      <c r="BN73" s="78"/>
      <c r="BO73" s="77">
        <f t="shared" si="32"/>
        <v>0</v>
      </c>
      <c r="BP73" s="78"/>
      <c r="BQ73" s="77">
        <f t="shared" si="33"/>
        <v>0</v>
      </c>
      <c r="BR73" s="78"/>
      <c r="BS73" s="77">
        <f t="shared" si="34"/>
        <v>0</v>
      </c>
      <c r="BT73" s="78"/>
      <c r="BU73" s="77">
        <f t="shared" si="35"/>
        <v>0</v>
      </c>
      <c r="BV73" s="78"/>
      <c r="BW73" s="128">
        <f t="shared" si="36"/>
        <v>0</v>
      </c>
      <c r="BX73" s="78"/>
      <c r="BY73" s="128">
        <f t="shared" si="37"/>
        <v>0</v>
      </c>
      <c r="BZ73" s="78"/>
      <c r="CA73" s="128">
        <f t="shared" si="38"/>
        <v>0</v>
      </c>
      <c r="CB73" s="78"/>
      <c r="CC73" s="128">
        <f t="shared" si="39"/>
        <v>0</v>
      </c>
      <c r="CD73" s="78"/>
      <c r="CE73" s="128">
        <f t="shared" si="40"/>
        <v>0</v>
      </c>
      <c r="CF73" s="78"/>
      <c r="CG73" s="128"/>
      <c r="CH73" s="73">
        <f t="shared" si="42"/>
        <v>0</v>
      </c>
      <c r="CI73" s="74">
        <f t="shared" si="43"/>
        <v>0</v>
      </c>
      <c r="CJ73" s="75">
        <f t="shared" si="44"/>
        <v>2</v>
      </c>
      <c r="CK73" s="75">
        <f t="shared" si="45"/>
        <v>0</v>
      </c>
      <c r="CL73" s="5">
        <f t="shared" si="41"/>
        <v>0</v>
      </c>
      <c r="CM73" s="333">
        <f t="shared" si="46"/>
        <v>0</v>
      </c>
      <c r="CN73" s="334">
        <f t="shared" si="47"/>
        <v>0</v>
      </c>
      <c r="CO73" s="335"/>
      <c r="CP73" s="149">
        <f t="shared" si="48"/>
        <v>0</v>
      </c>
      <c r="CQ73" s="156">
        <f t="shared" si="49"/>
        <v>0</v>
      </c>
      <c r="CR73" s="168">
        <f t="shared" si="50"/>
        <v>0</v>
      </c>
      <c r="CS73" s="169">
        <f t="shared" si="51"/>
        <v>0</v>
      </c>
      <c r="CT73" s="162">
        <f t="shared" si="52"/>
        <v>0</v>
      </c>
      <c r="CU73" s="159">
        <f t="shared" si="53"/>
        <v>0</v>
      </c>
      <c r="CV73" s="175">
        <f t="shared" si="54"/>
        <v>0</v>
      </c>
      <c r="CW73" s="156">
        <f t="shared" si="55"/>
        <v>0</v>
      </c>
      <c r="CX73" s="322">
        <f>CR73</f>
        <v>0</v>
      </c>
      <c r="CY73" s="138">
        <f t="shared" si="57"/>
        <v>0</v>
      </c>
      <c r="CZ73" s="49"/>
      <c r="DA73" s="49"/>
      <c r="DB73" s="15"/>
      <c r="DI73" s="154" t="str">
        <f>CX65</f>
        <v>5) Reconocimiento de funciones gramaticales y usos ortográficos</v>
      </c>
    </row>
    <row r="74" spans="1:113" ht="12.75" customHeight="1" x14ac:dyDescent="0.2">
      <c r="A74" s="3"/>
      <c r="B74" s="5">
        <f t="shared" si="58"/>
        <v>6</v>
      </c>
      <c r="C74" s="401" t="s">
        <v>141</v>
      </c>
      <c r="D74" s="402" t="s">
        <v>141</v>
      </c>
      <c r="E74" s="16"/>
      <c r="F74" s="70"/>
      <c r="G74" s="71">
        <f t="shared" si="2"/>
        <v>0</v>
      </c>
      <c r="H74" s="70"/>
      <c r="I74" s="71">
        <f t="shared" si="3"/>
        <v>0</v>
      </c>
      <c r="J74" s="70"/>
      <c r="K74" s="71">
        <f t="shared" si="4"/>
        <v>0</v>
      </c>
      <c r="L74" s="70"/>
      <c r="M74" s="71">
        <f t="shared" si="5"/>
        <v>0</v>
      </c>
      <c r="N74" s="70"/>
      <c r="O74" s="71">
        <f t="shared" si="6"/>
        <v>0</v>
      </c>
      <c r="P74" s="70"/>
      <c r="Q74" s="71">
        <f t="shared" si="7"/>
        <v>0</v>
      </c>
      <c r="R74" s="70"/>
      <c r="S74" s="77">
        <f t="shared" si="8"/>
        <v>0</v>
      </c>
      <c r="T74" s="70"/>
      <c r="U74" s="77">
        <f t="shared" si="9"/>
        <v>0</v>
      </c>
      <c r="V74" s="70"/>
      <c r="W74" s="77">
        <f t="shared" si="10"/>
        <v>0</v>
      </c>
      <c r="X74" s="70"/>
      <c r="Y74" s="77">
        <f t="shared" si="11"/>
        <v>0</v>
      </c>
      <c r="Z74" s="72"/>
      <c r="AA74" s="77">
        <f t="shared" si="12"/>
        <v>0</v>
      </c>
      <c r="AB74" s="72"/>
      <c r="AC74" s="77">
        <f t="shared" si="13"/>
        <v>0</v>
      </c>
      <c r="AD74" s="72"/>
      <c r="AE74" s="77">
        <f t="shared" si="14"/>
        <v>0</v>
      </c>
      <c r="AF74" s="72"/>
      <c r="AG74" s="77">
        <f t="shared" si="15"/>
        <v>0</v>
      </c>
      <c r="AH74" s="72"/>
      <c r="AI74" s="77">
        <f t="shared" si="16"/>
        <v>0</v>
      </c>
      <c r="AJ74" s="72"/>
      <c r="AK74" s="77">
        <f t="shared" si="17"/>
        <v>0</v>
      </c>
      <c r="AL74" s="72"/>
      <c r="AM74" s="77">
        <f t="shared" si="18"/>
        <v>0</v>
      </c>
      <c r="AN74" s="70"/>
      <c r="AO74" s="77">
        <f t="shared" si="19"/>
        <v>0</v>
      </c>
      <c r="AP74" s="70"/>
      <c r="AQ74" s="77">
        <f t="shared" si="20"/>
        <v>0</v>
      </c>
      <c r="AR74" s="78"/>
      <c r="AS74" s="77">
        <f t="shared" si="21"/>
        <v>0</v>
      </c>
      <c r="AT74" s="78"/>
      <c r="AU74" s="77">
        <f t="shared" si="22"/>
        <v>0</v>
      </c>
      <c r="AV74" s="78"/>
      <c r="AW74" s="77">
        <f t="shared" si="23"/>
        <v>0</v>
      </c>
      <c r="AX74" s="78"/>
      <c r="AY74" s="77">
        <f t="shared" si="24"/>
        <v>0</v>
      </c>
      <c r="AZ74" s="78"/>
      <c r="BA74" s="77">
        <f t="shared" si="25"/>
        <v>0</v>
      </c>
      <c r="BB74" s="78"/>
      <c r="BC74" s="77">
        <f t="shared" si="26"/>
        <v>0</v>
      </c>
      <c r="BD74" s="78"/>
      <c r="BE74" s="77">
        <f t="shared" si="27"/>
        <v>0</v>
      </c>
      <c r="BF74" s="78"/>
      <c r="BG74" s="77">
        <f t="shared" si="28"/>
        <v>0</v>
      </c>
      <c r="BH74" s="78"/>
      <c r="BI74" s="77">
        <f t="shared" si="29"/>
        <v>0</v>
      </c>
      <c r="BJ74" s="78"/>
      <c r="BK74" s="77">
        <f t="shared" si="30"/>
        <v>0</v>
      </c>
      <c r="BL74" s="78"/>
      <c r="BM74" s="77">
        <f t="shared" si="31"/>
        <v>0</v>
      </c>
      <c r="BN74" s="78"/>
      <c r="BO74" s="77">
        <f t="shared" si="32"/>
        <v>0</v>
      </c>
      <c r="BP74" s="78"/>
      <c r="BQ74" s="77">
        <f t="shared" si="33"/>
        <v>0</v>
      </c>
      <c r="BR74" s="78"/>
      <c r="BS74" s="77">
        <f t="shared" si="34"/>
        <v>0</v>
      </c>
      <c r="BT74" s="78"/>
      <c r="BU74" s="77">
        <f t="shared" si="35"/>
        <v>0</v>
      </c>
      <c r="BV74" s="78"/>
      <c r="BW74" s="128">
        <f t="shared" si="36"/>
        <v>0</v>
      </c>
      <c r="BX74" s="78"/>
      <c r="BY74" s="128">
        <f t="shared" si="37"/>
        <v>0</v>
      </c>
      <c r="BZ74" s="78"/>
      <c r="CA74" s="128">
        <f t="shared" si="38"/>
        <v>0</v>
      </c>
      <c r="CB74" s="78"/>
      <c r="CC74" s="128">
        <f t="shared" si="39"/>
        <v>0</v>
      </c>
      <c r="CD74" s="78"/>
      <c r="CE74" s="128">
        <f t="shared" si="40"/>
        <v>0</v>
      </c>
      <c r="CF74" s="78"/>
      <c r="CG74" s="128"/>
      <c r="CH74" s="73">
        <f t="shared" si="42"/>
        <v>0</v>
      </c>
      <c r="CI74" s="74">
        <f t="shared" si="43"/>
        <v>0</v>
      </c>
      <c r="CJ74" s="75">
        <f t="shared" si="44"/>
        <v>2</v>
      </c>
      <c r="CK74" s="75">
        <f t="shared" si="45"/>
        <v>0</v>
      </c>
      <c r="CL74" s="5">
        <f t="shared" si="41"/>
        <v>0</v>
      </c>
      <c r="CM74" s="333">
        <f t="shared" si="46"/>
        <v>0</v>
      </c>
      <c r="CN74" s="334">
        <f t="shared" si="47"/>
        <v>0</v>
      </c>
      <c r="CO74" s="335"/>
      <c r="CP74" s="149">
        <f t="shared" si="48"/>
        <v>0</v>
      </c>
      <c r="CQ74" s="156">
        <f t="shared" si="49"/>
        <v>0</v>
      </c>
      <c r="CR74" s="168">
        <f t="shared" si="50"/>
        <v>0</v>
      </c>
      <c r="CS74" s="169">
        <f t="shared" si="51"/>
        <v>0</v>
      </c>
      <c r="CT74" s="162">
        <f t="shared" si="52"/>
        <v>0</v>
      </c>
      <c r="CU74" s="159">
        <f t="shared" si="53"/>
        <v>0</v>
      </c>
      <c r="CV74" s="175">
        <f t="shared" si="54"/>
        <v>0</v>
      </c>
      <c r="CW74" s="156">
        <f t="shared" si="55"/>
        <v>0</v>
      </c>
      <c r="CX74" s="322">
        <f t="shared" si="56"/>
        <v>0</v>
      </c>
      <c r="CY74" s="138">
        <f t="shared" si="57"/>
        <v>0</v>
      </c>
      <c r="CZ74" s="49"/>
      <c r="DA74" s="49"/>
      <c r="DB74" s="15"/>
    </row>
    <row r="75" spans="1:113" ht="12.75" customHeight="1" x14ac:dyDescent="0.2">
      <c r="A75" s="3"/>
      <c r="B75" s="5">
        <f t="shared" si="58"/>
        <v>7</v>
      </c>
      <c r="C75" s="401" t="s">
        <v>142</v>
      </c>
      <c r="D75" s="402" t="s">
        <v>142</v>
      </c>
      <c r="E75" s="16"/>
      <c r="F75" s="70"/>
      <c r="G75" s="71">
        <f t="shared" si="2"/>
        <v>0</v>
      </c>
      <c r="H75" s="70"/>
      <c r="I75" s="71">
        <f t="shared" si="3"/>
        <v>0</v>
      </c>
      <c r="J75" s="70"/>
      <c r="K75" s="71">
        <f t="shared" si="4"/>
        <v>0</v>
      </c>
      <c r="L75" s="70"/>
      <c r="M75" s="71">
        <f t="shared" si="5"/>
        <v>0</v>
      </c>
      <c r="N75" s="70"/>
      <c r="O75" s="71">
        <f t="shared" si="6"/>
        <v>0</v>
      </c>
      <c r="P75" s="70"/>
      <c r="Q75" s="71">
        <f t="shared" si="7"/>
        <v>0</v>
      </c>
      <c r="R75" s="70"/>
      <c r="S75" s="77">
        <f t="shared" si="8"/>
        <v>0</v>
      </c>
      <c r="T75" s="70"/>
      <c r="U75" s="77">
        <f t="shared" si="9"/>
        <v>0</v>
      </c>
      <c r="V75" s="70"/>
      <c r="W75" s="77">
        <f t="shared" si="10"/>
        <v>0</v>
      </c>
      <c r="X75" s="70"/>
      <c r="Y75" s="77">
        <f t="shared" si="11"/>
        <v>0</v>
      </c>
      <c r="Z75" s="72"/>
      <c r="AA75" s="77">
        <f t="shared" si="12"/>
        <v>0</v>
      </c>
      <c r="AB75" s="72"/>
      <c r="AC75" s="77">
        <f t="shared" si="13"/>
        <v>0</v>
      </c>
      <c r="AD75" s="72"/>
      <c r="AE75" s="77">
        <f t="shared" si="14"/>
        <v>0</v>
      </c>
      <c r="AF75" s="72"/>
      <c r="AG75" s="77">
        <f t="shared" si="15"/>
        <v>0</v>
      </c>
      <c r="AH75" s="72"/>
      <c r="AI75" s="77">
        <f t="shared" si="16"/>
        <v>0</v>
      </c>
      <c r="AJ75" s="72"/>
      <c r="AK75" s="77">
        <f t="shared" si="17"/>
        <v>0</v>
      </c>
      <c r="AL75" s="72"/>
      <c r="AM75" s="77">
        <f t="shared" si="18"/>
        <v>0</v>
      </c>
      <c r="AN75" s="70"/>
      <c r="AO75" s="77">
        <f t="shared" si="19"/>
        <v>0</v>
      </c>
      <c r="AP75" s="70"/>
      <c r="AQ75" s="77">
        <f t="shared" si="20"/>
        <v>0</v>
      </c>
      <c r="AR75" s="78"/>
      <c r="AS75" s="77">
        <f t="shared" si="21"/>
        <v>0</v>
      </c>
      <c r="AT75" s="78"/>
      <c r="AU75" s="77">
        <f t="shared" si="22"/>
        <v>0</v>
      </c>
      <c r="AV75" s="78"/>
      <c r="AW75" s="77">
        <f t="shared" si="23"/>
        <v>0</v>
      </c>
      <c r="AX75" s="78"/>
      <c r="AY75" s="77">
        <f t="shared" si="24"/>
        <v>0</v>
      </c>
      <c r="AZ75" s="78"/>
      <c r="BA75" s="77">
        <f t="shared" si="25"/>
        <v>0</v>
      </c>
      <c r="BB75" s="78"/>
      <c r="BC75" s="77">
        <f t="shared" si="26"/>
        <v>0</v>
      </c>
      <c r="BD75" s="78"/>
      <c r="BE75" s="77">
        <f t="shared" si="27"/>
        <v>0</v>
      </c>
      <c r="BF75" s="78"/>
      <c r="BG75" s="77">
        <f t="shared" si="28"/>
        <v>0</v>
      </c>
      <c r="BH75" s="78"/>
      <c r="BI75" s="77">
        <f t="shared" si="29"/>
        <v>0</v>
      </c>
      <c r="BJ75" s="78"/>
      <c r="BK75" s="77">
        <f t="shared" si="30"/>
        <v>0</v>
      </c>
      <c r="BL75" s="78"/>
      <c r="BM75" s="77">
        <f t="shared" si="31"/>
        <v>0</v>
      </c>
      <c r="BN75" s="78"/>
      <c r="BO75" s="77">
        <f t="shared" si="32"/>
        <v>0</v>
      </c>
      <c r="BP75" s="78"/>
      <c r="BQ75" s="77">
        <f t="shared" si="33"/>
        <v>0</v>
      </c>
      <c r="BR75" s="78"/>
      <c r="BS75" s="77">
        <f t="shared" si="34"/>
        <v>0</v>
      </c>
      <c r="BT75" s="78"/>
      <c r="BU75" s="77">
        <f t="shared" si="35"/>
        <v>0</v>
      </c>
      <c r="BV75" s="78"/>
      <c r="BW75" s="128">
        <f t="shared" si="36"/>
        <v>0</v>
      </c>
      <c r="BX75" s="78"/>
      <c r="BY75" s="128">
        <f t="shared" si="37"/>
        <v>0</v>
      </c>
      <c r="BZ75" s="78"/>
      <c r="CA75" s="128">
        <f t="shared" si="38"/>
        <v>0</v>
      </c>
      <c r="CB75" s="78"/>
      <c r="CC75" s="128">
        <f t="shared" si="39"/>
        <v>0</v>
      </c>
      <c r="CD75" s="78"/>
      <c r="CE75" s="128">
        <f t="shared" si="40"/>
        <v>0</v>
      </c>
      <c r="CF75" s="78"/>
      <c r="CG75" s="128"/>
      <c r="CH75" s="73">
        <f t="shared" si="42"/>
        <v>0</v>
      </c>
      <c r="CI75" s="74">
        <f t="shared" si="43"/>
        <v>0</v>
      </c>
      <c r="CJ75" s="75">
        <f t="shared" si="44"/>
        <v>2</v>
      </c>
      <c r="CK75" s="75">
        <f t="shared" si="45"/>
        <v>0</v>
      </c>
      <c r="CL75" s="5">
        <f t="shared" si="41"/>
        <v>0</v>
      </c>
      <c r="CM75" s="333">
        <f t="shared" si="46"/>
        <v>0</v>
      </c>
      <c r="CN75" s="334">
        <f t="shared" si="47"/>
        <v>0</v>
      </c>
      <c r="CO75" s="335"/>
      <c r="CP75" s="149">
        <f t="shared" si="48"/>
        <v>0</v>
      </c>
      <c r="CQ75" s="156">
        <f t="shared" si="49"/>
        <v>0</v>
      </c>
      <c r="CR75" s="168">
        <f t="shared" si="50"/>
        <v>0</v>
      </c>
      <c r="CS75" s="169">
        <f t="shared" si="51"/>
        <v>0</v>
      </c>
      <c r="CT75" s="162">
        <f t="shared" si="52"/>
        <v>0</v>
      </c>
      <c r="CU75" s="159">
        <f t="shared" si="53"/>
        <v>0</v>
      </c>
      <c r="CV75" s="175">
        <f t="shared" si="54"/>
        <v>0</v>
      </c>
      <c r="CW75" s="156">
        <f>IF($E$69:$E$115="P",IF(CV75&lt;=0.25,"B",IF(CV75&lt;=0.5,"MB",IF(CV75&lt;=0.75,"MA",IF(CV75&lt;=1,"A")))),0)</f>
        <v>0</v>
      </c>
      <c r="CX75" s="322">
        <f t="shared" si="56"/>
        <v>0</v>
      </c>
      <c r="CY75" s="138">
        <f t="shared" si="57"/>
        <v>0</v>
      </c>
      <c r="CZ75" s="49"/>
      <c r="DA75" s="49"/>
      <c r="DB75" s="15"/>
    </row>
    <row r="76" spans="1:113" ht="12.75" customHeight="1" x14ac:dyDescent="0.2">
      <c r="A76" s="3"/>
      <c r="B76" s="5">
        <f t="shared" si="58"/>
        <v>8</v>
      </c>
      <c r="C76" s="401" t="s">
        <v>143</v>
      </c>
      <c r="D76" s="402" t="s">
        <v>143</v>
      </c>
      <c r="E76" s="16"/>
      <c r="F76" s="70"/>
      <c r="G76" s="71">
        <f t="shared" si="2"/>
        <v>0</v>
      </c>
      <c r="H76" s="70"/>
      <c r="I76" s="71">
        <f t="shared" si="3"/>
        <v>0</v>
      </c>
      <c r="J76" s="70"/>
      <c r="K76" s="71">
        <f t="shared" si="4"/>
        <v>0</v>
      </c>
      <c r="L76" s="70"/>
      <c r="M76" s="71">
        <f t="shared" si="5"/>
        <v>0</v>
      </c>
      <c r="N76" s="70"/>
      <c r="O76" s="71">
        <f t="shared" si="6"/>
        <v>0</v>
      </c>
      <c r="P76" s="70"/>
      <c r="Q76" s="71">
        <f t="shared" si="7"/>
        <v>0</v>
      </c>
      <c r="R76" s="70"/>
      <c r="S76" s="77">
        <f t="shared" si="8"/>
        <v>0</v>
      </c>
      <c r="T76" s="70"/>
      <c r="U76" s="77">
        <f t="shared" si="9"/>
        <v>0</v>
      </c>
      <c r="V76" s="70"/>
      <c r="W76" s="77">
        <f t="shared" si="10"/>
        <v>0</v>
      </c>
      <c r="X76" s="70"/>
      <c r="Y76" s="77">
        <f t="shared" si="11"/>
        <v>0</v>
      </c>
      <c r="Z76" s="72"/>
      <c r="AA76" s="77">
        <f t="shared" si="12"/>
        <v>0</v>
      </c>
      <c r="AB76" s="72"/>
      <c r="AC76" s="77">
        <f t="shared" si="13"/>
        <v>0</v>
      </c>
      <c r="AD76" s="72"/>
      <c r="AE76" s="77">
        <f t="shared" si="14"/>
        <v>0</v>
      </c>
      <c r="AF76" s="72"/>
      <c r="AG76" s="77">
        <f t="shared" si="15"/>
        <v>0</v>
      </c>
      <c r="AH76" s="72"/>
      <c r="AI76" s="77">
        <f t="shared" si="16"/>
        <v>0</v>
      </c>
      <c r="AJ76" s="72"/>
      <c r="AK76" s="77">
        <f t="shared" si="17"/>
        <v>0</v>
      </c>
      <c r="AL76" s="72"/>
      <c r="AM76" s="77">
        <f t="shared" si="18"/>
        <v>0</v>
      </c>
      <c r="AN76" s="70"/>
      <c r="AO76" s="77">
        <f t="shared" si="19"/>
        <v>0</v>
      </c>
      <c r="AP76" s="70"/>
      <c r="AQ76" s="77">
        <f t="shared" si="20"/>
        <v>0</v>
      </c>
      <c r="AR76" s="78"/>
      <c r="AS76" s="77">
        <f t="shared" si="21"/>
        <v>0</v>
      </c>
      <c r="AT76" s="78"/>
      <c r="AU76" s="77">
        <f t="shared" si="22"/>
        <v>0</v>
      </c>
      <c r="AV76" s="78"/>
      <c r="AW76" s="77">
        <f t="shared" si="23"/>
        <v>0</v>
      </c>
      <c r="AX76" s="78"/>
      <c r="AY76" s="77">
        <f t="shared" si="24"/>
        <v>0</v>
      </c>
      <c r="AZ76" s="78"/>
      <c r="BA76" s="77">
        <f t="shared" si="25"/>
        <v>0</v>
      </c>
      <c r="BB76" s="78"/>
      <c r="BC76" s="77">
        <f t="shared" si="26"/>
        <v>0</v>
      </c>
      <c r="BD76" s="78"/>
      <c r="BE76" s="77">
        <f t="shared" si="27"/>
        <v>0</v>
      </c>
      <c r="BF76" s="78"/>
      <c r="BG76" s="77">
        <f t="shared" si="28"/>
        <v>0</v>
      </c>
      <c r="BH76" s="78"/>
      <c r="BI76" s="77">
        <f t="shared" si="29"/>
        <v>0</v>
      </c>
      <c r="BJ76" s="78"/>
      <c r="BK76" s="77">
        <f t="shared" si="30"/>
        <v>0</v>
      </c>
      <c r="BL76" s="78"/>
      <c r="BM76" s="77">
        <f t="shared" si="31"/>
        <v>0</v>
      </c>
      <c r="BN76" s="78"/>
      <c r="BO76" s="77">
        <f t="shared" si="32"/>
        <v>0</v>
      </c>
      <c r="BP76" s="78"/>
      <c r="BQ76" s="77">
        <f t="shared" si="33"/>
        <v>0</v>
      </c>
      <c r="BR76" s="78"/>
      <c r="BS76" s="77">
        <f t="shared" si="34"/>
        <v>0</v>
      </c>
      <c r="BT76" s="78"/>
      <c r="BU76" s="77">
        <f t="shared" si="35"/>
        <v>0</v>
      </c>
      <c r="BV76" s="78"/>
      <c r="BW76" s="128">
        <f t="shared" si="36"/>
        <v>0</v>
      </c>
      <c r="BX76" s="78"/>
      <c r="BY76" s="128">
        <f t="shared" si="37"/>
        <v>0</v>
      </c>
      <c r="BZ76" s="78"/>
      <c r="CA76" s="128">
        <f t="shared" si="38"/>
        <v>0</v>
      </c>
      <c r="CB76" s="78"/>
      <c r="CC76" s="128">
        <f t="shared" si="39"/>
        <v>0</v>
      </c>
      <c r="CD76" s="78"/>
      <c r="CE76" s="128">
        <f t="shared" si="40"/>
        <v>0</v>
      </c>
      <c r="CF76" s="78"/>
      <c r="CG76" s="128"/>
      <c r="CH76" s="73">
        <f t="shared" si="42"/>
        <v>0</v>
      </c>
      <c r="CI76" s="74">
        <f t="shared" si="43"/>
        <v>0</v>
      </c>
      <c r="CJ76" s="75">
        <f t="shared" si="44"/>
        <v>2</v>
      </c>
      <c r="CK76" s="75">
        <f t="shared" si="45"/>
        <v>0</v>
      </c>
      <c r="CL76" s="5">
        <f t="shared" si="41"/>
        <v>0</v>
      </c>
      <c r="CM76" s="333">
        <f t="shared" si="46"/>
        <v>0</v>
      </c>
      <c r="CN76" s="334">
        <f t="shared" si="47"/>
        <v>0</v>
      </c>
      <c r="CO76" s="335"/>
      <c r="CP76" s="149">
        <f t="shared" si="48"/>
        <v>0</v>
      </c>
      <c r="CQ76" s="156">
        <f t="shared" si="49"/>
        <v>0</v>
      </c>
      <c r="CR76" s="168">
        <f t="shared" si="50"/>
        <v>0</v>
      </c>
      <c r="CS76" s="169">
        <f t="shared" si="51"/>
        <v>0</v>
      </c>
      <c r="CT76" s="162">
        <f t="shared" si="52"/>
        <v>0</v>
      </c>
      <c r="CU76" s="159">
        <f t="shared" si="53"/>
        <v>0</v>
      </c>
      <c r="CV76" s="175">
        <f t="shared" si="54"/>
        <v>0</v>
      </c>
      <c r="CW76" s="156">
        <f t="shared" si="55"/>
        <v>0</v>
      </c>
      <c r="CX76" s="322">
        <f>CR76</f>
        <v>0</v>
      </c>
      <c r="CY76" s="138">
        <f t="shared" si="57"/>
        <v>0</v>
      </c>
      <c r="CZ76" s="49"/>
      <c r="DA76" s="49"/>
      <c r="DB76" s="15"/>
    </row>
    <row r="77" spans="1:113" ht="12.75" customHeight="1" x14ac:dyDescent="0.2">
      <c r="A77" s="3"/>
      <c r="B77" s="5">
        <f t="shared" si="58"/>
        <v>9</v>
      </c>
      <c r="C77" s="401" t="s">
        <v>144</v>
      </c>
      <c r="D77" s="402" t="s">
        <v>144</v>
      </c>
      <c r="E77" s="16"/>
      <c r="F77" s="70"/>
      <c r="G77" s="71">
        <f t="shared" si="2"/>
        <v>0</v>
      </c>
      <c r="H77" s="70"/>
      <c r="I77" s="71">
        <f t="shared" si="3"/>
        <v>0</v>
      </c>
      <c r="J77" s="70"/>
      <c r="K77" s="71">
        <f t="shared" si="4"/>
        <v>0</v>
      </c>
      <c r="L77" s="70"/>
      <c r="M77" s="71">
        <f t="shared" si="5"/>
        <v>0</v>
      </c>
      <c r="N77" s="70"/>
      <c r="O77" s="71">
        <f t="shared" si="6"/>
        <v>0</v>
      </c>
      <c r="P77" s="70"/>
      <c r="Q77" s="71">
        <f t="shared" si="7"/>
        <v>0</v>
      </c>
      <c r="R77" s="70"/>
      <c r="S77" s="77">
        <f t="shared" si="8"/>
        <v>0</v>
      </c>
      <c r="T77" s="70"/>
      <c r="U77" s="77">
        <f t="shared" si="9"/>
        <v>0</v>
      </c>
      <c r="V77" s="70"/>
      <c r="W77" s="77">
        <f t="shared" si="10"/>
        <v>0</v>
      </c>
      <c r="X77" s="70"/>
      <c r="Y77" s="77">
        <f t="shared" si="11"/>
        <v>0</v>
      </c>
      <c r="Z77" s="72"/>
      <c r="AA77" s="77">
        <f t="shared" si="12"/>
        <v>0</v>
      </c>
      <c r="AB77" s="72"/>
      <c r="AC77" s="77">
        <f t="shared" si="13"/>
        <v>0</v>
      </c>
      <c r="AD77" s="72"/>
      <c r="AE77" s="77">
        <f t="shared" si="14"/>
        <v>0</v>
      </c>
      <c r="AF77" s="72"/>
      <c r="AG77" s="77">
        <f t="shared" si="15"/>
        <v>0</v>
      </c>
      <c r="AH77" s="72"/>
      <c r="AI77" s="77">
        <f t="shared" si="16"/>
        <v>0</v>
      </c>
      <c r="AJ77" s="72"/>
      <c r="AK77" s="77">
        <f t="shared" si="17"/>
        <v>0</v>
      </c>
      <c r="AL77" s="72"/>
      <c r="AM77" s="77">
        <f t="shared" si="18"/>
        <v>0</v>
      </c>
      <c r="AN77" s="70"/>
      <c r="AO77" s="77">
        <f t="shared" si="19"/>
        <v>0</v>
      </c>
      <c r="AP77" s="70"/>
      <c r="AQ77" s="77">
        <f t="shared" si="20"/>
        <v>0</v>
      </c>
      <c r="AR77" s="78"/>
      <c r="AS77" s="77">
        <f t="shared" si="21"/>
        <v>0</v>
      </c>
      <c r="AT77" s="78"/>
      <c r="AU77" s="77">
        <f t="shared" si="22"/>
        <v>0</v>
      </c>
      <c r="AV77" s="78"/>
      <c r="AW77" s="77">
        <f t="shared" si="23"/>
        <v>0</v>
      </c>
      <c r="AX77" s="78"/>
      <c r="AY77" s="77">
        <f t="shared" si="24"/>
        <v>0</v>
      </c>
      <c r="AZ77" s="78"/>
      <c r="BA77" s="77">
        <f t="shared" si="25"/>
        <v>0</v>
      </c>
      <c r="BB77" s="78"/>
      <c r="BC77" s="77">
        <f t="shared" si="26"/>
        <v>0</v>
      </c>
      <c r="BD77" s="78"/>
      <c r="BE77" s="77">
        <f t="shared" si="27"/>
        <v>0</v>
      </c>
      <c r="BF77" s="78"/>
      <c r="BG77" s="77">
        <f t="shared" si="28"/>
        <v>0</v>
      </c>
      <c r="BH77" s="78"/>
      <c r="BI77" s="77">
        <f t="shared" si="29"/>
        <v>0</v>
      </c>
      <c r="BJ77" s="78"/>
      <c r="BK77" s="77">
        <f t="shared" si="30"/>
        <v>0</v>
      </c>
      <c r="BL77" s="78"/>
      <c r="BM77" s="77">
        <f t="shared" si="31"/>
        <v>0</v>
      </c>
      <c r="BN77" s="78"/>
      <c r="BO77" s="77">
        <f t="shared" si="32"/>
        <v>0</v>
      </c>
      <c r="BP77" s="78"/>
      <c r="BQ77" s="77">
        <f t="shared" si="33"/>
        <v>0</v>
      </c>
      <c r="BR77" s="78"/>
      <c r="BS77" s="77">
        <f t="shared" si="34"/>
        <v>0</v>
      </c>
      <c r="BT77" s="78"/>
      <c r="BU77" s="77">
        <f t="shared" si="35"/>
        <v>0</v>
      </c>
      <c r="BV77" s="78"/>
      <c r="BW77" s="128">
        <f t="shared" si="36"/>
        <v>0</v>
      </c>
      <c r="BX77" s="78"/>
      <c r="BY77" s="128">
        <f t="shared" si="37"/>
        <v>0</v>
      </c>
      <c r="BZ77" s="78"/>
      <c r="CA77" s="128">
        <f t="shared" si="38"/>
        <v>0</v>
      </c>
      <c r="CB77" s="78"/>
      <c r="CC77" s="128">
        <f t="shared" si="39"/>
        <v>0</v>
      </c>
      <c r="CD77" s="78"/>
      <c r="CE77" s="128">
        <f t="shared" si="40"/>
        <v>0</v>
      </c>
      <c r="CF77" s="78"/>
      <c r="CG77" s="128"/>
      <c r="CH77" s="73">
        <f t="shared" si="42"/>
        <v>0</v>
      </c>
      <c r="CI77" s="74">
        <f t="shared" si="43"/>
        <v>0</v>
      </c>
      <c r="CJ77" s="75">
        <f t="shared" si="44"/>
        <v>2</v>
      </c>
      <c r="CK77" s="75">
        <f t="shared" si="45"/>
        <v>0</v>
      </c>
      <c r="CL77" s="5">
        <f t="shared" si="41"/>
        <v>0</v>
      </c>
      <c r="CM77" s="333">
        <f t="shared" si="46"/>
        <v>0</v>
      </c>
      <c r="CN77" s="334">
        <f t="shared" si="47"/>
        <v>0</v>
      </c>
      <c r="CO77" s="335"/>
      <c r="CP77" s="149">
        <f t="shared" si="48"/>
        <v>0</v>
      </c>
      <c r="CQ77" s="156">
        <f t="shared" si="49"/>
        <v>0</v>
      </c>
      <c r="CR77" s="168">
        <f t="shared" si="50"/>
        <v>0</v>
      </c>
      <c r="CS77" s="169">
        <f t="shared" si="51"/>
        <v>0</v>
      </c>
      <c r="CT77" s="162">
        <f t="shared" si="52"/>
        <v>0</v>
      </c>
      <c r="CU77" s="159">
        <f>IF($E$69:$E$115="P",IF(CT77&lt;=0.25,"B",IF(CT77&lt;=0.5,"MB",IF(CT77&lt;=0.75,"MA",IF(CT77&lt;=1,"A")))),0)</f>
        <v>0</v>
      </c>
      <c r="CV77" s="175">
        <f t="shared" si="54"/>
        <v>0</v>
      </c>
      <c r="CW77" s="156">
        <f t="shared" si="55"/>
        <v>0</v>
      </c>
      <c r="CX77" s="322">
        <f t="shared" si="56"/>
        <v>0</v>
      </c>
      <c r="CY77" s="138">
        <f t="shared" si="57"/>
        <v>0</v>
      </c>
      <c r="CZ77" s="49"/>
      <c r="DA77" s="49"/>
      <c r="DB77" s="15"/>
    </row>
    <row r="78" spans="1:113" ht="12.75" customHeight="1" x14ac:dyDescent="0.2">
      <c r="A78" s="3"/>
      <c r="B78" s="5">
        <f t="shared" si="58"/>
        <v>10</v>
      </c>
      <c r="C78" s="401" t="s">
        <v>145</v>
      </c>
      <c r="D78" s="402" t="s">
        <v>145</v>
      </c>
      <c r="E78" s="16"/>
      <c r="F78" s="70"/>
      <c r="G78" s="71">
        <f t="shared" si="2"/>
        <v>0</v>
      </c>
      <c r="H78" s="70"/>
      <c r="I78" s="71">
        <f t="shared" si="3"/>
        <v>0</v>
      </c>
      <c r="J78" s="70"/>
      <c r="K78" s="71">
        <f t="shared" si="4"/>
        <v>0</v>
      </c>
      <c r="L78" s="70"/>
      <c r="M78" s="71">
        <f t="shared" si="5"/>
        <v>0</v>
      </c>
      <c r="N78" s="70"/>
      <c r="O78" s="71">
        <f t="shared" si="6"/>
        <v>0</v>
      </c>
      <c r="P78" s="70"/>
      <c r="Q78" s="71">
        <f t="shared" si="7"/>
        <v>0</v>
      </c>
      <c r="R78" s="70"/>
      <c r="S78" s="77">
        <f t="shared" si="8"/>
        <v>0</v>
      </c>
      <c r="T78" s="70"/>
      <c r="U78" s="77">
        <f t="shared" si="9"/>
        <v>0</v>
      </c>
      <c r="V78" s="70"/>
      <c r="W78" s="77">
        <f t="shared" si="10"/>
        <v>0</v>
      </c>
      <c r="X78" s="70"/>
      <c r="Y78" s="77">
        <f t="shared" si="11"/>
        <v>0</v>
      </c>
      <c r="Z78" s="72"/>
      <c r="AA78" s="77">
        <f t="shared" si="12"/>
        <v>0</v>
      </c>
      <c r="AB78" s="72"/>
      <c r="AC78" s="77">
        <f t="shared" si="13"/>
        <v>0</v>
      </c>
      <c r="AD78" s="72"/>
      <c r="AE78" s="77">
        <f t="shared" si="14"/>
        <v>0</v>
      </c>
      <c r="AF78" s="72"/>
      <c r="AG78" s="77">
        <f t="shared" si="15"/>
        <v>0</v>
      </c>
      <c r="AH78" s="72"/>
      <c r="AI78" s="77">
        <f t="shared" si="16"/>
        <v>0</v>
      </c>
      <c r="AJ78" s="72"/>
      <c r="AK78" s="77">
        <f t="shared" si="17"/>
        <v>0</v>
      </c>
      <c r="AL78" s="72"/>
      <c r="AM78" s="77">
        <f t="shared" si="18"/>
        <v>0</v>
      </c>
      <c r="AN78" s="70"/>
      <c r="AO78" s="77">
        <f t="shared" si="19"/>
        <v>0</v>
      </c>
      <c r="AP78" s="70"/>
      <c r="AQ78" s="77">
        <f t="shared" si="20"/>
        <v>0</v>
      </c>
      <c r="AR78" s="78"/>
      <c r="AS78" s="77">
        <f t="shared" si="21"/>
        <v>0</v>
      </c>
      <c r="AT78" s="78"/>
      <c r="AU78" s="77">
        <f t="shared" si="22"/>
        <v>0</v>
      </c>
      <c r="AV78" s="78"/>
      <c r="AW78" s="77">
        <f t="shared" si="23"/>
        <v>0</v>
      </c>
      <c r="AX78" s="78"/>
      <c r="AY78" s="77">
        <f t="shared" si="24"/>
        <v>0</v>
      </c>
      <c r="AZ78" s="78"/>
      <c r="BA78" s="77">
        <f t="shared" si="25"/>
        <v>0</v>
      </c>
      <c r="BB78" s="78"/>
      <c r="BC78" s="77">
        <f t="shared" si="26"/>
        <v>0</v>
      </c>
      <c r="BD78" s="78"/>
      <c r="BE78" s="77">
        <f t="shared" si="27"/>
        <v>0</v>
      </c>
      <c r="BF78" s="78"/>
      <c r="BG78" s="77">
        <f t="shared" si="28"/>
        <v>0</v>
      </c>
      <c r="BH78" s="78"/>
      <c r="BI78" s="77">
        <f t="shared" si="29"/>
        <v>0</v>
      </c>
      <c r="BJ78" s="78"/>
      <c r="BK78" s="77">
        <f t="shared" si="30"/>
        <v>0</v>
      </c>
      <c r="BL78" s="78"/>
      <c r="BM78" s="77">
        <f t="shared" si="31"/>
        <v>0</v>
      </c>
      <c r="BN78" s="78"/>
      <c r="BO78" s="77">
        <f t="shared" si="32"/>
        <v>0</v>
      </c>
      <c r="BP78" s="78"/>
      <c r="BQ78" s="77">
        <f t="shared" si="33"/>
        <v>0</v>
      </c>
      <c r="BR78" s="78"/>
      <c r="BS78" s="77">
        <f t="shared" si="34"/>
        <v>0</v>
      </c>
      <c r="BT78" s="78"/>
      <c r="BU78" s="77">
        <f t="shared" si="35"/>
        <v>0</v>
      </c>
      <c r="BV78" s="78"/>
      <c r="BW78" s="128">
        <f t="shared" si="36"/>
        <v>0</v>
      </c>
      <c r="BX78" s="78"/>
      <c r="BY78" s="128">
        <f t="shared" si="37"/>
        <v>0</v>
      </c>
      <c r="BZ78" s="78"/>
      <c r="CA78" s="128">
        <f t="shared" si="38"/>
        <v>0</v>
      </c>
      <c r="CB78" s="78"/>
      <c r="CC78" s="128">
        <f t="shared" si="39"/>
        <v>0</v>
      </c>
      <c r="CD78" s="78"/>
      <c r="CE78" s="128">
        <f t="shared" si="40"/>
        <v>0</v>
      </c>
      <c r="CF78" s="78"/>
      <c r="CG78" s="128"/>
      <c r="CH78" s="73">
        <f t="shared" si="42"/>
        <v>0</v>
      </c>
      <c r="CI78" s="74">
        <f t="shared" si="43"/>
        <v>0</v>
      </c>
      <c r="CJ78" s="75">
        <f t="shared" si="44"/>
        <v>2</v>
      </c>
      <c r="CK78" s="75">
        <f t="shared" si="45"/>
        <v>0</v>
      </c>
      <c r="CL78" s="5">
        <f t="shared" si="41"/>
        <v>0</v>
      </c>
      <c r="CM78" s="333">
        <f t="shared" si="46"/>
        <v>0</v>
      </c>
      <c r="CN78" s="334">
        <f t="shared" si="47"/>
        <v>0</v>
      </c>
      <c r="CO78" s="335"/>
      <c r="CP78" s="149">
        <f t="shared" si="48"/>
        <v>0</v>
      </c>
      <c r="CQ78" s="156">
        <f t="shared" si="49"/>
        <v>0</v>
      </c>
      <c r="CR78" s="168">
        <f t="shared" si="50"/>
        <v>0</v>
      </c>
      <c r="CS78" s="169">
        <f t="shared" si="51"/>
        <v>0</v>
      </c>
      <c r="CT78" s="162">
        <f t="shared" si="52"/>
        <v>0</v>
      </c>
      <c r="CU78" s="159">
        <f t="shared" si="53"/>
        <v>0</v>
      </c>
      <c r="CV78" s="175">
        <f t="shared" si="54"/>
        <v>0</v>
      </c>
      <c r="CW78" s="156">
        <f t="shared" si="55"/>
        <v>0</v>
      </c>
      <c r="CX78" s="322">
        <f t="shared" si="56"/>
        <v>0</v>
      </c>
      <c r="CY78" s="138">
        <f t="shared" si="57"/>
        <v>0</v>
      </c>
      <c r="CZ78" s="49"/>
      <c r="DA78" s="49"/>
      <c r="DB78" s="15"/>
    </row>
    <row r="79" spans="1:113" ht="12.75" customHeight="1" x14ac:dyDescent="0.2">
      <c r="A79" s="3"/>
      <c r="B79" s="5">
        <f t="shared" si="58"/>
        <v>11</v>
      </c>
      <c r="C79" s="401" t="s">
        <v>146</v>
      </c>
      <c r="D79" s="402" t="s">
        <v>146</v>
      </c>
      <c r="E79" s="16"/>
      <c r="F79" s="70"/>
      <c r="G79" s="71">
        <f t="shared" si="2"/>
        <v>0</v>
      </c>
      <c r="H79" s="70"/>
      <c r="I79" s="71">
        <f t="shared" si="3"/>
        <v>0</v>
      </c>
      <c r="J79" s="70"/>
      <c r="K79" s="71">
        <f t="shared" si="4"/>
        <v>0</v>
      </c>
      <c r="L79" s="70"/>
      <c r="M79" s="71">
        <f t="shared" si="5"/>
        <v>0</v>
      </c>
      <c r="N79" s="70"/>
      <c r="O79" s="71">
        <f t="shared" si="6"/>
        <v>0</v>
      </c>
      <c r="P79" s="70"/>
      <c r="Q79" s="71">
        <f t="shared" si="7"/>
        <v>0</v>
      </c>
      <c r="R79" s="70"/>
      <c r="S79" s="77">
        <f t="shared" si="8"/>
        <v>0</v>
      </c>
      <c r="T79" s="70"/>
      <c r="U79" s="77">
        <f t="shared" si="9"/>
        <v>0</v>
      </c>
      <c r="V79" s="70"/>
      <c r="W79" s="77">
        <f t="shared" si="10"/>
        <v>0</v>
      </c>
      <c r="X79" s="70"/>
      <c r="Y79" s="77">
        <f t="shared" si="11"/>
        <v>0</v>
      </c>
      <c r="Z79" s="72"/>
      <c r="AA79" s="77">
        <f t="shared" si="12"/>
        <v>0</v>
      </c>
      <c r="AB79" s="72"/>
      <c r="AC79" s="77">
        <f t="shared" si="13"/>
        <v>0</v>
      </c>
      <c r="AD79" s="72"/>
      <c r="AE79" s="77">
        <f t="shared" si="14"/>
        <v>0</v>
      </c>
      <c r="AF79" s="72"/>
      <c r="AG79" s="77">
        <f t="shared" si="15"/>
        <v>0</v>
      </c>
      <c r="AH79" s="72"/>
      <c r="AI79" s="77">
        <f t="shared" si="16"/>
        <v>0</v>
      </c>
      <c r="AJ79" s="72"/>
      <c r="AK79" s="77">
        <f t="shared" si="17"/>
        <v>0</v>
      </c>
      <c r="AL79" s="72"/>
      <c r="AM79" s="77">
        <f t="shared" si="18"/>
        <v>0</v>
      </c>
      <c r="AN79" s="70"/>
      <c r="AO79" s="77">
        <f t="shared" si="19"/>
        <v>0</v>
      </c>
      <c r="AP79" s="70"/>
      <c r="AQ79" s="77">
        <f t="shared" si="20"/>
        <v>0</v>
      </c>
      <c r="AR79" s="78"/>
      <c r="AS79" s="77">
        <f t="shared" si="21"/>
        <v>0</v>
      </c>
      <c r="AT79" s="78"/>
      <c r="AU79" s="77">
        <f t="shared" si="22"/>
        <v>0</v>
      </c>
      <c r="AV79" s="78"/>
      <c r="AW79" s="77">
        <f t="shared" si="23"/>
        <v>0</v>
      </c>
      <c r="AX79" s="78"/>
      <c r="AY79" s="77">
        <f t="shared" si="24"/>
        <v>0</v>
      </c>
      <c r="AZ79" s="78"/>
      <c r="BA79" s="77">
        <f t="shared" si="25"/>
        <v>0</v>
      </c>
      <c r="BB79" s="78"/>
      <c r="BC79" s="77">
        <f t="shared" si="26"/>
        <v>0</v>
      </c>
      <c r="BD79" s="78"/>
      <c r="BE79" s="77">
        <f t="shared" si="27"/>
        <v>0</v>
      </c>
      <c r="BF79" s="78"/>
      <c r="BG79" s="77">
        <f t="shared" si="28"/>
        <v>0</v>
      </c>
      <c r="BH79" s="78"/>
      <c r="BI79" s="77">
        <f t="shared" si="29"/>
        <v>0</v>
      </c>
      <c r="BJ79" s="78"/>
      <c r="BK79" s="77">
        <f t="shared" si="30"/>
        <v>0</v>
      </c>
      <c r="BL79" s="78"/>
      <c r="BM79" s="77">
        <f t="shared" si="31"/>
        <v>0</v>
      </c>
      <c r="BN79" s="78"/>
      <c r="BO79" s="77">
        <f t="shared" si="32"/>
        <v>0</v>
      </c>
      <c r="BP79" s="78"/>
      <c r="BQ79" s="77">
        <f t="shared" si="33"/>
        <v>0</v>
      </c>
      <c r="BR79" s="78"/>
      <c r="BS79" s="77">
        <f t="shared" si="34"/>
        <v>0</v>
      </c>
      <c r="BT79" s="78"/>
      <c r="BU79" s="77">
        <f t="shared" si="35"/>
        <v>0</v>
      </c>
      <c r="BV79" s="78"/>
      <c r="BW79" s="128">
        <f t="shared" si="36"/>
        <v>0</v>
      </c>
      <c r="BX79" s="78"/>
      <c r="BY79" s="128">
        <f t="shared" si="37"/>
        <v>0</v>
      </c>
      <c r="BZ79" s="78"/>
      <c r="CA79" s="128">
        <f t="shared" si="38"/>
        <v>0</v>
      </c>
      <c r="CB79" s="78"/>
      <c r="CC79" s="128">
        <f t="shared" si="39"/>
        <v>0</v>
      </c>
      <c r="CD79" s="78"/>
      <c r="CE79" s="128">
        <f t="shared" si="40"/>
        <v>0</v>
      </c>
      <c r="CF79" s="78"/>
      <c r="CG79" s="128"/>
      <c r="CH79" s="73">
        <f t="shared" si="42"/>
        <v>0</v>
      </c>
      <c r="CI79" s="74">
        <f t="shared" si="43"/>
        <v>0</v>
      </c>
      <c r="CJ79" s="75">
        <f t="shared" si="44"/>
        <v>2</v>
      </c>
      <c r="CK79" s="75">
        <f t="shared" si="45"/>
        <v>0</v>
      </c>
      <c r="CL79" s="5">
        <f t="shared" si="41"/>
        <v>0</v>
      </c>
      <c r="CM79" s="333">
        <f t="shared" si="46"/>
        <v>0</v>
      </c>
      <c r="CN79" s="334">
        <f t="shared" si="47"/>
        <v>0</v>
      </c>
      <c r="CO79" s="335"/>
      <c r="CP79" s="149">
        <f t="shared" si="48"/>
        <v>0</v>
      </c>
      <c r="CQ79" s="156">
        <f>IF($E$69:$E$115="P",IF(CP79&lt;=0.25,"B",IF(CP79&lt;=0.5,"MB",IF(CP79&lt;=0.75,"MA",IF(CP79&lt;=1,"A")))),0)</f>
        <v>0</v>
      </c>
      <c r="CR79" s="168">
        <f t="shared" si="50"/>
        <v>0</v>
      </c>
      <c r="CS79" s="169">
        <f t="shared" si="51"/>
        <v>0</v>
      </c>
      <c r="CT79" s="162">
        <f t="shared" si="52"/>
        <v>0</v>
      </c>
      <c r="CU79" s="159">
        <f t="shared" si="53"/>
        <v>0</v>
      </c>
      <c r="CV79" s="175">
        <f t="shared" si="54"/>
        <v>0</v>
      </c>
      <c r="CW79" s="156">
        <f t="shared" si="55"/>
        <v>0</v>
      </c>
      <c r="CX79" s="322">
        <f t="shared" si="56"/>
        <v>0</v>
      </c>
      <c r="CY79" s="138">
        <f t="shared" si="57"/>
        <v>0</v>
      </c>
      <c r="CZ79" s="49"/>
      <c r="DA79" s="49"/>
      <c r="DB79" s="15"/>
    </row>
    <row r="80" spans="1:113" ht="12.75" customHeight="1" x14ac:dyDescent="0.2">
      <c r="A80" s="3"/>
      <c r="B80" s="5">
        <f t="shared" si="58"/>
        <v>12</v>
      </c>
      <c r="C80" s="401" t="s">
        <v>147</v>
      </c>
      <c r="D80" s="402" t="s">
        <v>147</v>
      </c>
      <c r="E80" s="16"/>
      <c r="F80" s="70"/>
      <c r="G80" s="71">
        <f t="shared" si="2"/>
        <v>0</v>
      </c>
      <c r="H80" s="70"/>
      <c r="I80" s="71">
        <f t="shared" si="3"/>
        <v>0</v>
      </c>
      <c r="J80" s="70"/>
      <c r="K80" s="71">
        <f t="shared" si="4"/>
        <v>0</v>
      </c>
      <c r="L80" s="70"/>
      <c r="M80" s="71">
        <f t="shared" si="5"/>
        <v>0</v>
      </c>
      <c r="N80" s="70"/>
      <c r="O80" s="71">
        <f t="shared" si="6"/>
        <v>0</v>
      </c>
      <c r="P80" s="70"/>
      <c r="Q80" s="71">
        <f t="shared" si="7"/>
        <v>0</v>
      </c>
      <c r="R80" s="70"/>
      <c r="S80" s="77">
        <f t="shared" si="8"/>
        <v>0</v>
      </c>
      <c r="T80" s="70"/>
      <c r="U80" s="77">
        <f t="shared" si="9"/>
        <v>0</v>
      </c>
      <c r="V80" s="70"/>
      <c r="W80" s="77">
        <f t="shared" si="10"/>
        <v>0</v>
      </c>
      <c r="X80" s="70"/>
      <c r="Y80" s="77">
        <f t="shared" si="11"/>
        <v>0</v>
      </c>
      <c r="Z80" s="72"/>
      <c r="AA80" s="77">
        <f t="shared" si="12"/>
        <v>0</v>
      </c>
      <c r="AB80" s="72"/>
      <c r="AC80" s="77">
        <f t="shared" si="13"/>
        <v>0</v>
      </c>
      <c r="AD80" s="72"/>
      <c r="AE80" s="77">
        <f t="shared" si="14"/>
        <v>0</v>
      </c>
      <c r="AF80" s="72"/>
      <c r="AG80" s="77">
        <f t="shared" si="15"/>
        <v>0</v>
      </c>
      <c r="AH80" s="72"/>
      <c r="AI80" s="77">
        <f t="shared" si="16"/>
        <v>0</v>
      </c>
      <c r="AJ80" s="72"/>
      <c r="AK80" s="77">
        <f t="shared" si="17"/>
        <v>0</v>
      </c>
      <c r="AL80" s="72"/>
      <c r="AM80" s="77">
        <f t="shared" si="18"/>
        <v>0</v>
      </c>
      <c r="AN80" s="70"/>
      <c r="AO80" s="77">
        <f t="shared" si="19"/>
        <v>0</v>
      </c>
      <c r="AP80" s="70"/>
      <c r="AQ80" s="77">
        <f t="shared" si="20"/>
        <v>0</v>
      </c>
      <c r="AR80" s="78"/>
      <c r="AS80" s="77">
        <f t="shared" si="21"/>
        <v>0</v>
      </c>
      <c r="AT80" s="78"/>
      <c r="AU80" s="77">
        <f t="shared" si="22"/>
        <v>0</v>
      </c>
      <c r="AV80" s="78"/>
      <c r="AW80" s="77">
        <f t="shared" si="23"/>
        <v>0</v>
      </c>
      <c r="AX80" s="78"/>
      <c r="AY80" s="77">
        <f t="shared" si="24"/>
        <v>0</v>
      </c>
      <c r="AZ80" s="78"/>
      <c r="BA80" s="77">
        <f t="shared" si="25"/>
        <v>0</v>
      </c>
      <c r="BB80" s="78"/>
      <c r="BC80" s="77">
        <f t="shared" si="26"/>
        <v>0</v>
      </c>
      <c r="BD80" s="78"/>
      <c r="BE80" s="77">
        <f t="shared" si="27"/>
        <v>0</v>
      </c>
      <c r="BF80" s="78"/>
      <c r="BG80" s="77">
        <f t="shared" si="28"/>
        <v>0</v>
      </c>
      <c r="BH80" s="78"/>
      <c r="BI80" s="77">
        <f t="shared" si="29"/>
        <v>0</v>
      </c>
      <c r="BJ80" s="78"/>
      <c r="BK80" s="77">
        <f t="shared" si="30"/>
        <v>0</v>
      </c>
      <c r="BL80" s="78"/>
      <c r="BM80" s="77">
        <f t="shared" si="31"/>
        <v>0</v>
      </c>
      <c r="BN80" s="78"/>
      <c r="BO80" s="77">
        <f t="shared" si="32"/>
        <v>0</v>
      </c>
      <c r="BP80" s="78"/>
      <c r="BQ80" s="77">
        <f t="shared" si="33"/>
        <v>0</v>
      </c>
      <c r="BR80" s="78"/>
      <c r="BS80" s="77">
        <f t="shared" si="34"/>
        <v>0</v>
      </c>
      <c r="BT80" s="78"/>
      <c r="BU80" s="77">
        <f t="shared" si="35"/>
        <v>0</v>
      </c>
      <c r="BV80" s="78"/>
      <c r="BW80" s="128">
        <f t="shared" si="36"/>
        <v>0</v>
      </c>
      <c r="BX80" s="78"/>
      <c r="BY80" s="128">
        <f t="shared" si="37"/>
        <v>0</v>
      </c>
      <c r="BZ80" s="78"/>
      <c r="CA80" s="128">
        <f t="shared" si="38"/>
        <v>0</v>
      </c>
      <c r="CB80" s="78"/>
      <c r="CC80" s="128">
        <f t="shared" si="39"/>
        <v>0</v>
      </c>
      <c r="CD80" s="78"/>
      <c r="CE80" s="128">
        <f t="shared" si="40"/>
        <v>0</v>
      </c>
      <c r="CF80" s="78"/>
      <c r="CG80" s="128"/>
      <c r="CH80" s="73">
        <f t="shared" si="42"/>
        <v>0</v>
      </c>
      <c r="CI80" s="74">
        <f t="shared" si="43"/>
        <v>0</v>
      </c>
      <c r="CJ80" s="75">
        <f t="shared" si="44"/>
        <v>2</v>
      </c>
      <c r="CK80" s="75">
        <f t="shared" si="45"/>
        <v>0</v>
      </c>
      <c r="CL80" s="5">
        <f t="shared" si="41"/>
        <v>0</v>
      </c>
      <c r="CM80" s="333">
        <f t="shared" si="46"/>
        <v>0</v>
      </c>
      <c r="CN80" s="334">
        <f t="shared" si="47"/>
        <v>0</v>
      </c>
      <c r="CO80" s="335"/>
      <c r="CP80" s="149">
        <f t="shared" si="48"/>
        <v>0</v>
      </c>
      <c r="CQ80" s="156">
        <f t="shared" si="49"/>
        <v>0</v>
      </c>
      <c r="CR80" s="168">
        <f t="shared" si="50"/>
        <v>0</v>
      </c>
      <c r="CS80" s="169">
        <f t="shared" si="51"/>
        <v>0</v>
      </c>
      <c r="CT80" s="162">
        <f t="shared" si="52"/>
        <v>0</v>
      </c>
      <c r="CU80" s="159">
        <f t="shared" si="53"/>
        <v>0</v>
      </c>
      <c r="CV80" s="175">
        <f t="shared" si="54"/>
        <v>0</v>
      </c>
      <c r="CW80" s="156">
        <f t="shared" si="55"/>
        <v>0</v>
      </c>
      <c r="CX80" s="322">
        <f t="shared" si="56"/>
        <v>0</v>
      </c>
      <c r="CY80" s="138">
        <f t="shared" si="57"/>
        <v>0</v>
      </c>
      <c r="CZ80" s="49"/>
      <c r="DA80" s="49"/>
      <c r="DB80" s="15"/>
    </row>
    <row r="81" spans="1:125" ht="12.75" customHeight="1" x14ac:dyDescent="0.2">
      <c r="A81" s="3"/>
      <c r="B81" s="5">
        <f t="shared" si="58"/>
        <v>13</v>
      </c>
      <c r="C81" s="401" t="s">
        <v>148</v>
      </c>
      <c r="D81" s="402" t="s">
        <v>148</v>
      </c>
      <c r="E81" s="16"/>
      <c r="F81" s="70"/>
      <c r="G81" s="71">
        <f t="shared" si="2"/>
        <v>0</v>
      </c>
      <c r="H81" s="70"/>
      <c r="I81" s="71">
        <f t="shared" si="3"/>
        <v>0</v>
      </c>
      <c r="J81" s="70"/>
      <c r="K81" s="71">
        <f t="shared" si="4"/>
        <v>0</v>
      </c>
      <c r="L81" s="70"/>
      <c r="M81" s="71">
        <f t="shared" si="5"/>
        <v>0</v>
      </c>
      <c r="N81" s="70"/>
      <c r="O81" s="71">
        <f t="shared" si="6"/>
        <v>0</v>
      </c>
      <c r="P81" s="70"/>
      <c r="Q81" s="71">
        <f t="shared" si="7"/>
        <v>0</v>
      </c>
      <c r="R81" s="70"/>
      <c r="S81" s="77">
        <f t="shared" si="8"/>
        <v>0</v>
      </c>
      <c r="T81" s="70"/>
      <c r="U81" s="77">
        <f t="shared" si="9"/>
        <v>0</v>
      </c>
      <c r="V81" s="70"/>
      <c r="W81" s="77">
        <f t="shared" si="10"/>
        <v>0</v>
      </c>
      <c r="X81" s="70"/>
      <c r="Y81" s="77">
        <f t="shared" si="11"/>
        <v>0</v>
      </c>
      <c r="Z81" s="72"/>
      <c r="AA81" s="77">
        <f t="shared" si="12"/>
        <v>0</v>
      </c>
      <c r="AB81" s="72"/>
      <c r="AC81" s="77">
        <f t="shared" si="13"/>
        <v>0</v>
      </c>
      <c r="AD81" s="72"/>
      <c r="AE81" s="77">
        <f t="shared" si="14"/>
        <v>0</v>
      </c>
      <c r="AF81" s="72"/>
      <c r="AG81" s="77">
        <f t="shared" si="15"/>
        <v>0</v>
      </c>
      <c r="AH81" s="72"/>
      <c r="AI81" s="77">
        <f t="shared" si="16"/>
        <v>0</v>
      </c>
      <c r="AJ81" s="72"/>
      <c r="AK81" s="77">
        <f t="shared" si="17"/>
        <v>0</v>
      </c>
      <c r="AL81" s="72"/>
      <c r="AM81" s="77">
        <f t="shared" si="18"/>
        <v>0</v>
      </c>
      <c r="AN81" s="70"/>
      <c r="AO81" s="77">
        <f t="shared" si="19"/>
        <v>0</v>
      </c>
      <c r="AP81" s="70"/>
      <c r="AQ81" s="77">
        <f t="shared" si="20"/>
        <v>0</v>
      </c>
      <c r="AR81" s="78"/>
      <c r="AS81" s="77">
        <f t="shared" si="21"/>
        <v>0</v>
      </c>
      <c r="AT81" s="78"/>
      <c r="AU81" s="77">
        <f t="shared" si="22"/>
        <v>0</v>
      </c>
      <c r="AV81" s="78"/>
      <c r="AW81" s="77">
        <f t="shared" si="23"/>
        <v>0</v>
      </c>
      <c r="AX81" s="78"/>
      <c r="AY81" s="77">
        <f t="shared" si="24"/>
        <v>0</v>
      </c>
      <c r="AZ81" s="78"/>
      <c r="BA81" s="77">
        <f t="shared" si="25"/>
        <v>0</v>
      </c>
      <c r="BB81" s="78"/>
      <c r="BC81" s="77">
        <f t="shared" si="26"/>
        <v>0</v>
      </c>
      <c r="BD81" s="78"/>
      <c r="BE81" s="77">
        <f t="shared" si="27"/>
        <v>0</v>
      </c>
      <c r="BF81" s="78"/>
      <c r="BG81" s="77">
        <f t="shared" si="28"/>
        <v>0</v>
      </c>
      <c r="BH81" s="78"/>
      <c r="BI81" s="77">
        <f t="shared" si="29"/>
        <v>0</v>
      </c>
      <c r="BJ81" s="78"/>
      <c r="BK81" s="77">
        <f t="shared" si="30"/>
        <v>0</v>
      </c>
      <c r="BL81" s="78"/>
      <c r="BM81" s="77">
        <f t="shared" si="31"/>
        <v>0</v>
      </c>
      <c r="BN81" s="78"/>
      <c r="BO81" s="77">
        <f t="shared" si="32"/>
        <v>0</v>
      </c>
      <c r="BP81" s="78"/>
      <c r="BQ81" s="77">
        <f t="shared" si="33"/>
        <v>0</v>
      </c>
      <c r="BR81" s="78"/>
      <c r="BS81" s="77">
        <f t="shared" si="34"/>
        <v>0</v>
      </c>
      <c r="BT81" s="78"/>
      <c r="BU81" s="77">
        <f t="shared" si="35"/>
        <v>0</v>
      </c>
      <c r="BV81" s="78"/>
      <c r="BW81" s="128">
        <f t="shared" si="36"/>
        <v>0</v>
      </c>
      <c r="BX81" s="78"/>
      <c r="BY81" s="128">
        <f t="shared" si="37"/>
        <v>0</v>
      </c>
      <c r="BZ81" s="78"/>
      <c r="CA81" s="128">
        <f t="shared" si="38"/>
        <v>0</v>
      </c>
      <c r="CB81" s="78"/>
      <c r="CC81" s="128">
        <f t="shared" si="39"/>
        <v>0</v>
      </c>
      <c r="CD81" s="78"/>
      <c r="CE81" s="128">
        <f t="shared" si="40"/>
        <v>0</v>
      </c>
      <c r="CF81" s="78"/>
      <c r="CG81" s="128"/>
      <c r="CH81" s="73">
        <f t="shared" si="42"/>
        <v>0</v>
      </c>
      <c r="CI81" s="74">
        <f t="shared" si="43"/>
        <v>0</v>
      </c>
      <c r="CJ81" s="75">
        <f t="shared" si="44"/>
        <v>2</v>
      </c>
      <c r="CK81" s="75">
        <f t="shared" si="45"/>
        <v>0</v>
      </c>
      <c r="CL81" s="5">
        <f t="shared" si="41"/>
        <v>0</v>
      </c>
      <c r="CM81" s="333">
        <f t="shared" si="46"/>
        <v>0</v>
      </c>
      <c r="CN81" s="334">
        <f t="shared" si="47"/>
        <v>0</v>
      </c>
      <c r="CO81" s="335"/>
      <c r="CP81" s="149">
        <f t="shared" si="48"/>
        <v>0</v>
      </c>
      <c r="CQ81" s="156">
        <f t="shared" si="49"/>
        <v>0</v>
      </c>
      <c r="CR81" s="168">
        <f t="shared" si="50"/>
        <v>0</v>
      </c>
      <c r="CS81" s="169">
        <f t="shared" si="51"/>
        <v>0</v>
      </c>
      <c r="CT81" s="162">
        <f t="shared" si="52"/>
        <v>0</v>
      </c>
      <c r="CU81" s="159">
        <f t="shared" si="53"/>
        <v>0</v>
      </c>
      <c r="CV81" s="175">
        <f t="shared" si="54"/>
        <v>0</v>
      </c>
      <c r="CW81" s="156">
        <f t="shared" si="55"/>
        <v>0</v>
      </c>
      <c r="CX81" s="322">
        <f t="shared" si="56"/>
        <v>0</v>
      </c>
      <c r="CY81" s="138">
        <f t="shared" si="57"/>
        <v>0</v>
      </c>
      <c r="CZ81" s="49"/>
      <c r="DA81" s="49"/>
      <c r="DB81" s="15"/>
    </row>
    <row r="82" spans="1:125" ht="12.75" customHeight="1" x14ac:dyDescent="0.2">
      <c r="A82" s="3"/>
      <c r="B82" s="5">
        <f t="shared" si="58"/>
        <v>14</v>
      </c>
      <c r="C82" s="401" t="s">
        <v>149</v>
      </c>
      <c r="D82" s="402" t="s">
        <v>149</v>
      </c>
      <c r="E82" s="16"/>
      <c r="F82" s="70"/>
      <c r="G82" s="71">
        <f t="shared" si="2"/>
        <v>0</v>
      </c>
      <c r="H82" s="70"/>
      <c r="I82" s="71">
        <f t="shared" si="3"/>
        <v>0</v>
      </c>
      <c r="J82" s="70"/>
      <c r="K82" s="71">
        <f t="shared" si="4"/>
        <v>0</v>
      </c>
      <c r="L82" s="70"/>
      <c r="M82" s="71">
        <f t="shared" si="5"/>
        <v>0</v>
      </c>
      <c r="N82" s="70"/>
      <c r="O82" s="71">
        <f t="shared" si="6"/>
        <v>0</v>
      </c>
      <c r="P82" s="70"/>
      <c r="Q82" s="71">
        <f t="shared" si="7"/>
        <v>0</v>
      </c>
      <c r="R82" s="70"/>
      <c r="S82" s="77">
        <f t="shared" si="8"/>
        <v>0</v>
      </c>
      <c r="T82" s="70"/>
      <c r="U82" s="77">
        <f t="shared" si="9"/>
        <v>0</v>
      </c>
      <c r="V82" s="70"/>
      <c r="W82" s="77">
        <f t="shared" si="10"/>
        <v>0</v>
      </c>
      <c r="X82" s="70"/>
      <c r="Y82" s="77">
        <f t="shared" si="11"/>
        <v>0</v>
      </c>
      <c r="Z82" s="72"/>
      <c r="AA82" s="77">
        <f t="shared" si="12"/>
        <v>0</v>
      </c>
      <c r="AB82" s="72"/>
      <c r="AC82" s="77">
        <f t="shared" si="13"/>
        <v>0</v>
      </c>
      <c r="AD82" s="72"/>
      <c r="AE82" s="77">
        <f t="shared" si="14"/>
        <v>0</v>
      </c>
      <c r="AF82" s="72"/>
      <c r="AG82" s="77">
        <f t="shared" si="15"/>
        <v>0</v>
      </c>
      <c r="AH82" s="72"/>
      <c r="AI82" s="77">
        <f t="shared" si="16"/>
        <v>0</v>
      </c>
      <c r="AJ82" s="72"/>
      <c r="AK82" s="77">
        <f t="shared" si="17"/>
        <v>0</v>
      </c>
      <c r="AL82" s="72"/>
      <c r="AM82" s="77">
        <f t="shared" si="18"/>
        <v>0</v>
      </c>
      <c r="AN82" s="70"/>
      <c r="AO82" s="77">
        <f t="shared" si="19"/>
        <v>0</v>
      </c>
      <c r="AP82" s="70"/>
      <c r="AQ82" s="77">
        <f t="shared" si="20"/>
        <v>0</v>
      </c>
      <c r="AR82" s="78"/>
      <c r="AS82" s="77">
        <f t="shared" si="21"/>
        <v>0</v>
      </c>
      <c r="AT82" s="78"/>
      <c r="AU82" s="77">
        <f t="shared" si="22"/>
        <v>0</v>
      </c>
      <c r="AV82" s="78"/>
      <c r="AW82" s="77">
        <f t="shared" si="23"/>
        <v>0</v>
      </c>
      <c r="AX82" s="78"/>
      <c r="AY82" s="77">
        <f t="shared" si="24"/>
        <v>0</v>
      </c>
      <c r="AZ82" s="78"/>
      <c r="BA82" s="77">
        <f t="shared" si="25"/>
        <v>0</v>
      </c>
      <c r="BB82" s="78"/>
      <c r="BC82" s="77">
        <f t="shared" si="26"/>
        <v>0</v>
      </c>
      <c r="BD82" s="78"/>
      <c r="BE82" s="77">
        <f t="shared" si="27"/>
        <v>0</v>
      </c>
      <c r="BF82" s="78"/>
      <c r="BG82" s="77">
        <f t="shared" si="28"/>
        <v>0</v>
      </c>
      <c r="BH82" s="78"/>
      <c r="BI82" s="77">
        <f t="shared" si="29"/>
        <v>0</v>
      </c>
      <c r="BJ82" s="78"/>
      <c r="BK82" s="77">
        <f t="shared" si="30"/>
        <v>0</v>
      </c>
      <c r="BL82" s="78"/>
      <c r="BM82" s="77">
        <f t="shared" si="31"/>
        <v>0</v>
      </c>
      <c r="BN82" s="78"/>
      <c r="BO82" s="77">
        <f t="shared" si="32"/>
        <v>0</v>
      </c>
      <c r="BP82" s="78"/>
      <c r="BQ82" s="77">
        <f t="shared" si="33"/>
        <v>0</v>
      </c>
      <c r="BR82" s="78"/>
      <c r="BS82" s="77">
        <f t="shared" si="34"/>
        <v>0</v>
      </c>
      <c r="BT82" s="78"/>
      <c r="BU82" s="77">
        <f t="shared" si="35"/>
        <v>0</v>
      </c>
      <c r="BV82" s="78"/>
      <c r="BW82" s="128">
        <f t="shared" si="36"/>
        <v>0</v>
      </c>
      <c r="BX82" s="78"/>
      <c r="BY82" s="128">
        <f t="shared" si="37"/>
        <v>0</v>
      </c>
      <c r="BZ82" s="78"/>
      <c r="CA82" s="128">
        <f t="shared" si="38"/>
        <v>0</v>
      </c>
      <c r="CB82" s="78"/>
      <c r="CC82" s="128">
        <f t="shared" si="39"/>
        <v>0</v>
      </c>
      <c r="CD82" s="78"/>
      <c r="CE82" s="128">
        <f t="shared" si="40"/>
        <v>0</v>
      </c>
      <c r="CF82" s="78"/>
      <c r="CG82" s="128"/>
      <c r="CH82" s="73">
        <f t="shared" si="42"/>
        <v>0</v>
      </c>
      <c r="CI82" s="74">
        <f t="shared" si="43"/>
        <v>0</v>
      </c>
      <c r="CJ82" s="75">
        <f t="shared" si="44"/>
        <v>2</v>
      </c>
      <c r="CK82" s="75">
        <f t="shared" si="45"/>
        <v>0</v>
      </c>
      <c r="CL82" s="5">
        <f t="shared" si="41"/>
        <v>0</v>
      </c>
      <c r="CM82" s="333">
        <f t="shared" si="46"/>
        <v>0</v>
      </c>
      <c r="CN82" s="334">
        <f t="shared" si="47"/>
        <v>0</v>
      </c>
      <c r="CO82" s="335"/>
      <c r="CP82" s="149">
        <f t="shared" si="48"/>
        <v>0</v>
      </c>
      <c r="CQ82" s="156">
        <f t="shared" si="49"/>
        <v>0</v>
      </c>
      <c r="CR82" s="168">
        <f t="shared" si="50"/>
        <v>0</v>
      </c>
      <c r="CS82" s="169">
        <f t="shared" si="51"/>
        <v>0</v>
      </c>
      <c r="CT82" s="162">
        <f t="shared" si="52"/>
        <v>0</v>
      </c>
      <c r="CU82" s="159">
        <f t="shared" si="53"/>
        <v>0</v>
      </c>
      <c r="CV82" s="175">
        <f t="shared" si="54"/>
        <v>0</v>
      </c>
      <c r="CW82" s="156">
        <f t="shared" si="55"/>
        <v>0</v>
      </c>
      <c r="CX82" s="322">
        <f t="shared" si="56"/>
        <v>0</v>
      </c>
      <c r="CY82" s="138">
        <f t="shared" si="57"/>
        <v>0</v>
      </c>
      <c r="CZ82" s="49"/>
      <c r="DA82" s="49"/>
      <c r="DB82" s="15"/>
    </row>
    <row r="83" spans="1:125" ht="12.75" customHeight="1" x14ac:dyDescent="0.2">
      <c r="A83" s="3"/>
      <c r="B83" s="5">
        <f t="shared" si="58"/>
        <v>15</v>
      </c>
      <c r="C83" s="401" t="s">
        <v>150</v>
      </c>
      <c r="D83" s="402" t="s">
        <v>150</v>
      </c>
      <c r="E83" s="16"/>
      <c r="F83" s="70"/>
      <c r="G83" s="71">
        <f t="shared" si="2"/>
        <v>0</v>
      </c>
      <c r="H83" s="70"/>
      <c r="I83" s="71">
        <f t="shared" si="3"/>
        <v>0</v>
      </c>
      <c r="J83" s="70"/>
      <c r="K83" s="71">
        <f t="shared" si="4"/>
        <v>0</v>
      </c>
      <c r="L83" s="70"/>
      <c r="M83" s="71">
        <f t="shared" si="5"/>
        <v>0</v>
      </c>
      <c r="N83" s="70"/>
      <c r="O83" s="71">
        <f t="shared" si="6"/>
        <v>0</v>
      </c>
      <c r="P83" s="70"/>
      <c r="Q83" s="71">
        <f t="shared" si="7"/>
        <v>0</v>
      </c>
      <c r="R83" s="70"/>
      <c r="S83" s="77">
        <f t="shared" si="8"/>
        <v>0</v>
      </c>
      <c r="T83" s="70"/>
      <c r="U83" s="77">
        <f t="shared" si="9"/>
        <v>0</v>
      </c>
      <c r="V83" s="70"/>
      <c r="W83" s="77">
        <f t="shared" si="10"/>
        <v>0</v>
      </c>
      <c r="X83" s="70"/>
      <c r="Y83" s="77">
        <f t="shared" si="11"/>
        <v>0</v>
      </c>
      <c r="Z83" s="72"/>
      <c r="AA83" s="77">
        <f t="shared" si="12"/>
        <v>0</v>
      </c>
      <c r="AB83" s="72"/>
      <c r="AC83" s="77">
        <f t="shared" si="13"/>
        <v>0</v>
      </c>
      <c r="AD83" s="72"/>
      <c r="AE83" s="77">
        <f t="shared" si="14"/>
        <v>0</v>
      </c>
      <c r="AF83" s="72"/>
      <c r="AG83" s="77">
        <f t="shared" si="15"/>
        <v>0</v>
      </c>
      <c r="AH83" s="72"/>
      <c r="AI83" s="77">
        <f t="shared" si="16"/>
        <v>0</v>
      </c>
      <c r="AJ83" s="72"/>
      <c r="AK83" s="77">
        <f t="shared" si="17"/>
        <v>0</v>
      </c>
      <c r="AL83" s="72"/>
      <c r="AM83" s="77">
        <f t="shared" si="18"/>
        <v>0</v>
      </c>
      <c r="AN83" s="70"/>
      <c r="AO83" s="77">
        <f t="shared" si="19"/>
        <v>0</v>
      </c>
      <c r="AP83" s="70"/>
      <c r="AQ83" s="77">
        <f t="shared" si="20"/>
        <v>0</v>
      </c>
      <c r="AR83" s="78"/>
      <c r="AS83" s="77">
        <f t="shared" si="21"/>
        <v>0</v>
      </c>
      <c r="AT83" s="78"/>
      <c r="AU83" s="77">
        <f t="shared" si="22"/>
        <v>0</v>
      </c>
      <c r="AV83" s="78"/>
      <c r="AW83" s="77">
        <f t="shared" si="23"/>
        <v>0</v>
      </c>
      <c r="AX83" s="78"/>
      <c r="AY83" s="77">
        <f t="shared" si="24"/>
        <v>0</v>
      </c>
      <c r="AZ83" s="78"/>
      <c r="BA83" s="77">
        <f t="shared" si="25"/>
        <v>0</v>
      </c>
      <c r="BB83" s="78"/>
      <c r="BC83" s="77">
        <f t="shared" si="26"/>
        <v>0</v>
      </c>
      <c r="BD83" s="78"/>
      <c r="BE83" s="77">
        <f t="shared" si="27"/>
        <v>0</v>
      </c>
      <c r="BF83" s="78"/>
      <c r="BG83" s="77">
        <f t="shared" si="28"/>
        <v>0</v>
      </c>
      <c r="BH83" s="78"/>
      <c r="BI83" s="77">
        <f t="shared" si="29"/>
        <v>0</v>
      </c>
      <c r="BJ83" s="78"/>
      <c r="BK83" s="77">
        <f t="shared" si="30"/>
        <v>0</v>
      </c>
      <c r="BL83" s="78"/>
      <c r="BM83" s="77">
        <f t="shared" si="31"/>
        <v>0</v>
      </c>
      <c r="BN83" s="78"/>
      <c r="BO83" s="77">
        <f t="shared" si="32"/>
        <v>0</v>
      </c>
      <c r="BP83" s="78"/>
      <c r="BQ83" s="77">
        <f t="shared" si="33"/>
        <v>0</v>
      </c>
      <c r="BR83" s="78"/>
      <c r="BS83" s="77">
        <f t="shared" si="34"/>
        <v>0</v>
      </c>
      <c r="BT83" s="78"/>
      <c r="BU83" s="77">
        <f t="shared" si="35"/>
        <v>0</v>
      </c>
      <c r="BV83" s="78"/>
      <c r="BW83" s="128">
        <f t="shared" si="36"/>
        <v>0</v>
      </c>
      <c r="BX83" s="78"/>
      <c r="BY83" s="128">
        <f t="shared" si="37"/>
        <v>0</v>
      </c>
      <c r="BZ83" s="78"/>
      <c r="CA83" s="128">
        <f t="shared" si="38"/>
        <v>0</v>
      </c>
      <c r="CB83" s="78"/>
      <c r="CC83" s="128">
        <f t="shared" si="39"/>
        <v>0</v>
      </c>
      <c r="CD83" s="78"/>
      <c r="CE83" s="128">
        <f t="shared" si="40"/>
        <v>0</v>
      </c>
      <c r="CF83" s="78"/>
      <c r="CG83" s="128"/>
      <c r="CH83" s="73">
        <f t="shared" si="42"/>
        <v>0</v>
      </c>
      <c r="CI83" s="74">
        <f t="shared" si="43"/>
        <v>0</v>
      </c>
      <c r="CJ83" s="75">
        <f t="shared" si="44"/>
        <v>2</v>
      </c>
      <c r="CK83" s="75">
        <f t="shared" si="45"/>
        <v>0</v>
      </c>
      <c r="CL83" s="5">
        <f t="shared" si="41"/>
        <v>0</v>
      </c>
      <c r="CM83" s="333">
        <f t="shared" si="46"/>
        <v>0</v>
      </c>
      <c r="CN83" s="334">
        <f t="shared" si="47"/>
        <v>0</v>
      </c>
      <c r="CO83" s="335"/>
      <c r="CP83" s="149">
        <f t="shared" si="48"/>
        <v>0</v>
      </c>
      <c r="CQ83" s="156">
        <f t="shared" si="49"/>
        <v>0</v>
      </c>
      <c r="CR83" s="168">
        <f t="shared" si="50"/>
        <v>0</v>
      </c>
      <c r="CS83" s="169">
        <f t="shared" si="51"/>
        <v>0</v>
      </c>
      <c r="CT83" s="162">
        <f t="shared" si="52"/>
        <v>0</v>
      </c>
      <c r="CU83" s="159">
        <f t="shared" si="53"/>
        <v>0</v>
      </c>
      <c r="CV83" s="175">
        <f t="shared" si="54"/>
        <v>0</v>
      </c>
      <c r="CW83" s="156">
        <f t="shared" si="55"/>
        <v>0</v>
      </c>
      <c r="CX83" s="322">
        <f t="shared" si="56"/>
        <v>0</v>
      </c>
      <c r="CY83" s="138">
        <f t="shared" si="57"/>
        <v>0</v>
      </c>
      <c r="CZ83" s="49"/>
      <c r="DA83" s="49"/>
      <c r="DB83" s="15"/>
      <c r="DR83" s="50"/>
      <c r="DS83" s="373"/>
      <c r="DT83" s="373"/>
      <c r="DU83" s="373"/>
    </row>
    <row r="84" spans="1:125" ht="12.75" customHeight="1" x14ac:dyDescent="0.2">
      <c r="A84" s="3"/>
      <c r="B84" s="5">
        <f t="shared" si="58"/>
        <v>16</v>
      </c>
      <c r="C84" s="401" t="s">
        <v>151</v>
      </c>
      <c r="D84" s="402" t="s">
        <v>151</v>
      </c>
      <c r="E84" s="16"/>
      <c r="F84" s="70"/>
      <c r="G84" s="71">
        <f t="shared" si="2"/>
        <v>0</v>
      </c>
      <c r="H84" s="70"/>
      <c r="I84" s="71">
        <f t="shared" si="3"/>
        <v>0</v>
      </c>
      <c r="J84" s="70"/>
      <c r="K84" s="71">
        <f t="shared" si="4"/>
        <v>0</v>
      </c>
      <c r="L84" s="70"/>
      <c r="M84" s="71">
        <f t="shared" si="5"/>
        <v>0</v>
      </c>
      <c r="N84" s="70"/>
      <c r="O84" s="71">
        <f t="shared" si="6"/>
        <v>0</v>
      </c>
      <c r="P84" s="70"/>
      <c r="Q84" s="71">
        <f t="shared" si="7"/>
        <v>0</v>
      </c>
      <c r="R84" s="70"/>
      <c r="S84" s="77">
        <f t="shared" si="8"/>
        <v>0</v>
      </c>
      <c r="T84" s="70"/>
      <c r="U84" s="77">
        <f t="shared" si="9"/>
        <v>0</v>
      </c>
      <c r="V84" s="70"/>
      <c r="W84" s="77">
        <f t="shared" si="10"/>
        <v>0</v>
      </c>
      <c r="X84" s="70"/>
      <c r="Y84" s="77">
        <f t="shared" si="11"/>
        <v>0</v>
      </c>
      <c r="Z84" s="72"/>
      <c r="AA84" s="77">
        <f t="shared" si="12"/>
        <v>0</v>
      </c>
      <c r="AB84" s="72"/>
      <c r="AC84" s="77">
        <f t="shared" si="13"/>
        <v>0</v>
      </c>
      <c r="AD84" s="72"/>
      <c r="AE84" s="77">
        <f t="shared" si="14"/>
        <v>0</v>
      </c>
      <c r="AF84" s="72"/>
      <c r="AG84" s="77">
        <f t="shared" si="15"/>
        <v>0</v>
      </c>
      <c r="AH84" s="72"/>
      <c r="AI84" s="77">
        <f t="shared" si="16"/>
        <v>0</v>
      </c>
      <c r="AJ84" s="72"/>
      <c r="AK84" s="77">
        <f t="shared" si="17"/>
        <v>0</v>
      </c>
      <c r="AL84" s="72"/>
      <c r="AM84" s="77">
        <f t="shared" si="18"/>
        <v>0</v>
      </c>
      <c r="AN84" s="70"/>
      <c r="AO84" s="77">
        <f t="shared" si="19"/>
        <v>0</v>
      </c>
      <c r="AP84" s="70"/>
      <c r="AQ84" s="77">
        <f t="shared" si="20"/>
        <v>0</v>
      </c>
      <c r="AR84" s="78"/>
      <c r="AS84" s="77">
        <f t="shared" si="21"/>
        <v>0</v>
      </c>
      <c r="AT84" s="78"/>
      <c r="AU84" s="77">
        <f t="shared" si="22"/>
        <v>0</v>
      </c>
      <c r="AV84" s="78"/>
      <c r="AW84" s="77">
        <f t="shared" si="23"/>
        <v>0</v>
      </c>
      <c r="AX84" s="78"/>
      <c r="AY84" s="77">
        <f t="shared" si="24"/>
        <v>0</v>
      </c>
      <c r="AZ84" s="78"/>
      <c r="BA84" s="77">
        <f t="shared" si="25"/>
        <v>0</v>
      </c>
      <c r="BB84" s="78"/>
      <c r="BC84" s="77">
        <f t="shared" si="26"/>
        <v>0</v>
      </c>
      <c r="BD84" s="78"/>
      <c r="BE84" s="77">
        <f t="shared" si="27"/>
        <v>0</v>
      </c>
      <c r="BF84" s="78"/>
      <c r="BG84" s="77">
        <f t="shared" si="28"/>
        <v>0</v>
      </c>
      <c r="BH84" s="78"/>
      <c r="BI84" s="77">
        <f t="shared" si="29"/>
        <v>0</v>
      </c>
      <c r="BJ84" s="78"/>
      <c r="BK84" s="77">
        <f t="shared" si="30"/>
        <v>0</v>
      </c>
      <c r="BL84" s="78"/>
      <c r="BM84" s="77">
        <f t="shared" si="31"/>
        <v>0</v>
      </c>
      <c r="BN84" s="78"/>
      <c r="BO84" s="77">
        <f t="shared" si="32"/>
        <v>0</v>
      </c>
      <c r="BP84" s="78"/>
      <c r="BQ84" s="77">
        <f t="shared" si="33"/>
        <v>0</v>
      </c>
      <c r="BR84" s="78"/>
      <c r="BS84" s="77">
        <f t="shared" si="34"/>
        <v>0</v>
      </c>
      <c r="BT84" s="78"/>
      <c r="BU84" s="77">
        <f t="shared" si="35"/>
        <v>0</v>
      </c>
      <c r="BV84" s="78"/>
      <c r="BW84" s="128">
        <f t="shared" si="36"/>
        <v>0</v>
      </c>
      <c r="BX84" s="78"/>
      <c r="BY84" s="128">
        <f t="shared" si="37"/>
        <v>0</v>
      </c>
      <c r="BZ84" s="78"/>
      <c r="CA84" s="128">
        <f t="shared" si="38"/>
        <v>0</v>
      </c>
      <c r="CB84" s="78"/>
      <c r="CC84" s="128">
        <f t="shared" si="39"/>
        <v>0</v>
      </c>
      <c r="CD84" s="78"/>
      <c r="CE84" s="128">
        <f t="shared" si="40"/>
        <v>0</v>
      </c>
      <c r="CF84" s="78"/>
      <c r="CG84" s="128"/>
      <c r="CH84" s="73">
        <f t="shared" si="42"/>
        <v>0</v>
      </c>
      <c r="CI84" s="74">
        <f t="shared" si="43"/>
        <v>0</v>
      </c>
      <c r="CJ84" s="75">
        <f t="shared" si="44"/>
        <v>2</v>
      </c>
      <c r="CK84" s="75">
        <f t="shared" si="45"/>
        <v>0</v>
      </c>
      <c r="CL84" s="5">
        <f t="shared" si="41"/>
        <v>0</v>
      </c>
      <c r="CM84" s="333">
        <f t="shared" si="46"/>
        <v>0</v>
      </c>
      <c r="CN84" s="334">
        <f t="shared" si="47"/>
        <v>0</v>
      </c>
      <c r="CO84" s="335"/>
      <c r="CP84" s="149">
        <f t="shared" si="48"/>
        <v>0</v>
      </c>
      <c r="CQ84" s="156">
        <f t="shared" si="49"/>
        <v>0</v>
      </c>
      <c r="CR84" s="168">
        <f t="shared" si="50"/>
        <v>0</v>
      </c>
      <c r="CS84" s="169">
        <f t="shared" si="51"/>
        <v>0</v>
      </c>
      <c r="CT84" s="162">
        <f t="shared" si="52"/>
        <v>0</v>
      </c>
      <c r="CU84" s="159">
        <f t="shared" si="53"/>
        <v>0</v>
      </c>
      <c r="CV84" s="175">
        <f t="shared" si="54"/>
        <v>0</v>
      </c>
      <c r="CW84" s="156">
        <f t="shared" si="55"/>
        <v>0</v>
      </c>
      <c r="CX84" s="322">
        <f t="shared" si="56"/>
        <v>0</v>
      </c>
      <c r="CY84" s="138">
        <f t="shared" si="57"/>
        <v>0</v>
      </c>
      <c r="CZ84" s="364"/>
      <c r="DA84" s="364"/>
      <c r="DB84" s="15"/>
      <c r="DC84" s="370" t="s">
        <v>38</v>
      </c>
      <c r="DD84" s="370" t="s">
        <v>36</v>
      </c>
      <c r="DE84" s="370" t="s">
        <v>37</v>
      </c>
      <c r="DR84" s="50"/>
      <c r="DS84" s="373"/>
      <c r="DT84" s="373"/>
      <c r="DU84" s="373"/>
    </row>
    <row r="85" spans="1:125" ht="12.75" customHeight="1" x14ac:dyDescent="0.2">
      <c r="A85" s="3"/>
      <c r="B85" s="5">
        <f t="shared" si="58"/>
        <v>17</v>
      </c>
      <c r="C85" s="401" t="s">
        <v>152</v>
      </c>
      <c r="D85" s="402" t="s">
        <v>152</v>
      </c>
      <c r="E85" s="16"/>
      <c r="F85" s="70"/>
      <c r="G85" s="71">
        <f t="shared" si="2"/>
        <v>0</v>
      </c>
      <c r="H85" s="70"/>
      <c r="I85" s="71">
        <f t="shared" si="3"/>
        <v>0</v>
      </c>
      <c r="J85" s="70"/>
      <c r="K85" s="71">
        <f t="shared" si="4"/>
        <v>0</v>
      </c>
      <c r="L85" s="70"/>
      <c r="M85" s="71">
        <f t="shared" si="5"/>
        <v>0</v>
      </c>
      <c r="N85" s="70"/>
      <c r="O85" s="71">
        <f t="shared" si="6"/>
        <v>0</v>
      </c>
      <c r="P85" s="70"/>
      <c r="Q85" s="71">
        <f t="shared" si="7"/>
        <v>0</v>
      </c>
      <c r="R85" s="70"/>
      <c r="S85" s="77">
        <f t="shared" si="8"/>
        <v>0</v>
      </c>
      <c r="T85" s="70"/>
      <c r="U85" s="77">
        <f t="shared" si="9"/>
        <v>0</v>
      </c>
      <c r="V85" s="70"/>
      <c r="W85" s="77">
        <f t="shared" si="10"/>
        <v>0</v>
      </c>
      <c r="X85" s="70"/>
      <c r="Y85" s="77">
        <f t="shared" si="11"/>
        <v>0</v>
      </c>
      <c r="Z85" s="72"/>
      <c r="AA85" s="77">
        <f t="shared" si="12"/>
        <v>0</v>
      </c>
      <c r="AB85" s="72"/>
      <c r="AC85" s="77">
        <f t="shared" si="13"/>
        <v>0</v>
      </c>
      <c r="AD85" s="72"/>
      <c r="AE85" s="77">
        <f t="shared" si="14"/>
        <v>0</v>
      </c>
      <c r="AF85" s="72"/>
      <c r="AG85" s="77">
        <f t="shared" si="15"/>
        <v>0</v>
      </c>
      <c r="AH85" s="72"/>
      <c r="AI85" s="77">
        <f t="shared" si="16"/>
        <v>0</v>
      </c>
      <c r="AJ85" s="72"/>
      <c r="AK85" s="77">
        <f t="shared" si="17"/>
        <v>0</v>
      </c>
      <c r="AL85" s="72"/>
      <c r="AM85" s="77">
        <f t="shared" si="18"/>
        <v>0</v>
      </c>
      <c r="AN85" s="70"/>
      <c r="AO85" s="77">
        <f t="shared" si="19"/>
        <v>0</v>
      </c>
      <c r="AP85" s="70"/>
      <c r="AQ85" s="77">
        <f t="shared" si="20"/>
        <v>0</v>
      </c>
      <c r="AR85" s="78"/>
      <c r="AS85" s="77">
        <f t="shared" si="21"/>
        <v>0</v>
      </c>
      <c r="AT85" s="78"/>
      <c r="AU85" s="77">
        <f t="shared" si="22"/>
        <v>0</v>
      </c>
      <c r="AV85" s="78"/>
      <c r="AW85" s="77">
        <f t="shared" si="23"/>
        <v>0</v>
      </c>
      <c r="AX85" s="78"/>
      <c r="AY85" s="77">
        <f t="shared" si="24"/>
        <v>0</v>
      </c>
      <c r="AZ85" s="78"/>
      <c r="BA85" s="77">
        <f t="shared" si="25"/>
        <v>0</v>
      </c>
      <c r="BB85" s="78"/>
      <c r="BC85" s="77">
        <f t="shared" si="26"/>
        <v>0</v>
      </c>
      <c r="BD85" s="78"/>
      <c r="BE85" s="77">
        <f t="shared" si="27"/>
        <v>0</v>
      </c>
      <c r="BF85" s="78"/>
      <c r="BG85" s="77">
        <f t="shared" si="28"/>
        <v>0</v>
      </c>
      <c r="BH85" s="78"/>
      <c r="BI85" s="77">
        <f t="shared" si="29"/>
        <v>0</v>
      </c>
      <c r="BJ85" s="78"/>
      <c r="BK85" s="77">
        <f t="shared" si="30"/>
        <v>0</v>
      </c>
      <c r="BL85" s="78"/>
      <c r="BM85" s="77">
        <f t="shared" si="31"/>
        <v>0</v>
      </c>
      <c r="BN85" s="78"/>
      <c r="BO85" s="77">
        <f t="shared" si="32"/>
        <v>0</v>
      </c>
      <c r="BP85" s="78"/>
      <c r="BQ85" s="77">
        <f t="shared" si="33"/>
        <v>0</v>
      </c>
      <c r="BR85" s="78"/>
      <c r="BS85" s="77">
        <f t="shared" si="34"/>
        <v>0</v>
      </c>
      <c r="BT85" s="78"/>
      <c r="BU85" s="77">
        <f t="shared" si="35"/>
        <v>0</v>
      </c>
      <c r="BV85" s="78"/>
      <c r="BW85" s="128">
        <f t="shared" si="36"/>
        <v>0</v>
      </c>
      <c r="BX85" s="78"/>
      <c r="BY85" s="128">
        <f t="shared" si="37"/>
        <v>0</v>
      </c>
      <c r="BZ85" s="78"/>
      <c r="CA85" s="128">
        <f t="shared" si="38"/>
        <v>0</v>
      </c>
      <c r="CB85" s="78"/>
      <c r="CC85" s="128">
        <f t="shared" si="39"/>
        <v>0</v>
      </c>
      <c r="CD85" s="78"/>
      <c r="CE85" s="128">
        <f t="shared" si="40"/>
        <v>0</v>
      </c>
      <c r="CF85" s="78"/>
      <c r="CG85" s="128"/>
      <c r="CH85" s="73">
        <f t="shared" si="42"/>
        <v>0</v>
      </c>
      <c r="CI85" s="74">
        <f t="shared" si="43"/>
        <v>0</v>
      </c>
      <c r="CJ85" s="75">
        <f t="shared" si="44"/>
        <v>2</v>
      </c>
      <c r="CK85" s="75">
        <f t="shared" si="45"/>
        <v>0</v>
      </c>
      <c r="CL85" s="5">
        <f t="shared" si="41"/>
        <v>0</v>
      </c>
      <c r="CM85" s="333">
        <f t="shared" si="46"/>
        <v>0</v>
      </c>
      <c r="CN85" s="334">
        <f t="shared" si="47"/>
        <v>0</v>
      </c>
      <c r="CO85" s="335"/>
      <c r="CP85" s="149">
        <f t="shared" si="48"/>
        <v>0</v>
      </c>
      <c r="CQ85" s="156">
        <f t="shared" si="49"/>
        <v>0</v>
      </c>
      <c r="CR85" s="168">
        <f t="shared" si="50"/>
        <v>0</v>
      </c>
      <c r="CS85" s="169">
        <f t="shared" si="51"/>
        <v>0</v>
      </c>
      <c r="CT85" s="162">
        <f t="shared" si="52"/>
        <v>0</v>
      </c>
      <c r="CU85" s="159">
        <f t="shared" si="53"/>
        <v>0</v>
      </c>
      <c r="CV85" s="175">
        <f t="shared" si="54"/>
        <v>0</v>
      </c>
      <c r="CW85" s="156">
        <f t="shared" si="55"/>
        <v>0</v>
      </c>
      <c r="CX85" s="322">
        <f t="shared" si="56"/>
        <v>0</v>
      </c>
      <c r="CY85" s="138">
        <f t="shared" si="57"/>
        <v>0</v>
      </c>
      <c r="CZ85" s="364"/>
      <c r="DA85" s="364"/>
      <c r="DB85" s="15"/>
      <c r="DC85" s="371"/>
      <c r="DD85" s="371"/>
      <c r="DE85" s="371"/>
      <c r="DR85" s="50"/>
      <c r="DS85" s="373"/>
      <c r="DT85" s="373"/>
      <c r="DU85" s="373"/>
    </row>
    <row r="86" spans="1:125" ht="12.75" customHeight="1" x14ac:dyDescent="0.2">
      <c r="A86" s="3"/>
      <c r="B86" s="5">
        <f t="shared" si="58"/>
        <v>18</v>
      </c>
      <c r="C86" s="401" t="s">
        <v>153</v>
      </c>
      <c r="D86" s="402" t="s">
        <v>153</v>
      </c>
      <c r="E86" s="16"/>
      <c r="F86" s="70"/>
      <c r="G86" s="71">
        <f t="shared" si="2"/>
        <v>0</v>
      </c>
      <c r="H86" s="70"/>
      <c r="I86" s="71">
        <f t="shared" si="3"/>
        <v>0</v>
      </c>
      <c r="J86" s="70"/>
      <c r="K86" s="71">
        <f t="shared" si="4"/>
        <v>0</v>
      </c>
      <c r="L86" s="70"/>
      <c r="M86" s="71">
        <f t="shared" si="5"/>
        <v>0</v>
      </c>
      <c r="N86" s="70"/>
      <c r="O86" s="71">
        <f t="shared" si="6"/>
        <v>0</v>
      </c>
      <c r="P86" s="70"/>
      <c r="Q86" s="71">
        <f t="shared" si="7"/>
        <v>0</v>
      </c>
      <c r="R86" s="70"/>
      <c r="S86" s="77">
        <f t="shared" si="8"/>
        <v>0</v>
      </c>
      <c r="T86" s="70"/>
      <c r="U86" s="77">
        <f t="shared" si="9"/>
        <v>0</v>
      </c>
      <c r="V86" s="70"/>
      <c r="W86" s="77">
        <f t="shared" si="10"/>
        <v>0</v>
      </c>
      <c r="X86" s="70"/>
      <c r="Y86" s="77">
        <f t="shared" si="11"/>
        <v>0</v>
      </c>
      <c r="Z86" s="72"/>
      <c r="AA86" s="77">
        <f t="shared" si="12"/>
        <v>0</v>
      </c>
      <c r="AB86" s="72"/>
      <c r="AC86" s="77">
        <f t="shared" si="13"/>
        <v>0</v>
      </c>
      <c r="AD86" s="72"/>
      <c r="AE86" s="77">
        <f t="shared" si="14"/>
        <v>0</v>
      </c>
      <c r="AF86" s="72"/>
      <c r="AG86" s="77">
        <f t="shared" si="15"/>
        <v>0</v>
      </c>
      <c r="AH86" s="72"/>
      <c r="AI86" s="77">
        <f t="shared" si="16"/>
        <v>0</v>
      </c>
      <c r="AJ86" s="72"/>
      <c r="AK86" s="77">
        <f t="shared" si="17"/>
        <v>0</v>
      </c>
      <c r="AL86" s="72"/>
      <c r="AM86" s="77">
        <f t="shared" si="18"/>
        <v>0</v>
      </c>
      <c r="AN86" s="70"/>
      <c r="AO86" s="77">
        <f t="shared" si="19"/>
        <v>0</v>
      </c>
      <c r="AP86" s="70"/>
      <c r="AQ86" s="77">
        <f t="shared" si="20"/>
        <v>0</v>
      </c>
      <c r="AR86" s="78"/>
      <c r="AS86" s="77">
        <f t="shared" si="21"/>
        <v>0</v>
      </c>
      <c r="AT86" s="78"/>
      <c r="AU86" s="77">
        <f t="shared" si="22"/>
        <v>0</v>
      </c>
      <c r="AV86" s="78"/>
      <c r="AW86" s="77">
        <f t="shared" si="23"/>
        <v>0</v>
      </c>
      <c r="AX86" s="78"/>
      <c r="AY86" s="77">
        <f t="shared" si="24"/>
        <v>0</v>
      </c>
      <c r="AZ86" s="78"/>
      <c r="BA86" s="77">
        <f t="shared" si="25"/>
        <v>0</v>
      </c>
      <c r="BB86" s="78"/>
      <c r="BC86" s="77">
        <f t="shared" si="26"/>
        <v>0</v>
      </c>
      <c r="BD86" s="78"/>
      <c r="BE86" s="77">
        <f t="shared" si="27"/>
        <v>0</v>
      </c>
      <c r="BF86" s="78"/>
      <c r="BG86" s="77">
        <f t="shared" si="28"/>
        <v>0</v>
      </c>
      <c r="BH86" s="78"/>
      <c r="BI86" s="77">
        <f t="shared" si="29"/>
        <v>0</v>
      </c>
      <c r="BJ86" s="78"/>
      <c r="BK86" s="77">
        <f t="shared" si="30"/>
        <v>0</v>
      </c>
      <c r="BL86" s="78"/>
      <c r="BM86" s="77">
        <f t="shared" si="31"/>
        <v>0</v>
      </c>
      <c r="BN86" s="78"/>
      <c r="BO86" s="77">
        <f t="shared" si="32"/>
        <v>0</v>
      </c>
      <c r="BP86" s="78"/>
      <c r="BQ86" s="77">
        <f t="shared" si="33"/>
        <v>0</v>
      </c>
      <c r="BR86" s="78"/>
      <c r="BS86" s="77">
        <f t="shared" si="34"/>
        <v>0</v>
      </c>
      <c r="BT86" s="78"/>
      <c r="BU86" s="77">
        <f t="shared" si="35"/>
        <v>0</v>
      </c>
      <c r="BV86" s="78"/>
      <c r="BW86" s="128">
        <f t="shared" si="36"/>
        <v>0</v>
      </c>
      <c r="BX86" s="78"/>
      <c r="BY86" s="128">
        <f t="shared" si="37"/>
        <v>0</v>
      </c>
      <c r="BZ86" s="78"/>
      <c r="CA86" s="128">
        <f t="shared" si="38"/>
        <v>0</v>
      </c>
      <c r="CB86" s="78"/>
      <c r="CC86" s="128">
        <f t="shared" si="39"/>
        <v>0</v>
      </c>
      <c r="CD86" s="78"/>
      <c r="CE86" s="128">
        <f t="shared" si="40"/>
        <v>0</v>
      </c>
      <c r="CF86" s="78"/>
      <c r="CG86" s="128"/>
      <c r="CH86" s="73">
        <f t="shared" si="42"/>
        <v>0</v>
      </c>
      <c r="CI86" s="74">
        <f t="shared" si="43"/>
        <v>0</v>
      </c>
      <c r="CJ86" s="75">
        <f t="shared" si="44"/>
        <v>2</v>
      </c>
      <c r="CK86" s="75">
        <f t="shared" si="45"/>
        <v>0</v>
      </c>
      <c r="CL86" s="5">
        <f t="shared" si="41"/>
        <v>0</v>
      </c>
      <c r="CM86" s="333">
        <f t="shared" si="46"/>
        <v>0</v>
      </c>
      <c r="CN86" s="334">
        <f t="shared" si="47"/>
        <v>0</v>
      </c>
      <c r="CO86" s="335"/>
      <c r="CP86" s="149">
        <f t="shared" si="48"/>
        <v>0</v>
      </c>
      <c r="CQ86" s="156">
        <f t="shared" si="49"/>
        <v>0</v>
      </c>
      <c r="CR86" s="168">
        <f t="shared" si="50"/>
        <v>0</v>
      </c>
      <c r="CS86" s="169">
        <f t="shared" si="51"/>
        <v>0</v>
      </c>
      <c r="CT86" s="162">
        <f t="shared" si="52"/>
        <v>0</v>
      </c>
      <c r="CU86" s="159">
        <f t="shared" si="53"/>
        <v>0</v>
      </c>
      <c r="CV86" s="175">
        <f t="shared" si="54"/>
        <v>0</v>
      </c>
      <c r="CW86" s="156">
        <f t="shared" si="55"/>
        <v>0</v>
      </c>
      <c r="CX86" s="322">
        <f t="shared" si="56"/>
        <v>0</v>
      </c>
      <c r="CY86" s="138">
        <f t="shared" si="57"/>
        <v>0</v>
      </c>
      <c r="CZ86" s="364"/>
      <c r="DA86" s="364"/>
      <c r="DB86" s="15"/>
      <c r="DC86" s="371"/>
      <c r="DD86" s="371"/>
      <c r="DE86" s="371"/>
      <c r="DR86" s="50"/>
      <c r="DS86" s="373"/>
      <c r="DT86" s="373"/>
      <c r="DU86" s="373"/>
    </row>
    <row r="87" spans="1:125" ht="12.75" customHeight="1" x14ac:dyDescent="0.2">
      <c r="A87" s="3"/>
      <c r="B87" s="5">
        <f t="shared" si="58"/>
        <v>19</v>
      </c>
      <c r="C87" s="401" t="s">
        <v>154</v>
      </c>
      <c r="D87" s="402" t="s">
        <v>154</v>
      </c>
      <c r="E87" s="16"/>
      <c r="F87" s="70"/>
      <c r="G87" s="71">
        <f t="shared" si="2"/>
        <v>0</v>
      </c>
      <c r="H87" s="70"/>
      <c r="I87" s="71">
        <f t="shared" si="3"/>
        <v>0</v>
      </c>
      <c r="J87" s="70"/>
      <c r="K87" s="71">
        <f t="shared" si="4"/>
        <v>0</v>
      </c>
      <c r="L87" s="70"/>
      <c r="M87" s="71">
        <f t="shared" si="5"/>
        <v>0</v>
      </c>
      <c r="N87" s="70"/>
      <c r="O87" s="71">
        <f t="shared" si="6"/>
        <v>0</v>
      </c>
      <c r="P87" s="70"/>
      <c r="Q87" s="71">
        <f t="shared" si="7"/>
        <v>0</v>
      </c>
      <c r="R87" s="70"/>
      <c r="S87" s="77">
        <f t="shared" si="8"/>
        <v>0</v>
      </c>
      <c r="T87" s="70"/>
      <c r="U87" s="77">
        <f t="shared" si="9"/>
        <v>0</v>
      </c>
      <c r="V87" s="70"/>
      <c r="W87" s="77">
        <f t="shared" si="10"/>
        <v>0</v>
      </c>
      <c r="X87" s="70"/>
      <c r="Y87" s="77">
        <f t="shared" si="11"/>
        <v>0</v>
      </c>
      <c r="Z87" s="72"/>
      <c r="AA87" s="77">
        <f t="shared" si="12"/>
        <v>0</v>
      </c>
      <c r="AB87" s="72"/>
      <c r="AC87" s="77">
        <f t="shared" si="13"/>
        <v>0</v>
      </c>
      <c r="AD87" s="72"/>
      <c r="AE87" s="77">
        <f t="shared" si="14"/>
        <v>0</v>
      </c>
      <c r="AF87" s="72"/>
      <c r="AG87" s="77">
        <f t="shared" si="15"/>
        <v>0</v>
      </c>
      <c r="AH87" s="72"/>
      <c r="AI87" s="77">
        <f t="shared" si="16"/>
        <v>0</v>
      </c>
      <c r="AJ87" s="72"/>
      <c r="AK87" s="77">
        <f t="shared" si="17"/>
        <v>0</v>
      </c>
      <c r="AL87" s="72"/>
      <c r="AM87" s="77">
        <f t="shared" si="18"/>
        <v>0</v>
      </c>
      <c r="AN87" s="70"/>
      <c r="AO87" s="77">
        <f t="shared" si="19"/>
        <v>0</v>
      </c>
      <c r="AP87" s="70"/>
      <c r="AQ87" s="77">
        <f t="shared" si="20"/>
        <v>0</v>
      </c>
      <c r="AR87" s="78"/>
      <c r="AS87" s="77">
        <f t="shared" si="21"/>
        <v>0</v>
      </c>
      <c r="AT87" s="78"/>
      <c r="AU87" s="77">
        <f t="shared" si="22"/>
        <v>0</v>
      </c>
      <c r="AV87" s="78"/>
      <c r="AW87" s="77">
        <f t="shared" si="23"/>
        <v>0</v>
      </c>
      <c r="AX87" s="78"/>
      <c r="AY87" s="77">
        <f t="shared" si="24"/>
        <v>0</v>
      </c>
      <c r="AZ87" s="78"/>
      <c r="BA87" s="77">
        <f t="shared" si="25"/>
        <v>0</v>
      </c>
      <c r="BB87" s="78"/>
      <c r="BC87" s="77">
        <f t="shared" si="26"/>
        <v>0</v>
      </c>
      <c r="BD87" s="78"/>
      <c r="BE87" s="77">
        <f t="shared" si="27"/>
        <v>0</v>
      </c>
      <c r="BF87" s="78"/>
      <c r="BG87" s="77">
        <f t="shared" si="28"/>
        <v>0</v>
      </c>
      <c r="BH87" s="78"/>
      <c r="BI87" s="77">
        <f t="shared" si="29"/>
        <v>0</v>
      </c>
      <c r="BJ87" s="78"/>
      <c r="BK87" s="77">
        <f t="shared" si="30"/>
        <v>0</v>
      </c>
      <c r="BL87" s="78"/>
      <c r="BM87" s="77">
        <f t="shared" si="31"/>
        <v>0</v>
      </c>
      <c r="BN87" s="78"/>
      <c r="BO87" s="77">
        <f t="shared" si="32"/>
        <v>0</v>
      </c>
      <c r="BP87" s="78"/>
      <c r="BQ87" s="77">
        <f t="shared" si="33"/>
        <v>0</v>
      </c>
      <c r="BR87" s="78"/>
      <c r="BS87" s="77">
        <f t="shared" si="34"/>
        <v>0</v>
      </c>
      <c r="BT87" s="78"/>
      <c r="BU87" s="77">
        <f t="shared" si="35"/>
        <v>0</v>
      </c>
      <c r="BV87" s="78"/>
      <c r="BW87" s="128">
        <f t="shared" si="36"/>
        <v>0</v>
      </c>
      <c r="BX87" s="78"/>
      <c r="BY87" s="128">
        <f t="shared" si="37"/>
        <v>0</v>
      </c>
      <c r="BZ87" s="78"/>
      <c r="CA87" s="128">
        <f t="shared" si="38"/>
        <v>0</v>
      </c>
      <c r="CB87" s="78"/>
      <c r="CC87" s="128">
        <f t="shared" si="39"/>
        <v>0</v>
      </c>
      <c r="CD87" s="78"/>
      <c r="CE87" s="128">
        <f t="shared" si="40"/>
        <v>0</v>
      </c>
      <c r="CF87" s="78"/>
      <c r="CG87" s="128"/>
      <c r="CH87" s="73">
        <f t="shared" si="42"/>
        <v>0</v>
      </c>
      <c r="CI87" s="74">
        <f t="shared" si="43"/>
        <v>0</v>
      </c>
      <c r="CJ87" s="75">
        <f t="shared" si="44"/>
        <v>2</v>
      </c>
      <c r="CK87" s="75">
        <f t="shared" si="45"/>
        <v>0</v>
      </c>
      <c r="CL87" s="5">
        <f t="shared" si="41"/>
        <v>0</v>
      </c>
      <c r="CM87" s="333">
        <f t="shared" si="46"/>
        <v>0</v>
      </c>
      <c r="CN87" s="334">
        <f t="shared" si="47"/>
        <v>0</v>
      </c>
      <c r="CO87" s="335"/>
      <c r="CP87" s="149">
        <f t="shared" si="48"/>
        <v>0</v>
      </c>
      <c r="CQ87" s="156">
        <f t="shared" si="49"/>
        <v>0</v>
      </c>
      <c r="CR87" s="168">
        <f t="shared" si="50"/>
        <v>0</v>
      </c>
      <c r="CS87" s="169">
        <f t="shared" si="51"/>
        <v>0</v>
      </c>
      <c r="CT87" s="162">
        <f t="shared" si="52"/>
        <v>0</v>
      </c>
      <c r="CU87" s="159">
        <f t="shared" si="53"/>
        <v>0</v>
      </c>
      <c r="CV87" s="175">
        <f t="shared" si="54"/>
        <v>0</v>
      </c>
      <c r="CW87" s="156">
        <f t="shared" si="55"/>
        <v>0</v>
      </c>
      <c r="CX87" s="322">
        <f t="shared" si="56"/>
        <v>0</v>
      </c>
      <c r="CY87" s="138">
        <f t="shared" si="57"/>
        <v>0</v>
      </c>
      <c r="CZ87" s="364"/>
      <c r="DA87" s="364"/>
      <c r="DB87" s="15"/>
      <c r="DC87" s="372"/>
      <c r="DD87" s="372"/>
      <c r="DE87" s="372"/>
      <c r="DR87" s="50"/>
      <c r="DS87" s="373"/>
      <c r="DT87" s="373"/>
      <c r="DU87" s="373"/>
    </row>
    <row r="88" spans="1:125" ht="12.75" customHeight="1" x14ac:dyDescent="0.2">
      <c r="A88" s="3"/>
      <c r="B88" s="5">
        <f t="shared" si="58"/>
        <v>20</v>
      </c>
      <c r="C88" s="401" t="s">
        <v>155</v>
      </c>
      <c r="D88" s="402" t="s">
        <v>155</v>
      </c>
      <c r="E88" s="16"/>
      <c r="F88" s="70"/>
      <c r="G88" s="71">
        <f t="shared" si="2"/>
        <v>0</v>
      </c>
      <c r="H88" s="70"/>
      <c r="I88" s="71">
        <f t="shared" si="3"/>
        <v>0</v>
      </c>
      <c r="J88" s="70"/>
      <c r="K88" s="71">
        <f t="shared" si="4"/>
        <v>0</v>
      </c>
      <c r="L88" s="70"/>
      <c r="M88" s="71">
        <f t="shared" si="5"/>
        <v>0</v>
      </c>
      <c r="N88" s="70"/>
      <c r="O88" s="71">
        <f t="shared" si="6"/>
        <v>0</v>
      </c>
      <c r="P88" s="70"/>
      <c r="Q88" s="71">
        <f t="shared" si="7"/>
        <v>0</v>
      </c>
      <c r="R88" s="70"/>
      <c r="S88" s="77">
        <f t="shared" si="8"/>
        <v>0</v>
      </c>
      <c r="T88" s="70"/>
      <c r="U88" s="77">
        <f t="shared" si="9"/>
        <v>0</v>
      </c>
      <c r="V88" s="70"/>
      <c r="W88" s="77">
        <f t="shared" si="10"/>
        <v>0</v>
      </c>
      <c r="X88" s="70"/>
      <c r="Y88" s="77">
        <f t="shared" si="11"/>
        <v>0</v>
      </c>
      <c r="Z88" s="72"/>
      <c r="AA88" s="77">
        <f t="shared" si="12"/>
        <v>0</v>
      </c>
      <c r="AB88" s="72"/>
      <c r="AC88" s="77">
        <f t="shared" si="13"/>
        <v>0</v>
      </c>
      <c r="AD88" s="72"/>
      <c r="AE88" s="77">
        <f t="shared" si="14"/>
        <v>0</v>
      </c>
      <c r="AF88" s="72"/>
      <c r="AG88" s="77">
        <f t="shared" si="15"/>
        <v>0</v>
      </c>
      <c r="AH88" s="72"/>
      <c r="AI88" s="77">
        <f t="shared" si="16"/>
        <v>0</v>
      </c>
      <c r="AJ88" s="72"/>
      <c r="AK88" s="77">
        <f t="shared" si="17"/>
        <v>0</v>
      </c>
      <c r="AL88" s="72"/>
      <c r="AM88" s="77">
        <f t="shared" si="18"/>
        <v>0</v>
      </c>
      <c r="AN88" s="70"/>
      <c r="AO88" s="77">
        <f t="shared" si="19"/>
        <v>0</v>
      </c>
      <c r="AP88" s="70"/>
      <c r="AQ88" s="77">
        <f t="shared" si="20"/>
        <v>0</v>
      </c>
      <c r="AR88" s="78"/>
      <c r="AS88" s="77">
        <f t="shared" si="21"/>
        <v>0</v>
      </c>
      <c r="AT88" s="78"/>
      <c r="AU88" s="77">
        <f t="shared" si="22"/>
        <v>0</v>
      </c>
      <c r="AV88" s="78"/>
      <c r="AW88" s="77">
        <f t="shared" si="23"/>
        <v>0</v>
      </c>
      <c r="AX88" s="78"/>
      <c r="AY88" s="77">
        <f t="shared" si="24"/>
        <v>0</v>
      </c>
      <c r="AZ88" s="78"/>
      <c r="BA88" s="77">
        <f t="shared" si="25"/>
        <v>0</v>
      </c>
      <c r="BB88" s="78"/>
      <c r="BC88" s="77">
        <f t="shared" si="26"/>
        <v>0</v>
      </c>
      <c r="BD88" s="78"/>
      <c r="BE88" s="77">
        <f t="shared" si="27"/>
        <v>0</v>
      </c>
      <c r="BF88" s="78"/>
      <c r="BG88" s="77">
        <f t="shared" si="28"/>
        <v>0</v>
      </c>
      <c r="BH88" s="78"/>
      <c r="BI88" s="77">
        <f t="shared" si="29"/>
        <v>0</v>
      </c>
      <c r="BJ88" s="78"/>
      <c r="BK88" s="77">
        <f t="shared" si="30"/>
        <v>0</v>
      </c>
      <c r="BL88" s="78"/>
      <c r="BM88" s="77">
        <f t="shared" si="31"/>
        <v>0</v>
      </c>
      <c r="BN88" s="78"/>
      <c r="BO88" s="77">
        <f t="shared" si="32"/>
        <v>0</v>
      </c>
      <c r="BP88" s="78"/>
      <c r="BQ88" s="77">
        <f t="shared" si="33"/>
        <v>0</v>
      </c>
      <c r="BR88" s="78"/>
      <c r="BS88" s="77">
        <f t="shared" si="34"/>
        <v>0</v>
      </c>
      <c r="BT88" s="78"/>
      <c r="BU88" s="77">
        <f t="shared" si="35"/>
        <v>0</v>
      </c>
      <c r="BV88" s="78"/>
      <c r="BW88" s="128">
        <f t="shared" si="36"/>
        <v>0</v>
      </c>
      <c r="BX88" s="78"/>
      <c r="BY88" s="128">
        <f t="shared" si="37"/>
        <v>0</v>
      </c>
      <c r="BZ88" s="78"/>
      <c r="CA88" s="128">
        <f t="shared" si="38"/>
        <v>0</v>
      </c>
      <c r="CB88" s="78"/>
      <c r="CC88" s="128">
        <f t="shared" si="39"/>
        <v>0</v>
      </c>
      <c r="CD88" s="78"/>
      <c r="CE88" s="128">
        <f t="shared" si="40"/>
        <v>0</v>
      </c>
      <c r="CF88" s="78"/>
      <c r="CG88" s="128"/>
      <c r="CH88" s="73">
        <f t="shared" si="42"/>
        <v>0</v>
      </c>
      <c r="CI88" s="74">
        <f t="shared" si="43"/>
        <v>0</v>
      </c>
      <c r="CJ88" s="75">
        <f t="shared" si="44"/>
        <v>2</v>
      </c>
      <c r="CK88" s="75">
        <f t="shared" si="45"/>
        <v>0</v>
      </c>
      <c r="CL88" s="5">
        <f t="shared" si="41"/>
        <v>0</v>
      </c>
      <c r="CM88" s="333">
        <f t="shared" si="46"/>
        <v>0</v>
      </c>
      <c r="CN88" s="334">
        <f t="shared" si="47"/>
        <v>0</v>
      </c>
      <c r="CO88" s="335"/>
      <c r="CP88" s="149">
        <f t="shared" si="48"/>
        <v>0</v>
      </c>
      <c r="CQ88" s="156">
        <f t="shared" si="49"/>
        <v>0</v>
      </c>
      <c r="CR88" s="168">
        <f t="shared" si="50"/>
        <v>0</v>
      </c>
      <c r="CS88" s="169">
        <f t="shared" si="51"/>
        <v>0</v>
      </c>
      <c r="CT88" s="162">
        <f t="shared" si="52"/>
        <v>0</v>
      </c>
      <c r="CU88" s="159">
        <f t="shared" si="53"/>
        <v>0</v>
      </c>
      <c r="CV88" s="175">
        <f t="shared" si="54"/>
        <v>0</v>
      </c>
      <c r="CW88" s="156">
        <f t="shared" si="55"/>
        <v>0</v>
      </c>
      <c r="CX88" s="322">
        <f t="shared" si="56"/>
        <v>0</v>
      </c>
      <c r="CY88" s="138">
        <f t="shared" si="57"/>
        <v>0</v>
      </c>
      <c r="CZ88" s="49"/>
      <c r="DA88" s="49"/>
      <c r="DB88" s="15"/>
      <c r="DC88" s="5">
        <f>IF(CI69:CI115&lt;="49",COUNTIF($CL$69:$CL$115,"INICIAL"))</f>
        <v>0</v>
      </c>
      <c r="DD88" s="5">
        <f>COUNTIF($CL$69:$CL$115,"INTERMEDIO")</f>
        <v>0</v>
      </c>
      <c r="DE88" s="5">
        <f>COUNTIF($CL$69:$CL$115,"AVANZADO")</f>
        <v>0</v>
      </c>
      <c r="DR88" s="50"/>
      <c r="DS88" s="373"/>
      <c r="DT88" s="373"/>
      <c r="DU88" s="373"/>
    </row>
    <row r="89" spans="1:125" ht="12.75" customHeight="1" x14ac:dyDescent="0.2">
      <c r="A89" s="3"/>
      <c r="B89" s="5">
        <f t="shared" si="58"/>
        <v>21</v>
      </c>
      <c r="C89" s="401" t="s">
        <v>156</v>
      </c>
      <c r="D89" s="402" t="s">
        <v>156</v>
      </c>
      <c r="E89" s="16"/>
      <c r="F89" s="70"/>
      <c r="G89" s="71">
        <f t="shared" si="2"/>
        <v>0</v>
      </c>
      <c r="H89" s="70"/>
      <c r="I89" s="71">
        <f t="shared" si="3"/>
        <v>0</v>
      </c>
      <c r="J89" s="70"/>
      <c r="K89" s="71">
        <f t="shared" si="4"/>
        <v>0</v>
      </c>
      <c r="L89" s="70"/>
      <c r="M89" s="71">
        <f t="shared" si="5"/>
        <v>0</v>
      </c>
      <c r="N89" s="70"/>
      <c r="O89" s="71">
        <f t="shared" si="6"/>
        <v>0</v>
      </c>
      <c r="P89" s="70"/>
      <c r="Q89" s="71">
        <f t="shared" si="7"/>
        <v>0</v>
      </c>
      <c r="R89" s="70"/>
      <c r="S89" s="77">
        <f t="shared" si="8"/>
        <v>0</v>
      </c>
      <c r="T89" s="70"/>
      <c r="U89" s="77">
        <f t="shared" si="9"/>
        <v>0</v>
      </c>
      <c r="V89" s="70"/>
      <c r="W89" s="77">
        <f t="shared" si="10"/>
        <v>0</v>
      </c>
      <c r="X89" s="70"/>
      <c r="Y89" s="77">
        <f t="shared" si="11"/>
        <v>0</v>
      </c>
      <c r="Z89" s="72"/>
      <c r="AA89" s="77">
        <f t="shared" si="12"/>
        <v>0</v>
      </c>
      <c r="AB89" s="72"/>
      <c r="AC89" s="77">
        <f t="shared" si="13"/>
        <v>0</v>
      </c>
      <c r="AD89" s="72"/>
      <c r="AE89" s="77">
        <f t="shared" si="14"/>
        <v>0</v>
      </c>
      <c r="AF89" s="72"/>
      <c r="AG89" s="77">
        <f t="shared" si="15"/>
        <v>0</v>
      </c>
      <c r="AH89" s="72"/>
      <c r="AI89" s="77">
        <f t="shared" si="16"/>
        <v>0</v>
      </c>
      <c r="AJ89" s="72"/>
      <c r="AK89" s="77">
        <f t="shared" si="17"/>
        <v>0</v>
      </c>
      <c r="AL89" s="72"/>
      <c r="AM89" s="77">
        <f t="shared" si="18"/>
        <v>0</v>
      </c>
      <c r="AN89" s="70"/>
      <c r="AO89" s="77">
        <f t="shared" si="19"/>
        <v>0</v>
      </c>
      <c r="AP89" s="70"/>
      <c r="AQ89" s="77">
        <f t="shared" si="20"/>
        <v>0</v>
      </c>
      <c r="AR89" s="78"/>
      <c r="AS89" s="77">
        <f t="shared" si="21"/>
        <v>0</v>
      </c>
      <c r="AT89" s="78"/>
      <c r="AU89" s="77">
        <f t="shared" si="22"/>
        <v>0</v>
      </c>
      <c r="AV89" s="78"/>
      <c r="AW89" s="77">
        <f t="shared" si="23"/>
        <v>0</v>
      </c>
      <c r="AX89" s="78"/>
      <c r="AY89" s="77">
        <f t="shared" si="24"/>
        <v>0</v>
      </c>
      <c r="AZ89" s="78"/>
      <c r="BA89" s="77">
        <f t="shared" si="25"/>
        <v>0</v>
      </c>
      <c r="BB89" s="78"/>
      <c r="BC89" s="77">
        <f t="shared" si="26"/>
        <v>0</v>
      </c>
      <c r="BD89" s="78"/>
      <c r="BE89" s="77">
        <f t="shared" si="27"/>
        <v>0</v>
      </c>
      <c r="BF89" s="78"/>
      <c r="BG89" s="77">
        <f t="shared" si="28"/>
        <v>0</v>
      </c>
      <c r="BH89" s="78"/>
      <c r="BI89" s="77">
        <f t="shared" si="29"/>
        <v>0</v>
      </c>
      <c r="BJ89" s="78"/>
      <c r="BK89" s="77">
        <f t="shared" si="30"/>
        <v>0</v>
      </c>
      <c r="BL89" s="78"/>
      <c r="BM89" s="77">
        <f t="shared" si="31"/>
        <v>0</v>
      </c>
      <c r="BN89" s="78"/>
      <c r="BO89" s="77">
        <f t="shared" si="32"/>
        <v>0</v>
      </c>
      <c r="BP89" s="78"/>
      <c r="BQ89" s="77">
        <f t="shared" si="33"/>
        <v>0</v>
      </c>
      <c r="BR89" s="78"/>
      <c r="BS89" s="77">
        <f t="shared" si="34"/>
        <v>0</v>
      </c>
      <c r="BT89" s="78"/>
      <c r="BU89" s="77">
        <f t="shared" si="35"/>
        <v>0</v>
      </c>
      <c r="BV89" s="78"/>
      <c r="BW89" s="128">
        <f t="shared" si="36"/>
        <v>0</v>
      </c>
      <c r="BX89" s="78"/>
      <c r="BY89" s="128">
        <f t="shared" si="37"/>
        <v>0</v>
      </c>
      <c r="BZ89" s="78"/>
      <c r="CA89" s="128">
        <f t="shared" si="38"/>
        <v>0</v>
      </c>
      <c r="CB89" s="78"/>
      <c r="CC89" s="128">
        <f t="shared" si="39"/>
        <v>0</v>
      </c>
      <c r="CD89" s="78"/>
      <c r="CE89" s="128">
        <f t="shared" si="40"/>
        <v>0</v>
      </c>
      <c r="CF89" s="78"/>
      <c r="CG89" s="128"/>
      <c r="CH89" s="73">
        <f t="shared" si="42"/>
        <v>0</v>
      </c>
      <c r="CI89" s="74">
        <f t="shared" si="43"/>
        <v>0</v>
      </c>
      <c r="CJ89" s="75">
        <f t="shared" si="44"/>
        <v>2</v>
      </c>
      <c r="CK89" s="75">
        <f t="shared" si="45"/>
        <v>0</v>
      </c>
      <c r="CL89" s="5">
        <f t="shared" si="41"/>
        <v>0</v>
      </c>
      <c r="CM89" s="333">
        <f t="shared" si="46"/>
        <v>0</v>
      </c>
      <c r="CN89" s="334">
        <f t="shared" si="47"/>
        <v>0</v>
      </c>
      <c r="CO89" s="335"/>
      <c r="CP89" s="149">
        <f t="shared" si="48"/>
        <v>0</v>
      </c>
      <c r="CQ89" s="156">
        <f t="shared" si="49"/>
        <v>0</v>
      </c>
      <c r="CR89" s="168">
        <f t="shared" si="50"/>
        <v>0</v>
      </c>
      <c r="CS89" s="169">
        <f t="shared" si="51"/>
        <v>0</v>
      </c>
      <c r="CT89" s="162">
        <f t="shared" si="52"/>
        <v>0</v>
      </c>
      <c r="CU89" s="159">
        <f t="shared" si="53"/>
        <v>0</v>
      </c>
      <c r="CV89" s="175">
        <f t="shared" si="54"/>
        <v>0</v>
      </c>
      <c r="CW89" s="156">
        <f t="shared" si="55"/>
        <v>0</v>
      </c>
      <c r="CX89" s="322">
        <f t="shared" si="56"/>
        <v>0</v>
      </c>
      <c r="CY89" s="138">
        <f t="shared" si="57"/>
        <v>0</v>
      </c>
      <c r="CZ89" s="83"/>
      <c r="DA89" s="83"/>
      <c r="DB89" s="15"/>
      <c r="DC89" s="148" t="e">
        <f>DC88*1/$F$11</f>
        <v>#DIV/0!</v>
      </c>
      <c r="DD89" s="148" t="e">
        <f>DD88*1/$F$11</f>
        <v>#DIV/0!</v>
      </c>
      <c r="DE89" s="148" t="e">
        <f>DE88*1/$F$11</f>
        <v>#DIV/0!</v>
      </c>
      <c r="DR89" s="46"/>
      <c r="DS89" s="373"/>
      <c r="DT89" s="373"/>
      <c r="DU89" s="373"/>
    </row>
    <row r="90" spans="1:125" ht="12.75" customHeight="1" x14ac:dyDescent="0.2">
      <c r="A90" s="3"/>
      <c r="B90" s="5">
        <f t="shared" si="58"/>
        <v>22</v>
      </c>
      <c r="C90" s="401" t="s">
        <v>157</v>
      </c>
      <c r="D90" s="402" t="s">
        <v>157</v>
      </c>
      <c r="E90" s="16"/>
      <c r="F90" s="70"/>
      <c r="G90" s="71">
        <f t="shared" si="2"/>
        <v>0</v>
      </c>
      <c r="H90" s="70"/>
      <c r="I90" s="71">
        <f t="shared" si="3"/>
        <v>0</v>
      </c>
      <c r="J90" s="70"/>
      <c r="K90" s="71">
        <f t="shared" si="4"/>
        <v>0</v>
      </c>
      <c r="L90" s="70"/>
      <c r="M90" s="71">
        <f t="shared" si="5"/>
        <v>0</v>
      </c>
      <c r="N90" s="70"/>
      <c r="O90" s="71">
        <f t="shared" si="6"/>
        <v>0</v>
      </c>
      <c r="P90" s="70"/>
      <c r="Q90" s="71">
        <f t="shared" si="7"/>
        <v>0</v>
      </c>
      <c r="R90" s="70"/>
      <c r="S90" s="77">
        <f t="shared" si="8"/>
        <v>0</v>
      </c>
      <c r="T90" s="70"/>
      <c r="U90" s="77">
        <f t="shared" si="9"/>
        <v>0</v>
      </c>
      <c r="V90" s="70"/>
      <c r="W90" s="77">
        <f t="shared" si="10"/>
        <v>0</v>
      </c>
      <c r="X90" s="70"/>
      <c r="Y90" s="77">
        <f t="shared" si="11"/>
        <v>0</v>
      </c>
      <c r="Z90" s="72"/>
      <c r="AA90" s="77">
        <f t="shared" si="12"/>
        <v>0</v>
      </c>
      <c r="AB90" s="72"/>
      <c r="AC90" s="77">
        <f t="shared" si="13"/>
        <v>0</v>
      </c>
      <c r="AD90" s="72"/>
      <c r="AE90" s="77">
        <f t="shared" si="14"/>
        <v>0</v>
      </c>
      <c r="AF90" s="72"/>
      <c r="AG90" s="77">
        <f t="shared" si="15"/>
        <v>0</v>
      </c>
      <c r="AH90" s="72"/>
      <c r="AI90" s="77">
        <f t="shared" si="16"/>
        <v>0</v>
      </c>
      <c r="AJ90" s="72"/>
      <c r="AK90" s="77">
        <f t="shared" si="17"/>
        <v>0</v>
      </c>
      <c r="AL90" s="72"/>
      <c r="AM90" s="77">
        <f t="shared" si="18"/>
        <v>0</v>
      </c>
      <c r="AN90" s="70"/>
      <c r="AO90" s="77">
        <f t="shared" si="19"/>
        <v>0</v>
      </c>
      <c r="AP90" s="70"/>
      <c r="AQ90" s="77">
        <f t="shared" si="20"/>
        <v>0</v>
      </c>
      <c r="AR90" s="78"/>
      <c r="AS90" s="77">
        <f t="shared" si="21"/>
        <v>0</v>
      </c>
      <c r="AT90" s="78"/>
      <c r="AU90" s="77">
        <f t="shared" si="22"/>
        <v>0</v>
      </c>
      <c r="AV90" s="78"/>
      <c r="AW90" s="77">
        <f t="shared" si="23"/>
        <v>0</v>
      </c>
      <c r="AX90" s="78"/>
      <c r="AY90" s="77">
        <f t="shared" si="24"/>
        <v>0</v>
      </c>
      <c r="AZ90" s="78"/>
      <c r="BA90" s="77">
        <f t="shared" si="25"/>
        <v>0</v>
      </c>
      <c r="BB90" s="78"/>
      <c r="BC90" s="77">
        <f t="shared" si="26"/>
        <v>0</v>
      </c>
      <c r="BD90" s="78"/>
      <c r="BE90" s="77">
        <f t="shared" si="27"/>
        <v>0</v>
      </c>
      <c r="BF90" s="78"/>
      <c r="BG90" s="77">
        <f t="shared" si="28"/>
        <v>0</v>
      </c>
      <c r="BH90" s="78"/>
      <c r="BI90" s="77">
        <f t="shared" si="29"/>
        <v>0</v>
      </c>
      <c r="BJ90" s="78"/>
      <c r="BK90" s="77">
        <f t="shared" si="30"/>
        <v>0</v>
      </c>
      <c r="BL90" s="78"/>
      <c r="BM90" s="77">
        <f t="shared" si="31"/>
        <v>0</v>
      </c>
      <c r="BN90" s="78"/>
      <c r="BO90" s="77">
        <f t="shared" si="32"/>
        <v>0</v>
      </c>
      <c r="BP90" s="78"/>
      <c r="BQ90" s="77">
        <f t="shared" si="33"/>
        <v>0</v>
      </c>
      <c r="BR90" s="78"/>
      <c r="BS90" s="77">
        <f t="shared" si="34"/>
        <v>0</v>
      </c>
      <c r="BT90" s="78"/>
      <c r="BU90" s="77">
        <f t="shared" si="35"/>
        <v>0</v>
      </c>
      <c r="BV90" s="78"/>
      <c r="BW90" s="128">
        <f t="shared" si="36"/>
        <v>0</v>
      </c>
      <c r="BX90" s="78"/>
      <c r="BY90" s="128">
        <f t="shared" si="37"/>
        <v>0</v>
      </c>
      <c r="BZ90" s="78"/>
      <c r="CA90" s="128">
        <f t="shared" si="38"/>
        <v>0</v>
      </c>
      <c r="CB90" s="78"/>
      <c r="CC90" s="128">
        <f t="shared" si="39"/>
        <v>0</v>
      </c>
      <c r="CD90" s="78"/>
      <c r="CE90" s="128">
        <f t="shared" si="40"/>
        <v>0</v>
      </c>
      <c r="CF90" s="78"/>
      <c r="CG90" s="128"/>
      <c r="CH90" s="73">
        <f t="shared" si="42"/>
        <v>0</v>
      </c>
      <c r="CI90" s="74">
        <f t="shared" si="43"/>
        <v>0</v>
      </c>
      <c r="CJ90" s="75">
        <f t="shared" si="44"/>
        <v>2</v>
      </c>
      <c r="CK90" s="75">
        <f t="shared" si="45"/>
        <v>0</v>
      </c>
      <c r="CL90" s="5">
        <f t="shared" si="41"/>
        <v>0</v>
      </c>
      <c r="CM90" s="333">
        <f t="shared" si="46"/>
        <v>0</v>
      </c>
      <c r="CN90" s="334">
        <f t="shared" si="47"/>
        <v>0</v>
      </c>
      <c r="CO90" s="335"/>
      <c r="CP90" s="149">
        <f t="shared" si="48"/>
        <v>0</v>
      </c>
      <c r="CQ90" s="156">
        <f t="shared" si="49"/>
        <v>0</v>
      </c>
      <c r="CR90" s="168">
        <f t="shared" si="50"/>
        <v>0</v>
      </c>
      <c r="CS90" s="169">
        <f t="shared" si="51"/>
        <v>0</v>
      </c>
      <c r="CT90" s="162">
        <f t="shared" si="52"/>
        <v>0</v>
      </c>
      <c r="CU90" s="159">
        <f t="shared" si="53"/>
        <v>0</v>
      </c>
      <c r="CV90" s="175">
        <f t="shared" si="54"/>
        <v>0</v>
      </c>
      <c r="CW90" s="156">
        <f t="shared" si="55"/>
        <v>0</v>
      </c>
      <c r="CX90" s="322">
        <f t="shared" si="56"/>
        <v>0</v>
      </c>
      <c r="CY90" s="138">
        <f t="shared" si="57"/>
        <v>0</v>
      </c>
      <c r="CZ90" s="49"/>
      <c r="DA90" s="49"/>
      <c r="DB90" s="15"/>
    </row>
    <row r="91" spans="1:125" ht="12.75" customHeight="1" x14ac:dyDescent="0.2">
      <c r="A91" s="3"/>
      <c r="B91" s="5">
        <f t="shared" si="58"/>
        <v>23</v>
      </c>
      <c r="C91" s="401" t="s">
        <v>158</v>
      </c>
      <c r="D91" s="402" t="s">
        <v>158</v>
      </c>
      <c r="E91" s="16"/>
      <c r="F91" s="70"/>
      <c r="G91" s="71">
        <f t="shared" si="2"/>
        <v>0</v>
      </c>
      <c r="H91" s="70"/>
      <c r="I91" s="71">
        <f t="shared" si="3"/>
        <v>0</v>
      </c>
      <c r="J91" s="70"/>
      <c r="K91" s="71">
        <f t="shared" si="4"/>
        <v>0</v>
      </c>
      <c r="L91" s="70"/>
      <c r="M91" s="71">
        <f t="shared" si="5"/>
        <v>0</v>
      </c>
      <c r="N91" s="70"/>
      <c r="O91" s="71">
        <f t="shared" si="6"/>
        <v>0</v>
      </c>
      <c r="P91" s="70"/>
      <c r="Q91" s="71">
        <f t="shared" si="7"/>
        <v>0</v>
      </c>
      <c r="R91" s="70"/>
      <c r="S91" s="77">
        <f t="shared" si="8"/>
        <v>0</v>
      </c>
      <c r="T91" s="70"/>
      <c r="U91" s="77">
        <f t="shared" si="9"/>
        <v>0</v>
      </c>
      <c r="V91" s="70"/>
      <c r="W91" s="77">
        <f t="shared" si="10"/>
        <v>0</v>
      </c>
      <c r="X91" s="70"/>
      <c r="Y91" s="77">
        <f t="shared" si="11"/>
        <v>0</v>
      </c>
      <c r="Z91" s="72"/>
      <c r="AA91" s="77">
        <f t="shared" si="12"/>
        <v>0</v>
      </c>
      <c r="AB91" s="72"/>
      <c r="AC91" s="77">
        <f t="shared" si="13"/>
        <v>0</v>
      </c>
      <c r="AD91" s="72"/>
      <c r="AE91" s="77">
        <f t="shared" si="14"/>
        <v>0</v>
      </c>
      <c r="AF91" s="72"/>
      <c r="AG91" s="77">
        <f t="shared" si="15"/>
        <v>0</v>
      </c>
      <c r="AH91" s="72"/>
      <c r="AI91" s="77">
        <f t="shared" si="16"/>
        <v>0</v>
      </c>
      <c r="AJ91" s="72"/>
      <c r="AK91" s="77">
        <f t="shared" si="17"/>
        <v>0</v>
      </c>
      <c r="AL91" s="72"/>
      <c r="AM91" s="77">
        <f t="shared" si="18"/>
        <v>0</v>
      </c>
      <c r="AN91" s="70"/>
      <c r="AO91" s="77">
        <f t="shared" si="19"/>
        <v>0</v>
      </c>
      <c r="AP91" s="70"/>
      <c r="AQ91" s="77">
        <f t="shared" si="20"/>
        <v>0</v>
      </c>
      <c r="AR91" s="78"/>
      <c r="AS91" s="77">
        <f t="shared" si="21"/>
        <v>0</v>
      </c>
      <c r="AT91" s="78"/>
      <c r="AU91" s="77">
        <f t="shared" si="22"/>
        <v>0</v>
      </c>
      <c r="AV91" s="78"/>
      <c r="AW91" s="77">
        <f t="shared" si="23"/>
        <v>0</v>
      </c>
      <c r="AX91" s="78"/>
      <c r="AY91" s="77">
        <f t="shared" si="24"/>
        <v>0</v>
      </c>
      <c r="AZ91" s="78"/>
      <c r="BA91" s="77">
        <f t="shared" si="25"/>
        <v>0</v>
      </c>
      <c r="BB91" s="78"/>
      <c r="BC91" s="77">
        <f t="shared" si="26"/>
        <v>0</v>
      </c>
      <c r="BD91" s="78"/>
      <c r="BE91" s="77">
        <f t="shared" si="27"/>
        <v>0</v>
      </c>
      <c r="BF91" s="78"/>
      <c r="BG91" s="77">
        <f t="shared" si="28"/>
        <v>0</v>
      </c>
      <c r="BH91" s="78"/>
      <c r="BI91" s="77">
        <f t="shared" si="29"/>
        <v>0</v>
      </c>
      <c r="BJ91" s="78"/>
      <c r="BK91" s="77">
        <f t="shared" si="30"/>
        <v>0</v>
      </c>
      <c r="BL91" s="78"/>
      <c r="BM91" s="77">
        <f t="shared" si="31"/>
        <v>0</v>
      </c>
      <c r="BN91" s="78"/>
      <c r="BO91" s="77">
        <f t="shared" si="32"/>
        <v>0</v>
      </c>
      <c r="BP91" s="78"/>
      <c r="BQ91" s="77">
        <f t="shared" si="33"/>
        <v>0</v>
      </c>
      <c r="BR91" s="78"/>
      <c r="BS91" s="77">
        <f t="shared" si="34"/>
        <v>0</v>
      </c>
      <c r="BT91" s="78"/>
      <c r="BU91" s="77">
        <f t="shared" si="35"/>
        <v>0</v>
      </c>
      <c r="BV91" s="78"/>
      <c r="BW91" s="128">
        <f t="shared" si="36"/>
        <v>0</v>
      </c>
      <c r="BX91" s="78"/>
      <c r="BY91" s="128">
        <f t="shared" si="37"/>
        <v>0</v>
      </c>
      <c r="BZ91" s="78"/>
      <c r="CA91" s="128">
        <f t="shared" si="38"/>
        <v>0</v>
      </c>
      <c r="CB91" s="78"/>
      <c r="CC91" s="128">
        <f t="shared" si="39"/>
        <v>0</v>
      </c>
      <c r="CD91" s="78"/>
      <c r="CE91" s="128">
        <f t="shared" si="40"/>
        <v>0</v>
      </c>
      <c r="CF91" s="78"/>
      <c r="CG91" s="128"/>
      <c r="CH91" s="73">
        <f t="shared" si="42"/>
        <v>0</v>
      </c>
      <c r="CI91" s="74">
        <f t="shared" si="43"/>
        <v>0</v>
      </c>
      <c r="CJ91" s="75">
        <f t="shared" si="44"/>
        <v>2</v>
      </c>
      <c r="CK91" s="75">
        <f t="shared" si="45"/>
        <v>0</v>
      </c>
      <c r="CL91" s="5">
        <f t="shared" si="41"/>
        <v>0</v>
      </c>
      <c r="CM91" s="333">
        <f t="shared" si="46"/>
        <v>0</v>
      </c>
      <c r="CN91" s="334">
        <f t="shared" si="47"/>
        <v>0</v>
      </c>
      <c r="CO91" s="335"/>
      <c r="CP91" s="149">
        <f t="shared" si="48"/>
        <v>0</v>
      </c>
      <c r="CQ91" s="156">
        <f t="shared" si="49"/>
        <v>0</v>
      </c>
      <c r="CR91" s="168">
        <f t="shared" si="50"/>
        <v>0</v>
      </c>
      <c r="CS91" s="169">
        <f t="shared" si="51"/>
        <v>0</v>
      </c>
      <c r="CT91" s="162">
        <f t="shared" si="52"/>
        <v>0</v>
      </c>
      <c r="CU91" s="159">
        <f t="shared" si="53"/>
        <v>0</v>
      </c>
      <c r="CV91" s="175">
        <f t="shared" si="54"/>
        <v>0</v>
      </c>
      <c r="CW91" s="156">
        <f t="shared" si="55"/>
        <v>0</v>
      </c>
      <c r="CX91" s="322">
        <f t="shared" si="56"/>
        <v>0</v>
      </c>
      <c r="CY91" s="138">
        <f t="shared" si="57"/>
        <v>0</v>
      </c>
      <c r="CZ91" s="49"/>
      <c r="DA91" s="49"/>
      <c r="DB91" s="15"/>
    </row>
    <row r="92" spans="1:125" ht="12.75" customHeight="1" x14ac:dyDescent="0.2">
      <c r="A92" s="3"/>
      <c r="B92" s="5">
        <f t="shared" si="58"/>
        <v>24</v>
      </c>
      <c r="C92" s="401" t="s">
        <v>159</v>
      </c>
      <c r="D92" s="402" t="s">
        <v>159</v>
      </c>
      <c r="E92" s="16"/>
      <c r="F92" s="70"/>
      <c r="G92" s="71">
        <f t="shared" si="2"/>
        <v>0</v>
      </c>
      <c r="H92" s="70"/>
      <c r="I92" s="71">
        <f t="shared" si="3"/>
        <v>0</v>
      </c>
      <c r="J92" s="70"/>
      <c r="K92" s="71">
        <f t="shared" si="4"/>
        <v>0</v>
      </c>
      <c r="L92" s="70"/>
      <c r="M92" s="71">
        <f t="shared" si="5"/>
        <v>0</v>
      </c>
      <c r="N92" s="70"/>
      <c r="O92" s="71">
        <f t="shared" si="6"/>
        <v>0</v>
      </c>
      <c r="P92" s="70"/>
      <c r="Q92" s="71">
        <f t="shared" si="7"/>
        <v>0</v>
      </c>
      <c r="R92" s="70"/>
      <c r="S92" s="77">
        <f t="shared" si="8"/>
        <v>0</v>
      </c>
      <c r="T92" s="70"/>
      <c r="U92" s="77">
        <f t="shared" si="9"/>
        <v>0</v>
      </c>
      <c r="V92" s="70"/>
      <c r="W92" s="77">
        <f t="shared" si="10"/>
        <v>0</v>
      </c>
      <c r="X92" s="70"/>
      <c r="Y92" s="77">
        <f t="shared" si="11"/>
        <v>0</v>
      </c>
      <c r="Z92" s="72"/>
      <c r="AA92" s="77">
        <f t="shared" si="12"/>
        <v>0</v>
      </c>
      <c r="AB92" s="72"/>
      <c r="AC92" s="77">
        <f t="shared" si="13"/>
        <v>0</v>
      </c>
      <c r="AD92" s="72"/>
      <c r="AE92" s="77">
        <f t="shared" si="14"/>
        <v>0</v>
      </c>
      <c r="AF92" s="72"/>
      <c r="AG92" s="77">
        <f t="shared" si="15"/>
        <v>0</v>
      </c>
      <c r="AH92" s="72"/>
      <c r="AI92" s="77">
        <f t="shared" si="16"/>
        <v>0</v>
      </c>
      <c r="AJ92" s="72"/>
      <c r="AK92" s="77">
        <f t="shared" si="17"/>
        <v>0</v>
      </c>
      <c r="AL92" s="72"/>
      <c r="AM92" s="77">
        <f t="shared" si="18"/>
        <v>0</v>
      </c>
      <c r="AN92" s="70"/>
      <c r="AO92" s="77">
        <f t="shared" si="19"/>
        <v>0</v>
      </c>
      <c r="AP92" s="70"/>
      <c r="AQ92" s="77">
        <f t="shared" si="20"/>
        <v>0</v>
      </c>
      <c r="AR92" s="78"/>
      <c r="AS92" s="77">
        <f t="shared" si="21"/>
        <v>0</v>
      </c>
      <c r="AT92" s="78"/>
      <c r="AU92" s="77">
        <f t="shared" si="22"/>
        <v>0</v>
      </c>
      <c r="AV92" s="78"/>
      <c r="AW92" s="77">
        <f t="shared" si="23"/>
        <v>0</v>
      </c>
      <c r="AX92" s="78"/>
      <c r="AY92" s="77">
        <f t="shared" si="24"/>
        <v>0</v>
      </c>
      <c r="AZ92" s="78"/>
      <c r="BA92" s="77">
        <f t="shared" si="25"/>
        <v>0</v>
      </c>
      <c r="BB92" s="78"/>
      <c r="BC92" s="77">
        <f t="shared" si="26"/>
        <v>0</v>
      </c>
      <c r="BD92" s="78"/>
      <c r="BE92" s="77">
        <f t="shared" si="27"/>
        <v>0</v>
      </c>
      <c r="BF92" s="78"/>
      <c r="BG92" s="77">
        <f t="shared" si="28"/>
        <v>0</v>
      </c>
      <c r="BH92" s="78"/>
      <c r="BI92" s="77">
        <f t="shared" si="29"/>
        <v>0</v>
      </c>
      <c r="BJ92" s="78"/>
      <c r="BK92" s="77">
        <f t="shared" si="30"/>
        <v>0</v>
      </c>
      <c r="BL92" s="78"/>
      <c r="BM92" s="77">
        <f t="shared" si="31"/>
        <v>0</v>
      </c>
      <c r="BN92" s="78"/>
      <c r="BO92" s="77">
        <f t="shared" si="32"/>
        <v>0</v>
      </c>
      <c r="BP92" s="78"/>
      <c r="BQ92" s="77">
        <f t="shared" si="33"/>
        <v>0</v>
      </c>
      <c r="BR92" s="78"/>
      <c r="BS92" s="77">
        <f t="shared" si="34"/>
        <v>0</v>
      </c>
      <c r="BT92" s="78"/>
      <c r="BU92" s="77">
        <f t="shared" si="35"/>
        <v>0</v>
      </c>
      <c r="BV92" s="78"/>
      <c r="BW92" s="128">
        <f t="shared" si="36"/>
        <v>0</v>
      </c>
      <c r="BX92" s="78"/>
      <c r="BY92" s="128">
        <f t="shared" si="37"/>
        <v>0</v>
      </c>
      <c r="BZ92" s="78"/>
      <c r="CA92" s="128">
        <f t="shared" si="38"/>
        <v>0</v>
      </c>
      <c r="CB92" s="78"/>
      <c r="CC92" s="128">
        <f t="shared" si="39"/>
        <v>0</v>
      </c>
      <c r="CD92" s="78"/>
      <c r="CE92" s="128">
        <f t="shared" si="40"/>
        <v>0</v>
      </c>
      <c r="CF92" s="78"/>
      <c r="CG92" s="128"/>
      <c r="CH92" s="73">
        <f t="shared" si="42"/>
        <v>0</v>
      </c>
      <c r="CI92" s="74">
        <f t="shared" si="43"/>
        <v>0</v>
      </c>
      <c r="CJ92" s="75">
        <f t="shared" si="44"/>
        <v>2</v>
      </c>
      <c r="CK92" s="75">
        <f t="shared" si="45"/>
        <v>0</v>
      </c>
      <c r="CL92" s="5">
        <f t="shared" si="41"/>
        <v>0</v>
      </c>
      <c r="CM92" s="333">
        <f t="shared" si="46"/>
        <v>0</v>
      </c>
      <c r="CN92" s="334">
        <f t="shared" si="47"/>
        <v>0</v>
      </c>
      <c r="CO92" s="335"/>
      <c r="CP92" s="149">
        <f t="shared" si="48"/>
        <v>0</v>
      </c>
      <c r="CQ92" s="156">
        <f t="shared" si="49"/>
        <v>0</v>
      </c>
      <c r="CR92" s="168">
        <f t="shared" si="50"/>
        <v>0</v>
      </c>
      <c r="CS92" s="169">
        <f t="shared" si="51"/>
        <v>0</v>
      </c>
      <c r="CT92" s="162">
        <f t="shared" si="52"/>
        <v>0</v>
      </c>
      <c r="CU92" s="159">
        <f t="shared" si="53"/>
        <v>0</v>
      </c>
      <c r="CV92" s="175">
        <f t="shared" si="54"/>
        <v>0</v>
      </c>
      <c r="CW92" s="156">
        <f t="shared" si="55"/>
        <v>0</v>
      </c>
      <c r="CX92" s="322">
        <f t="shared" si="56"/>
        <v>0</v>
      </c>
      <c r="CY92" s="138">
        <f t="shared" si="57"/>
        <v>0</v>
      </c>
      <c r="CZ92" s="49"/>
      <c r="DA92" s="49"/>
      <c r="DB92" s="15"/>
    </row>
    <row r="93" spans="1:125" ht="12.75" customHeight="1" x14ac:dyDescent="0.2">
      <c r="A93" s="3"/>
      <c r="B93" s="5">
        <f t="shared" si="58"/>
        <v>25</v>
      </c>
      <c r="C93" s="401" t="s">
        <v>160</v>
      </c>
      <c r="D93" s="402" t="s">
        <v>160</v>
      </c>
      <c r="E93" s="16"/>
      <c r="F93" s="70"/>
      <c r="G93" s="71">
        <f t="shared" si="2"/>
        <v>0</v>
      </c>
      <c r="H93" s="70"/>
      <c r="I93" s="71">
        <f t="shared" si="3"/>
        <v>0</v>
      </c>
      <c r="J93" s="70"/>
      <c r="K93" s="71">
        <f t="shared" si="4"/>
        <v>0</v>
      </c>
      <c r="L93" s="70"/>
      <c r="M93" s="71">
        <f t="shared" si="5"/>
        <v>0</v>
      </c>
      <c r="N93" s="70"/>
      <c r="O93" s="71">
        <f t="shared" si="6"/>
        <v>0</v>
      </c>
      <c r="P93" s="70"/>
      <c r="Q93" s="71">
        <f t="shared" si="7"/>
        <v>0</v>
      </c>
      <c r="R93" s="70"/>
      <c r="S93" s="77">
        <f t="shared" si="8"/>
        <v>0</v>
      </c>
      <c r="T93" s="70"/>
      <c r="U93" s="77">
        <f t="shared" si="9"/>
        <v>0</v>
      </c>
      <c r="V93" s="70"/>
      <c r="W93" s="77">
        <f t="shared" si="10"/>
        <v>0</v>
      </c>
      <c r="X93" s="70"/>
      <c r="Y93" s="77">
        <f t="shared" si="11"/>
        <v>0</v>
      </c>
      <c r="Z93" s="72"/>
      <c r="AA93" s="77">
        <f t="shared" si="12"/>
        <v>0</v>
      </c>
      <c r="AB93" s="72"/>
      <c r="AC93" s="77">
        <f t="shared" si="13"/>
        <v>0</v>
      </c>
      <c r="AD93" s="72"/>
      <c r="AE93" s="77">
        <f t="shared" si="14"/>
        <v>0</v>
      </c>
      <c r="AF93" s="72"/>
      <c r="AG93" s="77">
        <f t="shared" si="15"/>
        <v>0</v>
      </c>
      <c r="AH93" s="72"/>
      <c r="AI93" s="77">
        <f t="shared" si="16"/>
        <v>0</v>
      </c>
      <c r="AJ93" s="72"/>
      <c r="AK93" s="77">
        <f t="shared" si="17"/>
        <v>0</v>
      </c>
      <c r="AL93" s="72"/>
      <c r="AM93" s="77">
        <f t="shared" si="18"/>
        <v>0</v>
      </c>
      <c r="AN93" s="70"/>
      <c r="AO93" s="77">
        <f t="shared" si="19"/>
        <v>0</v>
      </c>
      <c r="AP93" s="70"/>
      <c r="AQ93" s="77">
        <f t="shared" si="20"/>
        <v>0</v>
      </c>
      <c r="AR93" s="78"/>
      <c r="AS93" s="77">
        <f t="shared" si="21"/>
        <v>0</v>
      </c>
      <c r="AT93" s="78"/>
      <c r="AU93" s="77">
        <f t="shared" si="22"/>
        <v>0</v>
      </c>
      <c r="AV93" s="78"/>
      <c r="AW93" s="77">
        <f t="shared" si="23"/>
        <v>0</v>
      </c>
      <c r="AX93" s="78"/>
      <c r="AY93" s="77">
        <f t="shared" si="24"/>
        <v>0</v>
      </c>
      <c r="AZ93" s="78"/>
      <c r="BA93" s="77">
        <f t="shared" si="25"/>
        <v>0</v>
      </c>
      <c r="BB93" s="78"/>
      <c r="BC93" s="77">
        <f t="shared" si="26"/>
        <v>0</v>
      </c>
      <c r="BD93" s="78"/>
      <c r="BE93" s="77">
        <f t="shared" si="27"/>
        <v>0</v>
      </c>
      <c r="BF93" s="78"/>
      <c r="BG93" s="77">
        <f t="shared" si="28"/>
        <v>0</v>
      </c>
      <c r="BH93" s="78"/>
      <c r="BI93" s="77">
        <f t="shared" si="29"/>
        <v>0</v>
      </c>
      <c r="BJ93" s="78"/>
      <c r="BK93" s="77">
        <f t="shared" si="30"/>
        <v>0</v>
      </c>
      <c r="BL93" s="78"/>
      <c r="BM93" s="77">
        <f t="shared" si="31"/>
        <v>0</v>
      </c>
      <c r="BN93" s="78"/>
      <c r="BO93" s="77">
        <f t="shared" si="32"/>
        <v>0</v>
      </c>
      <c r="BP93" s="78"/>
      <c r="BQ93" s="77">
        <f t="shared" si="33"/>
        <v>0</v>
      </c>
      <c r="BR93" s="78"/>
      <c r="BS93" s="77">
        <f t="shared" si="34"/>
        <v>0</v>
      </c>
      <c r="BT93" s="78"/>
      <c r="BU93" s="77">
        <f t="shared" si="35"/>
        <v>0</v>
      </c>
      <c r="BV93" s="78"/>
      <c r="BW93" s="128">
        <f t="shared" si="36"/>
        <v>0</v>
      </c>
      <c r="BX93" s="78"/>
      <c r="BY93" s="128">
        <f t="shared" si="37"/>
        <v>0</v>
      </c>
      <c r="BZ93" s="78"/>
      <c r="CA93" s="128">
        <f t="shared" si="38"/>
        <v>0</v>
      </c>
      <c r="CB93" s="78"/>
      <c r="CC93" s="128">
        <f t="shared" si="39"/>
        <v>0</v>
      </c>
      <c r="CD93" s="78"/>
      <c r="CE93" s="128">
        <f t="shared" si="40"/>
        <v>0</v>
      </c>
      <c r="CF93" s="78"/>
      <c r="CG93" s="128"/>
      <c r="CH93" s="73">
        <f t="shared" si="42"/>
        <v>0</v>
      </c>
      <c r="CI93" s="74">
        <f t="shared" si="43"/>
        <v>0</v>
      </c>
      <c r="CJ93" s="75">
        <f t="shared" si="44"/>
        <v>2</v>
      </c>
      <c r="CK93" s="75">
        <f t="shared" si="45"/>
        <v>0</v>
      </c>
      <c r="CL93" s="5">
        <f t="shared" si="41"/>
        <v>0</v>
      </c>
      <c r="CM93" s="333">
        <f t="shared" si="46"/>
        <v>0</v>
      </c>
      <c r="CN93" s="334">
        <f t="shared" si="47"/>
        <v>0</v>
      </c>
      <c r="CO93" s="335"/>
      <c r="CP93" s="149">
        <f t="shared" si="48"/>
        <v>0</v>
      </c>
      <c r="CQ93" s="156">
        <f t="shared" si="49"/>
        <v>0</v>
      </c>
      <c r="CR93" s="168">
        <f t="shared" si="50"/>
        <v>0</v>
      </c>
      <c r="CS93" s="169">
        <f t="shared" si="51"/>
        <v>0</v>
      </c>
      <c r="CT93" s="162">
        <f t="shared" si="52"/>
        <v>0</v>
      </c>
      <c r="CU93" s="159">
        <f t="shared" si="53"/>
        <v>0</v>
      </c>
      <c r="CV93" s="175">
        <f t="shared" si="54"/>
        <v>0</v>
      </c>
      <c r="CW93" s="156">
        <f t="shared" si="55"/>
        <v>0</v>
      </c>
      <c r="CX93" s="322">
        <f t="shared" si="56"/>
        <v>0</v>
      </c>
      <c r="CY93" s="138">
        <f t="shared" si="57"/>
        <v>0</v>
      </c>
      <c r="CZ93" s="49"/>
      <c r="DA93" s="49"/>
      <c r="DB93" s="15"/>
    </row>
    <row r="94" spans="1:125" ht="12.75" customHeight="1" x14ac:dyDescent="0.2">
      <c r="A94" s="3"/>
      <c r="B94" s="5">
        <f t="shared" si="58"/>
        <v>26</v>
      </c>
      <c r="C94" s="401" t="s">
        <v>161</v>
      </c>
      <c r="D94" s="402" t="s">
        <v>161</v>
      </c>
      <c r="E94" s="16"/>
      <c r="F94" s="70"/>
      <c r="G94" s="71">
        <f t="shared" si="2"/>
        <v>0</v>
      </c>
      <c r="H94" s="70"/>
      <c r="I94" s="71">
        <f t="shared" si="3"/>
        <v>0</v>
      </c>
      <c r="J94" s="70"/>
      <c r="K94" s="71">
        <f t="shared" si="4"/>
        <v>0</v>
      </c>
      <c r="L94" s="70"/>
      <c r="M94" s="71">
        <f t="shared" si="5"/>
        <v>0</v>
      </c>
      <c r="N94" s="70"/>
      <c r="O94" s="71">
        <f t="shared" si="6"/>
        <v>0</v>
      </c>
      <c r="P94" s="70"/>
      <c r="Q94" s="71">
        <f t="shared" si="7"/>
        <v>0</v>
      </c>
      <c r="R94" s="70"/>
      <c r="S94" s="77">
        <f t="shared" si="8"/>
        <v>0</v>
      </c>
      <c r="T94" s="70"/>
      <c r="U94" s="77">
        <f t="shared" si="9"/>
        <v>0</v>
      </c>
      <c r="V94" s="70"/>
      <c r="W94" s="77">
        <f t="shared" si="10"/>
        <v>0</v>
      </c>
      <c r="X94" s="70"/>
      <c r="Y94" s="77">
        <f t="shared" si="11"/>
        <v>0</v>
      </c>
      <c r="Z94" s="72"/>
      <c r="AA94" s="77">
        <f t="shared" si="12"/>
        <v>0</v>
      </c>
      <c r="AB94" s="72"/>
      <c r="AC94" s="77">
        <f t="shared" si="13"/>
        <v>0</v>
      </c>
      <c r="AD94" s="72"/>
      <c r="AE94" s="77">
        <f t="shared" si="14"/>
        <v>0</v>
      </c>
      <c r="AF94" s="72"/>
      <c r="AG94" s="77">
        <f t="shared" si="15"/>
        <v>0</v>
      </c>
      <c r="AH94" s="72"/>
      <c r="AI94" s="77">
        <f t="shared" si="16"/>
        <v>0</v>
      </c>
      <c r="AJ94" s="72"/>
      <c r="AK94" s="77">
        <f t="shared" si="17"/>
        <v>0</v>
      </c>
      <c r="AL94" s="72"/>
      <c r="AM94" s="77">
        <f t="shared" si="18"/>
        <v>0</v>
      </c>
      <c r="AN94" s="70"/>
      <c r="AO94" s="77">
        <f t="shared" si="19"/>
        <v>0</v>
      </c>
      <c r="AP94" s="70"/>
      <c r="AQ94" s="77">
        <f t="shared" si="20"/>
        <v>0</v>
      </c>
      <c r="AR94" s="78"/>
      <c r="AS94" s="77">
        <f t="shared" si="21"/>
        <v>0</v>
      </c>
      <c r="AT94" s="78"/>
      <c r="AU94" s="77">
        <f t="shared" si="22"/>
        <v>0</v>
      </c>
      <c r="AV94" s="78"/>
      <c r="AW94" s="77">
        <f t="shared" si="23"/>
        <v>0</v>
      </c>
      <c r="AX94" s="78"/>
      <c r="AY94" s="77">
        <f t="shared" si="24"/>
        <v>0</v>
      </c>
      <c r="AZ94" s="78"/>
      <c r="BA94" s="77">
        <f t="shared" si="25"/>
        <v>0</v>
      </c>
      <c r="BB94" s="78"/>
      <c r="BC94" s="77">
        <f t="shared" si="26"/>
        <v>0</v>
      </c>
      <c r="BD94" s="78"/>
      <c r="BE94" s="77">
        <f t="shared" si="27"/>
        <v>0</v>
      </c>
      <c r="BF94" s="78"/>
      <c r="BG94" s="77">
        <f t="shared" si="28"/>
        <v>0</v>
      </c>
      <c r="BH94" s="78"/>
      <c r="BI94" s="77">
        <f t="shared" si="29"/>
        <v>0</v>
      </c>
      <c r="BJ94" s="78"/>
      <c r="BK94" s="77">
        <f t="shared" si="30"/>
        <v>0</v>
      </c>
      <c r="BL94" s="78"/>
      <c r="BM94" s="77">
        <f t="shared" si="31"/>
        <v>0</v>
      </c>
      <c r="BN94" s="78"/>
      <c r="BO94" s="77">
        <f t="shared" si="32"/>
        <v>0</v>
      </c>
      <c r="BP94" s="78"/>
      <c r="BQ94" s="77">
        <f t="shared" si="33"/>
        <v>0</v>
      </c>
      <c r="BR94" s="78"/>
      <c r="BS94" s="77">
        <f t="shared" si="34"/>
        <v>0</v>
      </c>
      <c r="BT94" s="78"/>
      <c r="BU94" s="77">
        <f t="shared" si="35"/>
        <v>0</v>
      </c>
      <c r="BV94" s="78"/>
      <c r="BW94" s="128">
        <f t="shared" si="36"/>
        <v>0</v>
      </c>
      <c r="BX94" s="78"/>
      <c r="BY94" s="128">
        <f t="shared" si="37"/>
        <v>0</v>
      </c>
      <c r="BZ94" s="78"/>
      <c r="CA94" s="128">
        <f t="shared" si="38"/>
        <v>0</v>
      </c>
      <c r="CB94" s="78"/>
      <c r="CC94" s="128">
        <f t="shared" si="39"/>
        <v>0</v>
      </c>
      <c r="CD94" s="78"/>
      <c r="CE94" s="128">
        <f t="shared" si="40"/>
        <v>0</v>
      </c>
      <c r="CF94" s="78"/>
      <c r="CG94" s="128"/>
      <c r="CH94" s="73">
        <f t="shared" si="42"/>
        <v>0</v>
      </c>
      <c r="CI94" s="74">
        <f t="shared" si="43"/>
        <v>0</v>
      </c>
      <c r="CJ94" s="75">
        <f t="shared" si="44"/>
        <v>2</v>
      </c>
      <c r="CK94" s="75">
        <f t="shared" si="45"/>
        <v>0</v>
      </c>
      <c r="CL94" s="5">
        <f t="shared" si="41"/>
        <v>0</v>
      </c>
      <c r="CM94" s="333">
        <f t="shared" si="46"/>
        <v>0</v>
      </c>
      <c r="CN94" s="334">
        <f t="shared" si="47"/>
        <v>0</v>
      </c>
      <c r="CO94" s="335"/>
      <c r="CP94" s="149">
        <f t="shared" si="48"/>
        <v>0</v>
      </c>
      <c r="CQ94" s="156">
        <f t="shared" si="49"/>
        <v>0</v>
      </c>
      <c r="CR94" s="168">
        <f t="shared" si="50"/>
        <v>0</v>
      </c>
      <c r="CS94" s="169">
        <f t="shared" si="51"/>
        <v>0</v>
      </c>
      <c r="CT94" s="162">
        <f t="shared" si="52"/>
        <v>0</v>
      </c>
      <c r="CU94" s="159">
        <f t="shared" si="53"/>
        <v>0</v>
      </c>
      <c r="CV94" s="175">
        <f t="shared" si="54"/>
        <v>0</v>
      </c>
      <c r="CW94" s="156">
        <f t="shared" si="55"/>
        <v>0</v>
      </c>
      <c r="CX94" s="322">
        <f t="shared" si="56"/>
        <v>0</v>
      </c>
      <c r="CY94" s="138">
        <f t="shared" si="57"/>
        <v>0</v>
      </c>
      <c r="CZ94" s="49"/>
      <c r="DA94" s="49"/>
      <c r="DB94" s="15"/>
    </row>
    <row r="95" spans="1:125" ht="12.75" customHeight="1" x14ac:dyDescent="0.2">
      <c r="A95" s="3"/>
      <c r="B95" s="5">
        <f t="shared" si="58"/>
        <v>27</v>
      </c>
      <c r="C95" s="401" t="s">
        <v>162</v>
      </c>
      <c r="D95" s="402" t="s">
        <v>162</v>
      </c>
      <c r="E95" s="16"/>
      <c r="F95" s="70"/>
      <c r="G95" s="71">
        <f t="shared" si="2"/>
        <v>0</v>
      </c>
      <c r="H95" s="70"/>
      <c r="I95" s="71">
        <f t="shared" si="3"/>
        <v>0</v>
      </c>
      <c r="J95" s="70"/>
      <c r="K95" s="71">
        <f t="shared" si="4"/>
        <v>0</v>
      </c>
      <c r="L95" s="70"/>
      <c r="M95" s="71">
        <f t="shared" si="5"/>
        <v>0</v>
      </c>
      <c r="N95" s="70"/>
      <c r="O95" s="71">
        <f t="shared" si="6"/>
        <v>0</v>
      </c>
      <c r="P95" s="70"/>
      <c r="Q95" s="71">
        <f t="shared" si="7"/>
        <v>0</v>
      </c>
      <c r="R95" s="70"/>
      <c r="S95" s="77">
        <f t="shared" si="8"/>
        <v>0</v>
      </c>
      <c r="T95" s="70"/>
      <c r="U95" s="77">
        <f t="shared" si="9"/>
        <v>0</v>
      </c>
      <c r="V95" s="70"/>
      <c r="W95" s="77">
        <f t="shared" si="10"/>
        <v>0</v>
      </c>
      <c r="X95" s="70"/>
      <c r="Y95" s="77">
        <f t="shared" si="11"/>
        <v>0</v>
      </c>
      <c r="Z95" s="72"/>
      <c r="AA95" s="77">
        <f t="shared" si="12"/>
        <v>0</v>
      </c>
      <c r="AB95" s="72"/>
      <c r="AC95" s="77">
        <f t="shared" si="13"/>
        <v>0</v>
      </c>
      <c r="AD95" s="72"/>
      <c r="AE95" s="77">
        <f t="shared" si="14"/>
        <v>0</v>
      </c>
      <c r="AF95" s="72"/>
      <c r="AG95" s="77">
        <f t="shared" si="15"/>
        <v>0</v>
      </c>
      <c r="AH95" s="72"/>
      <c r="AI95" s="77">
        <f t="shared" si="16"/>
        <v>0</v>
      </c>
      <c r="AJ95" s="72"/>
      <c r="AK95" s="77">
        <f t="shared" si="17"/>
        <v>0</v>
      </c>
      <c r="AL95" s="72"/>
      <c r="AM95" s="77">
        <f t="shared" si="18"/>
        <v>0</v>
      </c>
      <c r="AN95" s="70"/>
      <c r="AO95" s="77">
        <f t="shared" si="19"/>
        <v>0</v>
      </c>
      <c r="AP95" s="70"/>
      <c r="AQ95" s="77">
        <f t="shared" si="20"/>
        <v>0</v>
      </c>
      <c r="AR95" s="78"/>
      <c r="AS95" s="77">
        <f t="shared" si="21"/>
        <v>0</v>
      </c>
      <c r="AT95" s="78"/>
      <c r="AU95" s="77">
        <f t="shared" si="22"/>
        <v>0</v>
      </c>
      <c r="AV95" s="78"/>
      <c r="AW95" s="77">
        <f t="shared" si="23"/>
        <v>0</v>
      </c>
      <c r="AX95" s="78"/>
      <c r="AY95" s="77">
        <f t="shared" si="24"/>
        <v>0</v>
      </c>
      <c r="AZ95" s="78"/>
      <c r="BA95" s="77">
        <f t="shared" si="25"/>
        <v>0</v>
      </c>
      <c r="BB95" s="78"/>
      <c r="BC95" s="77">
        <f t="shared" si="26"/>
        <v>0</v>
      </c>
      <c r="BD95" s="78"/>
      <c r="BE95" s="77">
        <f t="shared" si="27"/>
        <v>0</v>
      </c>
      <c r="BF95" s="78"/>
      <c r="BG95" s="77">
        <f t="shared" si="28"/>
        <v>0</v>
      </c>
      <c r="BH95" s="78"/>
      <c r="BI95" s="77">
        <f t="shared" si="29"/>
        <v>0</v>
      </c>
      <c r="BJ95" s="78"/>
      <c r="BK95" s="77">
        <f t="shared" si="30"/>
        <v>0</v>
      </c>
      <c r="BL95" s="78"/>
      <c r="BM95" s="77">
        <f t="shared" si="31"/>
        <v>0</v>
      </c>
      <c r="BN95" s="78"/>
      <c r="BO95" s="77">
        <f t="shared" si="32"/>
        <v>0</v>
      </c>
      <c r="BP95" s="78"/>
      <c r="BQ95" s="77">
        <f t="shared" si="33"/>
        <v>0</v>
      </c>
      <c r="BR95" s="78"/>
      <c r="BS95" s="77">
        <f t="shared" si="34"/>
        <v>0</v>
      </c>
      <c r="BT95" s="78"/>
      <c r="BU95" s="77">
        <f t="shared" si="35"/>
        <v>0</v>
      </c>
      <c r="BV95" s="78"/>
      <c r="BW95" s="128">
        <f t="shared" si="36"/>
        <v>0</v>
      </c>
      <c r="BX95" s="78"/>
      <c r="BY95" s="128">
        <f t="shared" si="37"/>
        <v>0</v>
      </c>
      <c r="BZ95" s="78"/>
      <c r="CA95" s="128">
        <f t="shared" si="38"/>
        <v>0</v>
      </c>
      <c r="CB95" s="78"/>
      <c r="CC95" s="128">
        <f t="shared" si="39"/>
        <v>0</v>
      </c>
      <c r="CD95" s="78"/>
      <c r="CE95" s="128">
        <f t="shared" si="40"/>
        <v>0</v>
      </c>
      <c r="CF95" s="78"/>
      <c r="CG95" s="128"/>
      <c r="CH95" s="73">
        <f t="shared" si="42"/>
        <v>0</v>
      </c>
      <c r="CI95" s="74">
        <f t="shared" si="43"/>
        <v>0</v>
      </c>
      <c r="CJ95" s="75">
        <f t="shared" si="44"/>
        <v>2</v>
      </c>
      <c r="CK95" s="75">
        <f t="shared" si="45"/>
        <v>0</v>
      </c>
      <c r="CL95" s="5">
        <f t="shared" si="41"/>
        <v>0</v>
      </c>
      <c r="CM95" s="333">
        <f t="shared" si="46"/>
        <v>0</v>
      </c>
      <c r="CN95" s="334">
        <f t="shared" si="47"/>
        <v>0</v>
      </c>
      <c r="CO95" s="335"/>
      <c r="CP95" s="149">
        <f t="shared" si="48"/>
        <v>0</v>
      </c>
      <c r="CQ95" s="156">
        <f t="shared" si="49"/>
        <v>0</v>
      </c>
      <c r="CR95" s="168">
        <f t="shared" si="50"/>
        <v>0</v>
      </c>
      <c r="CS95" s="169">
        <f t="shared" si="51"/>
        <v>0</v>
      </c>
      <c r="CT95" s="162">
        <f t="shared" si="52"/>
        <v>0</v>
      </c>
      <c r="CU95" s="159">
        <f t="shared" si="53"/>
        <v>0</v>
      </c>
      <c r="CV95" s="175">
        <f t="shared" si="54"/>
        <v>0</v>
      </c>
      <c r="CW95" s="156">
        <f t="shared" si="55"/>
        <v>0</v>
      </c>
      <c r="CX95" s="322">
        <f t="shared" si="56"/>
        <v>0</v>
      </c>
      <c r="CY95" s="138">
        <f t="shared" si="57"/>
        <v>0</v>
      </c>
      <c r="CZ95" s="49"/>
      <c r="DA95" s="49"/>
      <c r="DB95" s="15"/>
    </row>
    <row r="96" spans="1:125" ht="12.75" customHeight="1" x14ac:dyDescent="0.2">
      <c r="A96" s="3"/>
      <c r="B96" s="5">
        <f t="shared" si="58"/>
        <v>28</v>
      </c>
      <c r="C96" s="401" t="s">
        <v>163</v>
      </c>
      <c r="D96" s="402" t="s">
        <v>163</v>
      </c>
      <c r="E96" s="16"/>
      <c r="F96" s="70"/>
      <c r="G96" s="71">
        <f t="shared" si="2"/>
        <v>0</v>
      </c>
      <c r="H96" s="70"/>
      <c r="I96" s="71">
        <f t="shared" si="3"/>
        <v>0</v>
      </c>
      <c r="J96" s="70"/>
      <c r="K96" s="71">
        <f t="shared" si="4"/>
        <v>0</v>
      </c>
      <c r="L96" s="70"/>
      <c r="M96" s="71">
        <f t="shared" si="5"/>
        <v>0</v>
      </c>
      <c r="N96" s="70"/>
      <c r="O96" s="71">
        <f t="shared" si="6"/>
        <v>0</v>
      </c>
      <c r="P96" s="70"/>
      <c r="Q96" s="71">
        <f t="shared" si="7"/>
        <v>0</v>
      </c>
      <c r="R96" s="70"/>
      <c r="S96" s="77">
        <f t="shared" si="8"/>
        <v>0</v>
      </c>
      <c r="T96" s="70"/>
      <c r="U96" s="77">
        <f t="shared" si="9"/>
        <v>0</v>
      </c>
      <c r="V96" s="70"/>
      <c r="W96" s="77">
        <f t="shared" si="10"/>
        <v>0</v>
      </c>
      <c r="X96" s="70"/>
      <c r="Y96" s="77">
        <f t="shared" si="11"/>
        <v>0</v>
      </c>
      <c r="Z96" s="72"/>
      <c r="AA96" s="77">
        <f t="shared" si="12"/>
        <v>0</v>
      </c>
      <c r="AB96" s="72"/>
      <c r="AC96" s="77">
        <f t="shared" si="13"/>
        <v>0</v>
      </c>
      <c r="AD96" s="72"/>
      <c r="AE96" s="77">
        <f t="shared" si="14"/>
        <v>0</v>
      </c>
      <c r="AF96" s="72"/>
      <c r="AG96" s="77">
        <f t="shared" si="15"/>
        <v>0</v>
      </c>
      <c r="AH96" s="72"/>
      <c r="AI96" s="77">
        <f t="shared" si="16"/>
        <v>0</v>
      </c>
      <c r="AJ96" s="72"/>
      <c r="AK96" s="77">
        <f t="shared" si="17"/>
        <v>0</v>
      </c>
      <c r="AL96" s="72"/>
      <c r="AM96" s="77">
        <f t="shared" si="18"/>
        <v>0</v>
      </c>
      <c r="AN96" s="70"/>
      <c r="AO96" s="77">
        <f t="shared" si="19"/>
        <v>0</v>
      </c>
      <c r="AP96" s="70"/>
      <c r="AQ96" s="77">
        <f t="shared" si="20"/>
        <v>0</v>
      </c>
      <c r="AR96" s="78"/>
      <c r="AS96" s="77">
        <f t="shared" si="21"/>
        <v>0</v>
      </c>
      <c r="AT96" s="78"/>
      <c r="AU96" s="77">
        <f t="shared" si="22"/>
        <v>0</v>
      </c>
      <c r="AV96" s="78"/>
      <c r="AW96" s="77">
        <f t="shared" si="23"/>
        <v>0</v>
      </c>
      <c r="AX96" s="78"/>
      <c r="AY96" s="77">
        <f t="shared" si="24"/>
        <v>0</v>
      </c>
      <c r="AZ96" s="78"/>
      <c r="BA96" s="77">
        <f t="shared" si="25"/>
        <v>0</v>
      </c>
      <c r="BB96" s="78"/>
      <c r="BC96" s="77">
        <f t="shared" si="26"/>
        <v>0</v>
      </c>
      <c r="BD96" s="78"/>
      <c r="BE96" s="77">
        <f t="shared" si="27"/>
        <v>0</v>
      </c>
      <c r="BF96" s="78"/>
      <c r="BG96" s="77">
        <f t="shared" si="28"/>
        <v>0</v>
      </c>
      <c r="BH96" s="78"/>
      <c r="BI96" s="77">
        <f t="shared" si="29"/>
        <v>0</v>
      </c>
      <c r="BJ96" s="78"/>
      <c r="BK96" s="77">
        <f t="shared" si="30"/>
        <v>0</v>
      </c>
      <c r="BL96" s="78"/>
      <c r="BM96" s="77">
        <f t="shared" si="31"/>
        <v>0</v>
      </c>
      <c r="BN96" s="78"/>
      <c r="BO96" s="77">
        <f t="shared" si="32"/>
        <v>0</v>
      </c>
      <c r="BP96" s="78"/>
      <c r="BQ96" s="77">
        <f t="shared" si="33"/>
        <v>0</v>
      </c>
      <c r="BR96" s="78"/>
      <c r="BS96" s="77">
        <f t="shared" si="34"/>
        <v>0</v>
      </c>
      <c r="BT96" s="78"/>
      <c r="BU96" s="77">
        <f t="shared" si="35"/>
        <v>0</v>
      </c>
      <c r="BV96" s="78"/>
      <c r="BW96" s="128">
        <f t="shared" si="36"/>
        <v>0</v>
      </c>
      <c r="BX96" s="78"/>
      <c r="BY96" s="128">
        <f t="shared" si="37"/>
        <v>0</v>
      </c>
      <c r="BZ96" s="78"/>
      <c r="CA96" s="128">
        <f t="shared" si="38"/>
        <v>0</v>
      </c>
      <c r="CB96" s="78"/>
      <c r="CC96" s="128">
        <f t="shared" si="39"/>
        <v>0</v>
      </c>
      <c r="CD96" s="78"/>
      <c r="CE96" s="128">
        <f t="shared" si="40"/>
        <v>0</v>
      </c>
      <c r="CF96" s="78"/>
      <c r="CG96" s="128"/>
      <c r="CH96" s="73">
        <f t="shared" si="42"/>
        <v>0</v>
      </c>
      <c r="CI96" s="74">
        <f t="shared" si="43"/>
        <v>0</v>
      </c>
      <c r="CJ96" s="75">
        <f t="shared" si="44"/>
        <v>2</v>
      </c>
      <c r="CK96" s="75">
        <f t="shared" si="45"/>
        <v>0</v>
      </c>
      <c r="CL96" s="5">
        <f t="shared" si="41"/>
        <v>0</v>
      </c>
      <c r="CM96" s="333">
        <f t="shared" si="46"/>
        <v>0</v>
      </c>
      <c r="CN96" s="334">
        <f t="shared" si="47"/>
        <v>0</v>
      </c>
      <c r="CO96" s="335"/>
      <c r="CP96" s="149">
        <f t="shared" si="48"/>
        <v>0</v>
      </c>
      <c r="CQ96" s="156">
        <f t="shared" si="49"/>
        <v>0</v>
      </c>
      <c r="CR96" s="168">
        <f t="shared" si="50"/>
        <v>0</v>
      </c>
      <c r="CS96" s="169">
        <f t="shared" si="51"/>
        <v>0</v>
      </c>
      <c r="CT96" s="162">
        <f t="shared" si="52"/>
        <v>0</v>
      </c>
      <c r="CU96" s="159">
        <f t="shared" si="53"/>
        <v>0</v>
      </c>
      <c r="CV96" s="175">
        <f t="shared" si="54"/>
        <v>0</v>
      </c>
      <c r="CW96" s="156">
        <f t="shared" si="55"/>
        <v>0</v>
      </c>
      <c r="CX96" s="322">
        <f t="shared" si="56"/>
        <v>0</v>
      </c>
      <c r="CY96" s="138">
        <f t="shared" si="57"/>
        <v>0</v>
      </c>
      <c r="CZ96" s="364"/>
      <c r="DA96" s="364"/>
      <c r="DB96" s="15"/>
    </row>
    <row r="97" spans="1:106" ht="12.75" customHeight="1" x14ac:dyDescent="0.2">
      <c r="A97" s="3"/>
      <c r="B97" s="5">
        <f t="shared" si="58"/>
        <v>29</v>
      </c>
      <c r="C97" s="401" t="s">
        <v>164</v>
      </c>
      <c r="D97" s="402" t="s">
        <v>164</v>
      </c>
      <c r="E97" s="16"/>
      <c r="F97" s="70"/>
      <c r="G97" s="71">
        <f t="shared" si="2"/>
        <v>0</v>
      </c>
      <c r="H97" s="70"/>
      <c r="I97" s="71">
        <f t="shared" si="3"/>
        <v>0</v>
      </c>
      <c r="J97" s="70"/>
      <c r="K97" s="71">
        <f t="shared" si="4"/>
        <v>0</v>
      </c>
      <c r="L97" s="70"/>
      <c r="M97" s="71">
        <f t="shared" si="5"/>
        <v>0</v>
      </c>
      <c r="N97" s="70"/>
      <c r="O97" s="71">
        <f t="shared" si="6"/>
        <v>0</v>
      </c>
      <c r="P97" s="70"/>
      <c r="Q97" s="71">
        <f t="shared" si="7"/>
        <v>0</v>
      </c>
      <c r="R97" s="70"/>
      <c r="S97" s="77">
        <f t="shared" si="8"/>
        <v>0</v>
      </c>
      <c r="T97" s="70"/>
      <c r="U97" s="77">
        <f t="shared" si="9"/>
        <v>0</v>
      </c>
      <c r="V97" s="70"/>
      <c r="W97" s="77">
        <f t="shared" si="10"/>
        <v>0</v>
      </c>
      <c r="X97" s="70"/>
      <c r="Y97" s="77">
        <f t="shared" si="11"/>
        <v>0</v>
      </c>
      <c r="Z97" s="72"/>
      <c r="AA97" s="77">
        <f t="shared" si="12"/>
        <v>0</v>
      </c>
      <c r="AB97" s="72"/>
      <c r="AC97" s="77">
        <f t="shared" si="13"/>
        <v>0</v>
      </c>
      <c r="AD97" s="72"/>
      <c r="AE97" s="77">
        <f t="shared" si="14"/>
        <v>0</v>
      </c>
      <c r="AF97" s="72"/>
      <c r="AG97" s="77">
        <f t="shared" si="15"/>
        <v>0</v>
      </c>
      <c r="AH97" s="72"/>
      <c r="AI97" s="77">
        <f t="shared" si="16"/>
        <v>0</v>
      </c>
      <c r="AJ97" s="72"/>
      <c r="AK97" s="77">
        <f t="shared" si="17"/>
        <v>0</v>
      </c>
      <c r="AL97" s="72"/>
      <c r="AM97" s="77">
        <f t="shared" si="18"/>
        <v>0</v>
      </c>
      <c r="AN97" s="70"/>
      <c r="AO97" s="77">
        <f t="shared" si="19"/>
        <v>0</v>
      </c>
      <c r="AP97" s="70"/>
      <c r="AQ97" s="77">
        <f t="shared" si="20"/>
        <v>0</v>
      </c>
      <c r="AR97" s="78"/>
      <c r="AS97" s="77">
        <f t="shared" si="21"/>
        <v>0</v>
      </c>
      <c r="AT97" s="78"/>
      <c r="AU97" s="77">
        <f t="shared" si="22"/>
        <v>0</v>
      </c>
      <c r="AV97" s="78"/>
      <c r="AW97" s="77">
        <f t="shared" si="23"/>
        <v>0</v>
      </c>
      <c r="AX97" s="78"/>
      <c r="AY97" s="77">
        <f t="shared" si="24"/>
        <v>0</v>
      </c>
      <c r="AZ97" s="78"/>
      <c r="BA97" s="77">
        <f t="shared" si="25"/>
        <v>0</v>
      </c>
      <c r="BB97" s="78"/>
      <c r="BC97" s="77">
        <f t="shared" si="26"/>
        <v>0</v>
      </c>
      <c r="BD97" s="78"/>
      <c r="BE97" s="77">
        <f t="shared" si="27"/>
        <v>0</v>
      </c>
      <c r="BF97" s="78"/>
      <c r="BG97" s="77">
        <f t="shared" si="28"/>
        <v>0</v>
      </c>
      <c r="BH97" s="78"/>
      <c r="BI97" s="77">
        <f t="shared" si="29"/>
        <v>0</v>
      </c>
      <c r="BJ97" s="78"/>
      <c r="BK97" s="77">
        <f t="shared" si="30"/>
        <v>0</v>
      </c>
      <c r="BL97" s="78"/>
      <c r="BM97" s="77">
        <f t="shared" si="31"/>
        <v>0</v>
      </c>
      <c r="BN97" s="78"/>
      <c r="BO97" s="77">
        <f t="shared" si="32"/>
        <v>0</v>
      </c>
      <c r="BP97" s="78"/>
      <c r="BQ97" s="77">
        <f t="shared" si="33"/>
        <v>0</v>
      </c>
      <c r="BR97" s="78"/>
      <c r="BS97" s="77">
        <f t="shared" si="34"/>
        <v>0</v>
      </c>
      <c r="BT97" s="78"/>
      <c r="BU97" s="77">
        <f t="shared" si="35"/>
        <v>0</v>
      </c>
      <c r="BV97" s="78"/>
      <c r="BW97" s="128">
        <f t="shared" si="36"/>
        <v>0</v>
      </c>
      <c r="BX97" s="78"/>
      <c r="BY97" s="128">
        <f t="shared" si="37"/>
        <v>0</v>
      </c>
      <c r="BZ97" s="78"/>
      <c r="CA97" s="128">
        <f t="shared" si="38"/>
        <v>0</v>
      </c>
      <c r="CB97" s="78"/>
      <c r="CC97" s="128">
        <f t="shared" si="39"/>
        <v>0</v>
      </c>
      <c r="CD97" s="78"/>
      <c r="CE97" s="128">
        <f t="shared" si="40"/>
        <v>0</v>
      </c>
      <c r="CF97" s="78"/>
      <c r="CG97" s="128"/>
      <c r="CH97" s="73">
        <f t="shared" si="42"/>
        <v>0</v>
      </c>
      <c r="CI97" s="74">
        <f t="shared" si="43"/>
        <v>0</v>
      </c>
      <c r="CJ97" s="75">
        <f t="shared" si="44"/>
        <v>2</v>
      </c>
      <c r="CK97" s="75">
        <f t="shared" si="45"/>
        <v>0</v>
      </c>
      <c r="CL97" s="5">
        <f t="shared" si="41"/>
        <v>0</v>
      </c>
      <c r="CM97" s="333">
        <f t="shared" si="46"/>
        <v>0</v>
      </c>
      <c r="CN97" s="334">
        <f t="shared" si="47"/>
        <v>0</v>
      </c>
      <c r="CO97" s="335"/>
      <c r="CP97" s="149">
        <f t="shared" si="48"/>
        <v>0</v>
      </c>
      <c r="CQ97" s="156">
        <f t="shared" si="49"/>
        <v>0</v>
      </c>
      <c r="CR97" s="168">
        <f t="shared" si="50"/>
        <v>0</v>
      </c>
      <c r="CS97" s="169">
        <f t="shared" si="51"/>
        <v>0</v>
      </c>
      <c r="CT97" s="162">
        <f t="shared" si="52"/>
        <v>0</v>
      </c>
      <c r="CU97" s="159">
        <f t="shared" si="53"/>
        <v>0</v>
      </c>
      <c r="CV97" s="175">
        <f t="shared" si="54"/>
        <v>0</v>
      </c>
      <c r="CW97" s="156">
        <f t="shared" si="55"/>
        <v>0</v>
      </c>
      <c r="CX97" s="322">
        <f t="shared" si="56"/>
        <v>0</v>
      </c>
      <c r="CY97" s="138">
        <f t="shared" si="57"/>
        <v>0</v>
      </c>
      <c r="CZ97" s="364"/>
      <c r="DA97" s="364"/>
      <c r="DB97" s="15"/>
    </row>
    <row r="98" spans="1:106" ht="12.75" customHeight="1" x14ac:dyDescent="0.2">
      <c r="A98" s="3"/>
      <c r="B98" s="5">
        <f t="shared" si="58"/>
        <v>30</v>
      </c>
      <c r="C98" s="401" t="s">
        <v>165</v>
      </c>
      <c r="D98" s="402" t="s">
        <v>165</v>
      </c>
      <c r="E98" s="16"/>
      <c r="F98" s="70"/>
      <c r="G98" s="71">
        <f t="shared" si="2"/>
        <v>0</v>
      </c>
      <c r="H98" s="70"/>
      <c r="I98" s="71">
        <f t="shared" si="3"/>
        <v>0</v>
      </c>
      <c r="J98" s="70"/>
      <c r="K98" s="71">
        <f t="shared" si="4"/>
        <v>0</v>
      </c>
      <c r="L98" s="70"/>
      <c r="M98" s="71">
        <f t="shared" si="5"/>
        <v>0</v>
      </c>
      <c r="N98" s="70"/>
      <c r="O98" s="71">
        <f t="shared" si="6"/>
        <v>0</v>
      </c>
      <c r="P98" s="70"/>
      <c r="Q98" s="71">
        <f t="shared" si="7"/>
        <v>0</v>
      </c>
      <c r="R98" s="70"/>
      <c r="S98" s="77">
        <f t="shared" si="8"/>
        <v>0</v>
      </c>
      <c r="T98" s="70"/>
      <c r="U98" s="77">
        <f t="shared" si="9"/>
        <v>0</v>
      </c>
      <c r="V98" s="70"/>
      <c r="W98" s="77">
        <f t="shared" si="10"/>
        <v>0</v>
      </c>
      <c r="X98" s="70"/>
      <c r="Y98" s="77">
        <f t="shared" si="11"/>
        <v>0</v>
      </c>
      <c r="Z98" s="72"/>
      <c r="AA98" s="77">
        <f t="shared" si="12"/>
        <v>0</v>
      </c>
      <c r="AB98" s="72"/>
      <c r="AC98" s="77">
        <f t="shared" si="13"/>
        <v>0</v>
      </c>
      <c r="AD98" s="72"/>
      <c r="AE98" s="77">
        <f t="shared" si="14"/>
        <v>0</v>
      </c>
      <c r="AF98" s="72"/>
      <c r="AG98" s="77">
        <f t="shared" si="15"/>
        <v>0</v>
      </c>
      <c r="AH98" s="72"/>
      <c r="AI98" s="77">
        <f t="shared" si="16"/>
        <v>0</v>
      </c>
      <c r="AJ98" s="72"/>
      <c r="AK98" s="77">
        <f t="shared" si="17"/>
        <v>0</v>
      </c>
      <c r="AL98" s="72"/>
      <c r="AM98" s="77">
        <f t="shared" si="18"/>
        <v>0</v>
      </c>
      <c r="AN98" s="70"/>
      <c r="AO98" s="77">
        <f t="shared" si="19"/>
        <v>0</v>
      </c>
      <c r="AP98" s="70"/>
      <c r="AQ98" s="77">
        <f t="shared" si="20"/>
        <v>0</v>
      </c>
      <c r="AR98" s="78"/>
      <c r="AS98" s="77">
        <f t="shared" si="21"/>
        <v>0</v>
      </c>
      <c r="AT98" s="78"/>
      <c r="AU98" s="77">
        <f t="shared" si="22"/>
        <v>0</v>
      </c>
      <c r="AV98" s="78"/>
      <c r="AW98" s="77">
        <f t="shared" si="23"/>
        <v>0</v>
      </c>
      <c r="AX98" s="78"/>
      <c r="AY98" s="77">
        <f t="shared" si="24"/>
        <v>0</v>
      </c>
      <c r="AZ98" s="78"/>
      <c r="BA98" s="77">
        <f t="shared" si="25"/>
        <v>0</v>
      </c>
      <c r="BB98" s="78"/>
      <c r="BC98" s="77">
        <f t="shared" si="26"/>
        <v>0</v>
      </c>
      <c r="BD98" s="78"/>
      <c r="BE98" s="77">
        <f t="shared" si="27"/>
        <v>0</v>
      </c>
      <c r="BF98" s="78"/>
      <c r="BG98" s="77">
        <f t="shared" si="28"/>
        <v>0</v>
      </c>
      <c r="BH98" s="78"/>
      <c r="BI98" s="77">
        <f t="shared" si="29"/>
        <v>0</v>
      </c>
      <c r="BJ98" s="78"/>
      <c r="BK98" s="77">
        <f t="shared" si="30"/>
        <v>0</v>
      </c>
      <c r="BL98" s="78"/>
      <c r="BM98" s="77">
        <f t="shared" si="31"/>
        <v>0</v>
      </c>
      <c r="BN98" s="78"/>
      <c r="BO98" s="77">
        <f t="shared" si="32"/>
        <v>0</v>
      </c>
      <c r="BP98" s="78"/>
      <c r="BQ98" s="77">
        <f t="shared" si="33"/>
        <v>0</v>
      </c>
      <c r="BR98" s="78"/>
      <c r="BS98" s="77">
        <f t="shared" si="34"/>
        <v>0</v>
      </c>
      <c r="BT98" s="78"/>
      <c r="BU98" s="77">
        <f t="shared" si="35"/>
        <v>0</v>
      </c>
      <c r="BV98" s="78"/>
      <c r="BW98" s="128">
        <f t="shared" si="36"/>
        <v>0</v>
      </c>
      <c r="BX98" s="78"/>
      <c r="BY98" s="128">
        <f t="shared" si="37"/>
        <v>0</v>
      </c>
      <c r="BZ98" s="78"/>
      <c r="CA98" s="128">
        <f t="shared" si="38"/>
        <v>0</v>
      </c>
      <c r="CB98" s="78"/>
      <c r="CC98" s="128">
        <f t="shared" si="39"/>
        <v>0</v>
      </c>
      <c r="CD98" s="78"/>
      <c r="CE98" s="128">
        <f t="shared" si="40"/>
        <v>0</v>
      </c>
      <c r="CF98" s="78"/>
      <c r="CG98" s="128"/>
      <c r="CH98" s="73">
        <f t="shared" si="42"/>
        <v>0</v>
      </c>
      <c r="CI98" s="74">
        <f t="shared" si="43"/>
        <v>0</v>
      </c>
      <c r="CJ98" s="75">
        <f t="shared" si="44"/>
        <v>2</v>
      </c>
      <c r="CK98" s="75">
        <f t="shared" si="45"/>
        <v>0</v>
      </c>
      <c r="CL98" s="5">
        <f t="shared" si="41"/>
        <v>0</v>
      </c>
      <c r="CM98" s="333">
        <f t="shared" si="46"/>
        <v>0</v>
      </c>
      <c r="CN98" s="334">
        <f t="shared" si="47"/>
        <v>0</v>
      </c>
      <c r="CO98" s="335"/>
      <c r="CP98" s="149">
        <f t="shared" si="48"/>
        <v>0</v>
      </c>
      <c r="CQ98" s="156">
        <f t="shared" si="49"/>
        <v>0</v>
      </c>
      <c r="CR98" s="168">
        <f t="shared" si="50"/>
        <v>0</v>
      </c>
      <c r="CS98" s="169">
        <f t="shared" si="51"/>
        <v>0</v>
      </c>
      <c r="CT98" s="162">
        <f t="shared" si="52"/>
        <v>0</v>
      </c>
      <c r="CU98" s="159">
        <f t="shared" si="53"/>
        <v>0</v>
      </c>
      <c r="CV98" s="175">
        <f t="shared" si="54"/>
        <v>0</v>
      </c>
      <c r="CW98" s="156">
        <f t="shared" si="55"/>
        <v>0</v>
      </c>
      <c r="CX98" s="322">
        <f t="shared" si="56"/>
        <v>0</v>
      </c>
      <c r="CY98" s="138">
        <f t="shared" si="57"/>
        <v>0</v>
      </c>
      <c r="CZ98" s="364"/>
      <c r="DA98" s="364"/>
      <c r="DB98" s="15"/>
    </row>
    <row r="99" spans="1:106" ht="12.75" customHeight="1" x14ac:dyDescent="0.2">
      <c r="A99" s="3"/>
      <c r="B99" s="5">
        <f t="shared" si="58"/>
        <v>31</v>
      </c>
      <c r="C99" s="401" t="s">
        <v>166</v>
      </c>
      <c r="D99" s="402" t="s">
        <v>166</v>
      </c>
      <c r="E99" s="16"/>
      <c r="F99" s="70"/>
      <c r="G99" s="71">
        <f t="shared" si="2"/>
        <v>0</v>
      </c>
      <c r="H99" s="70"/>
      <c r="I99" s="71">
        <f t="shared" si="3"/>
        <v>0</v>
      </c>
      <c r="J99" s="70"/>
      <c r="K99" s="71">
        <f t="shared" si="4"/>
        <v>0</v>
      </c>
      <c r="L99" s="70"/>
      <c r="M99" s="71">
        <f t="shared" si="5"/>
        <v>0</v>
      </c>
      <c r="N99" s="70"/>
      <c r="O99" s="71">
        <f t="shared" si="6"/>
        <v>0</v>
      </c>
      <c r="P99" s="70"/>
      <c r="Q99" s="71">
        <f t="shared" si="7"/>
        <v>0</v>
      </c>
      <c r="R99" s="70"/>
      <c r="S99" s="77">
        <f t="shared" si="8"/>
        <v>0</v>
      </c>
      <c r="T99" s="70"/>
      <c r="U99" s="77">
        <f t="shared" si="9"/>
        <v>0</v>
      </c>
      <c r="V99" s="70"/>
      <c r="W99" s="77">
        <f t="shared" si="10"/>
        <v>0</v>
      </c>
      <c r="X99" s="70"/>
      <c r="Y99" s="77">
        <f t="shared" si="11"/>
        <v>0</v>
      </c>
      <c r="Z99" s="72"/>
      <c r="AA99" s="77">
        <f t="shared" si="12"/>
        <v>0</v>
      </c>
      <c r="AB99" s="72"/>
      <c r="AC99" s="77">
        <f t="shared" si="13"/>
        <v>0</v>
      </c>
      <c r="AD99" s="72"/>
      <c r="AE99" s="77">
        <f t="shared" si="14"/>
        <v>0</v>
      </c>
      <c r="AF99" s="72"/>
      <c r="AG99" s="77">
        <f t="shared" si="15"/>
        <v>0</v>
      </c>
      <c r="AH99" s="72"/>
      <c r="AI99" s="77">
        <f t="shared" si="16"/>
        <v>0</v>
      </c>
      <c r="AJ99" s="72"/>
      <c r="AK99" s="77">
        <f t="shared" si="17"/>
        <v>0</v>
      </c>
      <c r="AL99" s="72"/>
      <c r="AM99" s="77">
        <f t="shared" si="18"/>
        <v>0</v>
      </c>
      <c r="AN99" s="70"/>
      <c r="AO99" s="77">
        <f t="shared" si="19"/>
        <v>0</v>
      </c>
      <c r="AP99" s="70"/>
      <c r="AQ99" s="77">
        <f t="shared" si="20"/>
        <v>0</v>
      </c>
      <c r="AR99" s="78"/>
      <c r="AS99" s="77">
        <f t="shared" si="21"/>
        <v>0</v>
      </c>
      <c r="AT99" s="78"/>
      <c r="AU99" s="77">
        <f t="shared" si="22"/>
        <v>0</v>
      </c>
      <c r="AV99" s="78"/>
      <c r="AW99" s="77">
        <f t="shared" si="23"/>
        <v>0</v>
      </c>
      <c r="AX99" s="78"/>
      <c r="AY99" s="77">
        <f t="shared" si="24"/>
        <v>0</v>
      </c>
      <c r="AZ99" s="78"/>
      <c r="BA99" s="77">
        <f t="shared" si="25"/>
        <v>0</v>
      </c>
      <c r="BB99" s="78"/>
      <c r="BC99" s="77">
        <f t="shared" si="26"/>
        <v>0</v>
      </c>
      <c r="BD99" s="78"/>
      <c r="BE99" s="77">
        <f t="shared" si="27"/>
        <v>0</v>
      </c>
      <c r="BF99" s="78"/>
      <c r="BG99" s="77">
        <f t="shared" si="28"/>
        <v>0</v>
      </c>
      <c r="BH99" s="78"/>
      <c r="BI99" s="77">
        <f t="shared" si="29"/>
        <v>0</v>
      </c>
      <c r="BJ99" s="78"/>
      <c r="BK99" s="77">
        <f t="shared" si="30"/>
        <v>0</v>
      </c>
      <c r="BL99" s="78"/>
      <c r="BM99" s="77">
        <f t="shared" si="31"/>
        <v>0</v>
      </c>
      <c r="BN99" s="78"/>
      <c r="BO99" s="77">
        <f t="shared" si="32"/>
        <v>0</v>
      </c>
      <c r="BP99" s="78"/>
      <c r="BQ99" s="77">
        <f t="shared" si="33"/>
        <v>0</v>
      </c>
      <c r="BR99" s="78"/>
      <c r="BS99" s="77">
        <f t="shared" si="34"/>
        <v>0</v>
      </c>
      <c r="BT99" s="78"/>
      <c r="BU99" s="77">
        <f t="shared" si="35"/>
        <v>0</v>
      </c>
      <c r="BV99" s="78"/>
      <c r="BW99" s="128">
        <f t="shared" si="36"/>
        <v>0</v>
      </c>
      <c r="BX99" s="78"/>
      <c r="BY99" s="128">
        <f t="shared" si="37"/>
        <v>0</v>
      </c>
      <c r="BZ99" s="78"/>
      <c r="CA99" s="128">
        <f t="shared" si="38"/>
        <v>0</v>
      </c>
      <c r="CB99" s="78"/>
      <c r="CC99" s="128">
        <f t="shared" si="39"/>
        <v>0</v>
      </c>
      <c r="CD99" s="78"/>
      <c r="CE99" s="128">
        <f t="shared" si="40"/>
        <v>0</v>
      </c>
      <c r="CF99" s="78"/>
      <c r="CG99" s="128"/>
      <c r="CH99" s="73">
        <f t="shared" si="42"/>
        <v>0</v>
      </c>
      <c r="CI99" s="74">
        <f t="shared" si="43"/>
        <v>0</v>
      </c>
      <c r="CJ99" s="75">
        <f t="shared" si="44"/>
        <v>2</v>
      </c>
      <c r="CK99" s="75">
        <f t="shared" si="45"/>
        <v>0</v>
      </c>
      <c r="CL99" s="5">
        <f t="shared" si="41"/>
        <v>0</v>
      </c>
      <c r="CM99" s="333">
        <f t="shared" si="46"/>
        <v>0</v>
      </c>
      <c r="CN99" s="334">
        <f t="shared" si="47"/>
        <v>0</v>
      </c>
      <c r="CO99" s="335"/>
      <c r="CP99" s="149">
        <f t="shared" si="48"/>
        <v>0</v>
      </c>
      <c r="CQ99" s="156">
        <f t="shared" si="49"/>
        <v>0</v>
      </c>
      <c r="CR99" s="168">
        <f t="shared" si="50"/>
        <v>0</v>
      </c>
      <c r="CS99" s="169">
        <f t="shared" si="51"/>
        <v>0</v>
      </c>
      <c r="CT99" s="162">
        <f t="shared" si="52"/>
        <v>0</v>
      </c>
      <c r="CU99" s="159">
        <f t="shared" si="53"/>
        <v>0</v>
      </c>
      <c r="CV99" s="175">
        <f t="shared" si="54"/>
        <v>0</v>
      </c>
      <c r="CW99" s="156">
        <f t="shared" si="55"/>
        <v>0</v>
      </c>
      <c r="CX99" s="322">
        <f t="shared" si="56"/>
        <v>0</v>
      </c>
      <c r="CY99" s="138">
        <f t="shared" si="57"/>
        <v>0</v>
      </c>
      <c r="CZ99" s="364"/>
      <c r="DA99" s="364"/>
      <c r="DB99" s="15"/>
    </row>
    <row r="100" spans="1:106" ht="12.75" customHeight="1" x14ac:dyDescent="0.2">
      <c r="A100" s="3"/>
      <c r="B100" s="5">
        <f t="shared" si="58"/>
        <v>32</v>
      </c>
      <c r="C100" s="401" t="s">
        <v>167</v>
      </c>
      <c r="D100" s="402" t="s">
        <v>167</v>
      </c>
      <c r="E100" s="16"/>
      <c r="F100" s="70"/>
      <c r="G100" s="71">
        <f t="shared" si="2"/>
        <v>0</v>
      </c>
      <c r="H100" s="70"/>
      <c r="I100" s="71">
        <f t="shared" si="3"/>
        <v>0</v>
      </c>
      <c r="J100" s="70"/>
      <c r="K100" s="71">
        <f t="shared" si="4"/>
        <v>0</v>
      </c>
      <c r="L100" s="70"/>
      <c r="M100" s="71">
        <f t="shared" si="5"/>
        <v>0</v>
      </c>
      <c r="N100" s="70"/>
      <c r="O100" s="71">
        <f t="shared" si="6"/>
        <v>0</v>
      </c>
      <c r="P100" s="70"/>
      <c r="Q100" s="71">
        <f t="shared" si="7"/>
        <v>0</v>
      </c>
      <c r="R100" s="70"/>
      <c r="S100" s="77">
        <f t="shared" si="8"/>
        <v>0</v>
      </c>
      <c r="T100" s="70"/>
      <c r="U100" s="77">
        <f t="shared" si="9"/>
        <v>0</v>
      </c>
      <c r="V100" s="70"/>
      <c r="W100" s="77">
        <f t="shared" si="10"/>
        <v>0</v>
      </c>
      <c r="X100" s="70"/>
      <c r="Y100" s="77">
        <f t="shared" si="11"/>
        <v>0</v>
      </c>
      <c r="Z100" s="72"/>
      <c r="AA100" s="77">
        <f t="shared" si="12"/>
        <v>0</v>
      </c>
      <c r="AB100" s="72"/>
      <c r="AC100" s="77">
        <f t="shared" si="13"/>
        <v>0</v>
      </c>
      <c r="AD100" s="72"/>
      <c r="AE100" s="77">
        <f t="shared" si="14"/>
        <v>0</v>
      </c>
      <c r="AF100" s="72"/>
      <c r="AG100" s="77">
        <f t="shared" si="15"/>
        <v>0</v>
      </c>
      <c r="AH100" s="72"/>
      <c r="AI100" s="77">
        <f t="shared" si="16"/>
        <v>0</v>
      </c>
      <c r="AJ100" s="72"/>
      <c r="AK100" s="77">
        <f t="shared" si="17"/>
        <v>0</v>
      </c>
      <c r="AL100" s="72"/>
      <c r="AM100" s="77">
        <f t="shared" si="18"/>
        <v>0</v>
      </c>
      <c r="AN100" s="70"/>
      <c r="AO100" s="77">
        <f t="shared" si="19"/>
        <v>0</v>
      </c>
      <c r="AP100" s="70"/>
      <c r="AQ100" s="77">
        <f t="shared" si="20"/>
        <v>0</v>
      </c>
      <c r="AR100" s="78"/>
      <c r="AS100" s="77">
        <f t="shared" si="21"/>
        <v>0</v>
      </c>
      <c r="AT100" s="78"/>
      <c r="AU100" s="77">
        <f t="shared" si="22"/>
        <v>0</v>
      </c>
      <c r="AV100" s="78"/>
      <c r="AW100" s="77">
        <f t="shared" si="23"/>
        <v>0</v>
      </c>
      <c r="AX100" s="78"/>
      <c r="AY100" s="77">
        <f t="shared" si="24"/>
        <v>0</v>
      </c>
      <c r="AZ100" s="78"/>
      <c r="BA100" s="77">
        <f t="shared" si="25"/>
        <v>0</v>
      </c>
      <c r="BB100" s="78"/>
      <c r="BC100" s="77">
        <f t="shared" si="26"/>
        <v>0</v>
      </c>
      <c r="BD100" s="78"/>
      <c r="BE100" s="77">
        <f t="shared" si="27"/>
        <v>0</v>
      </c>
      <c r="BF100" s="78"/>
      <c r="BG100" s="77">
        <f t="shared" si="28"/>
        <v>0</v>
      </c>
      <c r="BH100" s="78"/>
      <c r="BI100" s="77">
        <f t="shared" si="29"/>
        <v>0</v>
      </c>
      <c r="BJ100" s="78"/>
      <c r="BK100" s="77">
        <f t="shared" si="30"/>
        <v>0</v>
      </c>
      <c r="BL100" s="78"/>
      <c r="BM100" s="77">
        <f t="shared" si="31"/>
        <v>0</v>
      </c>
      <c r="BN100" s="78"/>
      <c r="BO100" s="77">
        <f t="shared" si="32"/>
        <v>0</v>
      </c>
      <c r="BP100" s="78"/>
      <c r="BQ100" s="77">
        <f t="shared" si="33"/>
        <v>0</v>
      </c>
      <c r="BR100" s="78"/>
      <c r="BS100" s="77">
        <f t="shared" si="34"/>
        <v>0</v>
      </c>
      <c r="BT100" s="78"/>
      <c r="BU100" s="77">
        <f t="shared" si="35"/>
        <v>0</v>
      </c>
      <c r="BV100" s="78"/>
      <c r="BW100" s="128">
        <f t="shared" si="36"/>
        <v>0</v>
      </c>
      <c r="BX100" s="78"/>
      <c r="BY100" s="128">
        <f t="shared" si="37"/>
        <v>0</v>
      </c>
      <c r="BZ100" s="78"/>
      <c r="CA100" s="128">
        <f t="shared" si="38"/>
        <v>0</v>
      </c>
      <c r="CB100" s="78"/>
      <c r="CC100" s="128">
        <f t="shared" si="39"/>
        <v>0</v>
      </c>
      <c r="CD100" s="78"/>
      <c r="CE100" s="128">
        <f t="shared" si="40"/>
        <v>0</v>
      </c>
      <c r="CF100" s="78"/>
      <c r="CG100" s="128"/>
      <c r="CH100" s="73">
        <f t="shared" si="42"/>
        <v>0</v>
      </c>
      <c r="CI100" s="74">
        <f t="shared" si="43"/>
        <v>0</v>
      </c>
      <c r="CJ100" s="75">
        <f t="shared" si="44"/>
        <v>2</v>
      </c>
      <c r="CK100" s="75">
        <f t="shared" si="45"/>
        <v>0</v>
      </c>
      <c r="CL100" s="5">
        <f t="shared" si="41"/>
        <v>0</v>
      </c>
      <c r="CM100" s="333">
        <f t="shared" si="46"/>
        <v>0</v>
      </c>
      <c r="CN100" s="334">
        <f t="shared" si="47"/>
        <v>0</v>
      </c>
      <c r="CO100" s="335"/>
      <c r="CP100" s="149">
        <f t="shared" si="48"/>
        <v>0</v>
      </c>
      <c r="CQ100" s="156">
        <f t="shared" si="49"/>
        <v>0</v>
      </c>
      <c r="CR100" s="168">
        <f t="shared" si="50"/>
        <v>0</v>
      </c>
      <c r="CS100" s="169">
        <f t="shared" si="51"/>
        <v>0</v>
      </c>
      <c r="CT100" s="162">
        <f t="shared" si="52"/>
        <v>0</v>
      </c>
      <c r="CU100" s="159">
        <f t="shared" si="53"/>
        <v>0</v>
      </c>
      <c r="CV100" s="175">
        <f t="shared" si="54"/>
        <v>0</v>
      </c>
      <c r="CW100" s="156">
        <f t="shared" si="55"/>
        <v>0</v>
      </c>
      <c r="CX100" s="322">
        <f t="shared" si="56"/>
        <v>0</v>
      </c>
      <c r="CY100" s="138">
        <f t="shared" si="57"/>
        <v>0</v>
      </c>
      <c r="CZ100" s="49"/>
      <c r="DA100" s="49"/>
      <c r="DB100" s="15"/>
    </row>
    <row r="101" spans="1:106" ht="12.75" customHeight="1" x14ac:dyDescent="0.2">
      <c r="A101" s="3"/>
      <c r="B101" s="5">
        <f t="shared" si="58"/>
        <v>33</v>
      </c>
      <c r="C101" s="401" t="s">
        <v>168</v>
      </c>
      <c r="D101" s="402" t="s">
        <v>168</v>
      </c>
      <c r="E101" s="16"/>
      <c r="F101" s="70"/>
      <c r="G101" s="71">
        <f t="shared" si="2"/>
        <v>0</v>
      </c>
      <c r="H101" s="70"/>
      <c r="I101" s="71">
        <f t="shared" si="3"/>
        <v>0</v>
      </c>
      <c r="J101" s="70"/>
      <c r="K101" s="71">
        <f t="shared" si="4"/>
        <v>0</v>
      </c>
      <c r="L101" s="70"/>
      <c r="M101" s="71">
        <f t="shared" si="5"/>
        <v>0</v>
      </c>
      <c r="N101" s="70"/>
      <c r="O101" s="71">
        <f t="shared" si="6"/>
        <v>0</v>
      </c>
      <c r="P101" s="70"/>
      <c r="Q101" s="71">
        <f t="shared" si="7"/>
        <v>0</v>
      </c>
      <c r="R101" s="70"/>
      <c r="S101" s="77">
        <f t="shared" si="8"/>
        <v>0</v>
      </c>
      <c r="T101" s="70"/>
      <c r="U101" s="77">
        <f t="shared" si="9"/>
        <v>0</v>
      </c>
      <c r="V101" s="70"/>
      <c r="W101" s="77">
        <f t="shared" si="10"/>
        <v>0</v>
      </c>
      <c r="X101" s="70"/>
      <c r="Y101" s="77">
        <f t="shared" si="11"/>
        <v>0</v>
      </c>
      <c r="Z101" s="72"/>
      <c r="AA101" s="77">
        <f t="shared" si="12"/>
        <v>0</v>
      </c>
      <c r="AB101" s="72"/>
      <c r="AC101" s="77">
        <f t="shared" si="13"/>
        <v>0</v>
      </c>
      <c r="AD101" s="72"/>
      <c r="AE101" s="77">
        <f t="shared" si="14"/>
        <v>0</v>
      </c>
      <c r="AF101" s="72"/>
      <c r="AG101" s="77">
        <f t="shared" si="15"/>
        <v>0</v>
      </c>
      <c r="AH101" s="72"/>
      <c r="AI101" s="77">
        <f t="shared" si="16"/>
        <v>0</v>
      </c>
      <c r="AJ101" s="72"/>
      <c r="AK101" s="77">
        <f t="shared" si="17"/>
        <v>0</v>
      </c>
      <c r="AL101" s="72"/>
      <c r="AM101" s="77">
        <f t="shared" si="18"/>
        <v>0</v>
      </c>
      <c r="AN101" s="70"/>
      <c r="AO101" s="77">
        <f t="shared" si="19"/>
        <v>0</v>
      </c>
      <c r="AP101" s="70"/>
      <c r="AQ101" s="77">
        <f t="shared" si="20"/>
        <v>0</v>
      </c>
      <c r="AR101" s="78"/>
      <c r="AS101" s="77">
        <f t="shared" si="21"/>
        <v>0</v>
      </c>
      <c r="AT101" s="78"/>
      <c r="AU101" s="77">
        <f t="shared" si="22"/>
        <v>0</v>
      </c>
      <c r="AV101" s="78"/>
      <c r="AW101" s="77">
        <f t="shared" si="23"/>
        <v>0</v>
      </c>
      <c r="AX101" s="78"/>
      <c r="AY101" s="77">
        <f t="shared" si="24"/>
        <v>0</v>
      </c>
      <c r="AZ101" s="78"/>
      <c r="BA101" s="77">
        <f t="shared" si="25"/>
        <v>0</v>
      </c>
      <c r="BB101" s="78"/>
      <c r="BC101" s="77">
        <f t="shared" si="26"/>
        <v>0</v>
      </c>
      <c r="BD101" s="78"/>
      <c r="BE101" s="77">
        <f t="shared" si="27"/>
        <v>0</v>
      </c>
      <c r="BF101" s="78"/>
      <c r="BG101" s="77">
        <f t="shared" si="28"/>
        <v>0</v>
      </c>
      <c r="BH101" s="78"/>
      <c r="BI101" s="77">
        <f t="shared" si="29"/>
        <v>0</v>
      </c>
      <c r="BJ101" s="78"/>
      <c r="BK101" s="77">
        <f t="shared" si="30"/>
        <v>0</v>
      </c>
      <c r="BL101" s="78"/>
      <c r="BM101" s="77">
        <f t="shared" si="31"/>
        <v>0</v>
      </c>
      <c r="BN101" s="78"/>
      <c r="BO101" s="77">
        <f t="shared" si="32"/>
        <v>0</v>
      </c>
      <c r="BP101" s="78"/>
      <c r="BQ101" s="77">
        <f t="shared" si="33"/>
        <v>0</v>
      </c>
      <c r="BR101" s="78"/>
      <c r="BS101" s="77">
        <f t="shared" si="34"/>
        <v>0</v>
      </c>
      <c r="BT101" s="78"/>
      <c r="BU101" s="77">
        <f t="shared" si="35"/>
        <v>0</v>
      </c>
      <c r="BV101" s="78"/>
      <c r="BW101" s="128">
        <f t="shared" si="36"/>
        <v>0</v>
      </c>
      <c r="BX101" s="78"/>
      <c r="BY101" s="128">
        <f t="shared" si="37"/>
        <v>0</v>
      </c>
      <c r="BZ101" s="78"/>
      <c r="CA101" s="128">
        <f t="shared" si="38"/>
        <v>0</v>
      </c>
      <c r="CB101" s="78"/>
      <c r="CC101" s="128">
        <f t="shared" si="39"/>
        <v>0</v>
      </c>
      <c r="CD101" s="78"/>
      <c r="CE101" s="128">
        <f t="shared" si="40"/>
        <v>0</v>
      </c>
      <c r="CF101" s="78"/>
      <c r="CG101" s="128"/>
      <c r="CH101" s="73">
        <f t="shared" si="42"/>
        <v>0</v>
      </c>
      <c r="CI101" s="74">
        <f t="shared" si="43"/>
        <v>0</v>
      </c>
      <c r="CJ101" s="75">
        <f t="shared" si="44"/>
        <v>2</v>
      </c>
      <c r="CK101" s="75">
        <f t="shared" si="45"/>
        <v>0</v>
      </c>
      <c r="CL101" s="5">
        <f t="shared" si="41"/>
        <v>0</v>
      </c>
      <c r="CM101" s="333">
        <f t="shared" si="46"/>
        <v>0</v>
      </c>
      <c r="CN101" s="334">
        <f t="shared" si="47"/>
        <v>0</v>
      </c>
      <c r="CO101" s="335"/>
      <c r="CP101" s="149">
        <f t="shared" si="48"/>
        <v>0</v>
      </c>
      <c r="CQ101" s="156">
        <f t="shared" si="49"/>
        <v>0</v>
      </c>
      <c r="CR101" s="168">
        <f t="shared" si="50"/>
        <v>0</v>
      </c>
      <c r="CS101" s="169">
        <f t="shared" si="51"/>
        <v>0</v>
      </c>
      <c r="CT101" s="162">
        <f t="shared" si="52"/>
        <v>0</v>
      </c>
      <c r="CU101" s="159">
        <f t="shared" si="53"/>
        <v>0</v>
      </c>
      <c r="CV101" s="175">
        <f t="shared" si="54"/>
        <v>0</v>
      </c>
      <c r="CW101" s="156">
        <f t="shared" si="55"/>
        <v>0</v>
      </c>
      <c r="CX101" s="322">
        <f t="shared" si="56"/>
        <v>0</v>
      </c>
      <c r="CY101" s="138">
        <f t="shared" si="57"/>
        <v>0</v>
      </c>
      <c r="CZ101" s="83"/>
      <c r="DA101" s="83"/>
      <c r="DB101" s="15"/>
    </row>
    <row r="102" spans="1:106" ht="12.75" customHeight="1" x14ac:dyDescent="0.2">
      <c r="A102" s="3"/>
      <c r="B102" s="5">
        <f t="shared" si="58"/>
        <v>34</v>
      </c>
      <c r="C102" s="487" t="s">
        <v>169</v>
      </c>
      <c r="D102" s="488" t="s">
        <v>169</v>
      </c>
      <c r="E102" s="16"/>
      <c r="F102" s="70"/>
      <c r="G102" s="71">
        <f t="shared" si="2"/>
        <v>0</v>
      </c>
      <c r="H102" s="70"/>
      <c r="I102" s="71">
        <f t="shared" si="3"/>
        <v>0</v>
      </c>
      <c r="J102" s="70"/>
      <c r="K102" s="71">
        <f t="shared" si="4"/>
        <v>0</v>
      </c>
      <c r="L102" s="70"/>
      <c r="M102" s="71">
        <f t="shared" si="5"/>
        <v>0</v>
      </c>
      <c r="N102" s="70"/>
      <c r="O102" s="71">
        <f t="shared" si="6"/>
        <v>0</v>
      </c>
      <c r="P102" s="70"/>
      <c r="Q102" s="71">
        <f t="shared" si="7"/>
        <v>0</v>
      </c>
      <c r="R102" s="70"/>
      <c r="S102" s="77">
        <f t="shared" si="8"/>
        <v>0</v>
      </c>
      <c r="T102" s="70"/>
      <c r="U102" s="77">
        <f t="shared" si="9"/>
        <v>0</v>
      </c>
      <c r="V102" s="70"/>
      <c r="W102" s="77">
        <f t="shared" si="10"/>
        <v>0</v>
      </c>
      <c r="X102" s="70"/>
      <c r="Y102" s="77">
        <f t="shared" si="11"/>
        <v>0</v>
      </c>
      <c r="Z102" s="72"/>
      <c r="AA102" s="77">
        <f t="shared" si="12"/>
        <v>0</v>
      </c>
      <c r="AB102" s="72"/>
      <c r="AC102" s="77">
        <f t="shared" si="13"/>
        <v>0</v>
      </c>
      <c r="AD102" s="72"/>
      <c r="AE102" s="77">
        <f t="shared" si="14"/>
        <v>0</v>
      </c>
      <c r="AF102" s="72"/>
      <c r="AG102" s="77">
        <f t="shared" si="15"/>
        <v>0</v>
      </c>
      <c r="AH102" s="72"/>
      <c r="AI102" s="77">
        <f t="shared" si="16"/>
        <v>0</v>
      </c>
      <c r="AJ102" s="72"/>
      <c r="AK102" s="77">
        <f t="shared" si="17"/>
        <v>0</v>
      </c>
      <c r="AL102" s="72"/>
      <c r="AM102" s="77">
        <f t="shared" si="18"/>
        <v>0</v>
      </c>
      <c r="AN102" s="70"/>
      <c r="AO102" s="77">
        <f t="shared" si="19"/>
        <v>0</v>
      </c>
      <c r="AP102" s="70"/>
      <c r="AQ102" s="77">
        <f t="shared" si="20"/>
        <v>0</v>
      </c>
      <c r="AR102" s="78"/>
      <c r="AS102" s="77">
        <f t="shared" si="21"/>
        <v>0</v>
      </c>
      <c r="AT102" s="78"/>
      <c r="AU102" s="77">
        <f t="shared" si="22"/>
        <v>0</v>
      </c>
      <c r="AV102" s="78"/>
      <c r="AW102" s="77">
        <f t="shared" si="23"/>
        <v>0</v>
      </c>
      <c r="AX102" s="78"/>
      <c r="AY102" s="77">
        <f t="shared" si="24"/>
        <v>0</v>
      </c>
      <c r="AZ102" s="78"/>
      <c r="BA102" s="77">
        <f t="shared" si="25"/>
        <v>0</v>
      </c>
      <c r="BB102" s="78"/>
      <c r="BC102" s="77">
        <f t="shared" si="26"/>
        <v>0</v>
      </c>
      <c r="BD102" s="78"/>
      <c r="BE102" s="77">
        <f t="shared" si="27"/>
        <v>0</v>
      </c>
      <c r="BF102" s="78"/>
      <c r="BG102" s="77">
        <f t="shared" si="28"/>
        <v>0</v>
      </c>
      <c r="BH102" s="78"/>
      <c r="BI102" s="77">
        <f t="shared" si="29"/>
        <v>0</v>
      </c>
      <c r="BJ102" s="78"/>
      <c r="BK102" s="77">
        <f t="shared" si="30"/>
        <v>0</v>
      </c>
      <c r="BL102" s="78"/>
      <c r="BM102" s="77">
        <f t="shared" si="31"/>
        <v>0</v>
      </c>
      <c r="BN102" s="78"/>
      <c r="BO102" s="77">
        <f t="shared" si="32"/>
        <v>0</v>
      </c>
      <c r="BP102" s="78"/>
      <c r="BQ102" s="77">
        <f t="shared" si="33"/>
        <v>0</v>
      </c>
      <c r="BR102" s="78"/>
      <c r="BS102" s="77">
        <f t="shared" si="34"/>
        <v>0</v>
      </c>
      <c r="BT102" s="78"/>
      <c r="BU102" s="77">
        <f t="shared" si="35"/>
        <v>0</v>
      </c>
      <c r="BV102" s="78"/>
      <c r="BW102" s="128">
        <f t="shared" si="36"/>
        <v>0</v>
      </c>
      <c r="BX102" s="78"/>
      <c r="BY102" s="128">
        <f t="shared" si="37"/>
        <v>0</v>
      </c>
      <c r="BZ102" s="78"/>
      <c r="CA102" s="128">
        <f t="shared" si="38"/>
        <v>0</v>
      </c>
      <c r="CB102" s="78"/>
      <c r="CC102" s="128">
        <f t="shared" si="39"/>
        <v>0</v>
      </c>
      <c r="CD102" s="78"/>
      <c r="CE102" s="128">
        <f t="shared" si="40"/>
        <v>0</v>
      </c>
      <c r="CF102" s="78"/>
      <c r="CG102" s="128"/>
      <c r="CH102" s="73">
        <f t="shared" si="42"/>
        <v>0</v>
      </c>
      <c r="CI102" s="74">
        <f t="shared" si="43"/>
        <v>0</v>
      </c>
      <c r="CJ102" s="75">
        <f t="shared" si="44"/>
        <v>2</v>
      </c>
      <c r="CK102" s="75">
        <f t="shared" si="45"/>
        <v>0</v>
      </c>
      <c r="CL102" s="5">
        <f t="shared" si="41"/>
        <v>0</v>
      </c>
      <c r="CM102" s="333">
        <f t="shared" si="46"/>
        <v>0</v>
      </c>
      <c r="CN102" s="334">
        <f t="shared" si="47"/>
        <v>0</v>
      </c>
      <c r="CO102" s="335"/>
      <c r="CP102" s="149">
        <f t="shared" si="48"/>
        <v>0</v>
      </c>
      <c r="CQ102" s="156">
        <f t="shared" si="49"/>
        <v>0</v>
      </c>
      <c r="CR102" s="168">
        <f t="shared" si="50"/>
        <v>0</v>
      </c>
      <c r="CS102" s="169">
        <f t="shared" si="51"/>
        <v>0</v>
      </c>
      <c r="CT102" s="162">
        <f t="shared" si="52"/>
        <v>0</v>
      </c>
      <c r="CU102" s="159">
        <f t="shared" si="53"/>
        <v>0</v>
      </c>
      <c r="CV102" s="175">
        <f t="shared" si="54"/>
        <v>0</v>
      </c>
      <c r="CW102" s="156">
        <f t="shared" si="55"/>
        <v>0</v>
      </c>
      <c r="CX102" s="322">
        <f t="shared" si="56"/>
        <v>0</v>
      </c>
      <c r="CY102" s="138">
        <f t="shared" si="57"/>
        <v>0</v>
      </c>
      <c r="CZ102" s="49"/>
      <c r="DA102" s="49"/>
      <c r="DB102" s="15"/>
    </row>
    <row r="103" spans="1:106" ht="12.75" customHeight="1" x14ac:dyDescent="0.2">
      <c r="A103" s="3"/>
      <c r="B103" s="5">
        <f t="shared" si="58"/>
        <v>35</v>
      </c>
      <c r="C103" s="401" t="s">
        <v>170</v>
      </c>
      <c r="D103" s="402" t="s">
        <v>170</v>
      </c>
      <c r="E103" s="16"/>
      <c r="F103" s="70"/>
      <c r="G103" s="71">
        <f t="shared" si="2"/>
        <v>0</v>
      </c>
      <c r="H103" s="70"/>
      <c r="I103" s="71">
        <f t="shared" si="3"/>
        <v>0</v>
      </c>
      <c r="J103" s="70"/>
      <c r="K103" s="71">
        <f t="shared" si="4"/>
        <v>0</v>
      </c>
      <c r="L103" s="70"/>
      <c r="M103" s="71">
        <f t="shared" si="5"/>
        <v>0</v>
      </c>
      <c r="N103" s="70"/>
      <c r="O103" s="71">
        <f t="shared" si="6"/>
        <v>0</v>
      </c>
      <c r="P103" s="70"/>
      <c r="Q103" s="71">
        <f t="shared" si="7"/>
        <v>0</v>
      </c>
      <c r="R103" s="70"/>
      <c r="S103" s="77">
        <f t="shared" si="8"/>
        <v>0</v>
      </c>
      <c r="T103" s="70"/>
      <c r="U103" s="77">
        <f t="shared" si="9"/>
        <v>0</v>
      </c>
      <c r="V103" s="70"/>
      <c r="W103" s="77">
        <f t="shared" si="10"/>
        <v>0</v>
      </c>
      <c r="X103" s="70"/>
      <c r="Y103" s="77">
        <f t="shared" si="11"/>
        <v>0</v>
      </c>
      <c r="Z103" s="72"/>
      <c r="AA103" s="77">
        <f t="shared" si="12"/>
        <v>0</v>
      </c>
      <c r="AB103" s="72"/>
      <c r="AC103" s="77">
        <f t="shared" si="13"/>
        <v>0</v>
      </c>
      <c r="AD103" s="72"/>
      <c r="AE103" s="77">
        <f t="shared" si="14"/>
        <v>0</v>
      </c>
      <c r="AF103" s="72"/>
      <c r="AG103" s="77">
        <f t="shared" si="15"/>
        <v>0</v>
      </c>
      <c r="AH103" s="72"/>
      <c r="AI103" s="77">
        <f t="shared" si="16"/>
        <v>0</v>
      </c>
      <c r="AJ103" s="72"/>
      <c r="AK103" s="77">
        <f t="shared" si="17"/>
        <v>0</v>
      </c>
      <c r="AL103" s="72"/>
      <c r="AM103" s="77">
        <f t="shared" si="18"/>
        <v>0</v>
      </c>
      <c r="AN103" s="70"/>
      <c r="AO103" s="77">
        <f t="shared" si="19"/>
        <v>0</v>
      </c>
      <c r="AP103" s="70"/>
      <c r="AQ103" s="77">
        <f t="shared" si="20"/>
        <v>0</v>
      </c>
      <c r="AR103" s="78"/>
      <c r="AS103" s="77">
        <f t="shared" si="21"/>
        <v>0</v>
      </c>
      <c r="AT103" s="78"/>
      <c r="AU103" s="77">
        <f t="shared" si="22"/>
        <v>0</v>
      </c>
      <c r="AV103" s="78"/>
      <c r="AW103" s="77">
        <f t="shared" si="23"/>
        <v>0</v>
      </c>
      <c r="AX103" s="78"/>
      <c r="AY103" s="77">
        <f t="shared" si="24"/>
        <v>0</v>
      </c>
      <c r="AZ103" s="78"/>
      <c r="BA103" s="77">
        <f t="shared" si="25"/>
        <v>0</v>
      </c>
      <c r="BB103" s="78"/>
      <c r="BC103" s="77">
        <f t="shared" si="26"/>
        <v>0</v>
      </c>
      <c r="BD103" s="78"/>
      <c r="BE103" s="77">
        <f t="shared" si="27"/>
        <v>0</v>
      </c>
      <c r="BF103" s="78"/>
      <c r="BG103" s="77">
        <f t="shared" si="28"/>
        <v>0</v>
      </c>
      <c r="BH103" s="78"/>
      <c r="BI103" s="77">
        <f t="shared" si="29"/>
        <v>0</v>
      </c>
      <c r="BJ103" s="78"/>
      <c r="BK103" s="77">
        <f t="shared" si="30"/>
        <v>0</v>
      </c>
      <c r="BL103" s="78"/>
      <c r="BM103" s="77">
        <f t="shared" si="31"/>
        <v>0</v>
      </c>
      <c r="BN103" s="78"/>
      <c r="BO103" s="77">
        <f t="shared" si="32"/>
        <v>0</v>
      </c>
      <c r="BP103" s="78"/>
      <c r="BQ103" s="77">
        <f t="shared" si="33"/>
        <v>0</v>
      </c>
      <c r="BR103" s="78"/>
      <c r="BS103" s="77">
        <f t="shared" si="34"/>
        <v>0</v>
      </c>
      <c r="BT103" s="78"/>
      <c r="BU103" s="77">
        <f t="shared" si="35"/>
        <v>0</v>
      </c>
      <c r="BV103" s="78"/>
      <c r="BW103" s="128">
        <f t="shared" si="36"/>
        <v>0</v>
      </c>
      <c r="BX103" s="78"/>
      <c r="BY103" s="128">
        <f t="shared" si="37"/>
        <v>0</v>
      </c>
      <c r="BZ103" s="78"/>
      <c r="CA103" s="128">
        <f t="shared" si="38"/>
        <v>0</v>
      </c>
      <c r="CB103" s="78"/>
      <c r="CC103" s="128">
        <f t="shared" si="39"/>
        <v>0</v>
      </c>
      <c r="CD103" s="78"/>
      <c r="CE103" s="128">
        <f t="shared" si="40"/>
        <v>0</v>
      </c>
      <c r="CF103" s="78"/>
      <c r="CG103" s="128"/>
      <c r="CH103" s="73">
        <f t="shared" si="42"/>
        <v>0</v>
      </c>
      <c r="CI103" s="74">
        <f t="shared" si="43"/>
        <v>0</v>
      </c>
      <c r="CJ103" s="75">
        <f t="shared" si="44"/>
        <v>2</v>
      </c>
      <c r="CK103" s="75">
        <f t="shared" si="45"/>
        <v>0</v>
      </c>
      <c r="CL103" s="5">
        <f t="shared" si="41"/>
        <v>0</v>
      </c>
      <c r="CM103" s="333">
        <f t="shared" si="46"/>
        <v>0</v>
      </c>
      <c r="CN103" s="334">
        <f t="shared" si="47"/>
        <v>0</v>
      </c>
      <c r="CO103" s="335"/>
      <c r="CP103" s="149">
        <f t="shared" si="48"/>
        <v>0</v>
      </c>
      <c r="CQ103" s="156">
        <f t="shared" si="49"/>
        <v>0</v>
      </c>
      <c r="CR103" s="168">
        <f t="shared" si="50"/>
        <v>0</v>
      </c>
      <c r="CS103" s="169">
        <f t="shared" si="51"/>
        <v>0</v>
      </c>
      <c r="CT103" s="162">
        <f t="shared" si="52"/>
        <v>0</v>
      </c>
      <c r="CU103" s="159">
        <f t="shared" si="53"/>
        <v>0</v>
      </c>
      <c r="CV103" s="175">
        <f t="shared" si="54"/>
        <v>0</v>
      </c>
      <c r="CW103" s="156">
        <f t="shared" si="55"/>
        <v>0</v>
      </c>
      <c r="CX103" s="322">
        <f t="shared" si="56"/>
        <v>0</v>
      </c>
      <c r="CY103" s="138">
        <f t="shared" si="57"/>
        <v>0</v>
      </c>
      <c r="CZ103" s="49"/>
      <c r="DA103" s="49"/>
      <c r="DB103" s="15"/>
    </row>
    <row r="104" spans="1:106" ht="12.75" customHeight="1" x14ac:dyDescent="0.2">
      <c r="A104" s="3"/>
      <c r="B104" s="5">
        <f t="shared" si="58"/>
        <v>36</v>
      </c>
      <c r="C104" s="401" t="s">
        <v>171</v>
      </c>
      <c r="D104" s="402" t="s">
        <v>171</v>
      </c>
      <c r="E104" s="16"/>
      <c r="F104" s="70"/>
      <c r="G104" s="71">
        <f t="shared" si="2"/>
        <v>0</v>
      </c>
      <c r="H104" s="70"/>
      <c r="I104" s="71">
        <f t="shared" si="3"/>
        <v>0</v>
      </c>
      <c r="J104" s="70"/>
      <c r="K104" s="71">
        <f t="shared" si="4"/>
        <v>0</v>
      </c>
      <c r="L104" s="70"/>
      <c r="M104" s="71">
        <f t="shared" si="5"/>
        <v>0</v>
      </c>
      <c r="N104" s="70"/>
      <c r="O104" s="71">
        <f t="shared" si="6"/>
        <v>0</v>
      </c>
      <c r="P104" s="70"/>
      <c r="Q104" s="71">
        <f t="shared" si="7"/>
        <v>0</v>
      </c>
      <c r="R104" s="70"/>
      <c r="S104" s="77">
        <f t="shared" si="8"/>
        <v>0</v>
      </c>
      <c r="T104" s="70"/>
      <c r="U104" s="77">
        <f t="shared" si="9"/>
        <v>0</v>
      </c>
      <c r="V104" s="70"/>
      <c r="W104" s="77">
        <f t="shared" si="10"/>
        <v>0</v>
      </c>
      <c r="X104" s="70"/>
      <c r="Y104" s="77">
        <f t="shared" si="11"/>
        <v>0</v>
      </c>
      <c r="Z104" s="72"/>
      <c r="AA104" s="77">
        <f t="shared" si="12"/>
        <v>0</v>
      </c>
      <c r="AB104" s="72"/>
      <c r="AC104" s="77">
        <f t="shared" si="13"/>
        <v>0</v>
      </c>
      <c r="AD104" s="72"/>
      <c r="AE104" s="77">
        <f t="shared" si="14"/>
        <v>0</v>
      </c>
      <c r="AF104" s="72"/>
      <c r="AG104" s="77">
        <f t="shared" si="15"/>
        <v>0</v>
      </c>
      <c r="AH104" s="72"/>
      <c r="AI104" s="77">
        <f t="shared" si="16"/>
        <v>0</v>
      </c>
      <c r="AJ104" s="72"/>
      <c r="AK104" s="77">
        <f t="shared" si="17"/>
        <v>0</v>
      </c>
      <c r="AL104" s="72"/>
      <c r="AM104" s="77">
        <f t="shared" si="18"/>
        <v>0</v>
      </c>
      <c r="AN104" s="70"/>
      <c r="AO104" s="77">
        <f t="shared" si="19"/>
        <v>0</v>
      </c>
      <c r="AP104" s="70"/>
      <c r="AQ104" s="77">
        <f t="shared" si="20"/>
        <v>0</v>
      </c>
      <c r="AR104" s="78"/>
      <c r="AS104" s="77">
        <f t="shared" si="21"/>
        <v>0</v>
      </c>
      <c r="AT104" s="78"/>
      <c r="AU104" s="77">
        <f t="shared" si="22"/>
        <v>0</v>
      </c>
      <c r="AV104" s="78"/>
      <c r="AW104" s="77">
        <f t="shared" si="23"/>
        <v>0</v>
      </c>
      <c r="AX104" s="78"/>
      <c r="AY104" s="77">
        <f t="shared" si="24"/>
        <v>0</v>
      </c>
      <c r="AZ104" s="78"/>
      <c r="BA104" s="77">
        <f t="shared" si="25"/>
        <v>0</v>
      </c>
      <c r="BB104" s="78"/>
      <c r="BC104" s="77">
        <f t="shared" si="26"/>
        <v>0</v>
      </c>
      <c r="BD104" s="78"/>
      <c r="BE104" s="77">
        <f t="shared" si="27"/>
        <v>0</v>
      </c>
      <c r="BF104" s="78"/>
      <c r="BG104" s="77">
        <f t="shared" si="28"/>
        <v>0</v>
      </c>
      <c r="BH104" s="78"/>
      <c r="BI104" s="77">
        <f t="shared" si="29"/>
        <v>0</v>
      </c>
      <c r="BJ104" s="78"/>
      <c r="BK104" s="77">
        <f t="shared" si="30"/>
        <v>0</v>
      </c>
      <c r="BL104" s="78"/>
      <c r="BM104" s="77">
        <f t="shared" si="31"/>
        <v>0</v>
      </c>
      <c r="BN104" s="78"/>
      <c r="BO104" s="77">
        <f t="shared" si="32"/>
        <v>0</v>
      </c>
      <c r="BP104" s="78"/>
      <c r="BQ104" s="77">
        <f t="shared" si="33"/>
        <v>0</v>
      </c>
      <c r="BR104" s="78"/>
      <c r="BS104" s="77">
        <f t="shared" si="34"/>
        <v>0</v>
      </c>
      <c r="BT104" s="78"/>
      <c r="BU104" s="77">
        <f t="shared" si="35"/>
        <v>0</v>
      </c>
      <c r="BV104" s="78"/>
      <c r="BW104" s="128">
        <f t="shared" si="36"/>
        <v>0</v>
      </c>
      <c r="BX104" s="78"/>
      <c r="BY104" s="128">
        <f t="shared" si="37"/>
        <v>0</v>
      </c>
      <c r="BZ104" s="78"/>
      <c r="CA104" s="128">
        <f t="shared" si="38"/>
        <v>0</v>
      </c>
      <c r="CB104" s="78"/>
      <c r="CC104" s="128">
        <f t="shared" si="39"/>
        <v>0</v>
      </c>
      <c r="CD104" s="78"/>
      <c r="CE104" s="128">
        <f t="shared" si="40"/>
        <v>0</v>
      </c>
      <c r="CF104" s="78"/>
      <c r="CG104" s="128"/>
      <c r="CH104" s="73">
        <f t="shared" si="42"/>
        <v>0</v>
      </c>
      <c r="CI104" s="74">
        <f t="shared" si="43"/>
        <v>0</v>
      </c>
      <c r="CJ104" s="75">
        <f t="shared" si="44"/>
        <v>2</v>
      </c>
      <c r="CK104" s="75">
        <f t="shared" si="45"/>
        <v>0</v>
      </c>
      <c r="CL104" s="5">
        <f t="shared" si="41"/>
        <v>0</v>
      </c>
      <c r="CM104" s="333">
        <f t="shared" si="46"/>
        <v>0</v>
      </c>
      <c r="CN104" s="334">
        <f t="shared" si="47"/>
        <v>0</v>
      </c>
      <c r="CO104" s="335"/>
      <c r="CP104" s="149">
        <f t="shared" si="48"/>
        <v>0</v>
      </c>
      <c r="CQ104" s="156">
        <f t="shared" si="49"/>
        <v>0</v>
      </c>
      <c r="CR104" s="168">
        <f t="shared" si="50"/>
        <v>0</v>
      </c>
      <c r="CS104" s="169">
        <f t="shared" si="51"/>
        <v>0</v>
      </c>
      <c r="CT104" s="162">
        <f t="shared" si="52"/>
        <v>0</v>
      </c>
      <c r="CU104" s="159">
        <f t="shared" si="53"/>
        <v>0</v>
      </c>
      <c r="CV104" s="175">
        <f t="shared" si="54"/>
        <v>0</v>
      </c>
      <c r="CW104" s="156">
        <f t="shared" si="55"/>
        <v>0</v>
      </c>
      <c r="CX104" s="322">
        <f t="shared" si="56"/>
        <v>0</v>
      </c>
      <c r="CY104" s="138">
        <f t="shared" si="57"/>
        <v>0</v>
      </c>
      <c r="CZ104" s="49"/>
      <c r="DA104" s="49"/>
      <c r="DB104" s="15"/>
    </row>
    <row r="105" spans="1:106" ht="12.75" customHeight="1" x14ac:dyDescent="0.2">
      <c r="A105" s="3"/>
      <c r="B105" s="5">
        <f t="shared" si="58"/>
        <v>37</v>
      </c>
      <c r="C105" s="401" t="s">
        <v>172</v>
      </c>
      <c r="D105" s="402" t="s">
        <v>172</v>
      </c>
      <c r="E105" s="16"/>
      <c r="F105" s="70"/>
      <c r="G105" s="71">
        <f t="shared" si="2"/>
        <v>0</v>
      </c>
      <c r="H105" s="70"/>
      <c r="I105" s="71">
        <f t="shared" si="3"/>
        <v>0</v>
      </c>
      <c r="J105" s="70"/>
      <c r="K105" s="71">
        <f t="shared" si="4"/>
        <v>0</v>
      </c>
      <c r="L105" s="70"/>
      <c r="M105" s="71">
        <f t="shared" si="5"/>
        <v>0</v>
      </c>
      <c r="N105" s="70"/>
      <c r="O105" s="71">
        <f t="shared" si="6"/>
        <v>0</v>
      </c>
      <c r="P105" s="70"/>
      <c r="Q105" s="71">
        <f t="shared" si="7"/>
        <v>0</v>
      </c>
      <c r="R105" s="70"/>
      <c r="S105" s="77">
        <f t="shared" si="8"/>
        <v>0</v>
      </c>
      <c r="T105" s="70"/>
      <c r="U105" s="77">
        <f t="shared" si="9"/>
        <v>0</v>
      </c>
      <c r="V105" s="70"/>
      <c r="W105" s="77">
        <f t="shared" si="10"/>
        <v>0</v>
      </c>
      <c r="X105" s="70"/>
      <c r="Y105" s="77">
        <f t="shared" si="11"/>
        <v>0</v>
      </c>
      <c r="Z105" s="72"/>
      <c r="AA105" s="77">
        <f t="shared" si="12"/>
        <v>0</v>
      </c>
      <c r="AB105" s="72"/>
      <c r="AC105" s="77">
        <f t="shared" si="13"/>
        <v>0</v>
      </c>
      <c r="AD105" s="72"/>
      <c r="AE105" s="77">
        <f t="shared" si="14"/>
        <v>0</v>
      </c>
      <c r="AF105" s="72"/>
      <c r="AG105" s="77">
        <f t="shared" si="15"/>
        <v>0</v>
      </c>
      <c r="AH105" s="72"/>
      <c r="AI105" s="77">
        <f t="shared" si="16"/>
        <v>0</v>
      </c>
      <c r="AJ105" s="72"/>
      <c r="AK105" s="77">
        <f t="shared" si="17"/>
        <v>0</v>
      </c>
      <c r="AL105" s="72"/>
      <c r="AM105" s="77">
        <f t="shared" si="18"/>
        <v>0</v>
      </c>
      <c r="AN105" s="70"/>
      <c r="AO105" s="77">
        <f t="shared" si="19"/>
        <v>0</v>
      </c>
      <c r="AP105" s="70"/>
      <c r="AQ105" s="77">
        <f t="shared" si="20"/>
        <v>0</v>
      </c>
      <c r="AR105" s="78"/>
      <c r="AS105" s="77">
        <f t="shared" si="21"/>
        <v>0</v>
      </c>
      <c r="AT105" s="78"/>
      <c r="AU105" s="77">
        <f t="shared" si="22"/>
        <v>0</v>
      </c>
      <c r="AV105" s="78"/>
      <c r="AW105" s="77">
        <f t="shared" si="23"/>
        <v>0</v>
      </c>
      <c r="AX105" s="78"/>
      <c r="AY105" s="77">
        <f t="shared" si="24"/>
        <v>0</v>
      </c>
      <c r="AZ105" s="78"/>
      <c r="BA105" s="77">
        <f t="shared" si="25"/>
        <v>0</v>
      </c>
      <c r="BB105" s="78"/>
      <c r="BC105" s="77">
        <f t="shared" si="26"/>
        <v>0</v>
      </c>
      <c r="BD105" s="78"/>
      <c r="BE105" s="77">
        <f t="shared" si="27"/>
        <v>0</v>
      </c>
      <c r="BF105" s="78"/>
      <c r="BG105" s="77">
        <f t="shared" si="28"/>
        <v>0</v>
      </c>
      <c r="BH105" s="78"/>
      <c r="BI105" s="77">
        <f t="shared" si="29"/>
        <v>0</v>
      </c>
      <c r="BJ105" s="78"/>
      <c r="BK105" s="77">
        <f t="shared" si="30"/>
        <v>0</v>
      </c>
      <c r="BL105" s="78"/>
      <c r="BM105" s="77">
        <f t="shared" si="31"/>
        <v>0</v>
      </c>
      <c r="BN105" s="78"/>
      <c r="BO105" s="77">
        <f t="shared" si="32"/>
        <v>0</v>
      </c>
      <c r="BP105" s="78"/>
      <c r="BQ105" s="77">
        <f t="shared" si="33"/>
        <v>0</v>
      </c>
      <c r="BR105" s="78"/>
      <c r="BS105" s="77">
        <f t="shared" si="34"/>
        <v>0</v>
      </c>
      <c r="BT105" s="78"/>
      <c r="BU105" s="77">
        <f t="shared" si="35"/>
        <v>0</v>
      </c>
      <c r="BV105" s="78"/>
      <c r="BW105" s="128">
        <f t="shared" si="36"/>
        <v>0</v>
      </c>
      <c r="BX105" s="78"/>
      <c r="BY105" s="128">
        <f t="shared" si="37"/>
        <v>0</v>
      </c>
      <c r="BZ105" s="78"/>
      <c r="CA105" s="128">
        <f t="shared" si="38"/>
        <v>0</v>
      </c>
      <c r="CB105" s="78"/>
      <c r="CC105" s="128">
        <f t="shared" si="39"/>
        <v>0</v>
      </c>
      <c r="CD105" s="78"/>
      <c r="CE105" s="128">
        <f t="shared" si="40"/>
        <v>0</v>
      </c>
      <c r="CF105" s="78"/>
      <c r="CG105" s="128"/>
      <c r="CH105" s="73">
        <f t="shared" si="42"/>
        <v>0</v>
      </c>
      <c r="CI105" s="74">
        <f t="shared" si="43"/>
        <v>0</v>
      </c>
      <c r="CJ105" s="75">
        <f t="shared" si="44"/>
        <v>2</v>
      </c>
      <c r="CK105" s="75">
        <f t="shared" si="45"/>
        <v>0</v>
      </c>
      <c r="CL105" s="5">
        <f t="shared" si="41"/>
        <v>0</v>
      </c>
      <c r="CM105" s="333">
        <f t="shared" si="46"/>
        <v>0</v>
      </c>
      <c r="CN105" s="334">
        <f t="shared" si="47"/>
        <v>0</v>
      </c>
      <c r="CO105" s="335"/>
      <c r="CP105" s="149">
        <f t="shared" si="48"/>
        <v>0</v>
      </c>
      <c r="CQ105" s="156">
        <f t="shared" si="49"/>
        <v>0</v>
      </c>
      <c r="CR105" s="168">
        <f t="shared" si="50"/>
        <v>0</v>
      </c>
      <c r="CS105" s="169">
        <f t="shared" si="51"/>
        <v>0</v>
      </c>
      <c r="CT105" s="162">
        <f t="shared" si="52"/>
        <v>0</v>
      </c>
      <c r="CU105" s="159">
        <f t="shared" si="53"/>
        <v>0</v>
      </c>
      <c r="CV105" s="175">
        <f t="shared" si="54"/>
        <v>0</v>
      </c>
      <c r="CW105" s="156">
        <f t="shared" si="55"/>
        <v>0</v>
      </c>
      <c r="CX105" s="322">
        <f t="shared" si="56"/>
        <v>0</v>
      </c>
      <c r="CY105" s="138">
        <f t="shared" si="57"/>
        <v>0</v>
      </c>
      <c r="CZ105" s="49"/>
      <c r="DA105" s="49"/>
      <c r="DB105" s="15"/>
    </row>
    <row r="106" spans="1:106" ht="12.75" customHeight="1" x14ac:dyDescent="0.2">
      <c r="A106" s="3"/>
      <c r="B106" s="5">
        <f t="shared" si="58"/>
        <v>38</v>
      </c>
      <c r="C106" s="401" t="s">
        <v>173</v>
      </c>
      <c r="D106" s="402" t="s">
        <v>173</v>
      </c>
      <c r="E106" s="16"/>
      <c r="F106" s="70"/>
      <c r="G106" s="71">
        <f t="shared" si="2"/>
        <v>0</v>
      </c>
      <c r="H106" s="70"/>
      <c r="I106" s="71">
        <f t="shared" si="3"/>
        <v>0</v>
      </c>
      <c r="J106" s="70"/>
      <c r="K106" s="71">
        <f t="shared" si="4"/>
        <v>0</v>
      </c>
      <c r="L106" s="70"/>
      <c r="M106" s="71">
        <f t="shared" si="5"/>
        <v>0</v>
      </c>
      <c r="N106" s="70"/>
      <c r="O106" s="71">
        <f t="shared" si="6"/>
        <v>0</v>
      </c>
      <c r="P106" s="70"/>
      <c r="Q106" s="71">
        <f t="shared" si="7"/>
        <v>0</v>
      </c>
      <c r="R106" s="70"/>
      <c r="S106" s="77">
        <f t="shared" si="8"/>
        <v>0</v>
      </c>
      <c r="T106" s="70"/>
      <c r="U106" s="77">
        <f t="shared" si="9"/>
        <v>0</v>
      </c>
      <c r="V106" s="70"/>
      <c r="W106" s="77">
        <f t="shared" si="10"/>
        <v>0</v>
      </c>
      <c r="X106" s="70"/>
      <c r="Y106" s="77">
        <f t="shared" si="11"/>
        <v>0</v>
      </c>
      <c r="Z106" s="72"/>
      <c r="AA106" s="77">
        <f t="shared" si="12"/>
        <v>0</v>
      </c>
      <c r="AB106" s="72"/>
      <c r="AC106" s="77">
        <f t="shared" si="13"/>
        <v>0</v>
      </c>
      <c r="AD106" s="72"/>
      <c r="AE106" s="77">
        <f t="shared" si="14"/>
        <v>0</v>
      </c>
      <c r="AF106" s="72"/>
      <c r="AG106" s="77">
        <f t="shared" si="15"/>
        <v>0</v>
      </c>
      <c r="AH106" s="72"/>
      <c r="AI106" s="77">
        <f t="shared" si="16"/>
        <v>0</v>
      </c>
      <c r="AJ106" s="72"/>
      <c r="AK106" s="77">
        <f t="shared" si="17"/>
        <v>0</v>
      </c>
      <c r="AL106" s="72"/>
      <c r="AM106" s="77">
        <f t="shared" si="18"/>
        <v>0</v>
      </c>
      <c r="AN106" s="70"/>
      <c r="AO106" s="77">
        <f t="shared" si="19"/>
        <v>0</v>
      </c>
      <c r="AP106" s="70"/>
      <c r="AQ106" s="77">
        <f t="shared" si="20"/>
        <v>0</v>
      </c>
      <c r="AR106" s="78"/>
      <c r="AS106" s="77">
        <f t="shared" si="21"/>
        <v>0</v>
      </c>
      <c r="AT106" s="78"/>
      <c r="AU106" s="77">
        <f t="shared" si="22"/>
        <v>0</v>
      </c>
      <c r="AV106" s="78"/>
      <c r="AW106" s="77">
        <f t="shared" si="23"/>
        <v>0</v>
      </c>
      <c r="AX106" s="78"/>
      <c r="AY106" s="77">
        <f t="shared" si="24"/>
        <v>0</v>
      </c>
      <c r="AZ106" s="78"/>
      <c r="BA106" s="77">
        <f t="shared" si="25"/>
        <v>0</v>
      </c>
      <c r="BB106" s="78"/>
      <c r="BC106" s="77">
        <f t="shared" si="26"/>
        <v>0</v>
      </c>
      <c r="BD106" s="78"/>
      <c r="BE106" s="77">
        <f t="shared" si="27"/>
        <v>0</v>
      </c>
      <c r="BF106" s="78"/>
      <c r="BG106" s="77">
        <f t="shared" si="28"/>
        <v>0</v>
      </c>
      <c r="BH106" s="78"/>
      <c r="BI106" s="77">
        <f t="shared" si="29"/>
        <v>0</v>
      </c>
      <c r="BJ106" s="78"/>
      <c r="BK106" s="77">
        <f t="shared" si="30"/>
        <v>0</v>
      </c>
      <c r="BL106" s="78"/>
      <c r="BM106" s="77">
        <f t="shared" si="31"/>
        <v>0</v>
      </c>
      <c r="BN106" s="78"/>
      <c r="BO106" s="77">
        <f t="shared" si="32"/>
        <v>0</v>
      </c>
      <c r="BP106" s="78"/>
      <c r="BQ106" s="77">
        <f t="shared" si="33"/>
        <v>0</v>
      </c>
      <c r="BR106" s="78"/>
      <c r="BS106" s="77">
        <f t="shared" si="34"/>
        <v>0</v>
      </c>
      <c r="BT106" s="78"/>
      <c r="BU106" s="77">
        <f t="shared" si="35"/>
        <v>0</v>
      </c>
      <c r="BV106" s="78"/>
      <c r="BW106" s="128">
        <f t="shared" si="36"/>
        <v>0</v>
      </c>
      <c r="BX106" s="78"/>
      <c r="BY106" s="128">
        <f t="shared" si="37"/>
        <v>0</v>
      </c>
      <c r="BZ106" s="78"/>
      <c r="CA106" s="128">
        <f t="shared" si="38"/>
        <v>0</v>
      </c>
      <c r="CB106" s="78"/>
      <c r="CC106" s="128">
        <f t="shared" si="39"/>
        <v>0</v>
      </c>
      <c r="CD106" s="78"/>
      <c r="CE106" s="128">
        <f t="shared" si="40"/>
        <v>0</v>
      </c>
      <c r="CF106" s="78"/>
      <c r="CG106" s="128"/>
      <c r="CH106" s="73">
        <f t="shared" si="42"/>
        <v>0</v>
      </c>
      <c r="CI106" s="74">
        <f t="shared" si="43"/>
        <v>0</v>
      </c>
      <c r="CJ106" s="75">
        <f t="shared" si="44"/>
        <v>2</v>
      </c>
      <c r="CK106" s="75">
        <f t="shared" si="45"/>
        <v>0</v>
      </c>
      <c r="CL106" s="5">
        <f t="shared" si="41"/>
        <v>0</v>
      </c>
      <c r="CM106" s="333">
        <f t="shared" si="46"/>
        <v>0</v>
      </c>
      <c r="CN106" s="334">
        <f t="shared" si="47"/>
        <v>0</v>
      </c>
      <c r="CO106" s="335"/>
      <c r="CP106" s="149">
        <f t="shared" si="48"/>
        <v>0</v>
      </c>
      <c r="CQ106" s="156">
        <f t="shared" si="49"/>
        <v>0</v>
      </c>
      <c r="CR106" s="168">
        <f t="shared" si="50"/>
        <v>0</v>
      </c>
      <c r="CS106" s="169">
        <f t="shared" si="51"/>
        <v>0</v>
      </c>
      <c r="CT106" s="162">
        <f t="shared" si="52"/>
        <v>0</v>
      </c>
      <c r="CU106" s="159">
        <f t="shared" si="53"/>
        <v>0</v>
      </c>
      <c r="CV106" s="175">
        <f t="shared" si="54"/>
        <v>0</v>
      </c>
      <c r="CW106" s="156">
        <f t="shared" si="55"/>
        <v>0</v>
      </c>
      <c r="CX106" s="322">
        <f t="shared" si="56"/>
        <v>0</v>
      </c>
      <c r="CY106" s="138">
        <f t="shared" si="57"/>
        <v>0</v>
      </c>
      <c r="CZ106" s="49"/>
      <c r="DA106" s="49"/>
      <c r="DB106" s="15"/>
    </row>
    <row r="107" spans="1:106" ht="12.75" customHeight="1" x14ac:dyDescent="0.2">
      <c r="A107" s="3"/>
      <c r="B107" s="5">
        <f t="shared" si="58"/>
        <v>39</v>
      </c>
      <c r="C107" s="401" t="s">
        <v>174</v>
      </c>
      <c r="D107" s="402" t="s">
        <v>174</v>
      </c>
      <c r="E107" s="16"/>
      <c r="F107" s="70"/>
      <c r="G107" s="71">
        <f t="shared" si="2"/>
        <v>0</v>
      </c>
      <c r="H107" s="70"/>
      <c r="I107" s="71">
        <f t="shared" si="3"/>
        <v>0</v>
      </c>
      <c r="J107" s="70"/>
      <c r="K107" s="71">
        <f t="shared" si="4"/>
        <v>0</v>
      </c>
      <c r="L107" s="70"/>
      <c r="M107" s="71">
        <f t="shared" si="5"/>
        <v>0</v>
      </c>
      <c r="N107" s="70"/>
      <c r="O107" s="71">
        <f t="shared" si="6"/>
        <v>0</v>
      </c>
      <c r="P107" s="70"/>
      <c r="Q107" s="71">
        <f t="shared" si="7"/>
        <v>0</v>
      </c>
      <c r="R107" s="70"/>
      <c r="S107" s="77">
        <f t="shared" si="8"/>
        <v>0</v>
      </c>
      <c r="T107" s="70"/>
      <c r="U107" s="77">
        <f t="shared" si="9"/>
        <v>0</v>
      </c>
      <c r="V107" s="70"/>
      <c r="W107" s="77">
        <f t="shared" si="10"/>
        <v>0</v>
      </c>
      <c r="X107" s="70"/>
      <c r="Y107" s="77">
        <f t="shared" si="11"/>
        <v>0</v>
      </c>
      <c r="Z107" s="72"/>
      <c r="AA107" s="77">
        <f t="shared" si="12"/>
        <v>0</v>
      </c>
      <c r="AB107" s="72"/>
      <c r="AC107" s="77">
        <f t="shared" si="13"/>
        <v>0</v>
      </c>
      <c r="AD107" s="72"/>
      <c r="AE107" s="77">
        <f t="shared" si="14"/>
        <v>0</v>
      </c>
      <c r="AF107" s="72"/>
      <c r="AG107" s="77">
        <f t="shared" si="15"/>
        <v>0</v>
      </c>
      <c r="AH107" s="72"/>
      <c r="AI107" s="77">
        <f t="shared" si="16"/>
        <v>0</v>
      </c>
      <c r="AJ107" s="72"/>
      <c r="AK107" s="77">
        <f t="shared" si="17"/>
        <v>0</v>
      </c>
      <c r="AL107" s="72"/>
      <c r="AM107" s="77">
        <f t="shared" si="18"/>
        <v>0</v>
      </c>
      <c r="AN107" s="70"/>
      <c r="AO107" s="77">
        <f t="shared" si="19"/>
        <v>0</v>
      </c>
      <c r="AP107" s="70"/>
      <c r="AQ107" s="77">
        <f t="shared" si="20"/>
        <v>0</v>
      </c>
      <c r="AR107" s="78"/>
      <c r="AS107" s="77">
        <f t="shared" si="21"/>
        <v>0</v>
      </c>
      <c r="AT107" s="78"/>
      <c r="AU107" s="77">
        <f t="shared" si="22"/>
        <v>0</v>
      </c>
      <c r="AV107" s="78"/>
      <c r="AW107" s="77">
        <f t="shared" si="23"/>
        <v>0</v>
      </c>
      <c r="AX107" s="78"/>
      <c r="AY107" s="77">
        <f t="shared" si="24"/>
        <v>0</v>
      </c>
      <c r="AZ107" s="78"/>
      <c r="BA107" s="77">
        <f t="shared" si="25"/>
        <v>0</v>
      </c>
      <c r="BB107" s="78"/>
      <c r="BC107" s="77">
        <f t="shared" si="26"/>
        <v>0</v>
      </c>
      <c r="BD107" s="78"/>
      <c r="BE107" s="77">
        <f t="shared" si="27"/>
        <v>0</v>
      </c>
      <c r="BF107" s="78"/>
      <c r="BG107" s="77">
        <f t="shared" si="28"/>
        <v>0</v>
      </c>
      <c r="BH107" s="78"/>
      <c r="BI107" s="77">
        <f t="shared" si="29"/>
        <v>0</v>
      </c>
      <c r="BJ107" s="78"/>
      <c r="BK107" s="77">
        <f t="shared" si="30"/>
        <v>0</v>
      </c>
      <c r="BL107" s="78"/>
      <c r="BM107" s="77">
        <f t="shared" si="31"/>
        <v>0</v>
      </c>
      <c r="BN107" s="78"/>
      <c r="BO107" s="77">
        <f t="shared" si="32"/>
        <v>0</v>
      </c>
      <c r="BP107" s="78"/>
      <c r="BQ107" s="77">
        <f t="shared" si="33"/>
        <v>0</v>
      </c>
      <c r="BR107" s="78"/>
      <c r="BS107" s="77">
        <f t="shared" si="34"/>
        <v>0</v>
      </c>
      <c r="BT107" s="78"/>
      <c r="BU107" s="77">
        <f t="shared" si="35"/>
        <v>0</v>
      </c>
      <c r="BV107" s="78"/>
      <c r="BW107" s="128">
        <f t="shared" si="36"/>
        <v>0</v>
      </c>
      <c r="BX107" s="78"/>
      <c r="BY107" s="128">
        <f t="shared" si="37"/>
        <v>0</v>
      </c>
      <c r="BZ107" s="78"/>
      <c r="CA107" s="128">
        <f t="shared" si="38"/>
        <v>0</v>
      </c>
      <c r="CB107" s="78"/>
      <c r="CC107" s="128">
        <f t="shared" si="39"/>
        <v>0</v>
      </c>
      <c r="CD107" s="78"/>
      <c r="CE107" s="128">
        <f t="shared" si="40"/>
        <v>0</v>
      </c>
      <c r="CF107" s="78"/>
      <c r="CG107" s="128"/>
      <c r="CH107" s="73">
        <f t="shared" si="42"/>
        <v>0</v>
      </c>
      <c r="CI107" s="74">
        <f t="shared" si="43"/>
        <v>0</v>
      </c>
      <c r="CJ107" s="75">
        <f t="shared" si="44"/>
        <v>2</v>
      </c>
      <c r="CK107" s="75">
        <f t="shared" si="45"/>
        <v>0</v>
      </c>
      <c r="CL107" s="5">
        <f t="shared" si="41"/>
        <v>0</v>
      </c>
      <c r="CM107" s="333">
        <f t="shared" si="46"/>
        <v>0</v>
      </c>
      <c r="CN107" s="334">
        <f t="shared" si="47"/>
        <v>0</v>
      </c>
      <c r="CO107" s="335"/>
      <c r="CP107" s="149">
        <f t="shared" si="48"/>
        <v>0</v>
      </c>
      <c r="CQ107" s="156">
        <f t="shared" si="49"/>
        <v>0</v>
      </c>
      <c r="CR107" s="168">
        <f t="shared" si="50"/>
        <v>0</v>
      </c>
      <c r="CS107" s="169">
        <f t="shared" si="51"/>
        <v>0</v>
      </c>
      <c r="CT107" s="162">
        <f t="shared" si="52"/>
        <v>0</v>
      </c>
      <c r="CU107" s="159">
        <f t="shared" si="53"/>
        <v>0</v>
      </c>
      <c r="CV107" s="175">
        <f t="shared" si="54"/>
        <v>0</v>
      </c>
      <c r="CW107" s="156">
        <f t="shared" si="55"/>
        <v>0</v>
      </c>
      <c r="CX107" s="322">
        <f t="shared" si="56"/>
        <v>0</v>
      </c>
      <c r="CY107" s="138">
        <f t="shared" si="57"/>
        <v>0</v>
      </c>
      <c r="CZ107" s="49"/>
      <c r="DA107" s="49"/>
      <c r="DB107" s="15"/>
    </row>
    <row r="108" spans="1:106" ht="12.75" customHeight="1" x14ac:dyDescent="0.2">
      <c r="A108" s="3"/>
      <c r="B108" s="5">
        <f t="shared" si="58"/>
        <v>40</v>
      </c>
      <c r="C108" s="401" t="s">
        <v>175</v>
      </c>
      <c r="D108" s="402" t="s">
        <v>175</v>
      </c>
      <c r="E108" s="16"/>
      <c r="F108" s="70"/>
      <c r="G108" s="71">
        <f t="shared" si="2"/>
        <v>0</v>
      </c>
      <c r="H108" s="70"/>
      <c r="I108" s="71">
        <f t="shared" si="3"/>
        <v>0</v>
      </c>
      <c r="J108" s="70"/>
      <c r="K108" s="71">
        <f t="shared" si="4"/>
        <v>0</v>
      </c>
      <c r="L108" s="70"/>
      <c r="M108" s="71">
        <f t="shared" si="5"/>
        <v>0</v>
      </c>
      <c r="N108" s="70"/>
      <c r="O108" s="71">
        <f t="shared" si="6"/>
        <v>0</v>
      </c>
      <c r="P108" s="70"/>
      <c r="Q108" s="71">
        <f t="shared" si="7"/>
        <v>0</v>
      </c>
      <c r="R108" s="70"/>
      <c r="S108" s="77">
        <f t="shared" si="8"/>
        <v>0</v>
      </c>
      <c r="T108" s="70"/>
      <c r="U108" s="77">
        <f t="shared" si="9"/>
        <v>0</v>
      </c>
      <c r="V108" s="70"/>
      <c r="W108" s="77">
        <f t="shared" si="10"/>
        <v>0</v>
      </c>
      <c r="X108" s="70"/>
      <c r="Y108" s="77">
        <f t="shared" si="11"/>
        <v>0</v>
      </c>
      <c r="Z108" s="72"/>
      <c r="AA108" s="77">
        <f t="shared" si="12"/>
        <v>0</v>
      </c>
      <c r="AB108" s="72"/>
      <c r="AC108" s="77">
        <f t="shared" si="13"/>
        <v>0</v>
      </c>
      <c r="AD108" s="72"/>
      <c r="AE108" s="77">
        <f t="shared" si="14"/>
        <v>0</v>
      </c>
      <c r="AF108" s="72"/>
      <c r="AG108" s="77">
        <f t="shared" si="15"/>
        <v>0</v>
      </c>
      <c r="AH108" s="72"/>
      <c r="AI108" s="77">
        <f t="shared" si="16"/>
        <v>0</v>
      </c>
      <c r="AJ108" s="72"/>
      <c r="AK108" s="77">
        <f t="shared" si="17"/>
        <v>0</v>
      </c>
      <c r="AL108" s="72"/>
      <c r="AM108" s="77">
        <f t="shared" si="18"/>
        <v>0</v>
      </c>
      <c r="AN108" s="70"/>
      <c r="AO108" s="77">
        <f t="shared" si="19"/>
        <v>0</v>
      </c>
      <c r="AP108" s="70"/>
      <c r="AQ108" s="77">
        <f t="shared" si="20"/>
        <v>0</v>
      </c>
      <c r="AR108" s="78"/>
      <c r="AS108" s="77">
        <f t="shared" si="21"/>
        <v>0</v>
      </c>
      <c r="AT108" s="78"/>
      <c r="AU108" s="77">
        <f t="shared" si="22"/>
        <v>0</v>
      </c>
      <c r="AV108" s="78"/>
      <c r="AW108" s="77">
        <f t="shared" si="23"/>
        <v>0</v>
      </c>
      <c r="AX108" s="78"/>
      <c r="AY108" s="77">
        <f t="shared" si="24"/>
        <v>0</v>
      </c>
      <c r="AZ108" s="78"/>
      <c r="BA108" s="77">
        <f t="shared" si="25"/>
        <v>0</v>
      </c>
      <c r="BB108" s="78"/>
      <c r="BC108" s="77">
        <f t="shared" si="26"/>
        <v>0</v>
      </c>
      <c r="BD108" s="78"/>
      <c r="BE108" s="77">
        <f t="shared" si="27"/>
        <v>0</v>
      </c>
      <c r="BF108" s="78"/>
      <c r="BG108" s="77">
        <f t="shared" si="28"/>
        <v>0</v>
      </c>
      <c r="BH108" s="78"/>
      <c r="BI108" s="77">
        <f t="shared" si="29"/>
        <v>0</v>
      </c>
      <c r="BJ108" s="78"/>
      <c r="BK108" s="77">
        <f t="shared" si="30"/>
        <v>0</v>
      </c>
      <c r="BL108" s="78"/>
      <c r="BM108" s="77">
        <f t="shared" si="31"/>
        <v>0</v>
      </c>
      <c r="BN108" s="78"/>
      <c r="BO108" s="77">
        <f t="shared" si="32"/>
        <v>0</v>
      </c>
      <c r="BP108" s="78"/>
      <c r="BQ108" s="77">
        <f t="shared" si="33"/>
        <v>0</v>
      </c>
      <c r="BR108" s="78"/>
      <c r="BS108" s="77">
        <f t="shared" si="34"/>
        <v>0</v>
      </c>
      <c r="BT108" s="78"/>
      <c r="BU108" s="77">
        <f t="shared" si="35"/>
        <v>0</v>
      </c>
      <c r="BV108" s="78"/>
      <c r="BW108" s="128">
        <f t="shared" si="36"/>
        <v>0</v>
      </c>
      <c r="BX108" s="78"/>
      <c r="BY108" s="128">
        <f t="shared" si="37"/>
        <v>0</v>
      </c>
      <c r="BZ108" s="78"/>
      <c r="CA108" s="128">
        <f t="shared" si="38"/>
        <v>0</v>
      </c>
      <c r="CB108" s="78"/>
      <c r="CC108" s="128">
        <f t="shared" si="39"/>
        <v>0</v>
      </c>
      <c r="CD108" s="78"/>
      <c r="CE108" s="128">
        <f t="shared" si="40"/>
        <v>0</v>
      </c>
      <c r="CF108" s="78"/>
      <c r="CG108" s="128"/>
      <c r="CH108" s="73">
        <f t="shared" si="42"/>
        <v>0</v>
      </c>
      <c r="CI108" s="74">
        <f t="shared" si="43"/>
        <v>0</v>
      </c>
      <c r="CJ108" s="75">
        <f t="shared" si="44"/>
        <v>2</v>
      </c>
      <c r="CK108" s="75">
        <f t="shared" si="45"/>
        <v>0</v>
      </c>
      <c r="CL108" s="5">
        <f t="shared" si="41"/>
        <v>0</v>
      </c>
      <c r="CM108" s="333">
        <f t="shared" si="46"/>
        <v>0</v>
      </c>
      <c r="CN108" s="334">
        <f t="shared" si="47"/>
        <v>0</v>
      </c>
      <c r="CO108" s="335"/>
      <c r="CP108" s="149">
        <f t="shared" si="48"/>
        <v>0</v>
      </c>
      <c r="CQ108" s="156">
        <f t="shared" si="49"/>
        <v>0</v>
      </c>
      <c r="CR108" s="168">
        <f t="shared" si="50"/>
        <v>0</v>
      </c>
      <c r="CS108" s="169">
        <f t="shared" si="51"/>
        <v>0</v>
      </c>
      <c r="CT108" s="162">
        <f t="shared" si="52"/>
        <v>0</v>
      </c>
      <c r="CU108" s="159">
        <f t="shared" si="53"/>
        <v>0</v>
      </c>
      <c r="CV108" s="175">
        <f t="shared" si="54"/>
        <v>0</v>
      </c>
      <c r="CW108" s="156">
        <f t="shared" si="55"/>
        <v>0</v>
      </c>
      <c r="CX108" s="322">
        <f t="shared" si="56"/>
        <v>0</v>
      </c>
      <c r="CY108" s="138">
        <f t="shared" si="57"/>
        <v>0</v>
      </c>
      <c r="CZ108" s="49"/>
      <c r="DA108" s="49"/>
      <c r="DB108" s="15"/>
    </row>
    <row r="109" spans="1:106" ht="12.75" customHeight="1" x14ac:dyDescent="0.2">
      <c r="A109" s="3"/>
      <c r="B109" s="5">
        <f t="shared" si="58"/>
        <v>41</v>
      </c>
      <c r="C109" s="401" t="s">
        <v>176</v>
      </c>
      <c r="D109" s="402" t="s">
        <v>176</v>
      </c>
      <c r="E109" s="16"/>
      <c r="F109" s="70"/>
      <c r="G109" s="71">
        <f t="shared" si="2"/>
        <v>0</v>
      </c>
      <c r="H109" s="70"/>
      <c r="I109" s="71">
        <f t="shared" si="3"/>
        <v>0</v>
      </c>
      <c r="J109" s="70"/>
      <c r="K109" s="71">
        <f t="shared" si="4"/>
        <v>0</v>
      </c>
      <c r="L109" s="70"/>
      <c r="M109" s="71">
        <f t="shared" si="5"/>
        <v>0</v>
      </c>
      <c r="N109" s="70"/>
      <c r="O109" s="71">
        <f t="shared" si="6"/>
        <v>0</v>
      </c>
      <c r="P109" s="70"/>
      <c r="Q109" s="71">
        <f t="shared" si="7"/>
        <v>0</v>
      </c>
      <c r="R109" s="70"/>
      <c r="S109" s="77">
        <f t="shared" si="8"/>
        <v>0</v>
      </c>
      <c r="T109" s="70"/>
      <c r="U109" s="77">
        <f t="shared" si="9"/>
        <v>0</v>
      </c>
      <c r="V109" s="70"/>
      <c r="W109" s="77">
        <f t="shared" si="10"/>
        <v>0</v>
      </c>
      <c r="X109" s="70"/>
      <c r="Y109" s="77">
        <f t="shared" si="11"/>
        <v>0</v>
      </c>
      <c r="Z109" s="72"/>
      <c r="AA109" s="77">
        <f t="shared" si="12"/>
        <v>0</v>
      </c>
      <c r="AB109" s="72"/>
      <c r="AC109" s="77">
        <f t="shared" si="13"/>
        <v>0</v>
      </c>
      <c r="AD109" s="72"/>
      <c r="AE109" s="77">
        <f t="shared" si="14"/>
        <v>0</v>
      </c>
      <c r="AF109" s="72"/>
      <c r="AG109" s="77">
        <f t="shared" si="15"/>
        <v>0</v>
      </c>
      <c r="AH109" s="72"/>
      <c r="AI109" s="77">
        <f t="shared" si="16"/>
        <v>0</v>
      </c>
      <c r="AJ109" s="72"/>
      <c r="AK109" s="77">
        <f t="shared" si="17"/>
        <v>0</v>
      </c>
      <c r="AL109" s="72"/>
      <c r="AM109" s="77">
        <f t="shared" si="18"/>
        <v>0</v>
      </c>
      <c r="AN109" s="70"/>
      <c r="AO109" s="77">
        <f t="shared" si="19"/>
        <v>0</v>
      </c>
      <c r="AP109" s="70"/>
      <c r="AQ109" s="77">
        <f t="shared" si="20"/>
        <v>0</v>
      </c>
      <c r="AR109" s="78"/>
      <c r="AS109" s="77">
        <f t="shared" si="21"/>
        <v>0</v>
      </c>
      <c r="AT109" s="78"/>
      <c r="AU109" s="77">
        <f t="shared" si="22"/>
        <v>0</v>
      </c>
      <c r="AV109" s="78"/>
      <c r="AW109" s="77">
        <f t="shared" si="23"/>
        <v>0</v>
      </c>
      <c r="AX109" s="78"/>
      <c r="AY109" s="77">
        <f t="shared" si="24"/>
        <v>0</v>
      </c>
      <c r="AZ109" s="78"/>
      <c r="BA109" s="77">
        <f t="shared" si="25"/>
        <v>0</v>
      </c>
      <c r="BB109" s="78"/>
      <c r="BC109" s="77">
        <f t="shared" si="26"/>
        <v>0</v>
      </c>
      <c r="BD109" s="78"/>
      <c r="BE109" s="77">
        <f t="shared" si="27"/>
        <v>0</v>
      </c>
      <c r="BF109" s="78"/>
      <c r="BG109" s="77">
        <f t="shared" si="28"/>
        <v>0</v>
      </c>
      <c r="BH109" s="78"/>
      <c r="BI109" s="77">
        <f t="shared" si="29"/>
        <v>0</v>
      </c>
      <c r="BJ109" s="78"/>
      <c r="BK109" s="77">
        <f t="shared" si="30"/>
        <v>0</v>
      </c>
      <c r="BL109" s="78"/>
      <c r="BM109" s="77">
        <f t="shared" si="31"/>
        <v>0</v>
      </c>
      <c r="BN109" s="78"/>
      <c r="BO109" s="77">
        <f t="shared" si="32"/>
        <v>0</v>
      </c>
      <c r="BP109" s="78"/>
      <c r="BQ109" s="77">
        <f t="shared" si="33"/>
        <v>0</v>
      </c>
      <c r="BR109" s="78"/>
      <c r="BS109" s="77">
        <f t="shared" si="34"/>
        <v>0</v>
      </c>
      <c r="BT109" s="78"/>
      <c r="BU109" s="77">
        <f t="shared" si="35"/>
        <v>0</v>
      </c>
      <c r="BV109" s="78"/>
      <c r="BW109" s="128">
        <f t="shared" si="36"/>
        <v>0</v>
      </c>
      <c r="BX109" s="78"/>
      <c r="BY109" s="128">
        <f t="shared" si="37"/>
        <v>0</v>
      </c>
      <c r="BZ109" s="78"/>
      <c r="CA109" s="128">
        <f t="shared" si="38"/>
        <v>0</v>
      </c>
      <c r="CB109" s="78"/>
      <c r="CC109" s="128">
        <f t="shared" si="39"/>
        <v>0</v>
      </c>
      <c r="CD109" s="78"/>
      <c r="CE109" s="128">
        <f t="shared" si="40"/>
        <v>0</v>
      </c>
      <c r="CF109" s="78"/>
      <c r="CG109" s="128"/>
      <c r="CH109" s="73">
        <f t="shared" si="42"/>
        <v>0</v>
      </c>
      <c r="CI109" s="74">
        <f t="shared" si="43"/>
        <v>0</v>
      </c>
      <c r="CJ109" s="75">
        <f t="shared" si="44"/>
        <v>2</v>
      </c>
      <c r="CK109" s="75">
        <f t="shared" si="45"/>
        <v>0</v>
      </c>
      <c r="CL109" s="5">
        <f t="shared" si="41"/>
        <v>0</v>
      </c>
      <c r="CM109" s="333">
        <f t="shared" si="46"/>
        <v>0</v>
      </c>
      <c r="CN109" s="334">
        <f t="shared" si="47"/>
        <v>0</v>
      </c>
      <c r="CO109" s="335"/>
      <c r="CP109" s="149">
        <f t="shared" si="48"/>
        <v>0</v>
      </c>
      <c r="CQ109" s="156">
        <f t="shared" si="49"/>
        <v>0</v>
      </c>
      <c r="CR109" s="168">
        <f t="shared" si="50"/>
        <v>0</v>
      </c>
      <c r="CS109" s="169">
        <f t="shared" si="51"/>
        <v>0</v>
      </c>
      <c r="CT109" s="162">
        <f t="shared" si="52"/>
        <v>0</v>
      </c>
      <c r="CU109" s="159">
        <f t="shared" si="53"/>
        <v>0</v>
      </c>
      <c r="CV109" s="175">
        <f t="shared" si="54"/>
        <v>0</v>
      </c>
      <c r="CW109" s="156">
        <f t="shared" si="55"/>
        <v>0</v>
      </c>
      <c r="CX109" s="322">
        <f t="shared" si="56"/>
        <v>0</v>
      </c>
      <c r="CY109" s="138">
        <f t="shared" si="57"/>
        <v>0</v>
      </c>
      <c r="CZ109" s="49"/>
      <c r="DA109" s="49"/>
      <c r="DB109" s="15"/>
    </row>
    <row r="110" spans="1:106" ht="12.75" customHeight="1" x14ac:dyDescent="0.2">
      <c r="A110" s="3"/>
      <c r="B110" s="5">
        <f t="shared" si="58"/>
        <v>42</v>
      </c>
      <c r="C110" s="401"/>
      <c r="D110" s="402"/>
      <c r="E110" s="16"/>
      <c r="F110" s="70"/>
      <c r="G110" s="71">
        <f t="shared" si="2"/>
        <v>0</v>
      </c>
      <c r="H110" s="70"/>
      <c r="I110" s="71">
        <f t="shared" si="3"/>
        <v>0</v>
      </c>
      <c r="J110" s="70"/>
      <c r="K110" s="71">
        <f t="shared" si="4"/>
        <v>0</v>
      </c>
      <c r="L110" s="70"/>
      <c r="M110" s="71">
        <f t="shared" si="5"/>
        <v>0</v>
      </c>
      <c r="N110" s="70"/>
      <c r="O110" s="71">
        <f t="shared" si="6"/>
        <v>0</v>
      </c>
      <c r="P110" s="70"/>
      <c r="Q110" s="71">
        <f t="shared" si="7"/>
        <v>0</v>
      </c>
      <c r="R110" s="70"/>
      <c r="S110" s="77">
        <f t="shared" si="8"/>
        <v>0</v>
      </c>
      <c r="T110" s="70"/>
      <c r="U110" s="77">
        <f t="shared" si="9"/>
        <v>0</v>
      </c>
      <c r="V110" s="70"/>
      <c r="W110" s="77">
        <f t="shared" si="10"/>
        <v>0</v>
      </c>
      <c r="X110" s="70"/>
      <c r="Y110" s="77">
        <f t="shared" si="11"/>
        <v>0</v>
      </c>
      <c r="Z110" s="72"/>
      <c r="AA110" s="77">
        <f t="shared" si="12"/>
        <v>0</v>
      </c>
      <c r="AB110" s="72"/>
      <c r="AC110" s="77">
        <f t="shared" si="13"/>
        <v>0</v>
      </c>
      <c r="AD110" s="72"/>
      <c r="AE110" s="77">
        <f t="shared" si="14"/>
        <v>0</v>
      </c>
      <c r="AF110" s="72"/>
      <c r="AG110" s="77">
        <f t="shared" si="15"/>
        <v>0</v>
      </c>
      <c r="AH110" s="72"/>
      <c r="AI110" s="77">
        <f t="shared" si="16"/>
        <v>0</v>
      </c>
      <c r="AJ110" s="72"/>
      <c r="AK110" s="77">
        <f t="shared" si="17"/>
        <v>0</v>
      </c>
      <c r="AL110" s="72"/>
      <c r="AM110" s="77">
        <f t="shared" si="18"/>
        <v>0</v>
      </c>
      <c r="AN110" s="70"/>
      <c r="AO110" s="77">
        <f t="shared" si="19"/>
        <v>0</v>
      </c>
      <c r="AP110" s="70"/>
      <c r="AQ110" s="77">
        <f t="shared" si="20"/>
        <v>0</v>
      </c>
      <c r="AR110" s="78"/>
      <c r="AS110" s="77">
        <f t="shared" si="21"/>
        <v>0</v>
      </c>
      <c r="AT110" s="78"/>
      <c r="AU110" s="77">
        <f t="shared" si="22"/>
        <v>0</v>
      </c>
      <c r="AV110" s="78"/>
      <c r="AW110" s="77">
        <f t="shared" si="23"/>
        <v>0</v>
      </c>
      <c r="AX110" s="78"/>
      <c r="AY110" s="77">
        <f t="shared" si="24"/>
        <v>0</v>
      </c>
      <c r="AZ110" s="78"/>
      <c r="BA110" s="77">
        <f t="shared" si="25"/>
        <v>0</v>
      </c>
      <c r="BB110" s="78"/>
      <c r="BC110" s="77">
        <f t="shared" si="26"/>
        <v>0</v>
      </c>
      <c r="BD110" s="78"/>
      <c r="BE110" s="77">
        <f t="shared" si="27"/>
        <v>0</v>
      </c>
      <c r="BF110" s="78"/>
      <c r="BG110" s="77">
        <f t="shared" si="28"/>
        <v>0</v>
      </c>
      <c r="BH110" s="78"/>
      <c r="BI110" s="77">
        <f t="shared" si="29"/>
        <v>0</v>
      </c>
      <c r="BJ110" s="78"/>
      <c r="BK110" s="77">
        <f t="shared" si="30"/>
        <v>0</v>
      </c>
      <c r="BL110" s="78"/>
      <c r="BM110" s="77">
        <f t="shared" si="31"/>
        <v>0</v>
      </c>
      <c r="BN110" s="78"/>
      <c r="BO110" s="77">
        <f t="shared" si="32"/>
        <v>0</v>
      </c>
      <c r="BP110" s="78"/>
      <c r="BQ110" s="77">
        <f t="shared" si="33"/>
        <v>0</v>
      </c>
      <c r="BR110" s="78"/>
      <c r="BS110" s="77">
        <f t="shared" si="34"/>
        <v>0</v>
      </c>
      <c r="BT110" s="78"/>
      <c r="BU110" s="77">
        <f t="shared" si="35"/>
        <v>0</v>
      </c>
      <c r="BV110" s="78"/>
      <c r="BW110" s="128">
        <f t="shared" si="36"/>
        <v>0</v>
      </c>
      <c r="BX110" s="78"/>
      <c r="BY110" s="128">
        <f t="shared" si="37"/>
        <v>0</v>
      </c>
      <c r="BZ110" s="78"/>
      <c r="CA110" s="128">
        <f t="shared" si="38"/>
        <v>0</v>
      </c>
      <c r="CB110" s="78"/>
      <c r="CC110" s="128">
        <f t="shared" si="39"/>
        <v>0</v>
      </c>
      <c r="CD110" s="78"/>
      <c r="CE110" s="128">
        <f t="shared" si="40"/>
        <v>0</v>
      </c>
      <c r="CF110" s="78"/>
      <c r="CG110" s="128"/>
      <c r="CH110" s="73">
        <f t="shared" si="42"/>
        <v>0</v>
      </c>
      <c r="CI110" s="74">
        <f t="shared" si="43"/>
        <v>0</v>
      </c>
      <c r="CJ110" s="75">
        <f t="shared" si="44"/>
        <v>2</v>
      </c>
      <c r="CK110" s="75">
        <f t="shared" si="45"/>
        <v>0</v>
      </c>
      <c r="CL110" s="5">
        <f t="shared" si="41"/>
        <v>0</v>
      </c>
      <c r="CM110" s="333">
        <f t="shared" si="46"/>
        <v>0</v>
      </c>
      <c r="CN110" s="334">
        <f t="shared" si="47"/>
        <v>0</v>
      </c>
      <c r="CO110" s="335"/>
      <c r="CP110" s="149">
        <f t="shared" si="48"/>
        <v>0</v>
      </c>
      <c r="CQ110" s="156">
        <f t="shared" si="49"/>
        <v>0</v>
      </c>
      <c r="CR110" s="168">
        <f t="shared" si="50"/>
        <v>0</v>
      </c>
      <c r="CS110" s="169">
        <f t="shared" si="51"/>
        <v>0</v>
      </c>
      <c r="CT110" s="162">
        <f t="shared" si="52"/>
        <v>0</v>
      </c>
      <c r="CU110" s="159">
        <f t="shared" si="53"/>
        <v>0</v>
      </c>
      <c r="CV110" s="175">
        <f t="shared" si="54"/>
        <v>0</v>
      </c>
      <c r="CW110" s="156">
        <f t="shared" si="55"/>
        <v>0</v>
      </c>
      <c r="CX110" s="322">
        <f t="shared" si="56"/>
        <v>0</v>
      </c>
      <c r="CY110" s="138">
        <f t="shared" si="57"/>
        <v>0</v>
      </c>
      <c r="CZ110" s="49"/>
      <c r="DA110" s="49"/>
      <c r="DB110" s="15"/>
    </row>
    <row r="111" spans="1:106" ht="12.75" customHeight="1" x14ac:dyDescent="0.2">
      <c r="A111" s="3"/>
      <c r="B111" s="5">
        <f t="shared" si="58"/>
        <v>43</v>
      </c>
      <c r="C111" s="401"/>
      <c r="D111" s="402"/>
      <c r="E111" s="16"/>
      <c r="F111" s="70"/>
      <c r="G111" s="71">
        <f t="shared" si="2"/>
        <v>0</v>
      </c>
      <c r="H111" s="70"/>
      <c r="I111" s="71">
        <f t="shared" si="3"/>
        <v>0</v>
      </c>
      <c r="J111" s="70"/>
      <c r="K111" s="71">
        <f t="shared" si="4"/>
        <v>0</v>
      </c>
      <c r="L111" s="70"/>
      <c r="M111" s="71">
        <f t="shared" si="5"/>
        <v>0</v>
      </c>
      <c r="N111" s="70"/>
      <c r="O111" s="71">
        <f t="shared" si="6"/>
        <v>0</v>
      </c>
      <c r="P111" s="70"/>
      <c r="Q111" s="71">
        <f t="shared" si="7"/>
        <v>0</v>
      </c>
      <c r="R111" s="70"/>
      <c r="S111" s="77">
        <f t="shared" si="8"/>
        <v>0</v>
      </c>
      <c r="T111" s="70"/>
      <c r="U111" s="77">
        <f t="shared" si="9"/>
        <v>0</v>
      </c>
      <c r="V111" s="70"/>
      <c r="W111" s="77">
        <f t="shared" si="10"/>
        <v>0</v>
      </c>
      <c r="X111" s="70"/>
      <c r="Y111" s="77">
        <f t="shared" si="11"/>
        <v>0</v>
      </c>
      <c r="Z111" s="72"/>
      <c r="AA111" s="77">
        <f t="shared" si="12"/>
        <v>0</v>
      </c>
      <c r="AB111" s="72"/>
      <c r="AC111" s="77">
        <f t="shared" si="13"/>
        <v>0</v>
      </c>
      <c r="AD111" s="72"/>
      <c r="AE111" s="77">
        <f t="shared" si="14"/>
        <v>0</v>
      </c>
      <c r="AF111" s="72"/>
      <c r="AG111" s="77">
        <f t="shared" si="15"/>
        <v>0</v>
      </c>
      <c r="AH111" s="72"/>
      <c r="AI111" s="77">
        <f t="shared" si="16"/>
        <v>0</v>
      </c>
      <c r="AJ111" s="72"/>
      <c r="AK111" s="77">
        <f t="shared" si="17"/>
        <v>0</v>
      </c>
      <c r="AL111" s="72"/>
      <c r="AM111" s="77">
        <f t="shared" si="18"/>
        <v>0</v>
      </c>
      <c r="AN111" s="70"/>
      <c r="AO111" s="77">
        <f t="shared" si="19"/>
        <v>0</v>
      </c>
      <c r="AP111" s="70"/>
      <c r="AQ111" s="77">
        <f t="shared" si="20"/>
        <v>0</v>
      </c>
      <c r="AR111" s="78"/>
      <c r="AS111" s="77">
        <f t="shared" si="21"/>
        <v>0</v>
      </c>
      <c r="AT111" s="78"/>
      <c r="AU111" s="77">
        <f t="shared" si="22"/>
        <v>0</v>
      </c>
      <c r="AV111" s="78"/>
      <c r="AW111" s="77">
        <f t="shared" si="23"/>
        <v>0</v>
      </c>
      <c r="AX111" s="78"/>
      <c r="AY111" s="77">
        <f t="shared" si="24"/>
        <v>0</v>
      </c>
      <c r="AZ111" s="78"/>
      <c r="BA111" s="77">
        <f t="shared" si="25"/>
        <v>0</v>
      </c>
      <c r="BB111" s="78"/>
      <c r="BC111" s="77">
        <f t="shared" si="26"/>
        <v>0</v>
      </c>
      <c r="BD111" s="78"/>
      <c r="BE111" s="77">
        <f t="shared" si="27"/>
        <v>0</v>
      </c>
      <c r="BF111" s="78"/>
      <c r="BG111" s="77">
        <f t="shared" si="28"/>
        <v>0</v>
      </c>
      <c r="BH111" s="78"/>
      <c r="BI111" s="77">
        <f t="shared" si="29"/>
        <v>0</v>
      </c>
      <c r="BJ111" s="78"/>
      <c r="BK111" s="77">
        <f t="shared" si="30"/>
        <v>0</v>
      </c>
      <c r="BL111" s="78"/>
      <c r="BM111" s="77">
        <f t="shared" si="31"/>
        <v>0</v>
      </c>
      <c r="BN111" s="78"/>
      <c r="BO111" s="77">
        <f t="shared" si="32"/>
        <v>0</v>
      </c>
      <c r="BP111" s="78"/>
      <c r="BQ111" s="77">
        <f t="shared" si="33"/>
        <v>0</v>
      </c>
      <c r="BR111" s="78"/>
      <c r="BS111" s="77">
        <f t="shared" si="34"/>
        <v>0</v>
      </c>
      <c r="BT111" s="78"/>
      <c r="BU111" s="77">
        <f t="shared" si="35"/>
        <v>0</v>
      </c>
      <c r="BV111" s="78"/>
      <c r="BW111" s="128">
        <f t="shared" si="36"/>
        <v>0</v>
      </c>
      <c r="BX111" s="78"/>
      <c r="BY111" s="128">
        <f t="shared" si="37"/>
        <v>0</v>
      </c>
      <c r="BZ111" s="78"/>
      <c r="CA111" s="128">
        <f t="shared" si="38"/>
        <v>0</v>
      </c>
      <c r="CB111" s="78"/>
      <c r="CC111" s="128">
        <f t="shared" si="39"/>
        <v>0</v>
      </c>
      <c r="CD111" s="78"/>
      <c r="CE111" s="128">
        <f t="shared" si="40"/>
        <v>0</v>
      </c>
      <c r="CF111" s="78"/>
      <c r="CG111" s="128"/>
      <c r="CH111" s="73">
        <f t="shared" si="42"/>
        <v>0</v>
      </c>
      <c r="CI111" s="74">
        <f t="shared" si="43"/>
        <v>0</v>
      </c>
      <c r="CJ111" s="75">
        <f t="shared" si="44"/>
        <v>2</v>
      </c>
      <c r="CK111" s="75">
        <f t="shared" si="45"/>
        <v>0</v>
      </c>
      <c r="CL111" s="5">
        <f t="shared" si="41"/>
        <v>0</v>
      </c>
      <c r="CM111" s="333">
        <f t="shared" si="46"/>
        <v>0</v>
      </c>
      <c r="CN111" s="334">
        <f t="shared" si="47"/>
        <v>0</v>
      </c>
      <c r="CO111" s="335"/>
      <c r="CP111" s="149">
        <f t="shared" si="48"/>
        <v>0</v>
      </c>
      <c r="CQ111" s="156">
        <f t="shared" si="49"/>
        <v>0</v>
      </c>
      <c r="CR111" s="168">
        <f t="shared" si="50"/>
        <v>0</v>
      </c>
      <c r="CS111" s="169">
        <f t="shared" si="51"/>
        <v>0</v>
      </c>
      <c r="CT111" s="162">
        <f t="shared" si="52"/>
        <v>0</v>
      </c>
      <c r="CU111" s="159">
        <f t="shared" si="53"/>
        <v>0</v>
      </c>
      <c r="CV111" s="175">
        <f t="shared" si="54"/>
        <v>0</v>
      </c>
      <c r="CW111" s="156">
        <f t="shared" si="55"/>
        <v>0</v>
      </c>
      <c r="CX111" s="322">
        <f t="shared" si="56"/>
        <v>0</v>
      </c>
      <c r="CY111" s="138">
        <f t="shared" si="57"/>
        <v>0</v>
      </c>
      <c r="CZ111" s="49"/>
      <c r="DA111" s="49"/>
      <c r="DB111" s="15"/>
    </row>
    <row r="112" spans="1:106" ht="12.75" customHeight="1" x14ac:dyDescent="0.2">
      <c r="A112" s="3"/>
      <c r="B112" s="5">
        <f t="shared" si="58"/>
        <v>44</v>
      </c>
      <c r="C112" s="401"/>
      <c r="D112" s="402"/>
      <c r="E112" s="16"/>
      <c r="F112" s="70"/>
      <c r="G112" s="71">
        <f t="shared" si="2"/>
        <v>0</v>
      </c>
      <c r="H112" s="70"/>
      <c r="I112" s="71">
        <f t="shared" si="3"/>
        <v>0</v>
      </c>
      <c r="J112" s="70"/>
      <c r="K112" s="71">
        <f t="shared" si="4"/>
        <v>0</v>
      </c>
      <c r="L112" s="70"/>
      <c r="M112" s="71">
        <f t="shared" si="5"/>
        <v>0</v>
      </c>
      <c r="N112" s="70"/>
      <c r="O112" s="71">
        <f t="shared" si="6"/>
        <v>0</v>
      </c>
      <c r="P112" s="70"/>
      <c r="Q112" s="71">
        <f t="shared" si="7"/>
        <v>0</v>
      </c>
      <c r="R112" s="70"/>
      <c r="S112" s="77">
        <f t="shared" si="8"/>
        <v>0</v>
      </c>
      <c r="T112" s="70"/>
      <c r="U112" s="77">
        <f t="shared" si="9"/>
        <v>0</v>
      </c>
      <c r="V112" s="70"/>
      <c r="W112" s="77">
        <f t="shared" si="10"/>
        <v>0</v>
      </c>
      <c r="X112" s="70"/>
      <c r="Y112" s="77">
        <f t="shared" si="11"/>
        <v>0</v>
      </c>
      <c r="Z112" s="72"/>
      <c r="AA112" s="77">
        <f t="shared" si="12"/>
        <v>0</v>
      </c>
      <c r="AB112" s="72"/>
      <c r="AC112" s="77">
        <f t="shared" si="13"/>
        <v>0</v>
      </c>
      <c r="AD112" s="72"/>
      <c r="AE112" s="77">
        <f t="shared" si="14"/>
        <v>0</v>
      </c>
      <c r="AF112" s="72"/>
      <c r="AG112" s="77">
        <f t="shared" si="15"/>
        <v>0</v>
      </c>
      <c r="AH112" s="72"/>
      <c r="AI112" s="77">
        <f t="shared" si="16"/>
        <v>0</v>
      </c>
      <c r="AJ112" s="72"/>
      <c r="AK112" s="77">
        <f t="shared" si="17"/>
        <v>0</v>
      </c>
      <c r="AL112" s="72"/>
      <c r="AM112" s="77">
        <f t="shared" si="18"/>
        <v>0</v>
      </c>
      <c r="AN112" s="70"/>
      <c r="AO112" s="77">
        <f t="shared" si="19"/>
        <v>0</v>
      </c>
      <c r="AP112" s="70"/>
      <c r="AQ112" s="77">
        <f t="shared" si="20"/>
        <v>0</v>
      </c>
      <c r="AR112" s="78"/>
      <c r="AS112" s="77">
        <f t="shared" si="21"/>
        <v>0</v>
      </c>
      <c r="AT112" s="78"/>
      <c r="AU112" s="77">
        <f t="shared" si="22"/>
        <v>0</v>
      </c>
      <c r="AV112" s="78"/>
      <c r="AW112" s="77">
        <f t="shared" si="23"/>
        <v>0</v>
      </c>
      <c r="AX112" s="78"/>
      <c r="AY112" s="77">
        <f t="shared" si="24"/>
        <v>0</v>
      </c>
      <c r="AZ112" s="78"/>
      <c r="BA112" s="77">
        <f t="shared" si="25"/>
        <v>0</v>
      </c>
      <c r="BB112" s="78"/>
      <c r="BC112" s="77">
        <f t="shared" si="26"/>
        <v>0</v>
      </c>
      <c r="BD112" s="78"/>
      <c r="BE112" s="77">
        <f t="shared" si="27"/>
        <v>0</v>
      </c>
      <c r="BF112" s="78"/>
      <c r="BG112" s="77">
        <f t="shared" si="28"/>
        <v>0</v>
      </c>
      <c r="BH112" s="78"/>
      <c r="BI112" s="77">
        <f t="shared" si="29"/>
        <v>0</v>
      </c>
      <c r="BJ112" s="78"/>
      <c r="BK112" s="77">
        <f t="shared" si="30"/>
        <v>0</v>
      </c>
      <c r="BL112" s="78"/>
      <c r="BM112" s="77">
        <f t="shared" si="31"/>
        <v>0</v>
      </c>
      <c r="BN112" s="78"/>
      <c r="BO112" s="77">
        <f t="shared" si="32"/>
        <v>0</v>
      </c>
      <c r="BP112" s="78"/>
      <c r="BQ112" s="77">
        <f t="shared" si="33"/>
        <v>0</v>
      </c>
      <c r="BR112" s="78"/>
      <c r="BS112" s="77">
        <f t="shared" si="34"/>
        <v>0</v>
      </c>
      <c r="BT112" s="78"/>
      <c r="BU112" s="77">
        <f t="shared" si="35"/>
        <v>0</v>
      </c>
      <c r="BV112" s="78"/>
      <c r="BW112" s="128">
        <f t="shared" si="36"/>
        <v>0</v>
      </c>
      <c r="BX112" s="78"/>
      <c r="BY112" s="128">
        <f t="shared" si="37"/>
        <v>0</v>
      </c>
      <c r="BZ112" s="78"/>
      <c r="CA112" s="128">
        <f t="shared" si="38"/>
        <v>0</v>
      </c>
      <c r="CB112" s="78"/>
      <c r="CC112" s="128">
        <f t="shared" si="39"/>
        <v>0</v>
      </c>
      <c r="CD112" s="78"/>
      <c r="CE112" s="128">
        <f t="shared" si="40"/>
        <v>0</v>
      </c>
      <c r="CF112" s="78"/>
      <c r="CG112" s="128"/>
      <c r="CH112" s="73">
        <f t="shared" si="42"/>
        <v>0</v>
      </c>
      <c r="CI112" s="74">
        <f t="shared" si="43"/>
        <v>0</v>
      </c>
      <c r="CJ112" s="75">
        <f t="shared" si="44"/>
        <v>2</v>
      </c>
      <c r="CK112" s="75">
        <f t="shared" si="45"/>
        <v>0</v>
      </c>
      <c r="CL112" s="5">
        <f t="shared" si="41"/>
        <v>0</v>
      </c>
      <c r="CM112" s="333">
        <f t="shared" si="46"/>
        <v>0</v>
      </c>
      <c r="CN112" s="334">
        <f t="shared" si="47"/>
        <v>0</v>
      </c>
      <c r="CO112" s="335"/>
      <c r="CP112" s="149">
        <f t="shared" si="48"/>
        <v>0</v>
      </c>
      <c r="CQ112" s="156">
        <f t="shared" si="49"/>
        <v>0</v>
      </c>
      <c r="CR112" s="168">
        <f t="shared" si="50"/>
        <v>0</v>
      </c>
      <c r="CS112" s="169">
        <f t="shared" si="51"/>
        <v>0</v>
      </c>
      <c r="CT112" s="162">
        <f t="shared" si="52"/>
        <v>0</v>
      </c>
      <c r="CU112" s="159">
        <f t="shared" si="53"/>
        <v>0</v>
      </c>
      <c r="CV112" s="175">
        <f t="shared" si="54"/>
        <v>0</v>
      </c>
      <c r="CW112" s="156">
        <f t="shared" si="55"/>
        <v>0</v>
      </c>
      <c r="CX112" s="322">
        <f t="shared" si="56"/>
        <v>0</v>
      </c>
      <c r="CY112" s="138">
        <f t="shared" si="57"/>
        <v>0</v>
      </c>
      <c r="CZ112" s="49"/>
      <c r="DA112" s="49"/>
      <c r="DB112" s="15"/>
    </row>
    <row r="113" spans="1:106" ht="12.75" customHeight="1" x14ac:dyDescent="0.2">
      <c r="A113" s="3"/>
      <c r="B113" s="5">
        <f t="shared" si="58"/>
        <v>45</v>
      </c>
      <c r="C113" s="401"/>
      <c r="D113" s="402"/>
      <c r="E113" s="16"/>
      <c r="F113" s="70"/>
      <c r="G113" s="71">
        <f t="shared" ref="G113:G115" si="59">IF(F113=$F$66,$F$67,0)</f>
        <v>0</v>
      </c>
      <c r="H113" s="70"/>
      <c r="I113" s="71">
        <f t="shared" ref="I113:I115" si="60">IF(H113=$H$66,$H$67,0)</f>
        <v>0</v>
      </c>
      <c r="J113" s="70"/>
      <c r="K113" s="71">
        <f t="shared" ref="K113:K115" si="61">IF(J113=$J$66,$J$67,0)</f>
        <v>0</v>
      </c>
      <c r="L113" s="70"/>
      <c r="M113" s="71">
        <f t="shared" ref="M113:M115" si="62">IF(L113=$L$66,$L$67,0)</f>
        <v>0</v>
      </c>
      <c r="N113" s="70"/>
      <c r="O113" s="71">
        <f t="shared" ref="O113:O115" si="63">IF(N113=$N$66,$N$67,0)</f>
        <v>0</v>
      </c>
      <c r="P113" s="70"/>
      <c r="Q113" s="71">
        <f t="shared" ref="Q113:Q115" si="64">IF(P113=$P$66,$P$67,0)</f>
        <v>0</v>
      </c>
      <c r="R113" s="70"/>
      <c r="S113" s="77">
        <f t="shared" ref="S113:S115" si="65">IF(R113=$R$66,$R$67,0)</f>
        <v>0</v>
      </c>
      <c r="T113" s="70"/>
      <c r="U113" s="77">
        <f t="shared" ref="U113:U115" si="66">IF(T113=$T$66,$T$67,0)</f>
        <v>0</v>
      </c>
      <c r="V113" s="70"/>
      <c r="W113" s="77">
        <f t="shared" ref="W113:W115" si="67">IF(V113=$V$66,$V$67,0)</f>
        <v>0</v>
      </c>
      <c r="X113" s="70"/>
      <c r="Y113" s="77">
        <f t="shared" ref="Y113:Y115" si="68">IF(X113=$X$66,$X$67,0)</f>
        <v>0</v>
      </c>
      <c r="Z113" s="72"/>
      <c r="AA113" s="77">
        <f t="shared" ref="AA113:AA115" si="69">IF(Z113=$Z$66,$Z$67,0)</f>
        <v>0</v>
      </c>
      <c r="AB113" s="72"/>
      <c r="AC113" s="77">
        <f t="shared" ref="AC113:AC115" si="70">IF(AB113=$AB$66,$AB$67,0)</f>
        <v>0</v>
      </c>
      <c r="AD113" s="72"/>
      <c r="AE113" s="77">
        <f t="shared" ref="AE113:AE115" si="71">IF(AD113=$AD$66,$AD$67,0)</f>
        <v>0</v>
      </c>
      <c r="AF113" s="72"/>
      <c r="AG113" s="77">
        <f t="shared" ref="AG113" si="72">IF(AF113=$AF$66,$AF$67,0)</f>
        <v>0</v>
      </c>
      <c r="AH113" s="72"/>
      <c r="AI113" s="77">
        <f t="shared" ref="AI113:AI115" si="73">IF(AH113=$AH$66,$AH$67,0)</f>
        <v>0</v>
      </c>
      <c r="AJ113" s="72"/>
      <c r="AK113" s="77">
        <f t="shared" ref="AK113:AK115" si="74">IF(AJ113=$AJ$66,$AJ$67,0)</f>
        <v>0</v>
      </c>
      <c r="AL113" s="72"/>
      <c r="AM113" s="77">
        <f t="shared" ref="AM113:AM115" si="75">IF(AL113=$AL$66,$AL$67,0)</f>
        <v>0</v>
      </c>
      <c r="AN113" s="70"/>
      <c r="AO113" s="77">
        <f t="shared" ref="AO113:AO114" si="76">IF(AN113=$AN$66,$AN$67,0)</f>
        <v>0</v>
      </c>
      <c r="AP113" s="70"/>
      <c r="AQ113" s="77">
        <f t="shared" ref="AQ113:AQ114" si="77">IF(AP113=$AP$66,$AP$67,0)</f>
        <v>0</v>
      </c>
      <c r="AR113" s="78"/>
      <c r="AS113" s="77">
        <f t="shared" ref="AS113:AS115" si="78">IF(AR113=$AR$66,$AR$67,0)</f>
        <v>0</v>
      </c>
      <c r="AT113" s="78"/>
      <c r="AU113" s="77">
        <f t="shared" ref="AU113:AU115" si="79">IF(AT113=$AT$66,$AT$67,0)</f>
        <v>0</v>
      </c>
      <c r="AV113" s="78"/>
      <c r="AW113" s="77">
        <f t="shared" ref="AW113:AW115" si="80">IF(AV113=$AV$66,$AV$67,0)</f>
        <v>0</v>
      </c>
      <c r="AX113" s="78"/>
      <c r="AY113" s="77">
        <f t="shared" ref="AY113:AY115" si="81">IF(AX113=$AX$66,$AX$67,0)</f>
        <v>0</v>
      </c>
      <c r="AZ113" s="78"/>
      <c r="BA113" s="77">
        <f t="shared" ref="BA113:BA115" si="82">IF(AZ113=$AZ$66,$AZ$67,0)</f>
        <v>0</v>
      </c>
      <c r="BB113" s="78"/>
      <c r="BC113" s="77">
        <f t="shared" ref="BC113:BC115" si="83">IF(BB113=$BB$66,$BB$67,0)</f>
        <v>0</v>
      </c>
      <c r="BD113" s="78"/>
      <c r="BE113" s="77">
        <f t="shared" ref="BE113:BE115" si="84">IF(BD113=$BD$66,$BD$67,0)</f>
        <v>0</v>
      </c>
      <c r="BF113" s="78"/>
      <c r="BG113" s="77">
        <f t="shared" ref="BG113:BG115" si="85">IF(BF113=$BF$66,$BF$67,0)</f>
        <v>0</v>
      </c>
      <c r="BH113" s="78"/>
      <c r="BI113" s="77">
        <f t="shared" ref="BI113:BI115" si="86">IF(BH113=$BH$66,$BH$67,0)</f>
        <v>0</v>
      </c>
      <c r="BJ113" s="78"/>
      <c r="BK113" s="77">
        <f t="shared" ref="BK113:BK115" si="87">IF(BJ113=$BJ$66,$BJ$67,0)</f>
        <v>0</v>
      </c>
      <c r="BL113" s="78"/>
      <c r="BM113" s="77">
        <f t="shared" ref="BM113:BM115" si="88">IF(BL113=$BL$66,$BL$67,0)</f>
        <v>0</v>
      </c>
      <c r="BN113" s="78"/>
      <c r="BO113" s="77">
        <f t="shared" ref="BO113:BO115" si="89">IF(BN113=$BN$66,$BN$67,0)</f>
        <v>0</v>
      </c>
      <c r="BP113" s="78"/>
      <c r="BQ113" s="77">
        <f t="shared" ref="BQ113:BQ115" si="90">IF(BP113=$BP$66,$BP$67,0)</f>
        <v>0</v>
      </c>
      <c r="BR113" s="78"/>
      <c r="BS113" s="77">
        <f t="shared" ref="BS113:BS115" si="91">IF(BR113=$BR$66,$BR$67,0)</f>
        <v>0</v>
      </c>
      <c r="BT113" s="78"/>
      <c r="BU113" s="77">
        <f t="shared" ref="BU113:BU115" si="92">IF(BT113=$BT$66,$BT$67,0)</f>
        <v>0</v>
      </c>
      <c r="BV113" s="78"/>
      <c r="BW113" s="128">
        <f t="shared" ref="BW113:BW115" si="93">IF(BV113=$BV$66,$BV$67,0)</f>
        <v>0</v>
      </c>
      <c r="BX113" s="78"/>
      <c r="BY113" s="128">
        <f t="shared" ref="BY113:BY115" si="94">IF(BX113=$BX$66,$BX$67,0)</f>
        <v>0</v>
      </c>
      <c r="BZ113" s="78"/>
      <c r="CA113" s="128">
        <f t="shared" ref="CA113:CA115" si="95">IF(BZ113=$BZ$66,$BZ$67,0)</f>
        <v>0</v>
      </c>
      <c r="CB113" s="78"/>
      <c r="CC113" s="128">
        <f t="shared" ref="CC113:CC115" si="96">IF(CB113=$CB$66,$CB$67,0)</f>
        <v>0</v>
      </c>
      <c r="CD113" s="78"/>
      <c r="CE113" s="128">
        <f t="shared" ref="CE113:CE115" si="97">IF(CD113=$CD$66,$CD$67,0)</f>
        <v>0</v>
      </c>
      <c r="CF113" s="78"/>
      <c r="CG113" s="128"/>
      <c r="CH113" s="73">
        <f t="shared" si="42"/>
        <v>0</v>
      </c>
      <c r="CI113" s="74">
        <f t="shared" si="43"/>
        <v>0</v>
      </c>
      <c r="CJ113" s="75">
        <f t="shared" si="44"/>
        <v>2</v>
      </c>
      <c r="CK113" s="75">
        <f t="shared" si="45"/>
        <v>0</v>
      </c>
      <c r="CL113" s="5">
        <f t="shared" si="41"/>
        <v>0</v>
      </c>
      <c r="CM113" s="333">
        <f t="shared" si="46"/>
        <v>0</v>
      </c>
      <c r="CN113" s="334">
        <f t="shared" si="47"/>
        <v>0</v>
      </c>
      <c r="CO113" s="335"/>
      <c r="CP113" s="149">
        <f t="shared" si="48"/>
        <v>0</v>
      </c>
      <c r="CQ113" s="156">
        <f t="shared" si="49"/>
        <v>0</v>
      </c>
      <c r="CR113" s="168">
        <f t="shared" si="50"/>
        <v>0</v>
      </c>
      <c r="CS113" s="169">
        <f t="shared" si="51"/>
        <v>0</v>
      </c>
      <c r="CT113" s="162">
        <f t="shared" si="52"/>
        <v>0</v>
      </c>
      <c r="CU113" s="159">
        <f t="shared" si="53"/>
        <v>0</v>
      </c>
      <c r="CV113" s="175">
        <f t="shared" si="54"/>
        <v>0</v>
      </c>
      <c r="CW113" s="156">
        <f t="shared" si="55"/>
        <v>0</v>
      </c>
      <c r="CX113" s="322">
        <f t="shared" si="56"/>
        <v>0</v>
      </c>
      <c r="CY113" s="138">
        <f t="shared" si="57"/>
        <v>0</v>
      </c>
      <c r="CZ113" s="49"/>
      <c r="DA113" s="49"/>
      <c r="DB113" s="15"/>
    </row>
    <row r="114" spans="1:106" ht="12.75" customHeight="1" x14ac:dyDescent="0.2">
      <c r="A114" s="3"/>
      <c r="B114" s="5">
        <f t="shared" si="58"/>
        <v>46</v>
      </c>
      <c r="C114" s="401"/>
      <c r="D114" s="402"/>
      <c r="E114" s="16"/>
      <c r="F114" s="70"/>
      <c r="G114" s="71">
        <f t="shared" si="59"/>
        <v>0</v>
      </c>
      <c r="H114" s="70"/>
      <c r="I114" s="71">
        <f t="shared" si="60"/>
        <v>0</v>
      </c>
      <c r="J114" s="70"/>
      <c r="K114" s="71">
        <f t="shared" si="61"/>
        <v>0</v>
      </c>
      <c r="L114" s="70"/>
      <c r="M114" s="71">
        <f t="shared" si="62"/>
        <v>0</v>
      </c>
      <c r="N114" s="70"/>
      <c r="O114" s="71">
        <f t="shared" si="63"/>
        <v>0</v>
      </c>
      <c r="P114" s="70"/>
      <c r="Q114" s="71">
        <f t="shared" si="64"/>
        <v>0</v>
      </c>
      <c r="R114" s="70"/>
      <c r="S114" s="77">
        <f t="shared" si="65"/>
        <v>0</v>
      </c>
      <c r="T114" s="70"/>
      <c r="U114" s="77">
        <f t="shared" si="66"/>
        <v>0</v>
      </c>
      <c r="V114" s="70"/>
      <c r="W114" s="77">
        <f t="shared" si="67"/>
        <v>0</v>
      </c>
      <c r="X114" s="70"/>
      <c r="Y114" s="77">
        <f t="shared" si="68"/>
        <v>0</v>
      </c>
      <c r="Z114" s="72"/>
      <c r="AA114" s="77">
        <f t="shared" si="69"/>
        <v>0</v>
      </c>
      <c r="AB114" s="72"/>
      <c r="AC114" s="77">
        <f t="shared" si="70"/>
        <v>0</v>
      </c>
      <c r="AD114" s="72"/>
      <c r="AE114" s="77">
        <f t="shared" si="71"/>
        <v>0</v>
      </c>
      <c r="AF114" s="72"/>
      <c r="AG114" s="77">
        <f>IF(AF114=$AF$66,$AF$67,0)</f>
        <v>0</v>
      </c>
      <c r="AH114" s="72"/>
      <c r="AI114" s="77">
        <f t="shared" si="73"/>
        <v>0</v>
      </c>
      <c r="AJ114" s="72"/>
      <c r="AK114" s="77">
        <f t="shared" si="74"/>
        <v>0</v>
      </c>
      <c r="AL114" s="72"/>
      <c r="AM114" s="77">
        <f t="shared" si="75"/>
        <v>0</v>
      </c>
      <c r="AN114" s="70"/>
      <c r="AO114" s="77">
        <f t="shared" si="76"/>
        <v>0</v>
      </c>
      <c r="AP114" s="70"/>
      <c r="AQ114" s="77">
        <f t="shared" si="77"/>
        <v>0</v>
      </c>
      <c r="AR114" s="78"/>
      <c r="AS114" s="77">
        <f t="shared" si="78"/>
        <v>0</v>
      </c>
      <c r="AT114" s="78"/>
      <c r="AU114" s="77">
        <f t="shared" si="79"/>
        <v>0</v>
      </c>
      <c r="AV114" s="78"/>
      <c r="AW114" s="77">
        <f t="shared" si="80"/>
        <v>0</v>
      </c>
      <c r="AX114" s="78"/>
      <c r="AY114" s="77">
        <f t="shared" si="81"/>
        <v>0</v>
      </c>
      <c r="AZ114" s="78"/>
      <c r="BA114" s="77">
        <f t="shared" si="82"/>
        <v>0</v>
      </c>
      <c r="BB114" s="78"/>
      <c r="BC114" s="77">
        <f t="shared" si="83"/>
        <v>0</v>
      </c>
      <c r="BD114" s="78"/>
      <c r="BE114" s="77">
        <f t="shared" si="84"/>
        <v>0</v>
      </c>
      <c r="BF114" s="78"/>
      <c r="BG114" s="77">
        <f t="shared" si="85"/>
        <v>0</v>
      </c>
      <c r="BH114" s="78"/>
      <c r="BI114" s="77">
        <f t="shared" si="86"/>
        <v>0</v>
      </c>
      <c r="BJ114" s="78"/>
      <c r="BK114" s="77">
        <f t="shared" si="87"/>
        <v>0</v>
      </c>
      <c r="BL114" s="78"/>
      <c r="BM114" s="77">
        <f t="shared" si="88"/>
        <v>0</v>
      </c>
      <c r="BN114" s="78"/>
      <c r="BO114" s="77">
        <f t="shared" si="89"/>
        <v>0</v>
      </c>
      <c r="BP114" s="78"/>
      <c r="BQ114" s="77">
        <f t="shared" si="90"/>
        <v>0</v>
      </c>
      <c r="BR114" s="78"/>
      <c r="BS114" s="77">
        <f t="shared" si="91"/>
        <v>0</v>
      </c>
      <c r="BT114" s="78"/>
      <c r="BU114" s="77">
        <f t="shared" si="92"/>
        <v>0</v>
      </c>
      <c r="BV114" s="78"/>
      <c r="BW114" s="128">
        <f t="shared" si="93"/>
        <v>0</v>
      </c>
      <c r="BX114" s="78"/>
      <c r="BY114" s="128">
        <f t="shared" si="94"/>
        <v>0</v>
      </c>
      <c r="BZ114" s="78"/>
      <c r="CA114" s="128">
        <f t="shared" si="95"/>
        <v>0</v>
      </c>
      <c r="CB114" s="78"/>
      <c r="CC114" s="128">
        <f t="shared" si="96"/>
        <v>0</v>
      </c>
      <c r="CD114" s="78"/>
      <c r="CE114" s="128">
        <f t="shared" si="97"/>
        <v>0</v>
      </c>
      <c r="CF114" s="78"/>
      <c r="CG114" s="128"/>
      <c r="CH114" s="73">
        <f t="shared" si="42"/>
        <v>0</v>
      </c>
      <c r="CI114" s="74">
        <f t="shared" si="43"/>
        <v>0</v>
      </c>
      <c r="CJ114" s="75">
        <f t="shared" si="44"/>
        <v>2</v>
      </c>
      <c r="CK114" s="75">
        <f t="shared" si="45"/>
        <v>0</v>
      </c>
      <c r="CL114" s="5">
        <f t="shared" si="41"/>
        <v>0</v>
      </c>
      <c r="CM114" s="333">
        <f t="shared" si="46"/>
        <v>0</v>
      </c>
      <c r="CN114" s="334">
        <f t="shared" si="47"/>
        <v>0</v>
      </c>
      <c r="CO114" s="335"/>
      <c r="CP114" s="149">
        <f t="shared" si="48"/>
        <v>0</v>
      </c>
      <c r="CQ114" s="156">
        <f t="shared" si="49"/>
        <v>0</v>
      </c>
      <c r="CR114" s="168">
        <f t="shared" si="50"/>
        <v>0</v>
      </c>
      <c r="CS114" s="169">
        <f t="shared" si="51"/>
        <v>0</v>
      </c>
      <c r="CT114" s="162">
        <f t="shared" si="52"/>
        <v>0</v>
      </c>
      <c r="CU114" s="159">
        <f t="shared" si="53"/>
        <v>0</v>
      </c>
      <c r="CV114" s="175">
        <f t="shared" si="54"/>
        <v>0</v>
      </c>
      <c r="CW114" s="156">
        <f t="shared" si="55"/>
        <v>0</v>
      </c>
      <c r="CX114" s="322">
        <f t="shared" si="56"/>
        <v>0</v>
      </c>
      <c r="CY114" s="138">
        <f t="shared" si="57"/>
        <v>0</v>
      </c>
      <c r="CZ114" s="49"/>
      <c r="DA114" s="49"/>
      <c r="DB114" s="15"/>
    </row>
    <row r="115" spans="1:106" ht="12.75" customHeight="1" thickBot="1" x14ac:dyDescent="0.25">
      <c r="A115" s="3"/>
      <c r="B115" s="5">
        <v>47</v>
      </c>
      <c r="C115" s="401"/>
      <c r="D115" s="402"/>
      <c r="E115" s="16"/>
      <c r="F115" s="70"/>
      <c r="G115" s="71">
        <f t="shared" si="59"/>
        <v>0</v>
      </c>
      <c r="H115" s="70"/>
      <c r="I115" s="71">
        <f t="shared" si="60"/>
        <v>0</v>
      </c>
      <c r="J115" s="70"/>
      <c r="K115" s="71">
        <f t="shared" si="61"/>
        <v>0</v>
      </c>
      <c r="L115" s="70"/>
      <c r="M115" s="71">
        <f t="shared" si="62"/>
        <v>0</v>
      </c>
      <c r="N115" s="70"/>
      <c r="O115" s="71">
        <f t="shared" si="63"/>
        <v>0</v>
      </c>
      <c r="P115" s="70"/>
      <c r="Q115" s="71">
        <f t="shared" si="64"/>
        <v>0</v>
      </c>
      <c r="R115" s="70"/>
      <c r="S115" s="77">
        <f t="shared" si="65"/>
        <v>0</v>
      </c>
      <c r="T115" s="70"/>
      <c r="U115" s="77">
        <f t="shared" si="66"/>
        <v>0</v>
      </c>
      <c r="V115" s="70"/>
      <c r="W115" s="77">
        <f t="shared" si="67"/>
        <v>0</v>
      </c>
      <c r="X115" s="70"/>
      <c r="Y115" s="77">
        <f t="shared" si="68"/>
        <v>0</v>
      </c>
      <c r="Z115" s="72"/>
      <c r="AA115" s="77">
        <f t="shared" si="69"/>
        <v>0</v>
      </c>
      <c r="AB115" s="72"/>
      <c r="AC115" s="77">
        <f t="shared" si="70"/>
        <v>0</v>
      </c>
      <c r="AD115" s="72"/>
      <c r="AE115" s="77">
        <f t="shared" si="71"/>
        <v>0</v>
      </c>
      <c r="AF115" s="72"/>
      <c r="AG115" s="77">
        <f>IF(AF115=$AF$66,$AF$67,0)</f>
        <v>0</v>
      </c>
      <c r="AH115" s="72"/>
      <c r="AI115" s="77">
        <f t="shared" si="73"/>
        <v>0</v>
      </c>
      <c r="AJ115" s="72"/>
      <c r="AK115" s="77">
        <f t="shared" si="74"/>
        <v>0</v>
      </c>
      <c r="AL115" s="72"/>
      <c r="AM115" s="77">
        <f t="shared" si="75"/>
        <v>0</v>
      </c>
      <c r="AN115" s="70"/>
      <c r="AO115" s="77">
        <f>IF(AN115=$AN$66,$AN$67,0)</f>
        <v>0</v>
      </c>
      <c r="AP115" s="70"/>
      <c r="AQ115" s="77">
        <f>IF(AP115=$AP$66,$AP$67,0)</f>
        <v>0</v>
      </c>
      <c r="AR115" s="78"/>
      <c r="AS115" s="77">
        <f t="shared" si="78"/>
        <v>0</v>
      </c>
      <c r="AT115" s="78"/>
      <c r="AU115" s="77">
        <f t="shared" si="79"/>
        <v>0</v>
      </c>
      <c r="AV115" s="78"/>
      <c r="AW115" s="77">
        <f t="shared" si="80"/>
        <v>0</v>
      </c>
      <c r="AX115" s="78"/>
      <c r="AY115" s="77">
        <f t="shared" si="81"/>
        <v>0</v>
      </c>
      <c r="AZ115" s="78"/>
      <c r="BA115" s="77">
        <f t="shared" si="82"/>
        <v>0</v>
      </c>
      <c r="BB115" s="78"/>
      <c r="BC115" s="77">
        <f t="shared" si="83"/>
        <v>0</v>
      </c>
      <c r="BD115" s="78"/>
      <c r="BE115" s="77">
        <f t="shared" si="84"/>
        <v>0</v>
      </c>
      <c r="BF115" s="78"/>
      <c r="BG115" s="77">
        <f t="shared" si="85"/>
        <v>0</v>
      </c>
      <c r="BH115" s="78"/>
      <c r="BI115" s="77">
        <f t="shared" si="86"/>
        <v>0</v>
      </c>
      <c r="BJ115" s="78"/>
      <c r="BK115" s="77">
        <f t="shared" si="87"/>
        <v>0</v>
      </c>
      <c r="BL115" s="78"/>
      <c r="BM115" s="77">
        <f t="shared" si="88"/>
        <v>0</v>
      </c>
      <c r="BN115" s="78"/>
      <c r="BO115" s="77">
        <f t="shared" si="89"/>
        <v>0</v>
      </c>
      <c r="BP115" s="78"/>
      <c r="BQ115" s="77">
        <f t="shared" si="90"/>
        <v>0</v>
      </c>
      <c r="BR115" s="78"/>
      <c r="BS115" s="77">
        <f t="shared" si="91"/>
        <v>0</v>
      </c>
      <c r="BT115" s="78"/>
      <c r="BU115" s="77">
        <f t="shared" si="92"/>
        <v>0</v>
      </c>
      <c r="BV115" s="78"/>
      <c r="BW115" s="128">
        <f t="shared" si="93"/>
        <v>0</v>
      </c>
      <c r="BX115" s="78"/>
      <c r="BY115" s="128">
        <f t="shared" si="94"/>
        <v>0</v>
      </c>
      <c r="BZ115" s="78"/>
      <c r="CA115" s="128">
        <f t="shared" si="95"/>
        <v>0</v>
      </c>
      <c r="CB115" s="78"/>
      <c r="CC115" s="128">
        <f t="shared" si="96"/>
        <v>0</v>
      </c>
      <c r="CD115" s="78"/>
      <c r="CE115" s="128">
        <f t="shared" si="97"/>
        <v>0</v>
      </c>
      <c r="CF115" s="78"/>
      <c r="CG115" s="128"/>
      <c r="CH115" s="73">
        <f t="shared" si="42"/>
        <v>0</v>
      </c>
      <c r="CI115" s="74">
        <f t="shared" si="43"/>
        <v>0</v>
      </c>
      <c r="CJ115" s="75">
        <f t="shared" si="44"/>
        <v>2</v>
      </c>
      <c r="CK115" s="75">
        <f t="shared" si="45"/>
        <v>0</v>
      </c>
      <c r="CL115" s="5">
        <f t="shared" si="41"/>
        <v>0</v>
      </c>
      <c r="CM115" s="333">
        <f t="shared" si="46"/>
        <v>0</v>
      </c>
      <c r="CN115" s="334">
        <f t="shared" si="47"/>
        <v>0</v>
      </c>
      <c r="CO115" s="335"/>
      <c r="CP115" s="150">
        <f t="shared" si="48"/>
        <v>0</v>
      </c>
      <c r="CQ115" s="157">
        <f>IF($E$69:$E$115="P",IF(CP115&lt;=0.25,"B",IF(CP115&lt;=0.5,"MB",IF(CP115&lt;=0.75,"MA",IF(CP115&lt;=1,"A")))),0)</f>
        <v>0</v>
      </c>
      <c r="CR115" s="170">
        <f t="shared" si="50"/>
        <v>0</v>
      </c>
      <c r="CS115" s="171">
        <f t="shared" si="51"/>
        <v>0</v>
      </c>
      <c r="CT115" s="163">
        <f t="shared" si="52"/>
        <v>0</v>
      </c>
      <c r="CU115" s="160">
        <f t="shared" si="53"/>
        <v>0</v>
      </c>
      <c r="CV115" s="176">
        <f t="shared" si="54"/>
        <v>0</v>
      </c>
      <c r="CW115" s="157">
        <f t="shared" si="55"/>
        <v>0</v>
      </c>
      <c r="CX115" s="323">
        <f t="shared" si="56"/>
        <v>0</v>
      </c>
      <c r="CY115" s="139">
        <f t="shared" si="57"/>
        <v>0</v>
      </c>
      <c r="CZ115" s="49"/>
      <c r="DA115" s="49"/>
      <c r="DB115" s="15"/>
    </row>
    <row r="116" spans="1:106" ht="12.75" customHeight="1" x14ac:dyDescent="0.2">
      <c r="B116" s="9"/>
      <c r="C116" s="485"/>
      <c r="D116" s="485"/>
      <c r="E116" s="20"/>
      <c r="F116" s="336">
        <v>1</v>
      </c>
      <c r="G116" s="337"/>
      <c r="H116" s="336">
        <v>2</v>
      </c>
      <c r="I116" s="336"/>
      <c r="J116" s="336">
        <v>3</v>
      </c>
      <c r="K116" s="336"/>
      <c r="L116" s="336">
        <v>4</v>
      </c>
      <c r="M116" s="336"/>
      <c r="N116" s="336">
        <v>5</v>
      </c>
      <c r="O116" s="336"/>
      <c r="P116" s="336">
        <v>6</v>
      </c>
      <c r="Q116" s="338"/>
      <c r="R116" s="336">
        <v>7</v>
      </c>
      <c r="S116" s="336"/>
      <c r="T116" s="336">
        <v>8</v>
      </c>
      <c r="U116" s="336"/>
      <c r="V116" s="336">
        <v>9</v>
      </c>
      <c r="W116" s="336"/>
      <c r="X116" s="336">
        <v>10</v>
      </c>
      <c r="Y116" s="336"/>
      <c r="Z116" s="336">
        <v>11</v>
      </c>
      <c r="AA116" s="336"/>
      <c r="AB116" s="336">
        <v>12</v>
      </c>
      <c r="AC116" s="336"/>
      <c r="AD116" s="336">
        <v>13</v>
      </c>
      <c r="AE116" s="336"/>
      <c r="AF116" s="336">
        <v>14</v>
      </c>
      <c r="AG116" s="336"/>
      <c r="AH116" s="336">
        <v>15</v>
      </c>
      <c r="AI116" s="336"/>
      <c r="AJ116" s="336">
        <v>16</v>
      </c>
      <c r="AK116" s="336"/>
      <c r="AL116" s="336">
        <v>17</v>
      </c>
      <c r="AM116" s="336"/>
      <c r="AN116" s="336">
        <v>18</v>
      </c>
      <c r="AO116" s="336"/>
      <c r="AP116" s="338">
        <v>19</v>
      </c>
      <c r="AQ116" s="336"/>
      <c r="AR116" s="336">
        <v>20</v>
      </c>
      <c r="AS116" s="336"/>
      <c r="AT116" s="336">
        <v>21</v>
      </c>
      <c r="AU116" s="336"/>
      <c r="AV116" s="336">
        <v>22</v>
      </c>
      <c r="AW116" s="336"/>
      <c r="AX116" s="336">
        <v>23</v>
      </c>
      <c r="AY116" s="336"/>
      <c r="AZ116" s="336">
        <v>24</v>
      </c>
      <c r="BA116" s="336"/>
      <c r="BB116" s="336">
        <v>25</v>
      </c>
      <c r="BC116" s="336"/>
      <c r="BD116" s="336">
        <v>26</v>
      </c>
      <c r="BE116" s="336"/>
      <c r="BF116" s="336">
        <v>27</v>
      </c>
      <c r="BG116" s="336"/>
      <c r="BH116" s="336">
        <v>28</v>
      </c>
      <c r="BI116" s="336"/>
      <c r="BJ116" s="336">
        <v>29</v>
      </c>
      <c r="BK116" s="336"/>
      <c r="BL116" s="336">
        <v>30</v>
      </c>
      <c r="BM116" s="336"/>
      <c r="BN116" s="336">
        <v>31</v>
      </c>
      <c r="BO116" s="336"/>
      <c r="BP116" s="336">
        <v>32</v>
      </c>
      <c r="BQ116" s="336"/>
      <c r="BR116" s="336">
        <v>33</v>
      </c>
      <c r="BS116" s="336"/>
      <c r="BT116" s="338">
        <v>34</v>
      </c>
      <c r="BU116" s="336"/>
      <c r="BV116" s="336">
        <v>35</v>
      </c>
      <c r="BW116" s="336"/>
      <c r="BX116" s="336">
        <v>36</v>
      </c>
      <c r="BY116" s="336"/>
      <c r="BZ116" s="336">
        <v>37</v>
      </c>
      <c r="CA116" s="336"/>
      <c r="CB116" s="336">
        <v>38</v>
      </c>
      <c r="CC116" s="336"/>
      <c r="CD116" s="336">
        <v>39</v>
      </c>
      <c r="CE116" s="336"/>
      <c r="CF116" s="336">
        <v>40</v>
      </c>
      <c r="CG116" s="127"/>
      <c r="CH116" s="9"/>
      <c r="CI116" s="10"/>
      <c r="CJ116" s="10"/>
      <c r="CK116" s="9"/>
      <c r="CL116" s="9"/>
      <c r="CM116" s="15"/>
      <c r="CN116" s="15"/>
      <c r="CO116" s="15"/>
      <c r="CP116" s="15"/>
      <c r="CQ116" s="15"/>
      <c r="CR116" s="15"/>
      <c r="CS116" s="15"/>
      <c r="CT116" s="15"/>
      <c r="CU116" s="15"/>
      <c r="CV116" s="15"/>
      <c r="CW116" s="15"/>
      <c r="CX116" s="15"/>
      <c r="CY116" s="15"/>
      <c r="CZ116" s="15"/>
      <c r="DA116" s="15"/>
    </row>
    <row r="117" spans="1:106" ht="12.75" customHeight="1" x14ac:dyDescent="0.2">
      <c r="B117" s="3"/>
      <c r="C117" s="403" t="s">
        <v>3</v>
      </c>
      <c r="D117" s="486"/>
      <c r="E117" s="404"/>
      <c r="F117" s="85">
        <f>SUMIF($E$69:$E$115,"=P",G69:G115)</f>
        <v>0</v>
      </c>
      <c r="G117" s="85"/>
      <c r="H117" s="85">
        <f>SUMIF($E$69:$E$115,"=P",I69:I115)</f>
        <v>0</v>
      </c>
      <c r="I117" s="85"/>
      <c r="J117" s="84">
        <f>SUMIF($E$69:$E$115,"=P",K69:K115)</f>
        <v>0</v>
      </c>
      <c r="K117" s="84"/>
      <c r="L117" s="85">
        <f>SUMIF($E$69:$E$115,"=P",M69:M115)</f>
        <v>0</v>
      </c>
      <c r="M117" s="85"/>
      <c r="N117" s="86">
        <f>SUMIF($E$69:$E$115,"=P",O69:O115)</f>
        <v>0</v>
      </c>
      <c r="O117" s="86"/>
      <c r="P117" s="86">
        <f>SUMIF($E$69:$E$115,"=P",Q69:Q115)</f>
        <v>0</v>
      </c>
      <c r="Q117" s="86"/>
      <c r="R117" s="86">
        <f>SUMIF($E$69:$E$115,"=P",S69:S115)</f>
        <v>0</v>
      </c>
      <c r="S117" s="86"/>
      <c r="T117" s="86">
        <f>SUMIF($E$69:$E$115,"=P",U69:U115)</f>
        <v>0</v>
      </c>
      <c r="U117" s="86"/>
      <c r="V117" s="86">
        <f>SUMIF($E$69:$E$115,"=P",W69:W115)</f>
        <v>0</v>
      </c>
      <c r="W117" s="86"/>
      <c r="X117" s="86">
        <f>SUMIF($E$69:$E$115,"=P",Y69:Y115)</f>
        <v>0</v>
      </c>
      <c r="Y117" s="85"/>
      <c r="Z117" s="85">
        <f>SUMIF($E$69:$E$115,"=P",AA69:AA115)</f>
        <v>0</v>
      </c>
      <c r="AA117" s="85"/>
      <c r="AB117" s="85">
        <f>SUMIF($E$69:$E$115,"=P",AC69:AC115)</f>
        <v>0</v>
      </c>
      <c r="AC117" s="85"/>
      <c r="AD117" s="85">
        <f>SUMIF($E$69:$E$115,"=P",AE69:AE115)</f>
        <v>0</v>
      </c>
      <c r="AE117" s="85"/>
      <c r="AF117" s="85">
        <f>SUMIF($E$69:$E$115,"=P",AG69:AG115)</f>
        <v>0</v>
      </c>
      <c r="AG117" s="85"/>
      <c r="AH117" s="85">
        <f>SUMIF($E$69:$E$115,"=P",AI69:AI115)</f>
        <v>0</v>
      </c>
      <c r="AI117" s="85"/>
      <c r="AJ117" s="85">
        <f>SUMIF($E$69:$E$115,"=P",AK69:AK115)</f>
        <v>0</v>
      </c>
      <c r="AK117" s="85"/>
      <c r="AL117" s="85">
        <f>SUMIF($E$69:$E$115,"=P",AM69:AM115)</f>
        <v>0</v>
      </c>
      <c r="AM117" s="85"/>
      <c r="AN117" s="85">
        <f>SUMIF($E$69:$E$115,"=P",AO69:AO115)</f>
        <v>0</v>
      </c>
      <c r="AO117" s="85"/>
      <c r="AP117" s="85">
        <f>SUMIF($E$69:$E$115,"=P",AQ69:AQ115)</f>
        <v>0</v>
      </c>
      <c r="AQ117" s="84"/>
      <c r="AR117" s="84">
        <f>SUMIF($E$69:$E$115,"=P",AS69:AS115)</f>
        <v>0</v>
      </c>
      <c r="AS117" s="84"/>
      <c r="AT117" s="84">
        <f>SUMIF($E$69:$E$115,"=P",AU69:AU115)</f>
        <v>0</v>
      </c>
      <c r="AU117" s="84"/>
      <c r="AV117" s="84">
        <f>SUMIF($E$69:$E$115,"=P",AW69:AW115)</f>
        <v>0</v>
      </c>
      <c r="AW117" s="84"/>
      <c r="AX117" s="84">
        <f>SUMIF($E$69:$E$115,"=P",AY69:AY115)</f>
        <v>0</v>
      </c>
      <c r="AY117" s="84"/>
      <c r="AZ117" s="84">
        <f>SUMIF($E$69:$E$115,"=P",BA69:BA115)</f>
        <v>0</v>
      </c>
      <c r="BA117" s="84"/>
      <c r="BB117" s="84">
        <f>SUMIF($E$69:$E$115,"=P",BC69:BC115)</f>
        <v>0</v>
      </c>
      <c r="BC117" s="84"/>
      <c r="BD117" s="84">
        <f>SUMIF($E$69:$E$115,"=P",BE69:BE115)</f>
        <v>0</v>
      </c>
      <c r="BE117" s="84"/>
      <c r="BF117" s="84">
        <f>SUMIF($E$69:$E$115,"=P",BG69:BG115)</f>
        <v>0</v>
      </c>
      <c r="BG117" s="84"/>
      <c r="BH117" s="84">
        <f>SUMIF($E$69:$E$115,"=P",BI69:BI115)</f>
        <v>0</v>
      </c>
      <c r="BI117" s="84"/>
      <c r="BJ117" s="84">
        <f>SUMIF($E$69:$E$115,"=P",BK69:BK115)</f>
        <v>0</v>
      </c>
      <c r="BK117" s="84"/>
      <c r="BL117" s="84">
        <f>SUMIF($E$69:$E$115,"=P",BM69:BM115)</f>
        <v>0</v>
      </c>
      <c r="BM117" s="84"/>
      <c r="BN117" s="84">
        <f>SUMIF($E$69:$E$115,"=P",BO69:BO115)</f>
        <v>0</v>
      </c>
      <c r="BO117" s="84"/>
      <c r="BP117" s="84">
        <f>SUMIF($E$69:$E$115,"=P",BQ69:BQ115)</f>
        <v>0</v>
      </c>
      <c r="BQ117" s="84"/>
      <c r="BR117" s="84">
        <f>SUMIF($E$69:$E$115,"=P",BS69:BS115)</f>
        <v>0</v>
      </c>
      <c r="BS117" s="84"/>
      <c r="BT117" s="84">
        <f>SUMIF($E$69:$E$115,"=P",BU69:BU115)</f>
        <v>0</v>
      </c>
      <c r="BU117" s="84"/>
      <c r="BV117" s="84">
        <f>SUMIF($E$69:$E$115,"=P",BW69:BW115)</f>
        <v>0</v>
      </c>
      <c r="BW117" s="84"/>
      <c r="BX117" s="84">
        <f>SUMIF($E$69:$E$115,"=P",BY69:BY115)</f>
        <v>0</v>
      </c>
      <c r="BY117" s="84"/>
      <c r="BZ117" s="84">
        <f>SUMIF($E$69:$E$115,"=P",CA69:CA115)</f>
        <v>0</v>
      </c>
      <c r="CA117" s="84"/>
      <c r="CB117" s="84">
        <f>SUMIF($E$69:$E$115,"=P",CC69:CC115)</f>
        <v>0</v>
      </c>
      <c r="CC117" s="84"/>
      <c r="CD117" s="86">
        <f>SUMIF($E$69:$E$115,"=P",CE69:CE115)</f>
        <v>0</v>
      </c>
      <c r="CE117" s="86"/>
      <c r="CF117" s="86">
        <f>SUMIF($E$69:$E$115,"=P",CF69:CF115)</f>
        <v>0</v>
      </c>
      <c r="CG117" s="85"/>
      <c r="CH117" s="6"/>
      <c r="CI117" s="11" t="s">
        <v>29</v>
      </c>
      <c r="CJ117" s="11" t="s">
        <v>28</v>
      </c>
      <c r="CK117" s="115"/>
      <c r="CL117" s="8"/>
      <c r="CM117" s="15"/>
      <c r="CN117" s="15"/>
      <c r="CO117" s="15"/>
      <c r="CP117" s="15"/>
      <c r="CQ117" s="15"/>
      <c r="CR117" s="15"/>
      <c r="CS117" s="15"/>
      <c r="CT117" s="15"/>
      <c r="CU117" s="15"/>
      <c r="CV117" s="15"/>
      <c r="CW117" s="15"/>
      <c r="CX117" s="15"/>
      <c r="CY117" s="15"/>
      <c r="CZ117" s="15"/>
      <c r="DA117" s="15"/>
    </row>
    <row r="118" spans="1:106" ht="12.75" customHeight="1" x14ac:dyDescent="0.2">
      <c r="B118" s="3"/>
      <c r="C118" s="480" t="s">
        <v>33</v>
      </c>
      <c r="D118" s="480"/>
      <c r="E118" s="480"/>
      <c r="F118" s="87" t="e">
        <f>(F117*100)/(C18*F11)</f>
        <v>#DIV/0!</v>
      </c>
      <c r="G118" s="88"/>
      <c r="H118" s="87" t="e">
        <f>(H117*100)/(C19*F11)</f>
        <v>#DIV/0!</v>
      </c>
      <c r="I118" s="87"/>
      <c r="J118" s="87" t="e">
        <f>(J117*100)/(C20*F11)</f>
        <v>#DIV/0!</v>
      </c>
      <c r="K118" s="87"/>
      <c r="L118" s="87" t="e">
        <f>(L117*100)/(C21*F11)</f>
        <v>#DIV/0!</v>
      </c>
      <c r="M118" s="87"/>
      <c r="N118" s="87" t="e">
        <f>(N117*100)/(C22*F11)</f>
        <v>#DIV/0!</v>
      </c>
      <c r="O118" s="87"/>
      <c r="P118" s="87" t="e">
        <f>(P117*100)/(C23*F11)</f>
        <v>#DIV/0!</v>
      </c>
      <c r="Q118" s="87"/>
      <c r="R118" s="87" t="e">
        <f>(R117*100)/(C24*F11)</f>
        <v>#DIV/0!</v>
      </c>
      <c r="S118" s="87"/>
      <c r="T118" s="87" t="e">
        <f>(T117*100)/(C25*F11)</f>
        <v>#DIV/0!</v>
      </c>
      <c r="U118" s="87"/>
      <c r="V118" s="87" t="e">
        <f>(V117*100)/(C26*F11)</f>
        <v>#DIV/0!</v>
      </c>
      <c r="W118" s="87"/>
      <c r="X118" s="87" t="e">
        <f>(X117*100)/(C27*F11)</f>
        <v>#DIV/0!</v>
      </c>
      <c r="Y118" s="87"/>
      <c r="Z118" s="87" t="e">
        <f>(Z117*100)/(C28*F11)</f>
        <v>#DIV/0!</v>
      </c>
      <c r="AA118" s="87"/>
      <c r="AB118" s="87" t="e">
        <f>(AB117*100)/(C29*F11)</f>
        <v>#DIV/0!</v>
      </c>
      <c r="AC118" s="87"/>
      <c r="AD118" s="87" t="e">
        <f>(AD117*100)/(C30*F11)</f>
        <v>#DIV/0!</v>
      </c>
      <c r="AE118" s="87"/>
      <c r="AF118" s="87" t="e">
        <f>(AF117*100)/(C31*F11)</f>
        <v>#DIV/0!</v>
      </c>
      <c r="AG118" s="87"/>
      <c r="AH118" s="87" t="e">
        <f>(AH117*100)/(C32*F11)</f>
        <v>#DIV/0!</v>
      </c>
      <c r="AI118" s="87"/>
      <c r="AJ118" s="87" t="e">
        <f>(AJ117*100)/(C33*F11)</f>
        <v>#DIV/0!</v>
      </c>
      <c r="AK118" s="87"/>
      <c r="AL118" s="87" t="e">
        <f>(AL117*100)/(C34*F11)</f>
        <v>#DIV/0!</v>
      </c>
      <c r="AM118" s="87"/>
      <c r="AN118" s="87" t="e">
        <f>(AN117*100)/(C35*F11)</f>
        <v>#DIV/0!</v>
      </c>
      <c r="AO118" s="87"/>
      <c r="AP118" s="87" t="e">
        <f>(AP117*100)/(C36*F11)</f>
        <v>#DIV/0!</v>
      </c>
      <c r="AQ118" s="87"/>
      <c r="AR118" s="87" t="e">
        <f>(AR117*100)/(C37*F11)</f>
        <v>#DIV/0!</v>
      </c>
      <c r="AS118" s="87"/>
      <c r="AT118" s="87" t="e">
        <f>(AT117*100)/(C38*F11)</f>
        <v>#DIV/0!</v>
      </c>
      <c r="AU118" s="87"/>
      <c r="AV118" s="87" t="e">
        <f>(AV117*100)/(C39*F11)</f>
        <v>#DIV/0!</v>
      </c>
      <c r="AW118" s="87"/>
      <c r="AX118" s="87" t="e">
        <f>(AX117*100)/(C40*F11)</f>
        <v>#DIV/0!</v>
      </c>
      <c r="AY118" s="87"/>
      <c r="AZ118" s="87" t="e">
        <f>(AZ117*100)/(C41*F11)</f>
        <v>#DIV/0!</v>
      </c>
      <c r="BA118" s="87"/>
      <c r="BB118" s="87" t="e">
        <f>(BB117*100)/(C42*F11)</f>
        <v>#DIV/0!</v>
      </c>
      <c r="BC118" s="87"/>
      <c r="BD118" s="87" t="e">
        <f>(BD117*100)/(C43*F11)</f>
        <v>#DIV/0!</v>
      </c>
      <c r="BE118" s="87"/>
      <c r="BF118" s="87" t="e">
        <f>(BF117*100)/(C44*F11)</f>
        <v>#DIV/0!</v>
      </c>
      <c r="BG118" s="87"/>
      <c r="BH118" s="87" t="e">
        <f>(BH117*100)/(C45*F11)</f>
        <v>#DIV/0!</v>
      </c>
      <c r="BI118" s="87"/>
      <c r="BJ118" s="87" t="e">
        <f>(BJ117*100)/(C46*F11)</f>
        <v>#DIV/0!</v>
      </c>
      <c r="BK118" s="87"/>
      <c r="BL118" s="87" t="e">
        <f>(BL117*100)/(C47*F11)</f>
        <v>#DIV/0!</v>
      </c>
      <c r="BM118" s="87"/>
      <c r="BN118" s="87" t="e">
        <f>(BN117*100)/(C48*F11)</f>
        <v>#DIV/0!</v>
      </c>
      <c r="BO118" s="87"/>
      <c r="BP118" s="87" t="e">
        <f>(BP117*100)/(C49*F11)</f>
        <v>#DIV/0!</v>
      </c>
      <c r="BQ118" s="87"/>
      <c r="BR118" s="87" t="e">
        <f>(BR117*100)/(C50*F11)</f>
        <v>#DIV/0!</v>
      </c>
      <c r="BS118" s="87"/>
      <c r="BT118" s="87" t="e">
        <f>(BT117*100)/(C51*F11)</f>
        <v>#DIV/0!</v>
      </c>
      <c r="BU118" s="87"/>
      <c r="BV118" s="87" t="e">
        <f>(BV117*100)/(C52*F11)</f>
        <v>#DIV/0!</v>
      </c>
      <c r="BW118" s="87"/>
      <c r="BX118" s="87" t="e">
        <f>(BX117*100)/(C53*F11)</f>
        <v>#DIV/0!</v>
      </c>
      <c r="BY118" s="87"/>
      <c r="BZ118" s="87" t="e">
        <f>(BZ117*100)/(C54*F11)</f>
        <v>#DIV/0!</v>
      </c>
      <c r="CA118" s="87"/>
      <c r="CB118" s="87" t="e">
        <f>(CB117*100)/(C55*F11)</f>
        <v>#DIV/0!</v>
      </c>
      <c r="CC118" s="87"/>
      <c r="CD118" s="87" t="e">
        <f>(CD117*100)/(C56*F11)</f>
        <v>#DIV/0!</v>
      </c>
      <c r="CE118" s="87"/>
      <c r="CF118" s="87" t="e">
        <f>(CF117*100)/(C57*F11)</f>
        <v>#DIV/0!</v>
      </c>
      <c r="CG118" s="87"/>
      <c r="CH118" s="6"/>
      <c r="CI118" s="12" t="e">
        <f>SUM(CI69:CI115)/COUNTIF(CI69:CI115,"&gt;0")</f>
        <v>#DIV/0!</v>
      </c>
      <c r="CJ118" s="13" t="e">
        <f>SUMIF($E$69:$E$115,"=P",$CJ$69:$CJ$115)/COUNTIF($E$69:$E$115,"=P")</f>
        <v>#DIV/0!</v>
      </c>
      <c r="CK118" s="116"/>
      <c r="CL118" s="8"/>
      <c r="CM118" s="15"/>
      <c r="CN118" s="15"/>
      <c r="CO118" s="15"/>
      <c r="CP118" s="15"/>
      <c r="CQ118" s="15"/>
      <c r="CR118" s="15"/>
      <c r="CS118" s="15"/>
      <c r="CT118" s="15"/>
      <c r="CU118" s="15"/>
      <c r="CV118" s="15"/>
      <c r="CW118" s="15"/>
      <c r="CX118" s="15"/>
      <c r="CY118" s="15"/>
      <c r="CZ118" s="15"/>
      <c r="DA118" s="15"/>
    </row>
    <row r="119" spans="1:106" s="38" customFormat="1" ht="12.75" customHeight="1" x14ac:dyDescent="0.2">
      <c r="C119" s="481"/>
      <c r="D119" s="482"/>
      <c r="E119" s="482"/>
      <c r="F119" s="89"/>
      <c r="G119" s="90"/>
      <c r="H119" s="90"/>
      <c r="I119" s="90"/>
      <c r="J119" s="90"/>
      <c r="K119" s="90"/>
      <c r="L119" s="90"/>
      <c r="M119" s="81"/>
      <c r="N119" s="489"/>
      <c r="O119" s="490"/>
      <c r="P119" s="490"/>
      <c r="Q119" s="490"/>
      <c r="R119" s="490"/>
      <c r="S119" s="490"/>
      <c r="T119" s="490"/>
      <c r="U119" s="490"/>
      <c r="V119" s="490"/>
      <c r="W119" s="490"/>
      <c r="X119" s="81"/>
      <c r="Y119" s="91"/>
      <c r="Z119" s="91"/>
      <c r="AA119" s="91"/>
      <c r="AB119" s="91"/>
      <c r="AC119" s="91"/>
      <c r="AD119" s="91"/>
      <c r="AE119" s="91"/>
      <c r="AF119" s="91"/>
      <c r="AG119" s="91"/>
      <c r="AH119" s="91"/>
      <c r="AI119" s="91"/>
      <c r="AJ119" s="91"/>
      <c r="AK119" s="91"/>
      <c r="AL119" s="91"/>
      <c r="AM119" s="91"/>
      <c r="AN119" s="81"/>
      <c r="AO119" s="489"/>
      <c r="AP119" s="490"/>
      <c r="AQ119" s="490"/>
      <c r="AR119" s="490"/>
      <c r="AS119" s="490"/>
      <c r="AT119" s="490"/>
      <c r="AU119" s="490"/>
      <c r="AV119" s="490"/>
      <c r="AW119" s="490"/>
      <c r="AX119" s="490"/>
      <c r="AY119" s="490"/>
      <c r="AZ119" s="490"/>
      <c r="BA119" s="490"/>
      <c r="BB119" s="490"/>
      <c r="BC119" s="490"/>
      <c r="BD119" s="490"/>
      <c r="BE119" s="490"/>
      <c r="BF119" s="490"/>
      <c r="BG119" s="490"/>
      <c r="BH119" s="490"/>
      <c r="BI119" s="490"/>
      <c r="BJ119" s="490"/>
      <c r="BK119" s="490"/>
      <c r="BL119" s="490"/>
      <c r="BM119" s="490"/>
      <c r="BN119" s="490"/>
      <c r="BO119" s="490"/>
      <c r="BP119" s="490"/>
      <c r="BQ119" s="490"/>
      <c r="BR119" s="490"/>
      <c r="BS119" s="490"/>
      <c r="BT119" s="490"/>
      <c r="BU119" s="490"/>
      <c r="BV119" s="490"/>
      <c r="BW119" s="490"/>
      <c r="BX119" s="490"/>
      <c r="BY119" s="490"/>
      <c r="BZ119" s="490"/>
      <c r="CA119" s="490"/>
      <c r="CB119" s="490"/>
      <c r="CC119" s="490"/>
      <c r="CD119" s="490"/>
      <c r="CE119" s="81"/>
      <c r="CF119" s="81"/>
      <c r="CG119" s="91"/>
      <c r="CI119" s="15"/>
      <c r="CJ119" s="15"/>
      <c r="CK119" s="15"/>
      <c r="CO119" s="48"/>
      <c r="CP119" s="48"/>
      <c r="CQ119" s="48"/>
      <c r="CR119" s="48"/>
      <c r="CS119" s="48"/>
      <c r="CT119" s="48"/>
      <c r="CU119" s="48"/>
      <c r="CV119" s="48"/>
      <c r="CW119" s="48"/>
      <c r="CX119" s="48"/>
      <c r="CY119" s="48"/>
      <c r="CZ119" s="48"/>
      <c r="DA119" s="48"/>
      <c r="DB119" s="48"/>
    </row>
    <row r="120" spans="1:106" ht="12.75" customHeight="1" x14ac:dyDescent="0.25">
      <c r="C120" s="492" t="s">
        <v>35</v>
      </c>
      <c r="D120" s="493"/>
      <c r="E120" s="494"/>
      <c r="F120" s="92" t="e">
        <f>AVERAGE(F118,H118,BD118)</f>
        <v>#DIV/0!</v>
      </c>
      <c r="G120" s="92"/>
      <c r="H120" s="92" t="e">
        <f>AVERAGE(J118,L118,N118,AN118,AP118,AV118,BN118)</f>
        <v>#DIV/0!</v>
      </c>
      <c r="I120" s="92"/>
      <c r="J120" s="92" t="e">
        <f>AVERAGE(P118)</f>
        <v>#DIV/0!</v>
      </c>
      <c r="K120" s="92"/>
      <c r="L120" s="92" t="e">
        <f>AVERAGE(R118)</f>
        <v>#DIV/0!</v>
      </c>
      <c r="M120" s="92"/>
      <c r="N120" s="92" t="e">
        <f>AVERAGE(T118)</f>
        <v>#DIV/0!</v>
      </c>
      <c r="O120" s="92"/>
      <c r="P120" s="92" t="e">
        <f>AVERAGE(V118)</f>
        <v>#DIV/0!</v>
      </c>
      <c r="Q120" s="92"/>
      <c r="R120" s="92" t="e">
        <f>AVERAGE(X118)</f>
        <v>#DIV/0!</v>
      </c>
      <c r="S120" s="92"/>
      <c r="T120" s="92" t="e">
        <f>AVERAGE(Z118,AD118)</f>
        <v>#DIV/0!</v>
      </c>
      <c r="U120" s="92"/>
      <c r="V120" s="92" t="e">
        <f>AVERAGE(AB118,AH118,AJ118)</f>
        <v>#DIV/0!</v>
      </c>
      <c r="W120" s="92"/>
      <c r="X120" s="92" t="e">
        <f>AVERAGE(AF118)</f>
        <v>#DIV/0!</v>
      </c>
      <c r="Y120" s="92"/>
      <c r="Z120" s="92" t="e">
        <f>AVERAGE(AL118)</f>
        <v>#DIV/0!</v>
      </c>
      <c r="AA120" s="92"/>
      <c r="AB120" s="92" t="e">
        <f>AVERAGE(AR118)</f>
        <v>#DIV/0!</v>
      </c>
      <c r="AC120" s="92"/>
      <c r="AD120" s="92" t="e">
        <f>AVERAGE(AT118)</f>
        <v>#DIV/0!</v>
      </c>
      <c r="AE120" s="92"/>
      <c r="AF120" s="92" t="e">
        <f>AVERAGE(AX118)</f>
        <v>#DIV/0!</v>
      </c>
      <c r="AG120" s="92"/>
      <c r="AH120" s="92" t="e">
        <f>AVERAGE(AZ118)</f>
        <v>#DIV/0!</v>
      </c>
      <c r="AI120" s="92"/>
      <c r="AJ120" s="92" t="e">
        <f>AVERAGE(BB118)</f>
        <v>#DIV/0!</v>
      </c>
      <c r="AK120" s="92"/>
      <c r="AL120" s="92" t="e">
        <f>AVERAGE(BF118)</f>
        <v>#DIV/0!</v>
      </c>
      <c r="AM120" s="92"/>
      <c r="AN120" s="92" t="e">
        <f>AVERAGE(BH118)</f>
        <v>#DIV/0!</v>
      </c>
      <c r="AO120" s="92"/>
      <c r="AP120" s="92" t="e">
        <f>AVERAGE(BJ118)</f>
        <v>#DIV/0!</v>
      </c>
      <c r="AQ120" s="92"/>
      <c r="AR120" s="92" t="e">
        <f>AVERAGE(BL118)</f>
        <v>#DIV/0!</v>
      </c>
      <c r="AS120" s="92"/>
      <c r="AT120" s="92" t="e">
        <f>AVERAGE(BR118)</f>
        <v>#DIV/0!</v>
      </c>
      <c r="AU120" s="92"/>
      <c r="AV120" s="92" t="e">
        <f>AVERAGE(BT118,BX118)</f>
        <v>#DIV/0!</v>
      </c>
      <c r="AW120" s="92"/>
      <c r="AX120" s="92" t="e">
        <f>AVERAGE(BV118)</f>
        <v>#DIV/0!</v>
      </c>
      <c r="AY120" s="92"/>
      <c r="AZ120" s="92" t="e">
        <f>AVERAGE(BZ118)</f>
        <v>#DIV/0!</v>
      </c>
      <c r="BA120" s="92"/>
      <c r="BB120" s="92" t="e">
        <f>AVERAGE(CB118)</f>
        <v>#DIV/0!</v>
      </c>
      <c r="BC120" s="92"/>
      <c r="BD120" s="92" t="e">
        <f>AVERAGE(CD118)</f>
        <v>#DIV/0!</v>
      </c>
      <c r="BE120" s="92"/>
      <c r="BF120" s="92" t="e">
        <f>AVERAGE(CF118)</f>
        <v>#DIV/0!</v>
      </c>
      <c r="BG120" s="142"/>
      <c r="BH120" s="98"/>
      <c r="BI120" s="98"/>
      <c r="BJ120" s="98"/>
      <c r="BK120" s="98"/>
      <c r="BL120" s="98"/>
      <c r="BM120" s="98"/>
      <c r="BN120" s="98"/>
      <c r="BO120" s="98"/>
      <c r="BP120" s="98"/>
      <c r="BQ120" s="98"/>
      <c r="BR120" s="98"/>
      <c r="BS120" s="98"/>
      <c r="BT120" s="98"/>
      <c r="BU120" s="98"/>
      <c r="BV120" s="98"/>
      <c r="BW120" s="98"/>
      <c r="BX120" s="98"/>
      <c r="BY120" s="98"/>
      <c r="BZ120" s="98"/>
      <c r="CA120" s="98"/>
      <c r="CB120" s="98"/>
      <c r="CC120" s="98"/>
      <c r="CD120" s="98"/>
      <c r="CE120" s="98"/>
      <c r="CF120" s="98"/>
      <c r="CG120" s="98"/>
      <c r="CL120" s="57"/>
      <c r="CM120" s="57"/>
      <c r="CN120" s="57"/>
      <c r="CO120" s="57"/>
      <c r="CP120" s="483"/>
      <c r="CQ120" s="484"/>
      <c r="CR120" s="484"/>
      <c r="CS120" s="484"/>
      <c r="CT120" s="484"/>
      <c r="CU120" s="484"/>
      <c r="CV120" s="484"/>
      <c r="CW120" s="484"/>
      <c r="CX120" s="147"/>
      <c r="CY120" s="147"/>
    </row>
    <row r="121" spans="1:106" ht="12.75" customHeight="1" x14ac:dyDescent="0.25">
      <c r="C121" s="42"/>
      <c r="D121" s="42"/>
      <c r="E121" s="43"/>
      <c r="F121" s="496"/>
      <c r="G121" s="496"/>
      <c r="H121" s="496"/>
      <c r="I121" s="93"/>
      <c r="J121" s="94"/>
      <c r="K121" s="94"/>
      <c r="L121" s="94"/>
      <c r="M121" s="94"/>
      <c r="N121" s="94"/>
      <c r="O121" s="94"/>
      <c r="P121" s="94"/>
      <c r="Q121" s="94"/>
      <c r="R121" s="94"/>
      <c r="S121" s="94"/>
      <c r="T121" s="94"/>
      <c r="U121" s="95"/>
      <c r="V121" s="144"/>
      <c r="W121" s="95"/>
      <c r="X121" s="95"/>
      <c r="Y121" s="95"/>
      <c r="Z121" s="95"/>
      <c r="AA121" s="95"/>
      <c r="AB121" s="95"/>
      <c r="AC121" s="95"/>
      <c r="AD121" s="95"/>
      <c r="AE121" s="95"/>
      <c r="AF121" s="95"/>
      <c r="AG121" s="95"/>
      <c r="AH121" s="95"/>
      <c r="AI121" s="95"/>
      <c r="AJ121" s="95"/>
      <c r="AK121" s="95"/>
      <c r="AL121" s="95"/>
      <c r="AM121" s="95"/>
      <c r="AN121" s="95"/>
      <c r="AO121" s="95"/>
      <c r="AP121" s="96"/>
      <c r="AQ121" s="96"/>
      <c r="AR121" s="145"/>
      <c r="AS121" s="96"/>
      <c r="AT121" s="96"/>
      <c r="AU121" s="96"/>
      <c r="AV121" s="96"/>
      <c r="AW121" s="96"/>
      <c r="AX121" s="96"/>
      <c r="AY121" s="96"/>
      <c r="AZ121" s="96"/>
      <c r="BA121" s="96"/>
      <c r="BB121" s="96"/>
      <c r="BC121" s="96"/>
      <c r="BD121" s="96"/>
      <c r="BE121" s="96"/>
      <c r="BF121" s="96"/>
      <c r="BG121" s="96"/>
      <c r="BH121" s="96"/>
      <c r="BI121" s="96"/>
      <c r="BJ121" s="96"/>
      <c r="BK121" s="96"/>
      <c r="BL121" s="96"/>
      <c r="BM121" s="96"/>
      <c r="BN121" s="96"/>
      <c r="BO121" s="96"/>
      <c r="BP121" s="96"/>
      <c r="BQ121" s="96"/>
      <c r="BR121" s="96"/>
      <c r="BS121" s="96"/>
      <c r="BT121" s="96"/>
      <c r="BU121" s="96"/>
      <c r="BV121" s="96"/>
      <c r="BW121" s="96"/>
      <c r="BX121" s="96"/>
      <c r="BY121" s="96"/>
      <c r="BZ121" s="96"/>
      <c r="CA121" s="96"/>
      <c r="CB121" s="96"/>
      <c r="CC121" s="96"/>
      <c r="CD121" s="96"/>
      <c r="CE121" s="96"/>
      <c r="CF121" s="96"/>
      <c r="CG121" s="96"/>
      <c r="CL121" s="57"/>
      <c r="CM121" s="57"/>
      <c r="CN121" s="57"/>
      <c r="CO121" s="57"/>
      <c r="CP121" s="491"/>
      <c r="CQ121" s="491"/>
      <c r="CR121" s="491"/>
      <c r="CS121" s="491"/>
      <c r="CT121" s="491"/>
      <c r="CU121" s="491"/>
      <c r="CV121" s="69"/>
      <c r="CW121" s="69"/>
      <c r="CX121" s="146"/>
      <c r="CY121" s="146"/>
    </row>
    <row r="122" spans="1:106" ht="12.75" customHeight="1" x14ac:dyDescent="0.25">
      <c r="C122" s="492" t="s">
        <v>41</v>
      </c>
      <c r="D122" s="493"/>
      <c r="E122" s="494"/>
      <c r="F122" s="92" t="e">
        <f>AVERAGE(AT118,AX118)</f>
        <v>#DIV/0!</v>
      </c>
      <c r="G122" s="97"/>
      <c r="H122" s="92" t="e">
        <f>AVERAGE(CF118)</f>
        <v>#DIV/0!</v>
      </c>
      <c r="I122" s="92"/>
      <c r="J122" s="92" t="e">
        <f>AVERAGE(R118,X118,Z118,AD118:AF118,AL118,BF118,BJ118,BP118,CB118)</f>
        <v>#DIV/0!</v>
      </c>
      <c r="K122" s="92"/>
      <c r="L122" s="92" t="e">
        <f>AVERAGE(F118:P118,T118:V118,AB118,AH118:AJ118,AN118:AR118,AV118,AZ118,BB118:BD118,BH118,BL118:BN118,BR118:BZ118,CD118)</f>
        <v>#DIV/0!</v>
      </c>
      <c r="M122" s="98"/>
      <c r="N122" s="92" t="e">
        <f>L122</f>
        <v>#DIV/0!</v>
      </c>
      <c r="O122" s="95"/>
      <c r="P122" s="95"/>
      <c r="Q122" s="95"/>
      <c r="R122" s="95"/>
      <c r="S122" s="95"/>
      <c r="T122" s="95"/>
      <c r="U122" s="98"/>
      <c r="V122" s="95"/>
      <c r="W122" s="98"/>
      <c r="X122" s="94"/>
      <c r="Y122" s="94"/>
      <c r="Z122" s="94"/>
      <c r="AA122" s="94"/>
      <c r="AB122" s="94"/>
      <c r="AC122" s="94"/>
      <c r="AD122" s="94"/>
      <c r="AE122" s="94"/>
      <c r="AF122" s="94"/>
      <c r="AG122" s="94"/>
      <c r="AH122" s="94"/>
      <c r="AI122" s="94"/>
      <c r="AJ122" s="94"/>
      <c r="AK122" s="94"/>
      <c r="AL122" s="94"/>
      <c r="AM122" s="94"/>
      <c r="AN122" s="94"/>
      <c r="AO122" s="94"/>
      <c r="AP122" s="96"/>
      <c r="AQ122" s="96"/>
      <c r="AR122" s="96"/>
      <c r="AS122" s="96"/>
      <c r="AT122" s="96"/>
      <c r="AU122" s="96"/>
      <c r="AV122" s="96"/>
      <c r="AW122" s="96"/>
      <c r="AX122" s="96"/>
      <c r="AY122" s="96"/>
      <c r="AZ122" s="96"/>
      <c r="BA122" s="96"/>
      <c r="BB122" s="96"/>
      <c r="BC122" s="96"/>
      <c r="BD122" s="96"/>
      <c r="BE122" s="96"/>
      <c r="BF122" s="96"/>
      <c r="BG122" s="96"/>
      <c r="BH122" s="96"/>
      <c r="BI122" s="96"/>
      <c r="BJ122" s="96"/>
      <c r="BK122" s="96"/>
      <c r="BL122" s="96"/>
      <c r="BM122" s="96"/>
      <c r="BN122" s="96"/>
      <c r="BO122" s="96"/>
      <c r="BP122" s="96"/>
      <c r="BQ122" s="96"/>
      <c r="BR122" s="96"/>
      <c r="BS122" s="96"/>
      <c r="BT122" s="96"/>
      <c r="BU122" s="96"/>
      <c r="BV122" s="96"/>
      <c r="BW122" s="96"/>
      <c r="BX122" s="96"/>
      <c r="BY122" s="96"/>
      <c r="BZ122" s="96"/>
      <c r="CA122" s="96"/>
      <c r="CB122" s="96"/>
      <c r="CC122" s="96"/>
      <c r="CD122" s="96"/>
      <c r="CE122" s="96"/>
      <c r="CF122" s="96"/>
      <c r="CG122" s="96"/>
      <c r="CL122" s="57"/>
      <c r="CM122" s="57"/>
      <c r="CN122" s="57"/>
      <c r="CO122" s="57"/>
      <c r="CP122" s="491"/>
      <c r="CQ122" s="491"/>
      <c r="CR122" s="491"/>
      <c r="CS122" s="491"/>
      <c r="CT122" s="491"/>
      <c r="CU122" s="491"/>
      <c r="CV122" s="69"/>
      <c r="CW122" s="69"/>
      <c r="CX122" s="146"/>
      <c r="CY122" s="146"/>
    </row>
    <row r="123" spans="1:106" ht="12.75" customHeight="1" x14ac:dyDescent="0.25">
      <c r="CL123" s="57"/>
      <c r="CM123" s="57"/>
      <c r="CN123" s="57"/>
      <c r="CO123" s="57"/>
      <c r="CP123" s="491"/>
      <c r="CQ123" s="491"/>
      <c r="CR123" s="491"/>
      <c r="CS123" s="491"/>
      <c r="CT123" s="491"/>
      <c r="CU123" s="491"/>
      <c r="CV123" s="69"/>
      <c r="CW123" s="69"/>
      <c r="CX123" s="146"/>
      <c r="CY123" s="146"/>
    </row>
    <row r="124" spans="1:106" ht="12.75" customHeight="1" x14ac:dyDescent="0.2">
      <c r="CL124" s="58"/>
      <c r="CM124" s="58"/>
      <c r="CN124" s="58"/>
      <c r="CO124" s="58"/>
      <c r="CP124" s="59"/>
      <c r="CQ124" s="59"/>
      <c r="CR124" s="59"/>
      <c r="CS124" s="59"/>
      <c r="CT124" s="59"/>
      <c r="CU124" s="59"/>
      <c r="CV124" s="59"/>
      <c r="CW124" s="59"/>
      <c r="CX124" s="59"/>
      <c r="CY124" s="59"/>
    </row>
    <row r="125" spans="1:106" ht="12.75" customHeight="1" x14ac:dyDescent="0.25">
      <c r="CL125" s="495"/>
      <c r="CM125" s="495"/>
      <c r="CN125" s="495"/>
      <c r="CO125" s="495"/>
      <c r="CP125" s="60"/>
      <c r="CQ125" s="61"/>
      <c r="CR125" s="60"/>
      <c r="CS125" s="61"/>
      <c r="CT125" s="60"/>
      <c r="CU125" s="61"/>
      <c r="CV125" s="61"/>
      <c r="CW125" s="61"/>
      <c r="CX125" s="61"/>
      <c r="CY125" s="61"/>
    </row>
    <row r="126" spans="1:106" ht="12.75" customHeight="1" x14ac:dyDescent="0.25">
      <c r="CL126" s="495"/>
      <c r="CM126" s="495"/>
      <c r="CN126" s="495"/>
      <c r="CO126" s="495"/>
      <c r="CP126" s="60"/>
      <c r="CQ126" s="61"/>
      <c r="CR126" s="60"/>
      <c r="CS126" s="61"/>
      <c r="CT126" s="60"/>
      <c r="CU126" s="61"/>
      <c r="CV126" s="61"/>
      <c r="CW126" s="61"/>
      <c r="CX126" s="61"/>
      <c r="CY126" s="61"/>
    </row>
    <row r="127" spans="1:106" ht="12.75" customHeight="1" x14ac:dyDescent="0.25">
      <c r="CL127" s="495"/>
      <c r="CM127" s="495"/>
      <c r="CN127" s="495"/>
      <c r="CO127" s="495"/>
      <c r="CP127" s="60"/>
      <c r="CQ127" s="61"/>
      <c r="CR127" s="60"/>
      <c r="CS127" s="61"/>
      <c r="CT127" s="60"/>
      <c r="CU127" s="61"/>
      <c r="CV127" s="61"/>
      <c r="CW127" s="61"/>
      <c r="CX127" s="61"/>
      <c r="CY127" s="61"/>
    </row>
    <row r="128" spans="1:106" ht="12.75" customHeight="1" x14ac:dyDescent="0.25">
      <c r="CL128" s="495"/>
      <c r="CM128" s="495"/>
      <c r="CN128" s="495"/>
      <c r="CO128" s="495"/>
      <c r="CP128" s="60"/>
      <c r="CQ128" s="61"/>
      <c r="CR128" s="60"/>
      <c r="CS128" s="61"/>
      <c r="CT128" s="60"/>
      <c r="CU128" s="61"/>
      <c r="CV128" s="61"/>
      <c r="CW128" s="61"/>
      <c r="CX128" s="61"/>
      <c r="CY128" s="61"/>
    </row>
  </sheetData>
  <sheetProtection password="CC2D" sheet="1" objects="1" scenarios="1" selectLockedCells="1"/>
  <dataConsolidate/>
  <mergeCells count="217">
    <mergeCell ref="CL128:CO128"/>
    <mergeCell ref="CL126:CO126"/>
    <mergeCell ref="C112:D112"/>
    <mergeCell ref="C101:D101"/>
    <mergeCell ref="C104:D104"/>
    <mergeCell ref="C105:D105"/>
    <mergeCell ref="CL125:CO125"/>
    <mergeCell ref="CL127:CO127"/>
    <mergeCell ref="F121:H121"/>
    <mergeCell ref="N119:W119"/>
    <mergeCell ref="C120:E120"/>
    <mergeCell ref="CP121:CQ123"/>
    <mergeCell ref="CZ84:CZ87"/>
    <mergeCell ref="C94:D94"/>
    <mergeCell ref="C103:D103"/>
    <mergeCell ref="C106:D106"/>
    <mergeCell ref="C109:D109"/>
    <mergeCell ref="CR121:CS123"/>
    <mergeCell ref="CT121:CU123"/>
    <mergeCell ref="CR65:CS67"/>
    <mergeCell ref="CP65:CQ67"/>
    <mergeCell ref="C95:D95"/>
    <mergeCell ref="C72:D72"/>
    <mergeCell ref="C110:D110"/>
    <mergeCell ref="C82:D82"/>
    <mergeCell ref="C122:E122"/>
    <mergeCell ref="C90:D90"/>
    <mergeCell ref="C73:D73"/>
    <mergeCell ref="C79:D79"/>
    <mergeCell ref="C75:D75"/>
    <mergeCell ref="C70:D70"/>
    <mergeCell ref="C76:D76"/>
    <mergeCell ref="C77:D77"/>
    <mergeCell ref="CT65:CU67"/>
    <mergeCell ref="CV65:CW67"/>
    <mergeCell ref="C119:E119"/>
    <mergeCell ref="DS88:DU88"/>
    <mergeCell ref="C93:D93"/>
    <mergeCell ref="C85:D85"/>
    <mergeCell ref="CP120:CW120"/>
    <mergeCell ref="C116:D116"/>
    <mergeCell ref="C117:E117"/>
    <mergeCell ref="C115:D115"/>
    <mergeCell ref="C96:D96"/>
    <mergeCell ref="C102:D102"/>
    <mergeCell ref="C92:D92"/>
    <mergeCell ref="AO119:CD119"/>
    <mergeCell ref="C111:D111"/>
    <mergeCell ref="C118:E118"/>
    <mergeCell ref="C114:D114"/>
    <mergeCell ref="C113:D113"/>
    <mergeCell ref="C108:D108"/>
    <mergeCell ref="C98:D98"/>
    <mergeCell ref="C107:D107"/>
    <mergeCell ref="C88:D88"/>
    <mergeCell ref="D31:N31"/>
    <mergeCell ref="D32:N33"/>
    <mergeCell ref="D35:N36"/>
    <mergeCell ref="D23:N23"/>
    <mergeCell ref="F11:H11"/>
    <mergeCell ref="F65:CG65"/>
    <mergeCell ref="D61:E61"/>
    <mergeCell ref="C100:D100"/>
    <mergeCell ref="C89:D89"/>
    <mergeCell ref="C86:D86"/>
    <mergeCell ref="C87:D87"/>
    <mergeCell ref="D27:N27"/>
    <mergeCell ref="D28:N28"/>
    <mergeCell ref="C2:N2"/>
    <mergeCell ref="D7:H7"/>
    <mergeCell ref="N7:U7"/>
    <mergeCell ref="D8:H8"/>
    <mergeCell ref="D17:N17"/>
    <mergeCell ref="D9:H9"/>
    <mergeCell ref="C10:E10"/>
    <mergeCell ref="F10:H10"/>
    <mergeCell ref="B16:AJ16"/>
    <mergeCell ref="P17:AJ17"/>
    <mergeCell ref="C3:N3"/>
    <mergeCell ref="C11:E11"/>
    <mergeCell ref="D18:N19"/>
    <mergeCell ref="D20:N22"/>
    <mergeCell ref="D24:N24"/>
    <mergeCell ref="D52:N52"/>
    <mergeCell ref="D45:N45"/>
    <mergeCell ref="D50:N50"/>
    <mergeCell ref="D37:N37"/>
    <mergeCell ref="C12:E12"/>
    <mergeCell ref="F12:H12"/>
    <mergeCell ref="BR21:CB21"/>
    <mergeCell ref="BR32:CB32"/>
    <mergeCell ref="P50:AJ54"/>
    <mergeCell ref="D26:N26"/>
    <mergeCell ref="D29:N29"/>
    <mergeCell ref="BR18:CB18"/>
    <mergeCell ref="D51:N51"/>
    <mergeCell ref="D53:N53"/>
    <mergeCell ref="D43:N43"/>
    <mergeCell ref="D46:N46"/>
    <mergeCell ref="D34:N34"/>
    <mergeCell ref="P39:AJ39"/>
    <mergeCell ref="P40:AJ40"/>
    <mergeCell ref="D47:N47"/>
    <mergeCell ref="D25:N25"/>
    <mergeCell ref="D39:N39"/>
    <mergeCell ref="D40:N40"/>
    <mergeCell ref="CC18:CG18"/>
    <mergeCell ref="BR19:CB20"/>
    <mergeCell ref="CC21:CG21"/>
    <mergeCell ref="BR22:CB22"/>
    <mergeCell ref="CC22:CG22"/>
    <mergeCell ref="BR23:CB23"/>
    <mergeCell ref="CC23:CG23"/>
    <mergeCell ref="CC57:CG57"/>
    <mergeCell ref="BR51:CB51"/>
    <mergeCell ref="CC51:CG51"/>
    <mergeCell ref="BR34:CB35"/>
    <mergeCell ref="CC26:CG26"/>
    <mergeCell ref="BR25:CB25"/>
    <mergeCell ref="BR52:CB52"/>
    <mergeCell ref="CC52:CG52"/>
    <mergeCell ref="BR50:CB50"/>
    <mergeCell ref="CC50:CG50"/>
    <mergeCell ref="CC24:CG24"/>
    <mergeCell ref="DA96:DA99"/>
    <mergeCell ref="C99:D99"/>
    <mergeCell ref="C83:D83"/>
    <mergeCell ref="C97:D97"/>
    <mergeCell ref="C91:D91"/>
    <mergeCell ref="D62:E62"/>
    <mergeCell ref="CZ96:CZ99"/>
    <mergeCell ref="C80:D80"/>
    <mergeCell ref="CI65:CI68"/>
    <mergeCell ref="CH65:CH68"/>
    <mergeCell ref="CX65:CY65"/>
    <mergeCell ref="CP64:CY64"/>
    <mergeCell ref="CJ65:CJ68"/>
    <mergeCell ref="C71:D71"/>
    <mergeCell ref="C84:D84"/>
    <mergeCell ref="C78:D78"/>
    <mergeCell ref="C68:D68"/>
    <mergeCell ref="C69:D69"/>
    <mergeCell ref="C74:D74"/>
    <mergeCell ref="CK65:CK68"/>
    <mergeCell ref="C81:D81"/>
    <mergeCell ref="D56:N56"/>
    <mergeCell ref="D38:N38"/>
    <mergeCell ref="DS89:DU89"/>
    <mergeCell ref="DS83:DU83"/>
    <mergeCell ref="DS84:DU84"/>
    <mergeCell ref="DS85:DU85"/>
    <mergeCell ref="DS86:DU86"/>
    <mergeCell ref="D48:N48"/>
    <mergeCell ref="D49:N49"/>
    <mergeCell ref="BR49:CB49"/>
    <mergeCell ref="D55:N55"/>
    <mergeCell ref="D57:N57"/>
    <mergeCell ref="CX54:CY56"/>
    <mergeCell ref="CP53:CY53"/>
    <mergeCell ref="CV54:CW56"/>
    <mergeCell ref="CR54:CS56"/>
    <mergeCell ref="CT54:CU56"/>
    <mergeCell ref="DS87:DU87"/>
    <mergeCell ref="D54:N54"/>
    <mergeCell ref="D44:N44"/>
    <mergeCell ref="D42:N42"/>
    <mergeCell ref="DD84:DD87"/>
    <mergeCell ref="DE84:DE87"/>
    <mergeCell ref="BR57:CB57"/>
    <mergeCell ref="D41:N41"/>
    <mergeCell ref="CC25:CG25"/>
    <mergeCell ref="BR26:CB26"/>
    <mergeCell ref="D30:N30"/>
    <mergeCell ref="DA84:DA87"/>
    <mergeCell ref="CP54:CQ56"/>
    <mergeCell ref="CL65:CL68"/>
    <mergeCell ref="DC84:DC87"/>
    <mergeCell ref="BR27:CB28"/>
    <mergeCell ref="CC27:CG28"/>
    <mergeCell ref="BR29:CB31"/>
    <mergeCell ref="CC29:CG31"/>
    <mergeCell ref="BR37:CB37"/>
    <mergeCell ref="CC56:CG56"/>
    <mergeCell ref="CC37:CG37"/>
    <mergeCell ref="BR48:CB48"/>
    <mergeCell ref="CC48:CG48"/>
    <mergeCell ref="CC34:CG35"/>
    <mergeCell ref="BR53:CB55"/>
    <mergeCell ref="CC53:CG55"/>
    <mergeCell ref="CC32:CG32"/>
    <mergeCell ref="BR33:CB33"/>
    <mergeCell ref="CC33:CG33"/>
    <mergeCell ref="CC49:CG49"/>
    <mergeCell ref="F58:CJ58"/>
    <mergeCell ref="CC19:CG20"/>
    <mergeCell ref="BR56:CB56"/>
    <mergeCell ref="P32:AJ33"/>
    <mergeCell ref="P34:AJ34"/>
    <mergeCell ref="P35:AJ37"/>
    <mergeCell ref="P38:AJ38"/>
    <mergeCell ref="AL17:AL57"/>
    <mergeCell ref="P18:AJ23"/>
    <mergeCell ref="P24:AJ24"/>
    <mergeCell ref="P25:AJ26"/>
    <mergeCell ref="P27:AJ28"/>
    <mergeCell ref="P29:AJ29"/>
    <mergeCell ref="P30:AJ31"/>
    <mergeCell ref="P55:AJ55"/>
    <mergeCell ref="P56:AJ56"/>
    <mergeCell ref="P57:AJ57"/>
    <mergeCell ref="P41:AJ43"/>
    <mergeCell ref="P44:AJ44"/>
    <mergeCell ref="P45:AJ45"/>
    <mergeCell ref="P46:AJ46"/>
    <mergeCell ref="P47:AJ48"/>
    <mergeCell ref="P49:AJ49"/>
    <mergeCell ref="BR24:CB24"/>
  </mergeCells>
  <phoneticPr fontId="4" type="noConversion"/>
  <conditionalFormatting sqref="CJ69:CK115">
    <cfRule type="cellIs" dxfId="256" priority="85" stopIfTrue="1" operator="between">
      <formula>1</formula>
      <formula>2</formula>
    </cfRule>
    <cfRule type="cellIs" dxfId="255" priority="86" stopIfTrue="1" operator="between">
      <formula>2.05</formula>
      <formula>3.94</formula>
    </cfRule>
    <cfRule type="cellIs" dxfId="254" priority="87" stopIfTrue="1" operator="between">
      <formula>3.95</formula>
      <formula>7</formula>
    </cfRule>
  </conditionalFormatting>
  <conditionalFormatting sqref="F69:F115">
    <cfRule type="cellIs" dxfId="253" priority="83" stopIfTrue="1" operator="notEqual">
      <formula>$F$66</formula>
    </cfRule>
    <cfRule type="cellIs" dxfId="252" priority="84" stopIfTrue="1" operator="equal">
      <formula>$F$66</formula>
    </cfRule>
  </conditionalFormatting>
  <conditionalFormatting sqref="H69:H115">
    <cfRule type="cellIs" dxfId="251" priority="81" stopIfTrue="1" operator="notEqual">
      <formula>$H$66</formula>
    </cfRule>
    <cfRule type="cellIs" dxfId="250" priority="82" stopIfTrue="1" operator="equal">
      <formula>$H$66</formula>
    </cfRule>
  </conditionalFormatting>
  <conditionalFormatting sqref="J69:J115">
    <cfRule type="cellIs" dxfId="249" priority="79" stopIfTrue="1" operator="notEqual">
      <formula>$J$66</formula>
    </cfRule>
    <cfRule type="cellIs" dxfId="248" priority="80" stopIfTrue="1" operator="equal">
      <formula>$J$66</formula>
    </cfRule>
  </conditionalFormatting>
  <conditionalFormatting sqref="L69:L115">
    <cfRule type="cellIs" dxfId="247" priority="77" stopIfTrue="1" operator="notEqual">
      <formula>$L$66</formula>
    </cfRule>
    <cfRule type="cellIs" dxfId="246" priority="78" stopIfTrue="1" operator="equal">
      <formula>$L$66</formula>
    </cfRule>
  </conditionalFormatting>
  <conditionalFormatting sqref="N69:N115">
    <cfRule type="cellIs" dxfId="245" priority="75" stopIfTrue="1" operator="notEqual">
      <formula>$N$66</formula>
    </cfRule>
    <cfRule type="cellIs" dxfId="244" priority="76" stopIfTrue="1" operator="equal">
      <formula>$N$66</formula>
    </cfRule>
  </conditionalFormatting>
  <conditionalFormatting sqref="P69:P115">
    <cfRule type="cellIs" dxfId="243" priority="73" stopIfTrue="1" operator="notEqual">
      <formula>$P$66</formula>
    </cfRule>
    <cfRule type="cellIs" dxfId="242" priority="74" stopIfTrue="1" operator="equal">
      <formula>$P$66</formula>
    </cfRule>
  </conditionalFormatting>
  <conditionalFormatting sqref="R69:R115">
    <cfRule type="cellIs" dxfId="241" priority="71" stopIfTrue="1" operator="notEqual">
      <formula>$R$66</formula>
    </cfRule>
    <cfRule type="cellIs" dxfId="240" priority="72" stopIfTrue="1" operator="equal">
      <formula>$R$66</formula>
    </cfRule>
  </conditionalFormatting>
  <conditionalFormatting sqref="T69:T115">
    <cfRule type="cellIs" dxfId="239" priority="69" stopIfTrue="1" operator="notEqual">
      <formula>$T$66</formula>
    </cfRule>
    <cfRule type="cellIs" dxfId="238" priority="70" stopIfTrue="1" operator="equal">
      <formula>$T$66</formula>
    </cfRule>
  </conditionalFormatting>
  <conditionalFormatting sqref="V69:V115">
    <cfRule type="cellIs" dxfId="237" priority="67" stopIfTrue="1" operator="notEqual">
      <formula>$V$66</formula>
    </cfRule>
    <cfRule type="cellIs" dxfId="236" priority="68" stopIfTrue="1" operator="equal">
      <formula>$V$66</formula>
    </cfRule>
  </conditionalFormatting>
  <conditionalFormatting sqref="X69:X115">
    <cfRule type="cellIs" dxfId="235" priority="65" stopIfTrue="1" operator="notEqual">
      <formula>$X$66</formula>
    </cfRule>
    <cfRule type="cellIs" dxfId="234" priority="66" stopIfTrue="1" operator="equal">
      <formula>$X$66</formula>
    </cfRule>
  </conditionalFormatting>
  <conditionalFormatting sqref="Z69:Z115">
    <cfRule type="cellIs" dxfId="233" priority="63" stopIfTrue="1" operator="notEqual">
      <formula>$Z$66</formula>
    </cfRule>
    <cfRule type="cellIs" dxfId="232" priority="64" stopIfTrue="1" operator="equal">
      <formula>$Z$66</formula>
    </cfRule>
  </conditionalFormatting>
  <conditionalFormatting sqref="AB69:AB115">
    <cfRule type="cellIs" dxfId="231" priority="61" stopIfTrue="1" operator="notEqual">
      <formula>$AB$66</formula>
    </cfRule>
    <cfRule type="cellIs" dxfId="230" priority="62" stopIfTrue="1" operator="equal">
      <formula>$AB$66</formula>
    </cfRule>
  </conditionalFormatting>
  <conditionalFormatting sqref="AD69:AD115">
    <cfRule type="cellIs" dxfId="229" priority="59" stopIfTrue="1" operator="notEqual">
      <formula>$AD$66</formula>
    </cfRule>
    <cfRule type="cellIs" dxfId="228" priority="60" stopIfTrue="1" operator="equal">
      <formula>$AD$66</formula>
    </cfRule>
  </conditionalFormatting>
  <conditionalFormatting sqref="AF69:AF115">
    <cfRule type="cellIs" dxfId="227" priority="57" stopIfTrue="1" operator="notEqual">
      <formula>$AF$66</formula>
    </cfRule>
    <cfRule type="cellIs" dxfId="226" priority="58" stopIfTrue="1" operator="equal">
      <formula>$AF$66</formula>
    </cfRule>
  </conditionalFormatting>
  <conditionalFormatting sqref="AH69:AH115">
    <cfRule type="cellIs" dxfId="225" priority="55" stopIfTrue="1" operator="notEqual">
      <formula>$AH$66</formula>
    </cfRule>
    <cfRule type="cellIs" dxfId="224" priority="56" stopIfTrue="1" operator="equal">
      <formula>$AH$66</formula>
    </cfRule>
  </conditionalFormatting>
  <conditionalFormatting sqref="AJ69:AJ115">
    <cfRule type="cellIs" dxfId="223" priority="53" stopIfTrue="1" operator="notEqual">
      <formula>$AJ$66</formula>
    </cfRule>
    <cfRule type="cellIs" dxfId="222" priority="54" stopIfTrue="1" operator="equal">
      <formula>$AJ$66</formula>
    </cfRule>
  </conditionalFormatting>
  <conditionalFormatting sqref="AL69:AL115">
    <cfRule type="cellIs" dxfId="221" priority="51" stopIfTrue="1" operator="notEqual">
      <formula>$AL$66</formula>
    </cfRule>
    <cfRule type="cellIs" dxfId="220" priority="52" stopIfTrue="1" operator="equal">
      <formula>$AL$66</formula>
    </cfRule>
  </conditionalFormatting>
  <conditionalFormatting sqref="AN69:AN115">
    <cfRule type="cellIs" dxfId="219" priority="49" stopIfTrue="1" operator="notEqual">
      <formula>$AN$66</formula>
    </cfRule>
    <cfRule type="cellIs" dxfId="218" priority="50" stopIfTrue="1" operator="equal">
      <formula>$AN$66</formula>
    </cfRule>
  </conditionalFormatting>
  <conditionalFormatting sqref="AP69:AP115">
    <cfRule type="cellIs" dxfId="217" priority="47" stopIfTrue="1" operator="notEqual">
      <formula>$AP$66</formula>
    </cfRule>
    <cfRule type="cellIs" dxfId="216" priority="48" stopIfTrue="1" operator="equal">
      <formula>$AP$66</formula>
    </cfRule>
  </conditionalFormatting>
  <conditionalFormatting sqref="CK69:CK115">
    <cfRule type="cellIs" dxfId="215" priority="44" stopIfTrue="1" operator="between">
      <formula>295</formula>
      <formula>417</formula>
    </cfRule>
  </conditionalFormatting>
  <conditionalFormatting sqref="AR69:AR115">
    <cfRule type="cellIs" dxfId="214" priority="42" stopIfTrue="1" operator="notEqual">
      <formula>$AR$66</formula>
    </cfRule>
    <cfRule type="cellIs" dxfId="213" priority="43" stopIfTrue="1" operator="equal">
      <formula>$AR$66</formula>
    </cfRule>
  </conditionalFormatting>
  <conditionalFormatting sqref="AT69:AT115">
    <cfRule type="cellIs" dxfId="212" priority="40" stopIfTrue="1" operator="notEqual">
      <formula>$AT$66</formula>
    </cfRule>
    <cfRule type="cellIs" dxfId="211" priority="41" stopIfTrue="1" operator="equal">
      <formula>$AT$66</formula>
    </cfRule>
  </conditionalFormatting>
  <conditionalFormatting sqref="AV69:AV115">
    <cfRule type="cellIs" dxfId="210" priority="38" stopIfTrue="1" operator="notEqual">
      <formula>$AV$66</formula>
    </cfRule>
    <cfRule type="cellIs" dxfId="209" priority="39" stopIfTrue="1" operator="equal">
      <formula>$AV$66</formula>
    </cfRule>
  </conditionalFormatting>
  <conditionalFormatting sqref="AX69:AX115">
    <cfRule type="cellIs" dxfId="208" priority="36" stopIfTrue="1" operator="notEqual">
      <formula>$AX$66</formula>
    </cfRule>
    <cfRule type="cellIs" dxfId="207" priority="37" stopIfTrue="1" operator="equal">
      <formula>$AX$66</formula>
    </cfRule>
  </conditionalFormatting>
  <conditionalFormatting sqref="AZ69:AZ115">
    <cfRule type="cellIs" dxfId="206" priority="34" stopIfTrue="1" operator="notEqual">
      <formula>$AZ$66</formula>
    </cfRule>
    <cfRule type="cellIs" dxfId="205" priority="35" stopIfTrue="1" operator="equal">
      <formula>$AZ$66</formula>
    </cfRule>
  </conditionalFormatting>
  <conditionalFormatting sqref="BB69:BB115">
    <cfRule type="cellIs" dxfId="204" priority="32" stopIfTrue="1" operator="notEqual">
      <formula>$BB$66</formula>
    </cfRule>
    <cfRule type="cellIs" dxfId="203" priority="33" stopIfTrue="1" operator="equal">
      <formula>$BB$66</formula>
    </cfRule>
  </conditionalFormatting>
  <conditionalFormatting sqref="BD69:BD115">
    <cfRule type="cellIs" dxfId="202" priority="30" stopIfTrue="1" operator="notEqual">
      <formula>$BD$66</formula>
    </cfRule>
    <cfRule type="cellIs" dxfId="201" priority="31" stopIfTrue="1" operator="equal">
      <formula>$BD$66</formula>
    </cfRule>
  </conditionalFormatting>
  <conditionalFormatting sqref="BF69:BF115">
    <cfRule type="cellIs" dxfId="200" priority="28" stopIfTrue="1" operator="notEqual">
      <formula>$BF$66</formula>
    </cfRule>
    <cfRule type="cellIs" dxfId="199" priority="29" stopIfTrue="1" operator="equal">
      <formula>$BF$66</formula>
    </cfRule>
  </conditionalFormatting>
  <conditionalFormatting sqref="BH69:BH115">
    <cfRule type="cellIs" dxfId="198" priority="26" stopIfTrue="1" operator="notEqual">
      <formula>$BH$66</formula>
    </cfRule>
    <cfRule type="cellIs" dxfId="197" priority="27" stopIfTrue="1" operator="equal">
      <formula>$BH$66</formula>
    </cfRule>
  </conditionalFormatting>
  <conditionalFormatting sqref="BJ69:BJ115">
    <cfRule type="cellIs" dxfId="196" priority="24" stopIfTrue="1" operator="notEqual">
      <formula>$BJ$66</formula>
    </cfRule>
    <cfRule type="cellIs" dxfId="195" priority="25" stopIfTrue="1" operator="equal">
      <formula>$BJ$66</formula>
    </cfRule>
  </conditionalFormatting>
  <conditionalFormatting sqref="BL69:BL115">
    <cfRule type="cellIs" dxfId="194" priority="22" stopIfTrue="1" operator="notEqual">
      <formula>$BL$66</formula>
    </cfRule>
    <cfRule type="cellIs" dxfId="193" priority="23" stopIfTrue="1" operator="equal">
      <formula>$BL$66</formula>
    </cfRule>
  </conditionalFormatting>
  <conditionalFormatting sqref="BN69:BN115">
    <cfRule type="cellIs" dxfId="192" priority="20" stopIfTrue="1" operator="notEqual">
      <formula>$BN$66</formula>
    </cfRule>
    <cfRule type="cellIs" dxfId="191" priority="21" stopIfTrue="1" operator="equal">
      <formula>$BN$66</formula>
    </cfRule>
  </conditionalFormatting>
  <conditionalFormatting sqref="BP69:BP115">
    <cfRule type="cellIs" dxfId="190" priority="18" stopIfTrue="1" operator="notEqual">
      <formula>$BP$66</formula>
    </cfRule>
    <cfRule type="cellIs" dxfId="189" priority="19" stopIfTrue="1" operator="equal">
      <formula>$BP$66</formula>
    </cfRule>
  </conditionalFormatting>
  <conditionalFormatting sqref="BR69:BR115">
    <cfRule type="cellIs" dxfId="188" priority="15" stopIfTrue="1" operator="notEqual">
      <formula>$BR$66</formula>
    </cfRule>
    <cfRule type="cellIs" dxfId="187" priority="17" stopIfTrue="1" operator="equal">
      <formula>$BR$66</formula>
    </cfRule>
  </conditionalFormatting>
  <conditionalFormatting sqref="BT69:BT115">
    <cfRule type="cellIs" dxfId="186" priority="13" stopIfTrue="1" operator="notEqual">
      <formula>$BT$66</formula>
    </cfRule>
    <cfRule type="cellIs" dxfId="185" priority="14" stopIfTrue="1" operator="equal">
      <formula>$BT$66</formula>
    </cfRule>
  </conditionalFormatting>
  <conditionalFormatting sqref="BV69:BV115">
    <cfRule type="cellIs" dxfId="184" priority="11" stopIfTrue="1" operator="notEqual">
      <formula>$BV$66</formula>
    </cfRule>
    <cfRule type="cellIs" dxfId="183" priority="12" stopIfTrue="1" operator="equal">
      <formula>$BV$66</formula>
    </cfRule>
  </conditionalFormatting>
  <conditionalFormatting sqref="BX69:BX115">
    <cfRule type="cellIs" dxfId="182" priority="9" stopIfTrue="1" operator="notEqual">
      <formula>$BX$66</formula>
    </cfRule>
    <cfRule type="cellIs" dxfId="181" priority="10" stopIfTrue="1" operator="equal">
      <formula>$BX$66</formula>
    </cfRule>
  </conditionalFormatting>
  <conditionalFormatting sqref="BZ69:BZ115">
    <cfRule type="cellIs" dxfId="180" priority="7" stopIfTrue="1" operator="notEqual">
      <formula>$BZ$66</formula>
    </cfRule>
    <cfRule type="cellIs" dxfId="179" priority="8" stopIfTrue="1" operator="equal">
      <formula>$BZ$66</formula>
    </cfRule>
  </conditionalFormatting>
  <conditionalFormatting sqref="CB69:CB115">
    <cfRule type="cellIs" dxfId="178" priority="5" stopIfTrue="1" operator="notEqual">
      <formula>$CB$66</formula>
    </cfRule>
    <cfRule type="cellIs" dxfId="177" priority="6" stopIfTrue="1" operator="equal">
      <formula>$CB$66</formula>
    </cfRule>
  </conditionalFormatting>
  <conditionalFormatting sqref="CD69:CD115">
    <cfRule type="cellIs" dxfId="176" priority="3" stopIfTrue="1" operator="notEqual">
      <formula>$CD$66</formula>
    </cfRule>
    <cfRule type="cellIs" dxfId="175" priority="4" stopIfTrue="1" operator="equal">
      <formula>$CD$66</formula>
    </cfRule>
  </conditionalFormatting>
  <conditionalFormatting sqref="CF69:CF115">
    <cfRule type="cellIs" dxfId="174" priority="1" stopIfTrue="1" operator="notEqual">
      <formula>$K$11</formula>
    </cfRule>
    <cfRule type="cellIs" dxfId="173" priority="2" stopIfTrue="1" operator="equal">
      <formula>$K$11</formula>
    </cfRule>
  </conditionalFormatting>
  <dataValidations count="6">
    <dataValidation type="decimal" allowBlank="1" showInputMessage="1" showErrorMessage="1" errorTitle="ERROR" error="Sólo se admiten valores decimales entre 0 y 3. Ingresar valores con coma decimal y no con punto, por ejemplo: 2,5 y no 2.5" sqref="K69:K115">
      <formula1>0</formula1>
      <formula2>3</formula2>
    </dataValidation>
    <dataValidation type="list" allowBlank="1" showInputMessage="1" showErrorMessage="1" errorTitle="Error" error="DIGITAR &quot;p o P&quot; SI ALUMNO SE ENCUENTRA PRESENTE O BIEN &quot;a o A&quot;  SI ESTÁ AUSENTE." sqref="E69:E115">
      <formula1>$DF$14:$DF$15</formula1>
    </dataValidation>
    <dataValidation allowBlank="1" showInputMessage="1" showErrorMessage="1" errorTitle="ERROR" error="SOLO SE ADMITEN LAS RESPUESTAS: A, B, C o D." sqref="BQ69:BQ115 BM69:BM115 BS69:BS115 BO69:BO115"/>
    <dataValidation type="list" allowBlank="1" showInputMessage="1" showErrorMessage="1" errorTitle="ERROR" error="SOLO SE ADMITEN LAS RESPUESTAS: A, B, C y D." sqref="F69:F115 J69:J115 L69:L115 N69:N115 P69:P115 R69:R115 T69:T115 V69:V115 X69:X115 Z69:Z115 AB69:AB115 AD69:AD115 AF69:AF115 AH69:AH115 CD69:CD115 AL69:AL115 AN69:AN115 AP69:AP115 AR69:AR115 AT69:AT115 AV69:AV115 AX69:AX115 AZ69:AZ115 BB69:BB115 BD69:BD115 BF69:BF115 BH69:BH115 BJ69:BJ115 BL69:BL115 BN69:BN115 BP69:BP115 BR69:BR115 BT69:BT115 BV69:BV115 BX69:BX115 BZ69:BZ115 CB69:CB115 H69:H115">
      <formula1>$J$8:$J$11</formula1>
    </dataValidation>
    <dataValidation type="list" allowBlank="1" showInputMessage="1" showErrorMessage="1" errorTitle="ERROR" error="SOLO SE ADMITEN LAS ALTERNATIVAS: A, B, C y D." sqref="AJ69:AJ115">
      <formula1>$J$8:$J$11</formula1>
    </dataValidation>
    <dataValidation type="list" allowBlank="1" showInputMessage="1" showErrorMessage="1" errorTitle="ERROR" error="SOLO SE ADMITEN LAS RESPUESTAS NUMÉRICAS: 0, 1, 2 y 3." sqref="CF69:CF115">
      <formula1>$K$8:$K$11</formula1>
    </dataValidation>
  </dataValidations>
  <printOptions horizontalCentered="1" verticalCentered="1"/>
  <pageMargins left="0.15748031496062992" right="0.27559055118110237" top="0.19685039370078741" bottom="0.19685039370078741" header="0.15748031496062992" footer="0.27559055118110237"/>
  <pageSetup paperSize="258" scale="43" orientation="landscape" horizontalDpi="300" verticalDpi="300" r:id="rId1"/>
  <headerFooter alignWithMargins="0"/>
  <rowBreaks count="1" manualBreakCount="1">
    <brk id="63" max="127" man="1"/>
  </rowBreaks>
  <colBreaks count="1" manualBreakCount="1">
    <brk id="90" max="123" man="1"/>
  </col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">
    <tabColor rgb="FFFF0000"/>
  </sheetPr>
  <dimension ref="A2:DU128"/>
  <sheetViews>
    <sheetView showGridLines="0" topLeftCell="C61" zoomScale="80" zoomScaleNormal="80" zoomScaleSheetLayoutView="80" workbookViewId="0">
      <selection activeCell="D9" sqref="D9:H9"/>
    </sheetView>
  </sheetViews>
  <sheetFormatPr baseColWidth="10" defaultColWidth="9.140625" defaultRowHeight="12.75" customHeight="1" x14ac:dyDescent="0.2"/>
  <cols>
    <col min="1" max="1" width="1.42578125" customWidth="1"/>
    <col min="2" max="2" width="7.85546875" customWidth="1"/>
    <col min="3" max="3" width="9" customWidth="1"/>
    <col min="4" max="4" width="37.28515625" customWidth="1"/>
    <col min="5" max="5" width="14" style="19" bestFit="1" customWidth="1"/>
    <col min="6" max="6" width="5.140625" customWidth="1"/>
    <col min="7" max="7" width="5.140625" style="27" hidden="1" customWidth="1"/>
    <col min="8" max="8" width="5.140625" customWidth="1"/>
    <col min="9" max="9" width="5.140625" hidden="1" customWidth="1"/>
    <col min="10" max="10" width="5.140625" customWidth="1"/>
    <col min="11" max="11" width="5.140625" hidden="1" customWidth="1"/>
    <col min="12" max="12" width="5.140625" customWidth="1"/>
    <col min="13" max="13" width="5.140625" hidden="1" customWidth="1"/>
    <col min="14" max="14" width="5.140625" style="19" customWidth="1"/>
    <col min="15" max="15" width="5.140625" style="19" hidden="1" customWidth="1"/>
    <col min="16" max="16" width="5.140625" style="19" customWidth="1"/>
    <col min="17" max="17" width="5.140625" style="19" hidden="1" customWidth="1"/>
    <col min="18" max="18" width="5.140625" style="19" customWidth="1"/>
    <col min="19" max="19" width="5.140625" style="19" hidden="1" customWidth="1"/>
    <col min="20" max="20" width="5.140625" style="19" customWidth="1"/>
    <col min="21" max="21" width="5.140625" hidden="1" customWidth="1"/>
    <col min="22" max="22" width="5.140625" customWidth="1"/>
    <col min="23" max="23" width="5.140625" hidden="1" customWidth="1"/>
    <col min="24" max="24" width="5.140625" customWidth="1"/>
    <col min="25" max="25" width="5.140625" hidden="1" customWidth="1"/>
    <col min="26" max="26" width="5.140625" customWidth="1"/>
    <col min="27" max="27" width="5.140625" hidden="1" customWidth="1"/>
    <col min="28" max="28" width="5.140625" customWidth="1"/>
    <col min="29" max="29" width="5.140625" hidden="1" customWidth="1"/>
    <col min="30" max="30" width="5.140625" customWidth="1"/>
    <col min="31" max="31" width="5.140625" hidden="1" customWidth="1"/>
    <col min="32" max="32" width="5.140625" customWidth="1"/>
    <col min="33" max="33" width="5.140625" hidden="1" customWidth="1"/>
    <col min="34" max="34" width="5.140625" customWidth="1"/>
    <col min="35" max="35" width="5.140625" hidden="1" customWidth="1"/>
    <col min="36" max="36" width="5.140625" customWidth="1"/>
    <col min="37" max="37" width="5.140625" hidden="1" customWidth="1"/>
    <col min="38" max="38" width="5.140625" customWidth="1"/>
    <col min="39" max="39" width="5.140625" hidden="1" customWidth="1"/>
    <col min="40" max="40" width="5.140625" customWidth="1"/>
    <col min="41" max="41" width="5.140625" hidden="1" customWidth="1"/>
    <col min="42" max="42" width="5.140625" customWidth="1"/>
    <col min="43" max="43" width="5.140625" hidden="1" customWidth="1"/>
    <col min="44" max="44" width="5.140625" customWidth="1"/>
    <col min="45" max="45" width="5.140625" hidden="1" customWidth="1"/>
    <col min="46" max="46" width="5.140625" customWidth="1"/>
    <col min="47" max="47" width="5.140625" hidden="1" customWidth="1"/>
    <col min="48" max="48" width="5.140625" customWidth="1"/>
    <col min="49" max="49" width="5.140625" hidden="1" customWidth="1"/>
    <col min="50" max="50" width="5.140625" customWidth="1"/>
    <col min="51" max="51" width="5.140625" hidden="1" customWidth="1"/>
    <col min="52" max="52" width="5.140625" customWidth="1"/>
    <col min="53" max="53" width="5.140625" hidden="1" customWidth="1"/>
    <col min="54" max="54" width="5.140625" customWidth="1"/>
    <col min="55" max="55" width="5.140625" hidden="1" customWidth="1"/>
    <col min="56" max="56" width="5.140625" customWidth="1"/>
    <col min="57" max="57" width="5.140625" hidden="1" customWidth="1"/>
    <col min="58" max="58" width="5.140625" customWidth="1"/>
    <col min="59" max="59" width="5.140625" hidden="1" customWidth="1"/>
    <col min="60" max="60" width="5.140625" customWidth="1"/>
    <col min="61" max="61" width="5.140625" hidden="1" customWidth="1"/>
    <col min="62" max="62" width="5.140625" customWidth="1"/>
    <col min="63" max="63" width="5.140625" hidden="1" customWidth="1"/>
    <col min="64" max="64" width="5.140625" customWidth="1"/>
    <col min="65" max="65" width="5.140625" hidden="1" customWidth="1"/>
    <col min="66" max="66" width="5.140625" customWidth="1"/>
    <col min="67" max="67" width="5.140625" hidden="1" customWidth="1"/>
    <col min="68" max="68" width="5.140625" customWidth="1"/>
    <col min="69" max="69" width="5.140625" hidden="1" customWidth="1"/>
    <col min="70" max="70" width="5.140625" customWidth="1"/>
    <col min="71" max="71" width="5.140625" hidden="1" customWidth="1"/>
    <col min="72" max="72" width="5.140625" customWidth="1"/>
    <col min="73" max="73" width="5.140625" hidden="1" customWidth="1"/>
    <col min="74" max="74" width="5.140625" customWidth="1"/>
    <col min="75" max="75" width="5.140625" hidden="1" customWidth="1"/>
    <col min="76" max="76" width="5.140625" customWidth="1"/>
    <col min="77" max="77" width="5.140625" hidden="1" customWidth="1"/>
    <col min="78" max="78" width="5.140625" customWidth="1"/>
    <col min="79" max="79" width="5.140625" hidden="1" customWidth="1"/>
    <col min="80" max="80" width="5.140625" customWidth="1"/>
    <col min="81" max="81" width="5.140625" hidden="1" customWidth="1"/>
    <col min="82" max="82" width="5.140625" customWidth="1"/>
    <col min="83" max="83" width="5.140625" hidden="1" customWidth="1"/>
    <col min="84" max="84" width="5.140625" customWidth="1"/>
    <col min="85" max="85" width="5.140625" hidden="1" customWidth="1"/>
    <col min="86" max="86" width="7.85546875" customWidth="1"/>
    <col min="87" max="87" width="8" customWidth="1"/>
    <col min="88" max="88" width="10.85546875" customWidth="1"/>
    <col min="89" max="89" width="14.140625" hidden="1" customWidth="1"/>
    <col min="90" max="92" width="12" customWidth="1"/>
    <col min="93" max="93" width="29.85546875" style="44" customWidth="1"/>
    <col min="94" max="103" width="8.28515625" style="44" customWidth="1"/>
    <col min="104" max="105" width="12.42578125" style="44" bestFit="1" customWidth="1"/>
    <col min="106" max="106" width="0.5703125" style="44" customWidth="1"/>
    <col min="107" max="109" width="17.42578125" customWidth="1"/>
    <col min="110" max="110" width="13.42578125" customWidth="1"/>
    <col min="111" max="111" width="5.5703125" customWidth="1"/>
    <col min="118" max="118" width="5.42578125" customWidth="1"/>
    <col min="119" max="121" width="6.140625" customWidth="1"/>
  </cols>
  <sheetData>
    <row r="2" spans="1:110" ht="12.75" customHeight="1" x14ac:dyDescent="0.2">
      <c r="C2" s="438" t="s">
        <v>19</v>
      </c>
      <c r="D2" s="438"/>
      <c r="E2" s="438"/>
      <c r="F2" s="438"/>
      <c r="G2" s="438"/>
      <c r="H2" s="438"/>
      <c r="I2" s="438"/>
      <c r="J2" s="438"/>
      <c r="K2" s="438"/>
      <c r="L2" s="438"/>
      <c r="M2" s="438"/>
      <c r="N2" s="438"/>
      <c r="O2" s="21"/>
      <c r="P2" s="21"/>
      <c r="Q2" s="21"/>
      <c r="R2" s="21"/>
      <c r="S2" s="21"/>
      <c r="T2" s="21"/>
    </row>
    <row r="3" spans="1:110" ht="12.75" customHeight="1" x14ac:dyDescent="0.2">
      <c r="C3" s="458" t="s">
        <v>20</v>
      </c>
      <c r="D3" s="459"/>
      <c r="E3" s="459"/>
      <c r="F3" s="459"/>
      <c r="G3" s="459"/>
      <c r="H3" s="459"/>
      <c r="I3" s="459"/>
      <c r="J3" s="459"/>
      <c r="K3" s="459"/>
      <c r="L3" s="459"/>
      <c r="M3" s="459"/>
      <c r="N3" s="459"/>
      <c r="O3" s="22"/>
      <c r="P3" s="22"/>
      <c r="Q3" s="22"/>
      <c r="R3" s="22"/>
      <c r="S3" s="22"/>
      <c r="T3" s="22"/>
    </row>
    <row r="4" spans="1:110" ht="12.75" customHeight="1" x14ac:dyDescent="0.2">
      <c r="C4" s="1"/>
      <c r="D4" s="1"/>
      <c r="E4" s="1"/>
      <c r="F4" s="1"/>
      <c r="G4" s="24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110" ht="12.75" customHeight="1" x14ac:dyDescent="0.2">
      <c r="C5" s="497" t="s">
        <v>89</v>
      </c>
      <c r="D5" s="497"/>
      <c r="E5" s="497"/>
      <c r="F5" s="497"/>
      <c r="G5" s="497"/>
      <c r="H5" s="497"/>
      <c r="I5" s="497"/>
      <c r="J5" s="497"/>
      <c r="K5" s="497"/>
      <c r="L5" s="497"/>
      <c r="M5" s="497"/>
      <c r="N5" s="497"/>
      <c r="O5" s="1"/>
      <c r="P5" s="1"/>
      <c r="Q5" s="1"/>
      <c r="R5" s="1"/>
      <c r="S5" s="1"/>
      <c r="T5" s="1"/>
    </row>
    <row r="6" spans="1:110" ht="12.75" customHeight="1" x14ac:dyDescent="0.2">
      <c r="C6" s="2"/>
      <c r="D6" s="2"/>
      <c r="E6" s="17"/>
      <c r="F6" s="2"/>
      <c r="G6" s="25"/>
      <c r="H6" s="2"/>
      <c r="I6" s="15"/>
      <c r="L6" s="2"/>
      <c r="M6" s="2"/>
      <c r="N6" s="17"/>
      <c r="O6" s="17"/>
      <c r="P6" s="17"/>
      <c r="Q6" s="17"/>
      <c r="R6" s="17"/>
      <c r="S6" s="17"/>
      <c r="T6" s="17"/>
      <c r="U6" s="2"/>
      <c r="V6" s="15"/>
    </row>
    <row r="7" spans="1:110" ht="12.75" customHeight="1" x14ac:dyDescent="0.2">
      <c r="B7" s="3"/>
      <c r="C7" s="4" t="s">
        <v>15</v>
      </c>
      <c r="D7" s="439"/>
      <c r="E7" s="439"/>
      <c r="F7" s="439"/>
      <c r="G7" s="439"/>
      <c r="H7" s="439"/>
      <c r="I7" s="129"/>
      <c r="J7" s="55"/>
      <c r="K7" s="109"/>
      <c r="L7" s="7" t="s">
        <v>18</v>
      </c>
      <c r="M7" s="7"/>
      <c r="N7" s="440"/>
      <c r="O7" s="440"/>
      <c r="P7" s="440"/>
      <c r="Q7" s="440"/>
      <c r="R7" s="440"/>
      <c r="S7" s="440"/>
      <c r="T7" s="440"/>
      <c r="U7" s="440"/>
      <c r="V7" s="102"/>
      <c r="W7" s="15"/>
      <c r="X7" s="15"/>
    </row>
    <row r="8" spans="1:110" ht="12.75" customHeight="1" x14ac:dyDescent="0.2">
      <c r="B8" s="3"/>
      <c r="C8" s="4" t="s">
        <v>1</v>
      </c>
      <c r="D8" s="441" t="s">
        <v>90</v>
      </c>
      <c r="E8" s="441"/>
      <c r="F8" s="441"/>
      <c r="G8" s="441"/>
      <c r="H8" s="441"/>
      <c r="I8" s="130"/>
      <c r="J8" s="82" t="s">
        <v>0</v>
      </c>
      <c r="K8" s="82">
        <v>0</v>
      </c>
      <c r="L8" s="119"/>
      <c r="M8" s="119"/>
      <c r="N8" s="119"/>
      <c r="O8" s="30"/>
      <c r="P8" s="30"/>
      <c r="Q8" s="30"/>
      <c r="R8" s="30"/>
      <c r="S8" s="30"/>
      <c r="T8" s="30"/>
      <c r="U8" s="31"/>
      <c r="V8" s="32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</row>
    <row r="9" spans="1:110" ht="12.75" customHeight="1" x14ac:dyDescent="0.2">
      <c r="B9" s="3"/>
      <c r="C9" s="4" t="s">
        <v>5</v>
      </c>
      <c r="D9" s="445"/>
      <c r="E9" s="446"/>
      <c r="F9" s="446"/>
      <c r="G9" s="446"/>
      <c r="H9" s="447"/>
      <c r="I9" s="131"/>
      <c r="J9" s="82" t="s">
        <v>24</v>
      </c>
      <c r="K9" s="82">
        <v>1</v>
      </c>
      <c r="L9" s="120"/>
      <c r="M9" s="120"/>
      <c r="N9" s="120"/>
      <c r="O9" s="34"/>
      <c r="P9" s="34"/>
      <c r="Q9" s="34"/>
      <c r="R9" s="34"/>
      <c r="S9" s="34"/>
      <c r="T9" s="34"/>
      <c r="U9" s="35"/>
      <c r="V9" s="35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  <c r="CA9" s="33"/>
      <c r="CB9" s="33"/>
      <c r="CC9" s="33"/>
      <c r="CD9" s="33"/>
      <c r="CE9" s="33"/>
      <c r="CF9" s="33"/>
      <c r="CG9" s="33"/>
    </row>
    <row r="10" spans="1:110" ht="12.75" customHeight="1" x14ac:dyDescent="0.2">
      <c r="B10" s="3"/>
      <c r="C10" s="420" t="s">
        <v>10</v>
      </c>
      <c r="D10" s="421"/>
      <c r="E10" s="422"/>
      <c r="F10" s="448"/>
      <c r="G10" s="449"/>
      <c r="H10" s="450"/>
      <c r="I10" s="132"/>
      <c r="J10" s="82" t="s">
        <v>25</v>
      </c>
      <c r="K10" s="82">
        <v>2</v>
      </c>
      <c r="L10" s="120"/>
      <c r="M10" s="120"/>
      <c r="N10" s="120"/>
      <c r="O10" s="34"/>
      <c r="P10" s="34"/>
      <c r="Q10" s="34"/>
      <c r="R10" s="34"/>
      <c r="S10" s="34"/>
      <c r="T10" s="34"/>
      <c r="U10" s="35"/>
      <c r="V10" s="35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</row>
    <row r="11" spans="1:110" ht="12.75" customHeight="1" x14ac:dyDescent="0.2">
      <c r="B11" s="3"/>
      <c r="C11" s="420" t="s">
        <v>8</v>
      </c>
      <c r="D11" s="421"/>
      <c r="E11" s="422"/>
      <c r="F11" s="423">
        <f>COUNTIF(E69:E115,"=P")</f>
        <v>0</v>
      </c>
      <c r="G11" s="424"/>
      <c r="H11" s="425"/>
      <c r="I11" s="133"/>
      <c r="J11" s="82" t="s">
        <v>26</v>
      </c>
      <c r="K11" s="82">
        <v>3</v>
      </c>
      <c r="L11" s="120"/>
      <c r="M11" s="120"/>
      <c r="N11" s="120"/>
      <c r="O11" s="34"/>
      <c r="P11" s="100"/>
      <c r="Q11" s="100"/>
      <c r="R11" s="100"/>
      <c r="S11" s="100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45"/>
      <c r="CP11" s="45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</row>
    <row r="12" spans="1:110" ht="12.75" customHeight="1" x14ac:dyDescent="0.2">
      <c r="B12" s="3"/>
      <c r="C12" s="420" t="s">
        <v>13</v>
      </c>
      <c r="D12" s="421"/>
      <c r="E12" s="422"/>
      <c r="F12" s="423">
        <f>COUNTIF(E69:E115,"=A")</f>
        <v>0</v>
      </c>
      <c r="G12" s="424"/>
      <c r="H12" s="425"/>
      <c r="I12" s="133"/>
      <c r="J12" s="117"/>
      <c r="K12" s="134"/>
      <c r="L12" s="121"/>
      <c r="M12" s="56"/>
      <c r="N12" s="56"/>
      <c r="O12" s="5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101"/>
      <c r="CI12" s="101"/>
      <c r="CJ12" s="101"/>
      <c r="CK12" s="101"/>
      <c r="CL12" s="101"/>
      <c r="CM12" s="101"/>
      <c r="CN12" s="101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</row>
    <row r="13" spans="1:110" ht="12.75" customHeight="1" x14ac:dyDescent="0.2">
      <c r="C13" s="9"/>
      <c r="D13" s="9"/>
      <c r="E13" s="18"/>
      <c r="F13" s="9"/>
      <c r="G13" s="26"/>
      <c r="H13" s="9"/>
      <c r="I13" s="15"/>
      <c r="L13" s="34"/>
      <c r="M13" s="36"/>
      <c r="N13" s="36"/>
      <c r="O13" s="3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  <c r="CC13" s="56"/>
      <c r="CD13" s="56"/>
      <c r="CE13" s="56"/>
      <c r="CF13" s="56"/>
      <c r="CG13" s="56"/>
      <c r="CH13" s="101"/>
      <c r="CI13" s="101"/>
      <c r="CJ13" s="101"/>
      <c r="CK13" s="101"/>
      <c r="CL13" s="101"/>
      <c r="CM13" s="101"/>
      <c r="CN13" s="101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/>
      <c r="DA13" s="45"/>
      <c r="DF13" s="23"/>
    </row>
    <row r="14" spans="1:110" ht="12.75" customHeight="1" x14ac:dyDescent="0.2">
      <c r="L14" s="143"/>
      <c r="M14" s="36"/>
      <c r="N14" s="36"/>
      <c r="O14" s="3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  <c r="BY14" s="56"/>
      <c r="BZ14" s="56"/>
      <c r="CA14" s="56"/>
      <c r="CB14" s="56"/>
      <c r="CC14" s="56"/>
      <c r="CD14" s="56"/>
      <c r="CE14" s="56"/>
      <c r="CF14" s="56"/>
      <c r="CG14" s="56"/>
      <c r="CH14" s="48"/>
      <c r="CI14" s="48"/>
      <c r="CJ14" s="48"/>
      <c r="CK14" s="48"/>
      <c r="CL14" s="48"/>
      <c r="CM14" s="48"/>
      <c r="CN14" s="48"/>
      <c r="DF14" s="39" t="s">
        <v>0</v>
      </c>
    </row>
    <row r="15" spans="1:110" ht="12.75" customHeight="1" thickBot="1" x14ac:dyDescent="0.25">
      <c r="B15" s="15"/>
      <c r="C15" s="15"/>
      <c r="D15" s="15" t="s">
        <v>39</v>
      </c>
      <c r="CH15" s="38"/>
      <c r="DF15" s="39" t="s">
        <v>4</v>
      </c>
    </row>
    <row r="16" spans="1:110" ht="12.75" customHeight="1" thickBot="1" x14ac:dyDescent="0.25">
      <c r="A16" s="15"/>
      <c r="B16" s="451" t="s">
        <v>46</v>
      </c>
      <c r="C16" s="452"/>
      <c r="D16" s="452"/>
      <c r="E16" s="452"/>
      <c r="F16" s="452"/>
      <c r="G16" s="452"/>
      <c r="H16" s="452"/>
      <c r="I16" s="452"/>
      <c r="J16" s="452"/>
      <c r="K16" s="452"/>
      <c r="L16" s="452"/>
      <c r="M16" s="452"/>
      <c r="N16" s="452"/>
      <c r="O16" s="452"/>
      <c r="P16" s="453"/>
      <c r="Q16" s="453"/>
      <c r="R16" s="453"/>
      <c r="S16" s="453"/>
      <c r="T16" s="453"/>
      <c r="U16" s="453"/>
      <c r="V16" s="453"/>
      <c r="W16" s="453"/>
      <c r="X16" s="453"/>
      <c r="Y16" s="453"/>
      <c r="Z16" s="453"/>
      <c r="AA16" s="453"/>
      <c r="AB16" s="453"/>
      <c r="AC16" s="453"/>
      <c r="AD16" s="453"/>
      <c r="AE16" s="453"/>
      <c r="AF16" s="453"/>
      <c r="AG16" s="453"/>
      <c r="AH16" s="453"/>
      <c r="AI16" s="453"/>
      <c r="AJ16" s="454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H16" s="38"/>
      <c r="DF16" s="33"/>
    </row>
    <row r="17" spans="1:105" ht="12.75" customHeight="1" x14ac:dyDescent="0.2">
      <c r="A17" s="15"/>
      <c r="B17" s="107" t="s">
        <v>2</v>
      </c>
      <c r="C17" s="136" t="s">
        <v>27</v>
      </c>
      <c r="D17" s="442" t="s">
        <v>12</v>
      </c>
      <c r="E17" s="443"/>
      <c r="F17" s="443"/>
      <c r="G17" s="443"/>
      <c r="H17" s="443"/>
      <c r="I17" s="443"/>
      <c r="J17" s="443"/>
      <c r="K17" s="443"/>
      <c r="L17" s="443"/>
      <c r="M17" s="443"/>
      <c r="N17" s="444"/>
      <c r="O17" s="103"/>
      <c r="P17" s="455" t="s">
        <v>40</v>
      </c>
      <c r="Q17" s="456"/>
      <c r="R17" s="456"/>
      <c r="S17" s="456"/>
      <c r="T17" s="456"/>
      <c r="U17" s="456"/>
      <c r="V17" s="456"/>
      <c r="W17" s="456"/>
      <c r="X17" s="456"/>
      <c r="Y17" s="456"/>
      <c r="Z17" s="456"/>
      <c r="AA17" s="456"/>
      <c r="AB17" s="456"/>
      <c r="AC17" s="456"/>
      <c r="AD17" s="456"/>
      <c r="AE17" s="456"/>
      <c r="AF17" s="456"/>
      <c r="AG17" s="456"/>
      <c r="AH17" s="456"/>
      <c r="AI17" s="456"/>
      <c r="AJ17" s="457"/>
      <c r="AK17" s="203"/>
      <c r="AL17" s="353"/>
      <c r="AM17" s="114"/>
      <c r="AN17" s="114"/>
      <c r="AO17" s="114"/>
      <c r="AP17" s="114"/>
      <c r="AQ17" s="114"/>
      <c r="AR17" s="114"/>
      <c r="AS17" s="114"/>
      <c r="AT17" s="114"/>
      <c r="AU17" s="114"/>
      <c r="AV17" s="114"/>
      <c r="AW17" s="114"/>
      <c r="AX17" s="114"/>
      <c r="AY17" s="114"/>
      <c r="AZ17" s="114"/>
      <c r="BA17" s="114"/>
      <c r="BB17" s="114"/>
      <c r="BC17" s="114"/>
      <c r="BD17" s="114"/>
      <c r="BE17" s="114"/>
      <c r="BF17" s="114"/>
      <c r="BG17" s="114"/>
      <c r="BH17" s="114"/>
      <c r="BI17" s="114"/>
      <c r="BJ17" s="114"/>
      <c r="BK17" s="114"/>
      <c r="BL17" s="114"/>
      <c r="BM17" s="114"/>
      <c r="BN17" s="114"/>
      <c r="BO17" s="114"/>
      <c r="BP17" s="114"/>
      <c r="BQ17" s="114"/>
      <c r="BR17" s="114"/>
      <c r="BS17" s="114"/>
      <c r="BT17" s="114"/>
      <c r="BU17" s="114"/>
      <c r="BV17" s="114"/>
      <c r="BW17" s="114"/>
      <c r="BX17" s="114"/>
      <c r="BY17" s="114"/>
      <c r="BZ17" s="114"/>
      <c r="CA17" s="114"/>
      <c r="CB17" s="114"/>
      <c r="CC17" s="114"/>
      <c r="CD17" s="114"/>
      <c r="CE17" s="114"/>
      <c r="CF17" s="114"/>
      <c r="CG17" s="114"/>
      <c r="CH17" s="52"/>
      <c r="CI17" s="52"/>
      <c r="CZ17" s="46"/>
      <c r="DA17" s="46"/>
    </row>
    <row r="18" spans="1:105" ht="15" customHeight="1" x14ac:dyDescent="0.2">
      <c r="A18" s="15"/>
      <c r="B18" s="108">
        <v>1</v>
      </c>
      <c r="C18" s="124">
        <v>1</v>
      </c>
      <c r="D18" s="460" t="s">
        <v>48</v>
      </c>
      <c r="E18" s="461"/>
      <c r="F18" s="461"/>
      <c r="G18" s="461"/>
      <c r="H18" s="461"/>
      <c r="I18" s="461"/>
      <c r="J18" s="461"/>
      <c r="K18" s="461"/>
      <c r="L18" s="461"/>
      <c r="M18" s="461"/>
      <c r="N18" s="462"/>
      <c r="O18" s="99"/>
      <c r="P18" s="344" t="s">
        <v>80</v>
      </c>
      <c r="Q18" s="345"/>
      <c r="R18" s="345"/>
      <c r="S18" s="345"/>
      <c r="T18" s="345"/>
      <c r="U18" s="345"/>
      <c r="V18" s="345"/>
      <c r="W18" s="345"/>
      <c r="X18" s="345"/>
      <c r="Y18" s="345"/>
      <c r="Z18" s="345"/>
      <c r="AA18" s="345"/>
      <c r="AB18" s="345"/>
      <c r="AC18" s="345"/>
      <c r="AD18" s="345"/>
      <c r="AE18" s="345"/>
      <c r="AF18" s="345"/>
      <c r="AG18" s="345"/>
      <c r="AH18" s="345"/>
      <c r="AI18" s="345"/>
      <c r="AJ18" s="346"/>
      <c r="AK18" s="204"/>
      <c r="AL18" s="353"/>
      <c r="AM18" s="114"/>
      <c r="AN18" s="114"/>
      <c r="AO18" s="114"/>
      <c r="AP18" s="114"/>
      <c r="AQ18" s="114"/>
      <c r="AR18" s="114"/>
      <c r="AS18" s="114"/>
      <c r="AT18" s="114"/>
      <c r="AU18" s="114"/>
      <c r="AV18" s="114"/>
      <c r="AW18" s="114"/>
      <c r="AX18" s="114"/>
      <c r="AY18" s="114"/>
      <c r="AZ18" s="114"/>
      <c r="BA18" s="114"/>
      <c r="BB18" s="114"/>
      <c r="BC18" s="114"/>
      <c r="BD18" s="114"/>
      <c r="BE18" s="114"/>
      <c r="BF18" s="114"/>
      <c r="BG18" s="114"/>
      <c r="BH18" s="114"/>
      <c r="BI18" s="114"/>
      <c r="BJ18" s="114"/>
      <c r="BK18" s="114"/>
      <c r="BL18" s="114"/>
      <c r="BM18" s="114"/>
      <c r="BN18" s="114"/>
      <c r="BO18" s="114"/>
      <c r="BP18" s="114"/>
      <c r="BQ18" s="114"/>
      <c r="BR18" s="343"/>
      <c r="BS18" s="343"/>
      <c r="BT18" s="343"/>
      <c r="BU18" s="343"/>
      <c r="BV18" s="343"/>
      <c r="BW18" s="343"/>
      <c r="BX18" s="343"/>
      <c r="BY18" s="343"/>
      <c r="BZ18" s="343"/>
      <c r="CA18" s="343"/>
      <c r="CB18" s="343"/>
      <c r="CC18" s="343"/>
      <c r="CD18" s="343"/>
      <c r="CE18" s="343"/>
      <c r="CF18" s="343"/>
      <c r="CG18" s="343"/>
      <c r="CH18" s="51"/>
      <c r="CI18" s="51"/>
      <c r="CZ18" s="46"/>
      <c r="DA18" s="46"/>
    </row>
    <row r="19" spans="1:105" ht="15" customHeight="1" x14ac:dyDescent="0.2">
      <c r="A19" s="15"/>
      <c r="B19" s="108">
        <f>B18+1</f>
        <v>2</v>
      </c>
      <c r="C19" s="124">
        <v>1</v>
      </c>
      <c r="D19" s="463"/>
      <c r="E19" s="464"/>
      <c r="F19" s="464"/>
      <c r="G19" s="464"/>
      <c r="H19" s="464"/>
      <c r="I19" s="464"/>
      <c r="J19" s="464"/>
      <c r="K19" s="464"/>
      <c r="L19" s="464"/>
      <c r="M19" s="464"/>
      <c r="N19" s="465"/>
      <c r="O19" s="99"/>
      <c r="P19" s="344"/>
      <c r="Q19" s="345"/>
      <c r="R19" s="345"/>
      <c r="S19" s="345"/>
      <c r="T19" s="345"/>
      <c r="U19" s="345"/>
      <c r="V19" s="345"/>
      <c r="W19" s="345"/>
      <c r="X19" s="345"/>
      <c r="Y19" s="345"/>
      <c r="Z19" s="345"/>
      <c r="AA19" s="345"/>
      <c r="AB19" s="345"/>
      <c r="AC19" s="345"/>
      <c r="AD19" s="345"/>
      <c r="AE19" s="345"/>
      <c r="AF19" s="345"/>
      <c r="AG19" s="345"/>
      <c r="AH19" s="345"/>
      <c r="AI19" s="345"/>
      <c r="AJ19" s="346"/>
      <c r="AK19" s="204"/>
      <c r="AL19" s="353"/>
      <c r="AM19" s="114"/>
      <c r="AN19" s="114"/>
      <c r="AO19" s="114"/>
      <c r="AP19" s="114"/>
      <c r="AQ19" s="114"/>
      <c r="AR19" s="114"/>
      <c r="AS19" s="114"/>
      <c r="AT19" s="114"/>
      <c r="AU19" s="114"/>
      <c r="AV19" s="114"/>
      <c r="AW19" s="114"/>
      <c r="AX19" s="114"/>
      <c r="AY19" s="114"/>
      <c r="AZ19" s="114"/>
      <c r="BA19" s="114"/>
      <c r="BB19" s="114"/>
      <c r="BC19" s="114"/>
      <c r="BD19" s="114"/>
      <c r="BE19" s="114"/>
      <c r="BF19" s="114"/>
      <c r="BG19" s="114"/>
      <c r="BH19" s="114"/>
      <c r="BI19" s="114"/>
      <c r="BJ19" s="114"/>
      <c r="BK19" s="114"/>
      <c r="BL19" s="114"/>
      <c r="BM19" s="114"/>
      <c r="BN19" s="114"/>
      <c r="BO19" s="114"/>
      <c r="BP19" s="114"/>
      <c r="BQ19" s="114"/>
      <c r="BR19" s="342"/>
      <c r="BS19" s="342"/>
      <c r="BT19" s="342"/>
      <c r="BU19" s="342"/>
      <c r="BV19" s="342"/>
      <c r="BW19" s="342"/>
      <c r="BX19" s="342"/>
      <c r="BY19" s="342"/>
      <c r="BZ19" s="342"/>
      <c r="CA19" s="342"/>
      <c r="CB19" s="342"/>
      <c r="CC19" s="342"/>
      <c r="CD19" s="342"/>
      <c r="CE19" s="342"/>
      <c r="CF19" s="342"/>
      <c r="CG19" s="342"/>
      <c r="CH19" s="52"/>
      <c r="CI19" s="52"/>
      <c r="CZ19" s="46"/>
      <c r="DA19" s="46"/>
    </row>
    <row r="20" spans="1:105" ht="15" customHeight="1" x14ac:dyDescent="0.2">
      <c r="A20" s="15"/>
      <c r="B20" s="108">
        <f t="shared" ref="B20:B57" si="0">B19+1</f>
        <v>3</v>
      </c>
      <c r="C20" s="124">
        <v>1</v>
      </c>
      <c r="D20" s="466" t="s">
        <v>47</v>
      </c>
      <c r="E20" s="467"/>
      <c r="F20" s="467"/>
      <c r="G20" s="467"/>
      <c r="H20" s="467"/>
      <c r="I20" s="467"/>
      <c r="J20" s="467"/>
      <c r="K20" s="467"/>
      <c r="L20" s="467"/>
      <c r="M20" s="467"/>
      <c r="N20" s="468"/>
      <c r="O20" s="99"/>
      <c r="P20" s="344"/>
      <c r="Q20" s="345"/>
      <c r="R20" s="345"/>
      <c r="S20" s="345"/>
      <c r="T20" s="345"/>
      <c r="U20" s="345"/>
      <c r="V20" s="345"/>
      <c r="W20" s="345"/>
      <c r="X20" s="345"/>
      <c r="Y20" s="345"/>
      <c r="Z20" s="345"/>
      <c r="AA20" s="345"/>
      <c r="AB20" s="345"/>
      <c r="AC20" s="345"/>
      <c r="AD20" s="345"/>
      <c r="AE20" s="345"/>
      <c r="AF20" s="345"/>
      <c r="AG20" s="345"/>
      <c r="AH20" s="345"/>
      <c r="AI20" s="345"/>
      <c r="AJ20" s="346"/>
      <c r="AK20" s="204"/>
      <c r="AL20" s="353"/>
      <c r="AM20" s="114"/>
      <c r="AN20" s="114"/>
      <c r="AO20" s="114"/>
      <c r="AP20" s="114"/>
      <c r="AQ20" s="114"/>
      <c r="AR20" s="114"/>
      <c r="AS20" s="114"/>
      <c r="AT20" s="114"/>
      <c r="AU20" s="114"/>
      <c r="AV20" s="114"/>
      <c r="AW20" s="114"/>
      <c r="AX20" s="114"/>
      <c r="AY20" s="114"/>
      <c r="AZ20" s="114"/>
      <c r="BA20" s="114"/>
      <c r="BB20" s="114"/>
      <c r="BC20" s="114"/>
      <c r="BD20" s="114"/>
      <c r="BE20" s="114"/>
      <c r="BF20" s="114"/>
      <c r="BG20" s="114"/>
      <c r="BH20" s="114"/>
      <c r="BI20" s="114"/>
      <c r="BJ20" s="114"/>
      <c r="BK20" s="114"/>
      <c r="BL20" s="114"/>
      <c r="BM20" s="114"/>
      <c r="BN20" s="114"/>
      <c r="BO20" s="114"/>
      <c r="BP20" s="114"/>
      <c r="BQ20" s="114"/>
      <c r="BR20" s="342"/>
      <c r="BS20" s="342"/>
      <c r="BT20" s="342"/>
      <c r="BU20" s="342"/>
      <c r="BV20" s="342"/>
      <c r="BW20" s="342"/>
      <c r="BX20" s="342"/>
      <c r="BY20" s="342"/>
      <c r="BZ20" s="342"/>
      <c r="CA20" s="342"/>
      <c r="CB20" s="342"/>
      <c r="CC20" s="342"/>
      <c r="CD20" s="342"/>
      <c r="CE20" s="342"/>
      <c r="CF20" s="342"/>
      <c r="CG20" s="342"/>
      <c r="CH20" s="53"/>
      <c r="CI20" s="53"/>
      <c r="CZ20" s="46"/>
      <c r="DA20" s="46"/>
    </row>
    <row r="21" spans="1:105" ht="15" customHeight="1" x14ac:dyDescent="0.2">
      <c r="A21" s="15"/>
      <c r="B21" s="108">
        <f t="shared" si="0"/>
        <v>4</v>
      </c>
      <c r="C21" s="124">
        <v>1</v>
      </c>
      <c r="D21" s="469"/>
      <c r="E21" s="470"/>
      <c r="F21" s="470"/>
      <c r="G21" s="470"/>
      <c r="H21" s="470"/>
      <c r="I21" s="470"/>
      <c r="J21" s="470"/>
      <c r="K21" s="470"/>
      <c r="L21" s="470"/>
      <c r="M21" s="470"/>
      <c r="N21" s="471"/>
      <c r="O21" s="99"/>
      <c r="P21" s="344"/>
      <c r="Q21" s="345"/>
      <c r="R21" s="345"/>
      <c r="S21" s="345"/>
      <c r="T21" s="345"/>
      <c r="U21" s="345"/>
      <c r="V21" s="345"/>
      <c r="W21" s="345"/>
      <c r="X21" s="345"/>
      <c r="Y21" s="345"/>
      <c r="Z21" s="345"/>
      <c r="AA21" s="345"/>
      <c r="AB21" s="345"/>
      <c r="AC21" s="345"/>
      <c r="AD21" s="345"/>
      <c r="AE21" s="345"/>
      <c r="AF21" s="345"/>
      <c r="AG21" s="345"/>
      <c r="AH21" s="345"/>
      <c r="AI21" s="345"/>
      <c r="AJ21" s="346"/>
      <c r="AK21" s="204"/>
      <c r="AL21" s="353"/>
      <c r="AM21" s="114"/>
      <c r="AN21" s="114"/>
      <c r="AO21" s="114"/>
      <c r="AP21" s="114"/>
      <c r="AQ21" s="114"/>
      <c r="AR21" s="114"/>
      <c r="AS21" s="114"/>
      <c r="AT21" s="114"/>
      <c r="AU21" s="114"/>
      <c r="AV21" s="114"/>
      <c r="AW21" s="114"/>
      <c r="AX21" s="114"/>
      <c r="AY21" s="114"/>
      <c r="AZ21" s="114"/>
      <c r="BA21" s="114"/>
      <c r="BB21" s="114"/>
      <c r="BC21" s="114"/>
      <c r="BD21" s="114"/>
      <c r="BE21" s="114"/>
      <c r="BF21" s="114"/>
      <c r="BG21" s="114"/>
      <c r="BH21" s="114"/>
      <c r="BI21" s="114"/>
      <c r="BJ21" s="114"/>
      <c r="BK21" s="114"/>
      <c r="BL21" s="114"/>
      <c r="BM21" s="114"/>
      <c r="BN21" s="114"/>
      <c r="BO21" s="114"/>
      <c r="BP21" s="114"/>
      <c r="BQ21" s="114"/>
      <c r="BR21" s="360"/>
      <c r="BS21" s="360"/>
      <c r="BT21" s="360"/>
      <c r="BU21" s="360"/>
      <c r="BV21" s="360"/>
      <c r="BW21" s="360"/>
      <c r="BX21" s="360"/>
      <c r="BY21" s="360"/>
      <c r="BZ21" s="360"/>
      <c r="CA21" s="360"/>
      <c r="CB21" s="360"/>
      <c r="CC21" s="360"/>
      <c r="CD21" s="360"/>
      <c r="CE21" s="360"/>
      <c r="CF21" s="360"/>
      <c r="CG21" s="360"/>
      <c r="CH21" s="54"/>
      <c r="CI21" s="54"/>
      <c r="CZ21" s="46"/>
      <c r="DA21" s="46"/>
    </row>
    <row r="22" spans="1:105" ht="15" customHeight="1" x14ac:dyDescent="0.2">
      <c r="A22" s="15"/>
      <c r="B22" s="108">
        <f t="shared" si="0"/>
        <v>5</v>
      </c>
      <c r="C22" s="124">
        <v>1</v>
      </c>
      <c r="D22" s="472"/>
      <c r="E22" s="473"/>
      <c r="F22" s="473"/>
      <c r="G22" s="473"/>
      <c r="H22" s="473"/>
      <c r="I22" s="473"/>
      <c r="J22" s="473"/>
      <c r="K22" s="473"/>
      <c r="L22" s="473"/>
      <c r="M22" s="473"/>
      <c r="N22" s="474"/>
      <c r="O22" s="99"/>
      <c r="P22" s="344"/>
      <c r="Q22" s="345"/>
      <c r="R22" s="345"/>
      <c r="S22" s="345"/>
      <c r="T22" s="345"/>
      <c r="U22" s="345"/>
      <c r="V22" s="345"/>
      <c r="W22" s="345"/>
      <c r="X22" s="345"/>
      <c r="Y22" s="345"/>
      <c r="Z22" s="345"/>
      <c r="AA22" s="345"/>
      <c r="AB22" s="345"/>
      <c r="AC22" s="345"/>
      <c r="AD22" s="345"/>
      <c r="AE22" s="345"/>
      <c r="AF22" s="345"/>
      <c r="AG22" s="345"/>
      <c r="AH22" s="345"/>
      <c r="AI22" s="345"/>
      <c r="AJ22" s="346"/>
      <c r="AK22" s="204"/>
      <c r="AL22" s="353"/>
      <c r="AM22" s="114"/>
      <c r="AN22" s="114"/>
      <c r="AO22" s="114"/>
      <c r="AP22" s="114"/>
      <c r="AQ22" s="114"/>
      <c r="AR22" s="114"/>
      <c r="AS22" s="114"/>
      <c r="AT22" s="114"/>
      <c r="AU22" s="114"/>
      <c r="AV22" s="114"/>
      <c r="AW22" s="114"/>
      <c r="AX22" s="114"/>
      <c r="AY22" s="114"/>
      <c r="AZ22" s="114"/>
      <c r="BA22" s="114"/>
      <c r="BB22" s="114"/>
      <c r="BC22" s="114"/>
      <c r="BD22" s="114"/>
      <c r="BE22" s="114"/>
      <c r="BF22" s="114"/>
      <c r="BG22" s="114"/>
      <c r="BH22" s="114"/>
      <c r="BI22" s="114"/>
      <c r="BJ22" s="114"/>
      <c r="BK22" s="114"/>
      <c r="BL22" s="114"/>
      <c r="BM22" s="114"/>
      <c r="BN22" s="114"/>
      <c r="BO22" s="114"/>
      <c r="BP22" s="114"/>
      <c r="BQ22" s="114"/>
      <c r="BR22" s="342"/>
      <c r="BS22" s="342"/>
      <c r="BT22" s="342"/>
      <c r="BU22" s="342"/>
      <c r="BV22" s="342"/>
      <c r="BW22" s="342"/>
      <c r="BX22" s="342"/>
      <c r="BY22" s="342"/>
      <c r="BZ22" s="342"/>
      <c r="CA22" s="342"/>
      <c r="CB22" s="342"/>
      <c r="CC22" s="342"/>
      <c r="CD22" s="342"/>
      <c r="CE22" s="342"/>
      <c r="CF22" s="342"/>
      <c r="CG22" s="342"/>
      <c r="CH22" s="52"/>
      <c r="CI22" s="52"/>
      <c r="CZ22" s="46"/>
      <c r="DA22" s="46"/>
    </row>
    <row r="23" spans="1:105" ht="15" customHeight="1" x14ac:dyDescent="0.2">
      <c r="A23" s="15"/>
      <c r="B23" s="108">
        <f t="shared" si="0"/>
        <v>6</v>
      </c>
      <c r="C23" s="124">
        <v>1</v>
      </c>
      <c r="D23" s="357" t="s">
        <v>49</v>
      </c>
      <c r="E23" s="358"/>
      <c r="F23" s="358"/>
      <c r="G23" s="358"/>
      <c r="H23" s="358"/>
      <c r="I23" s="358"/>
      <c r="J23" s="358"/>
      <c r="K23" s="358"/>
      <c r="L23" s="358"/>
      <c r="M23" s="358"/>
      <c r="N23" s="359"/>
      <c r="O23" s="99"/>
      <c r="P23" s="344"/>
      <c r="Q23" s="345"/>
      <c r="R23" s="345"/>
      <c r="S23" s="345"/>
      <c r="T23" s="345"/>
      <c r="U23" s="345"/>
      <c r="V23" s="345"/>
      <c r="W23" s="345"/>
      <c r="X23" s="345"/>
      <c r="Y23" s="345"/>
      <c r="Z23" s="345"/>
      <c r="AA23" s="345"/>
      <c r="AB23" s="345"/>
      <c r="AC23" s="345"/>
      <c r="AD23" s="345"/>
      <c r="AE23" s="345"/>
      <c r="AF23" s="345"/>
      <c r="AG23" s="345"/>
      <c r="AH23" s="345"/>
      <c r="AI23" s="345"/>
      <c r="AJ23" s="346"/>
      <c r="AK23" s="204"/>
      <c r="AL23" s="353"/>
      <c r="AM23" s="114"/>
      <c r="AN23" s="114"/>
      <c r="AO23" s="114"/>
      <c r="AP23" s="114"/>
      <c r="AQ23" s="114"/>
      <c r="AR23" s="114"/>
      <c r="AS23" s="114"/>
      <c r="AT23" s="114"/>
      <c r="AU23" s="114"/>
      <c r="AV23" s="114"/>
      <c r="AW23" s="114"/>
      <c r="AX23" s="114"/>
      <c r="AY23" s="114"/>
      <c r="AZ23" s="114"/>
      <c r="BA23" s="114"/>
      <c r="BB23" s="114"/>
      <c r="BC23" s="114"/>
      <c r="BD23" s="114"/>
      <c r="BE23" s="114"/>
      <c r="BF23" s="114"/>
      <c r="BG23" s="114"/>
      <c r="BH23" s="114"/>
      <c r="BI23" s="114"/>
      <c r="BJ23" s="114"/>
      <c r="BK23" s="114"/>
      <c r="BL23" s="114"/>
      <c r="BM23" s="114"/>
      <c r="BN23" s="114"/>
      <c r="BO23" s="114"/>
      <c r="BP23" s="114"/>
      <c r="BQ23" s="114"/>
      <c r="BR23" s="360"/>
      <c r="BS23" s="360"/>
      <c r="BT23" s="360"/>
      <c r="BU23" s="360"/>
      <c r="BV23" s="360"/>
      <c r="BW23" s="360"/>
      <c r="BX23" s="360"/>
      <c r="BY23" s="360"/>
      <c r="BZ23" s="360"/>
      <c r="CA23" s="360"/>
      <c r="CB23" s="360"/>
      <c r="CC23" s="360"/>
      <c r="CD23" s="360"/>
      <c r="CE23" s="360"/>
      <c r="CF23" s="360"/>
      <c r="CG23" s="360"/>
      <c r="CH23" s="53"/>
      <c r="CI23" s="53"/>
      <c r="CZ23" s="46"/>
      <c r="DA23" s="46"/>
    </row>
    <row r="24" spans="1:105" ht="15" customHeight="1" x14ac:dyDescent="0.2">
      <c r="A24" s="15"/>
      <c r="B24" s="108">
        <f t="shared" si="0"/>
        <v>7</v>
      </c>
      <c r="C24" s="124">
        <v>1</v>
      </c>
      <c r="D24" s="357" t="s">
        <v>50</v>
      </c>
      <c r="E24" s="358"/>
      <c r="F24" s="358"/>
      <c r="G24" s="358"/>
      <c r="H24" s="358"/>
      <c r="I24" s="358"/>
      <c r="J24" s="358"/>
      <c r="K24" s="358"/>
      <c r="L24" s="358"/>
      <c r="M24" s="358"/>
      <c r="N24" s="359"/>
      <c r="O24" s="99"/>
      <c r="P24" s="347" t="s">
        <v>78</v>
      </c>
      <c r="Q24" s="348"/>
      <c r="R24" s="348"/>
      <c r="S24" s="348"/>
      <c r="T24" s="348"/>
      <c r="U24" s="348"/>
      <c r="V24" s="348"/>
      <c r="W24" s="348"/>
      <c r="X24" s="348"/>
      <c r="Y24" s="348"/>
      <c r="Z24" s="348"/>
      <c r="AA24" s="348"/>
      <c r="AB24" s="348"/>
      <c r="AC24" s="348"/>
      <c r="AD24" s="348"/>
      <c r="AE24" s="348"/>
      <c r="AF24" s="348"/>
      <c r="AG24" s="348"/>
      <c r="AH24" s="348"/>
      <c r="AI24" s="348"/>
      <c r="AJ24" s="349"/>
      <c r="AK24" s="204"/>
      <c r="AL24" s="353"/>
      <c r="AM24" s="114"/>
      <c r="AN24" s="114"/>
      <c r="AO24" s="114"/>
      <c r="AP24" s="114"/>
      <c r="AQ24" s="114"/>
      <c r="AR24" s="114"/>
      <c r="AS24" s="114"/>
      <c r="AT24" s="114"/>
      <c r="AU24" s="114"/>
      <c r="AV24" s="114"/>
      <c r="AW24" s="114"/>
      <c r="AX24" s="114"/>
      <c r="AY24" s="114"/>
      <c r="AZ24" s="114"/>
      <c r="BA24" s="114"/>
      <c r="BB24" s="114"/>
      <c r="BC24" s="114"/>
      <c r="BD24" s="114"/>
      <c r="BE24" s="114"/>
      <c r="BF24" s="114"/>
      <c r="BG24" s="114"/>
      <c r="BH24" s="114"/>
      <c r="BI24" s="114"/>
      <c r="BJ24" s="114"/>
      <c r="BK24" s="114"/>
      <c r="BL24" s="114"/>
      <c r="BM24" s="114"/>
      <c r="BN24" s="114"/>
      <c r="BO24" s="114"/>
      <c r="BP24" s="114"/>
      <c r="BQ24" s="114"/>
      <c r="BR24" s="342"/>
      <c r="BS24" s="342"/>
      <c r="BT24" s="342"/>
      <c r="BU24" s="342"/>
      <c r="BV24" s="342"/>
      <c r="BW24" s="342"/>
      <c r="BX24" s="342"/>
      <c r="BY24" s="342"/>
      <c r="BZ24" s="342"/>
      <c r="CA24" s="342"/>
      <c r="CB24" s="342"/>
      <c r="CC24" s="342"/>
      <c r="CD24" s="342"/>
      <c r="CE24" s="342"/>
      <c r="CF24" s="342"/>
      <c r="CG24" s="342"/>
      <c r="CH24" s="53"/>
      <c r="CI24" s="53"/>
      <c r="CZ24" s="46"/>
      <c r="DA24" s="46"/>
    </row>
    <row r="25" spans="1:105" ht="15" customHeight="1" x14ac:dyDescent="0.2">
      <c r="A25" s="15"/>
      <c r="B25" s="108">
        <f t="shared" si="0"/>
        <v>8</v>
      </c>
      <c r="C25" s="124">
        <v>1</v>
      </c>
      <c r="D25" s="357" t="s">
        <v>51</v>
      </c>
      <c r="E25" s="358"/>
      <c r="F25" s="358"/>
      <c r="G25" s="358"/>
      <c r="H25" s="358"/>
      <c r="I25" s="358"/>
      <c r="J25" s="358"/>
      <c r="K25" s="358"/>
      <c r="L25" s="358"/>
      <c r="M25" s="358"/>
      <c r="N25" s="359"/>
      <c r="O25" s="99"/>
      <c r="P25" s="344" t="s">
        <v>80</v>
      </c>
      <c r="Q25" s="345"/>
      <c r="R25" s="345"/>
      <c r="S25" s="345"/>
      <c r="T25" s="345"/>
      <c r="U25" s="345"/>
      <c r="V25" s="345"/>
      <c r="W25" s="345"/>
      <c r="X25" s="345"/>
      <c r="Y25" s="345"/>
      <c r="Z25" s="345"/>
      <c r="AA25" s="345"/>
      <c r="AB25" s="345"/>
      <c r="AC25" s="345"/>
      <c r="AD25" s="345"/>
      <c r="AE25" s="345"/>
      <c r="AF25" s="345"/>
      <c r="AG25" s="345"/>
      <c r="AH25" s="345"/>
      <c r="AI25" s="345"/>
      <c r="AJ25" s="346"/>
      <c r="AK25" s="204"/>
      <c r="AL25" s="353"/>
      <c r="AM25" s="114"/>
      <c r="AN25" s="114"/>
      <c r="AO25" s="114"/>
      <c r="AP25" s="114"/>
      <c r="AQ25" s="114"/>
      <c r="AR25" s="114"/>
      <c r="AS25" s="114"/>
      <c r="AT25" s="114"/>
      <c r="AU25" s="114"/>
      <c r="AV25" s="114"/>
      <c r="AW25" s="114"/>
      <c r="AX25" s="114"/>
      <c r="AY25" s="114"/>
      <c r="AZ25" s="114"/>
      <c r="BA25" s="114"/>
      <c r="BB25" s="114"/>
      <c r="BC25" s="114"/>
      <c r="BD25" s="114"/>
      <c r="BE25" s="114"/>
      <c r="BF25" s="114"/>
      <c r="BG25" s="114"/>
      <c r="BH25" s="114"/>
      <c r="BI25" s="114"/>
      <c r="BJ25" s="114"/>
      <c r="BK25" s="114"/>
      <c r="BL25" s="114"/>
      <c r="BM25" s="114"/>
      <c r="BN25" s="114"/>
      <c r="BO25" s="114"/>
      <c r="BP25" s="114"/>
      <c r="BQ25" s="114"/>
      <c r="BR25" s="360"/>
      <c r="BS25" s="360"/>
      <c r="BT25" s="360"/>
      <c r="BU25" s="360"/>
      <c r="BV25" s="360"/>
      <c r="BW25" s="360"/>
      <c r="BX25" s="360"/>
      <c r="BY25" s="360"/>
      <c r="BZ25" s="360"/>
      <c r="CA25" s="360"/>
      <c r="CB25" s="360"/>
      <c r="CC25" s="360"/>
      <c r="CD25" s="360"/>
      <c r="CE25" s="360"/>
      <c r="CF25" s="360"/>
      <c r="CG25" s="360"/>
      <c r="CH25" s="53"/>
      <c r="CI25" s="53"/>
      <c r="CZ25" s="46"/>
      <c r="DA25" s="46"/>
    </row>
    <row r="26" spans="1:105" ht="15" customHeight="1" x14ac:dyDescent="0.2">
      <c r="A26" s="15"/>
      <c r="B26" s="108">
        <f t="shared" si="0"/>
        <v>9</v>
      </c>
      <c r="C26" s="124">
        <v>1</v>
      </c>
      <c r="D26" s="357" t="s">
        <v>52</v>
      </c>
      <c r="E26" s="358"/>
      <c r="F26" s="358"/>
      <c r="G26" s="358"/>
      <c r="H26" s="358"/>
      <c r="I26" s="358"/>
      <c r="J26" s="358"/>
      <c r="K26" s="358"/>
      <c r="L26" s="358"/>
      <c r="M26" s="358"/>
      <c r="N26" s="359"/>
      <c r="O26" s="99"/>
      <c r="P26" s="344"/>
      <c r="Q26" s="345"/>
      <c r="R26" s="345"/>
      <c r="S26" s="345"/>
      <c r="T26" s="345"/>
      <c r="U26" s="345"/>
      <c r="V26" s="345"/>
      <c r="W26" s="345"/>
      <c r="X26" s="345"/>
      <c r="Y26" s="345"/>
      <c r="Z26" s="345"/>
      <c r="AA26" s="345"/>
      <c r="AB26" s="345"/>
      <c r="AC26" s="345"/>
      <c r="AD26" s="345"/>
      <c r="AE26" s="345"/>
      <c r="AF26" s="345"/>
      <c r="AG26" s="345"/>
      <c r="AH26" s="345"/>
      <c r="AI26" s="345"/>
      <c r="AJ26" s="346"/>
      <c r="AK26" s="204"/>
      <c r="AL26" s="353"/>
      <c r="AM26" s="114"/>
      <c r="AN26" s="114"/>
      <c r="AO26" s="114"/>
      <c r="AP26" s="114"/>
      <c r="AQ26" s="114"/>
      <c r="AR26" s="114"/>
      <c r="AS26" s="114"/>
      <c r="AT26" s="114"/>
      <c r="AU26" s="114"/>
      <c r="AV26" s="114"/>
      <c r="AW26" s="114"/>
      <c r="AX26" s="114"/>
      <c r="AY26" s="114"/>
      <c r="AZ26" s="114"/>
      <c r="BA26" s="114"/>
      <c r="BB26" s="114"/>
      <c r="BC26" s="114"/>
      <c r="BD26" s="114"/>
      <c r="BE26" s="114"/>
      <c r="BF26" s="114"/>
      <c r="BG26" s="114"/>
      <c r="BH26" s="114"/>
      <c r="BI26" s="114"/>
      <c r="BJ26" s="114"/>
      <c r="BK26" s="114"/>
      <c r="BL26" s="114"/>
      <c r="BM26" s="114"/>
      <c r="BN26" s="114"/>
      <c r="BO26" s="114"/>
      <c r="BP26" s="114"/>
      <c r="BQ26" s="114"/>
      <c r="BR26" s="342"/>
      <c r="BS26" s="342"/>
      <c r="BT26" s="342"/>
      <c r="BU26" s="342"/>
      <c r="BV26" s="342"/>
      <c r="BW26" s="342"/>
      <c r="BX26" s="342"/>
      <c r="BY26" s="342"/>
      <c r="BZ26" s="342"/>
      <c r="CA26" s="342"/>
      <c r="CB26" s="342"/>
      <c r="CC26" s="342"/>
      <c r="CD26" s="342"/>
      <c r="CE26" s="342"/>
      <c r="CF26" s="342"/>
      <c r="CG26" s="342"/>
      <c r="CH26" s="53"/>
      <c r="CI26" s="53"/>
      <c r="CZ26" s="46"/>
      <c r="DA26" s="46"/>
    </row>
    <row r="27" spans="1:105" ht="15" customHeight="1" x14ac:dyDescent="0.2">
      <c r="A27" s="15"/>
      <c r="B27" s="108">
        <f t="shared" si="0"/>
        <v>10</v>
      </c>
      <c r="C27" s="124">
        <v>1</v>
      </c>
      <c r="D27" s="377" t="s">
        <v>53</v>
      </c>
      <c r="E27" s="378"/>
      <c r="F27" s="378"/>
      <c r="G27" s="378"/>
      <c r="H27" s="378"/>
      <c r="I27" s="378"/>
      <c r="J27" s="378"/>
      <c r="K27" s="378"/>
      <c r="L27" s="378"/>
      <c r="M27" s="378"/>
      <c r="N27" s="379"/>
      <c r="O27" s="99"/>
      <c r="P27" s="347" t="s">
        <v>78</v>
      </c>
      <c r="Q27" s="348"/>
      <c r="R27" s="348"/>
      <c r="S27" s="348"/>
      <c r="T27" s="348"/>
      <c r="U27" s="348"/>
      <c r="V27" s="348"/>
      <c r="W27" s="348"/>
      <c r="X27" s="348"/>
      <c r="Y27" s="348"/>
      <c r="Z27" s="348"/>
      <c r="AA27" s="348"/>
      <c r="AB27" s="348"/>
      <c r="AC27" s="348"/>
      <c r="AD27" s="348"/>
      <c r="AE27" s="348"/>
      <c r="AF27" s="348"/>
      <c r="AG27" s="348"/>
      <c r="AH27" s="348"/>
      <c r="AI27" s="348"/>
      <c r="AJ27" s="349"/>
      <c r="AK27" s="204"/>
      <c r="AL27" s="353"/>
      <c r="AM27" s="114"/>
      <c r="AN27" s="114"/>
      <c r="AO27" s="114"/>
      <c r="AP27" s="114"/>
      <c r="AQ27" s="114"/>
      <c r="AR27" s="114"/>
      <c r="AS27" s="114"/>
      <c r="AT27" s="114"/>
      <c r="AU27" s="114"/>
      <c r="AV27" s="114"/>
      <c r="AW27" s="114"/>
      <c r="AX27" s="114"/>
      <c r="AY27" s="114"/>
      <c r="AZ27" s="114"/>
      <c r="BA27" s="114"/>
      <c r="BB27" s="114"/>
      <c r="BC27" s="114"/>
      <c r="BD27" s="114"/>
      <c r="BE27" s="114"/>
      <c r="BF27" s="114"/>
      <c r="BG27" s="114"/>
      <c r="BH27" s="114"/>
      <c r="BI27" s="114"/>
      <c r="BJ27" s="114"/>
      <c r="BK27" s="114"/>
      <c r="BL27" s="114"/>
      <c r="BM27" s="114"/>
      <c r="BN27" s="114"/>
      <c r="BO27" s="114"/>
      <c r="BP27" s="114"/>
      <c r="BQ27" s="114"/>
      <c r="BR27" s="360"/>
      <c r="BS27" s="360"/>
      <c r="BT27" s="360"/>
      <c r="BU27" s="360"/>
      <c r="BV27" s="360"/>
      <c r="BW27" s="360"/>
      <c r="BX27" s="360"/>
      <c r="BY27" s="360"/>
      <c r="BZ27" s="360"/>
      <c r="CA27" s="360"/>
      <c r="CB27" s="360"/>
      <c r="CC27" s="360"/>
      <c r="CD27" s="360"/>
      <c r="CE27" s="360"/>
      <c r="CF27" s="360"/>
      <c r="CG27" s="360"/>
      <c r="CH27" s="53"/>
      <c r="CI27" s="53"/>
      <c r="CZ27" s="46"/>
      <c r="DA27" s="46"/>
    </row>
    <row r="28" spans="1:105" ht="15" customHeight="1" x14ac:dyDescent="0.2">
      <c r="A28" s="15"/>
      <c r="B28" s="108">
        <f t="shared" si="0"/>
        <v>11</v>
      </c>
      <c r="C28" s="124">
        <v>1</v>
      </c>
      <c r="D28" s="361" t="s">
        <v>54</v>
      </c>
      <c r="E28" s="362"/>
      <c r="F28" s="362"/>
      <c r="G28" s="362"/>
      <c r="H28" s="362"/>
      <c r="I28" s="362"/>
      <c r="J28" s="362"/>
      <c r="K28" s="362"/>
      <c r="L28" s="362"/>
      <c r="M28" s="362"/>
      <c r="N28" s="363"/>
      <c r="O28" s="99"/>
      <c r="P28" s="347"/>
      <c r="Q28" s="348"/>
      <c r="R28" s="348"/>
      <c r="S28" s="348"/>
      <c r="T28" s="348"/>
      <c r="U28" s="348"/>
      <c r="V28" s="348"/>
      <c r="W28" s="348"/>
      <c r="X28" s="348"/>
      <c r="Y28" s="348"/>
      <c r="Z28" s="348"/>
      <c r="AA28" s="348"/>
      <c r="AB28" s="348"/>
      <c r="AC28" s="348"/>
      <c r="AD28" s="348"/>
      <c r="AE28" s="348"/>
      <c r="AF28" s="348"/>
      <c r="AG28" s="348"/>
      <c r="AH28" s="348"/>
      <c r="AI28" s="348"/>
      <c r="AJ28" s="349"/>
      <c r="AK28" s="204"/>
      <c r="AL28" s="353"/>
      <c r="AM28" s="114"/>
      <c r="AN28" s="114"/>
      <c r="AO28" s="114"/>
      <c r="AP28" s="114"/>
      <c r="AQ28" s="114"/>
      <c r="AR28" s="114"/>
      <c r="AS28" s="114"/>
      <c r="AT28" s="114"/>
      <c r="AU28" s="114"/>
      <c r="AV28" s="114"/>
      <c r="AW28" s="114"/>
      <c r="AX28" s="114"/>
      <c r="AY28" s="114"/>
      <c r="AZ28" s="114"/>
      <c r="BA28" s="114"/>
      <c r="BB28" s="114"/>
      <c r="BC28" s="114"/>
      <c r="BD28" s="114"/>
      <c r="BE28" s="114"/>
      <c r="BF28" s="114"/>
      <c r="BG28" s="114"/>
      <c r="BH28" s="114"/>
      <c r="BI28" s="114"/>
      <c r="BJ28" s="114"/>
      <c r="BK28" s="114"/>
      <c r="BL28" s="114"/>
      <c r="BM28" s="114"/>
      <c r="BN28" s="114"/>
      <c r="BO28" s="114"/>
      <c r="BP28" s="114"/>
      <c r="BQ28" s="114"/>
      <c r="BR28" s="360"/>
      <c r="BS28" s="360"/>
      <c r="BT28" s="360"/>
      <c r="BU28" s="360"/>
      <c r="BV28" s="360"/>
      <c r="BW28" s="360"/>
      <c r="BX28" s="360"/>
      <c r="BY28" s="360"/>
      <c r="BZ28" s="360"/>
      <c r="CA28" s="360"/>
      <c r="CB28" s="360"/>
      <c r="CC28" s="360"/>
      <c r="CD28" s="360"/>
      <c r="CE28" s="360"/>
      <c r="CF28" s="360"/>
      <c r="CG28" s="360"/>
      <c r="CH28" s="53"/>
      <c r="CI28" s="53"/>
      <c r="CZ28" s="46"/>
      <c r="DA28" s="46"/>
    </row>
    <row r="29" spans="1:105" ht="15" customHeight="1" x14ac:dyDescent="0.2">
      <c r="A29" s="15"/>
      <c r="B29" s="108">
        <f t="shared" si="0"/>
        <v>12</v>
      </c>
      <c r="C29" s="124">
        <v>1</v>
      </c>
      <c r="D29" s="426" t="s">
        <v>55</v>
      </c>
      <c r="E29" s="427"/>
      <c r="F29" s="427"/>
      <c r="G29" s="427"/>
      <c r="H29" s="427"/>
      <c r="I29" s="427"/>
      <c r="J29" s="427"/>
      <c r="K29" s="427"/>
      <c r="L29" s="427"/>
      <c r="M29" s="427"/>
      <c r="N29" s="428"/>
      <c r="O29" s="99"/>
      <c r="P29" s="344" t="s">
        <v>80</v>
      </c>
      <c r="Q29" s="345"/>
      <c r="R29" s="345"/>
      <c r="S29" s="345"/>
      <c r="T29" s="345"/>
      <c r="U29" s="345"/>
      <c r="V29" s="345"/>
      <c r="W29" s="345"/>
      <c r="X29" s="345"/>
      <c r="Y29" s="345"/>
      <c r="Z29" s="345"/>
      <c r="AA29" s="345"/>
      <c r="AB29" s="345"/>
      <c r="AC29" s="345"/>
      <c r="AD29" s="345"/>
      <c r="AE29" s="345"/>
      <c r="AF29" s="345"/>
      <c r="AG29" s="345"/>
      <c r="AH29" s="345"/>
      <c r="AI29" s="345"/>
      <c r="AJ29" s="346"/>
      <c r="AK29" s="204"/>
      <c r="AL29" s="353"/>
      <c r="AM29" s="114"/>
      <c r="AN29" s="114"/>
      <c r="AO29" s="114"/>
      <c r="AP29" s="114"/>
      <c r="AQ29" s="114"/>
      <c r="AR29" s="114"/>
      <c r="AS29" s="114"/>
      <c r="AT29" s="114"/>
      <c r="AU29" s="114"/>
      <c r="AV29" s="114"/>
      <c r="AW29" s="114"/>
      <c r="AX29" s="114"/>
      <c r="AY29" s="114"/>
      <c r="AZ29" s="114"/>
      <c r="BA29" s="114"/>
      <c r="BB29" s="114"/>
      <c r="BC29" s="114"/>
      <c r="BD29" s="114"/>
      <c r="BE29" s="114"/>
      <c r="BF29" s="114"/>
      <c r="BG29" s="114"/>
      <c r="BH29" s="114"/>
      <c r="BI29" s="114"/>
      <c r="BJ29" s="114"/>
      <c r="BK29" s="114"/>
      <c r="BL29" s="114"/>
      <c r="BM29" s="114"/>
      <c r="BN29" s="114"/>
      <c r="BO29" s="114"/>
      <c r="BP29" s="114"/>
      <c r="BQ29" s="114"/>
      <c r="BR29" s="342"/>
      <c r="BS29" s="342"/>
      <c r="BT29" s="342"/>
      <c r="BU29" s="342"/>
      <c r="BV29" s="342"/>
      <c r="BW29" s="342"/>
      <c r="BX29" s="342"/>
      <c r="BY29" s="342"/>
      <c r="BZ29" s="342"/>
      <c r="CA29" s="342"/>
      <c r="CB29" s="342"/>
      <c r="CC29" s="342"/>
      <c r="CD29" s="342"/>
      <c r="CE29" s="342"/>
      <c r="CF29" s="342"/>
      <c r="CG29" s="342"/>
      <c r="CH29" s="53"/>
      <c r="CI29" s="53"/>
      <c r="CZ29" s="46"/>
      <c r="DA29" s="46"/>
    </row>
    <row r="30" spans="1:105" ht="28.5" customHeight="1" x14ac:dyDescent="0.2">
      <c r="A30" s="15"/>
      <c r="B30" s="108">
        <f t="shared" si="0"/>
        <v>13</v>
      </c>
      <c r="C30" s="124">
        <v>1</v>
      </c>
      <c r="D30" s="361" t="s">
        <v>54</v>
      </c>
      <c r="E30" s="362"/>
      <c r="F30" s="362"/>
      <c r="G30" s="362"/>
      <c r="H30" s="362"/>
      <c r="I30" s="362"/>
      <c r="J30" s="362"/>
      <c r="K30" s="362"/>
      <c r="L30" s="362"/>
      <c r="M30" s="362"/>
      <c r="N30" s="363"/>
      <c r="O30" s="99"/>
      <c r="P30" s="347" t="s">
        <v>79</v>
      </c>
      <c r="Q30" s="348"/>
      <c r="R30" s="348"/>
      <c r="S30" s="348"/>
      <c r="T30" s="348"/>
      <c r="U30" s="348"/>
      <c r="V30" s="348"/>
      <c r="W30" s="348"/>
      <c r="X30" s="348"/>
      <c r="Y30" s="348"/>
      <c r="Z30" s="348"/>
      <c r="AA30" s="348"/>
      <c r="AB30" s="348"/>
      <c r="AC30" s="348"/>
      <c r="AD30" s="348"/>
      <c r="AE30" s="348"/>
      <c r="AF30" s="348"/>
      <c r="AG30" s="348"/>
      <c r="AH30" s="348"/>
      <c r="AI30" s="348"/>
      <c r="AJ30" s="349"/>
      <c r="AK30" s="204"/>
      <c r="AL30" s="353"/>
      <c r="AM30" s="114"/>
      <c r="AN30" s="114"/>
      <c r="AO30" s="114"/>
      <c r="AP30" s="114"/>
      <c r="AQ30" s="114"/>
      <c r="AR30" s="114"/>
      <c r="AS30" s="114"/>
      <c r="AT30" s="114"/>
      <c r="AU30" s="114"/>
      <c r="AV30" s="114"/>
      <c r="AW30" s="114"/>
      <c r="AX30" s="114"/>
      <c r="AY30" s="114"/>
      <c r="AZ30" s="114"/>
      <c r="BA30" s="114"/>
      <c r="BB30" s="114"/>
      <c r="BC30" s="114"/>
      <c r="BD30" s="114"/>
      <c r="BE30" s="114"/>
      <c r="BF30" s="114"/>
      <c r="BG30" s="114"/>
      <c r="BH30" s="114"/>
      <c r="BI30" s="114"/>
      <c r="BJ30" s="114"/>
      <c r="BK30" s="114"/>
      <c r="BL30" s="114"/>
      <c r="BM30" s="114"/>
      <c r="BN30" s="114"/>
      <c r="BO30" s="114"/>
      <c r="BP30" s="114"/>
      <c r="BQ30" s="114"/>
      <c r="BR30" s="342"/>
      <c r="BS30" s="342"/>
      <c r="BT30" s="342"/>
      <c r="BU30" s="342"/>
      <c r="BV30" s="342"/>
      <c r="BW30" s="342"/>
      <c r="BX30" s="342"/>
      <c r="BY30" s="342"/>
      <c r="BZ30" s="342"/>
      <c r="CA30" s="342"/>
      <c r="CB30" s="342"/>
      <c r="CC30" s="342"/>
      <c r="CD30" s="342"/>
      <c r="CE30" s="342"/>
      <c r="CF30" s="342"/>
      <c r="CG30" s="342"/>
      <c r="CH30" s="53"/>
      <c r="CI30" s="53"/>
      <c r="CZ30" s="46"/>
      <c r="DA30" s="46"/>
    </row>
    <row r="31" spans="1:105" ht="15" customHeight="1" x14ac:dyDescent="0.2">
      <c r="A31" s="15"/>
      <c r="B31" s="108">
        <f t="shared" si="0"/>
        <v>14</v>
      </c>
      <c r="C31" s="124">
        <v>1</v>
      </c>
      <c r="D31" s="357" t="s">
        <v>56</v>
      </c>
      <c r="E31" s="358"/>
      <c r="F31" s="358"/>
      <c r="G31" s="358"/>
      <c r="H31" s="358"/>
      <c r="I31" s="358"/>
      <c r="J31" s="358"/>
      <c r="K31" s="358"/>
      <c r="L31" s="358"/>
      <c r="M31" s="358"/>
      <c r="N31" s="359"/>
      <c r="O31" s="99"/>
      <c r="P31" s="347"/>
      <c r="Q31" s="348"/>
      <c r="R31" s="348"/>
      <c r="S31" s="348"/>
      <c r="T31" s="348"/>
      <c r="U31" s="348"/>
      <c r="V31" s="348"/>
      <c r="W31" s="348"/>
      <c r="X31" s="348"/>
      <c r="Y31" s="348"/>
      <c r="Z31" s="348"/>
      <c r="AA31" s="348"/>
      <c r="AB31" s="348"/>
      <c r="AC31" s="348"/>
      <c r="AD31" s="348"/>
      <c r="AE31" s="348"/>
      <c r="AF31" s="348"/>
      <c r="AG31" s="348"/>
      <c r="AH31" s="348"/>
      <c r="AI31" s="348"/>
      <c r="AJ31" s="349"/>
      <c r="AK31" s="204"/>
      <c r="AL31" s="353"/>
      <c r="AM31" s="114"/>
      <c r="AN31" s="114"/>
      <c r="AO31" s="114"/>
      <c r="AP31" s="114"/>
      <c r="AQ31" s="114"/>
      <c r="AR31" s="114"/>
      <c r="AS31" s="114"/>
      <c r="AT31" s="114"/>
      <c r="AU31" s="114"/>
      <c r="AV31" s="114"/>
      <c r="AW31" s="114"/>
      <c r="AX31" s="114"/>
      <c r="AY31" s="114"/>
      <c r="AZ31" s="114"/>
      <c r="BA31" s="114"/>
      <c r="BB31" s="114"/>
      <c r="BC31" s="114"/>
      <c r="BD31" s="114"/>
      <c r="BE31" s="114"/>
      <c r="BF31" s="114"/>
      <c r="BG31" s="114"/>
      <c r="BH31" s="114"/>
      <c r="BI31" s="114"/>
      <c r="BJ31" s="114"/>
      <c r="BK31" s="114"/>
      <c r="BL31" s="114"/>
      <c r="BM31" s="114"/>
      <c r="BN31" s="114"/>
      <c r="BO31" s="114"/>
      <c r="BP31" s="114"/>
      <c r="BQ31" s="114"/>
      <c r="BR31" s="342"/>
      <c r="BS31" s="342"/>
      <c r="BT31" s="342"/>
      <c r="BU31" s="342"/>
      <c r="BV31" s="342"/>
      <c r="BW31" s="342"/>
      <c r="BX31" s="342"/>
      <c r="BY31" s="342"/>
      <c r="BZ31" s="342"/>
      <c r="CA31" s="342"/>
      <c r="CB31" s="342"/>
      <c r="CC31" s="342"/>
      <c r="CD31" s="342"/>
      <c r="CE31" s="342"/>
      <c r="CF31" s="342"/>
      <c r="CG31" s="342"/>
      <c r="CH31" s="53"/>
      <c r="CI31" s="53"/>
      <c r="CZ31" s="46"/>
      <c r="DA31" s="46"/>
    </row>
    <row r="32" spans="1:105" ht="15" customHeight="1" x14ac:dyDescent="0.2">
      <c r="A32" s="15"/>
      <c r="B32" s="108">
        <f t="shared" si="0"/>
        <v>15</v>
      </c>
      <c r="C32" s="124">
        <v>1</v>
      </c>
      <c r="D32" s="426" t="s">
        <v>55</v>
      </c>
      <c r="E32" s="427"/>
      <c r="F32" s="427"/>
      <c r="G32" s="427"/>
      <c r="H32" s="427"/>
      <c r="I32" s="427"/>
      <c r="J32" s="427"/>
      <c r="K32" s="427"/>
      <c r="L32" s="427"/>
      <c r="M32" s="427"/>
      <c r="N32" s="428"/>
      <c r="O32" s="99"/>
      <c r="P32" s="344" t="s">
        <v>80</v>
      </c>
      <c r="Q32" s="345"/>
      <c r="R32" s="345"/>
      <c r="S32" s="345"/>
      <c r="T32" s="345"/>
      <c r="U32" s="345"/>
      <c r="V32" s="345"/>
      <c r="W32" s="345"/>
      <c r="X32" s="345"/>
      <c r="Y32" s="345"/>
      <c r="Z32" s="345"/>
      <c r="AA32" s="345"/>
      <c r="AB32" s="345"/>
      <c r="AC32" s="345"/>
      <c r="AD32" s="345"/>
      <c r="AE32" s="345"/>
      <c r="AF32" s="345"/>
      <c r="AG32" s="345"/>
      <c r="AH32" s="345"/>
      <c r="AI32" s="345"/>
      <c r="AJ32" s="346"/>
      <c r="AK32" s="204"/>
      <c r="AL32" s="353"/>
      <c r="AM32" s="114"/>
      <c r="AN32" s="114"/>
      <c r="AO32" s="114"/>
      <c r="AP32" s="114"/>
      <c r="AQ32" s="114"/>
      <c r="AR32" s="114"/>
      <c r="AS32" s="114"/>
      <c r="AT32" s="114"/>
      <c r="AU32" s="114"/>
      <c r="AV32" s="114"/>
      <c r="AW32" s="114"/>
      <c r="AX32" s="114"/>
      <c r="AY32" s="114"/>
      <c r="AZ32" s="114"/>
      <c r="BA32" s="114"/>
      <c r="BB32" s="114"/>
      <c r="BC32" s="114"/>
      <c r="BD32" s="114"/>
      <c r="BE32" s="114"/>
      <c r="BF32" s="114"/>
      <c r="BG32" s="114"/>
      <c r="BH32" s="114"/>
      <c r="BI32" s="114"/>
      <c r="BJ32" s="114"/>
      <c r="BK32" s="114"/>
      <c r="BL32" s="114"/>
      <c r="BM32" s="114"/>
      <c r="BN32" s="114"/>
      <c r="BO32" s="114"/>
      <c r="BP32" s="114"/>
      <c r="BQ32" s="114"/>
      <c r="BR32" s="343"/>
      <c r="BS32" s="343"/>
      <c r="BT32" s="343"/>
      <c r="BU32" s="343"/>
      <c r="BV32" s="343"/>
      <c r="BW32" s="343"/>
      <c r="BX32" s="343"/>
      <c r="BY32" s="343"/>
      <c r="BZ32" s="343"/>
      <c r="CA32" s="343"/>
      <c r="CB32" s="343"/>
      <c r="CC32" s="343"/>
      <c r="CD32" s="343"/>
      <c r="CE32" s="343"/>
      <c r="CF32" s="343"/>
      <c r="CG32" s="343"/>
      <c r="CH32" s="53"/>
      <c r="CI32" s="53"/>
      <c r="CZ32" s="46"/>
      <c r="DA32" s="46"/>
    </row>
    <row r="33" spans="1:105" ht="15" customHeight="1" x14ac:dyDescent="0.2">
      <c r="A33" s="15"/>
      <c r="B33" s="108">
        <f t="shared" si="0"/>
        <v>16</v>
      </c>
      <c r="C33" s="124">
        <v>1</v>
      </c>
      <c r="D33" s="475"/>
      <c r="E33" s="476"/>
      <c r="F33" s="476"/>
      <c r="G33" s="476"/>
      <c r="H33" s="476"/>
      <c r="I33" s="476"/>
      <c r="J33" s="476"/>
      <c r="K33" s="476"/>
      <c r="L33" s="476"/>
      <c r="M33" s="476"/>
      <c r="N33" s="477"/>
      <c r="O33" s="99"/>
      <c r="P33" s="344"/>
      <c r="Q33" s="345"/>
      <c r="R33" s="345"/>
      <c r="S33" s="345"/>
      <c r="T33" s="345"/>
      <c r="U33" s="345"/>
      <c r="V33" s="345"/>
      <c r="W33" s="345"/>
      <c r="X33" s="345"/>
      <c r="Y33" s="345"/>
      <c r="Z33" s="345"/>
      <c r="AA33" s="345"/>
      <c r="AB33" s="345"/>
      <c r="AC33" s="345"/>
      <c r="AD33" s="345"/>
      <c r="AE33" s="345"/>
      <c r="AF33" s="345"/>
      <c r="AG33" s="345"/>
      <c r="AH33" s="345"/>
      <c r="AI33" s="345"/>
      <c r="AJ33" s="346"/>
      <c r="AK33" s="204"/>
      <c r="AL33" s="353"/>
      <c r="AM33" s="114"/>
      <c r="AN33" s="114"/>
      <c r="AO33" s="114"/>
      <c r="AP33" s="114"/>
      <c r="AQ33" s="114"/>
      <c r="AR33" s="114"/>
      <c r="AS33" s="114"/>
      <c r="AT33" s="114"/>
      <c r="AU33" s="114"/>
      <c r="AV33" s="114"/>
      <c r="AW33" s="114"/>
      <c r="AX33" s="114"/>
      <c r="AY33" s="114"/>
      <c r="AZ33" s="114"/>
      <c r="BA33" s="114"/>
      <c r="BB33" s="114"/>
      <c r="BC33" s="114"/>
      <c r="BD33" s="114"/>
      <c r="BE33" s="114"/>
      <c r="BF33" s="114"/>
      <c r="BG33" s="114"/>
      <c r="BH33" s="114"/>
      <c r="BI33" s="114"/>
      <c r="BJ33" s="114"/>
      <c r="BK33" s="114"/>
      <c r="BL33" s="114"/>
      <c r="BM33" s="114"/>
      <c r="BN33" s="114"/>
      <c r="BO33" s="114"/>
      <c r="BP33" s="114"/>
      <c r="BQ33" s="114"/>
      <c r="BR33" s="360"/>
      <c r="BS33" s="360"/>
      <c r="BT33" s="360"/>
      <c r="BU33" s="360"/>
      <c r="BV33" s="360"/>
      <c r="BW33" s="360"/>
      <c r="BX33" s="360"/>
      <c r="BY33" s="360"/>
      <c r="BZ33" s="360"/>
      <c r="CA33" s="360"/>
      <c r="CB33" s="360"/>
      <c r="CC33" s="360"/>
      <c r="CD33" s="360"/>
      <c r="CE33" s="360"/>
      <c r="CF33" s="360"/>
      <c r="CG33" s="360"/>
      <c r="CH33" s="53"/>
      <c r="CI33" s="53"/>
      <c r="CZ33" s="46"/>
      <c r="DA33" s="46"/>
    </row>
    <row r="34" spans="1:105" ht="15" customHeight="1" x14ac:dyDescent="0.2">
      <c r="A34" s="15"/>
      <c r="B34" s="108">
        <f t="shared" si="0"/>
        <v>17</v>
      </c>
      <c r="C34" s="124">
        <v>1</v>
      </c>
      <c r="D34" s="377" t="s">
        <v>57</v>
      </c>
      <c r="E34" s="378"/>
      <c r="F34" s="378"/>
      <c r="G34" s="378"/>
      <c r="H34" s="378"/>
      <c r="I34" s="378"/>
      <c r="J34" s="378"/>
      <c r="K34" s="378"/>
      <c r="L34" s="378"/>
      <c r="M34" s="378"/>
      <c r="N34" s="379"/>
      <c r="O34" s="99"/>
      <c r="P34" s="347" t="s">
        <v>78</v>
      </c>
      <c r="Q34" s="348"/>
      <c r="R34" s="348"/>
      <c r="S34" s="348"/>
      <c r="T34" s="348"/>
      <c r="U34" s="348"/>
      <c r="V34" s="348"/>
      <c r="W34" s="348"/>
      <c r="X34" s="348"/>
      <c r="Y34" s="348"/>
      <c r="Z34" s="348"/>
      <c r="AA34" s="348"/>
      <c r="AB34" s="348"/>
      <c r="AC34" s="348"/>
      <c r="AD34" s="348"/>
      <c r="AE34" s="348"/>
      <c r="AF34" s="348"/>
      <c r="AG34" s="348"/>
      <c r="AH34" s="348"/>
      <c r="AI34" s="348"/>
      <c r="AJ34" s="349"/>
      <c r="AK34" s="204"/>
      <c r="AL34" s="353"/>
      <c r="AM34" s="114"/>
      <c r="AN34" s="114"/>
      <c r="AO34" s="114"/>
      <c r="AP34" s="114"/>
      <c r="AQ34" s="114"/>
      <c r="AR34" s="114"/>
      <c r="AS34" s="114"/>
      <c r="AT34" s="114"/>
      <c r="AU34" s="114"/>
      <c r="AV34" s="114"/>
      <c r="AW34" s="114"/>
      <c r="AX34" s="114"/>
      <c r="AY34" s="114"/>
      <c r="AZ34" s="114"/>
      <c r="BA34" s="114"/>
      <c r="BB34" s="114"/>
      <c r="BC34" s="114"/>
      <c r="BD34" s="114"/>
      <c r="BE34" s="114"/>
      <c r="BF34" s="114"/>
      <c r="BG34" s="114"/>
      <c r="BH34" s="114"/>
      <c r="BI34" s="114"/>
      <c r="BJ34" s="114"/>
      <c r="BK34" s="114"/>
      <c r="BL34" s="114"/>
      <c r="BM34" s="114"/>
      <c r="BN34" s="114"/>
      <c r="BO34" s="114"/>
      <c r="BP34" s="114"/>
      <c r="BQ34" s="114"/>
      <c r="BR34" s="342"/>
      <c r="BS34" s="342"/>
      <c r="BT34" s="342"/>
      <c r="BU34" s="342"/>
      <c r="BV34" s="342"/>
      <c r="BW34" s="342"/>
      <c r="BX34" s="342"/>
      <c r="BY34" s="342"/>
      <c r="BZ34" s="342"/>
      <c r="CA34" s="342"/>
      <c r="CB34" s="342"/>
      <c r="CC34" s="342"/>
      <c r="CD34" s="342"/>
      <c r="CE34" s="342"/>
      <c r="CF34" s="342"/>
      <c r="CG34" s="342"/>
      <c r="CH34" s="53"/>
      <c r="CI34" s="53"/>
      <c r="CZ34" s="46"/>
      <c r="DA34" s="46"/>
    </row>
    <row r="35" spans="1:105" ht="15" customHeight="1" x14ac:dyDescent="0.2">
      <c r="A35" s="15"/>
      <c r="B35" s="108">
        <f t="shared" si="0"/>
        <v>18</v>
      </c>
      <c r="C35" s="124">
        <v>1</v>
      </c>
      <c r="D35" s="466" t="s">
        <v>47</v>
      </c>
      <c r="E35" s="467"/>
      <c r="F35" s="467"/>
      <c r="G35" s="467"/>
      <c r="H35" s="467"/>
      <c r="I35" s="467"/>
      <c r="J35" s="467"/>
      <c r="K35" s="467"/>
      <c r="L35" s="467"/>
      <c r="M35" s="467"/>
      <c r="N35" s="468"/>
      <c r="O35" s="99"/>
      <c r="P35" s="344" t="s">
        <v>80</v>
      </c>
      <c r="Q35" s="345"/>
      <c r="R35" s="345"/>
      <c r="S35" s="345"/>
      <c r="T35" s="345"/>
      <c r="U35" s="345"/>
      <c r="V35" s="345"/>
      <c r="W35" s="345"/>
      <c r="X35" s="345"/>
      <c r="Y35" s="345"/>
      <c r="Z35" s="345"/>
      <c r="AA35" s="345"/>
      <c r="AB35" s="345"/>
      <c r="AC35" s="345"/>
      <c r="AD35" s="345"/>
      <c r="AE35" s="345"/>
      <c r="AF35" s="345"/>
      <c r="AG35" s="345"/>
      <c r="AH35" s="345"/>
      <c r="AI35" s="345"/>
      <c r="AJ35" s="346"/>
      <c r="AK35" s="204"/>
      <c r="AL35" s="353"/>
      <c r="AM35" s="114"/>
      <c r="AN35" s="114"/>
      <c r="AO35" s="114"/>
      <c r="AP35" s="114"/>
      <c r="AQ35" s="114"/>
      <c r="AR35" s="114"/>
      <c r="AS35" s="114"/>
      <c r="AT35" s="114"/>
      <c r="AU35" s="114"/>
      <c r="AV35" s="114"/>
      <c r="AW35" s="114"/>
      <c r="AX35" s="114"/>
      <c r="AY35" s="114"/>
      <c r="AZ35" s="114"/>
      <c r="BA35" s="114"/>
      <c r="BB35" s="114"/>
      <c r="BC35" s="114"/>
      <c r="BD35" s="114"/>
      <c r="BE35" s="114"/>
      <c r="BF35" s="114"/>
      <c r="BG35" s="114"/>
      <c r="BH35" s="114"/>
      <c r="BI35" s="114"/>
      <c r="BJ35" s="114"/>
      <c r="BK35" s="114"/>
      <c r="BL35" s="114"/>
      <c r="BM35" s="114"/>
      <c r="BN35" s="114"/>
      <c r="BO35" s="114"/>
      <c r="BP35" s="114"/>
      <c r="BQ35" s="114"/>
      <c r="BR35" s="342"/>
      <c r="BS35" s="342"/>
      <c r="BT35" s="342"/>
      <c r="BU35" s="342"/>
      <c r="BV35" s="342"/>
      <c r="BW35" s="342"/>
      <c r="BX35" s="342"/>
      <c r="BY35" s="342"/>
      <c r="BZ35" s="342"/>
      <c r="CA35" s="342"/>
      <c r="CB35" s="342"/>
      <c r="CC35" s="342"/>
      <c r="CD35" s="342"/>
      <c r="CE35" s="342"/>
      <c r="CF35" s="342"/>
      <c r="CG35" s="342"/>
      <c r="CH35" s="53"/>
      <c r="CI35" s="53"/>
      <c r="CZ35" s="46"/>
      <c r="DA35" s="46"/>
    </row>
    <row r="36" spans="1:105" ht="15" customHeight="1" x14ac:dyDescent="0.2">
      <c r="A36" s="15"/>
      <c r="B36" s="108">
        <f t="shared" si="0"/>
        <v>19</v>
      </c>
      <c r="C36" s="124">
        <v>1</v>
      </c>
      <c r="D36" s="472"/>
      <c r="E36" s="473"/>
      <c r="F36" s="473"/>
      <c r="G36" s="473"/>
      <c r="H36" s="473"/>
      <c r="I36" s="473"/>
      <c r="J36" s="473"/>
      <c r="K36" s="473"/>
      <c r="L36" s="473"/>
      <c r="M36" s="473"/>
      <c r="N36" s="474"/>
      <c r="O36" s="104"/>
      <c r="P36" s="344"/>
      <c r="Q36" s="345"/>
      <c r="R36" s="345"/>
      <c r="S36" s="345"/>
      <c r="T36" s="345"/>
      <c r="U36" s="345"/>
      <c r="V36" s="345"/>
      <c r="W36" s="345"/>
      <c r="X36" s="345"/>
      <c r="Y36" s="345"/>
      <c r="Z36" s="345"/>
      <c r="AA36" s="345"/>
      <c r="AB36" s="345"/>
      <c r="AC36" s="345"/>
      <c r="AD36" s="345"/>
      <c r="AE36" s="345"/>
      <c r="AF36" s="345"/>
      <c r="AG36" s="345"/>
      <c r="AH36" s="345"/>
      <c r="AI36" s="345"/>
      <c r="AJ36" s="346"/>
      <c r="AK36" s="204"/>
      <c r="AL36" s="353"/>
      <c r="AM36" s="114"/>
      <c r="AN36" s="114"/>
      <c r="AO36" s="114"/>
      <c r="AP36" s="114"/>
      <c r="AQ36" s="114"/>
      <c r="AR36" s="114"/>
      <c r="AS36" s="114"/>
      <c r="AT36" s="114"/>
      <c r="AU36" s="114"/>
      <c r="AV36" s="114"/>
      <c r="AW36" s="114"/>
      <c r="AX36" s="114"/>
      <c r="AY36" s="114"/>
      <c r="AZ36" s="114"/>
      <c r="BA36" s="114"/>
      <c r="BB36" s="114"/>
      <c r="BC36" s="114"/>
      <c r="BD36" s="114"/>
      <c r="BE36" s="114"/>
      <c r="BF36" s="114"/>
      <c r="BG36" s="114"/>
      <c r="BH36" s="114"/>
      <c r="BI36" s="114"/>
      <c r="BJ36" s="114"/>
      <c r="BK36" s="114"/>
      <c r="BL36" s="114"/>
      <c r="BM36" s="114"/>
      <c r="BN36" s="114"/>
      <c r="BO36" s="114"/>
      <c r="BP36" s="114"/>
      <c r="BQ36" s="114"/>
      <c r="BR36" s="135"/>
      <c r="BS36" s="135"/>
      <c r="BT36" s="135"/>
      <c r="BU36" s="135"/>
      <c r="BV36" s="135"/>
      <c r="BW36" s="135"/>
      <c r="BX36" s="135"/>
      <c r="BY36" s="135"/>
      <c r="BZ36" s="135"/>
      <c r="CA36" s="135"/>
      <c r="CB36" s="135"/>
      <c r="CC36" s="135"/>
      <c r="CD36" s="135"/>
      <c r="CE36" s="135"/>
      <c r="CF36" s="135"/>
      <c r="CG36" s="135"/>
      <c r="CH36" s="52"/>
      <c r="CI36" s="52"/>
      <c r="CJ36" s="48"/>
      <c r="CK36" s="48"/>
      <c r="CL36" s="48"/>
      <c r="CM36" s="48"/>
      <c r="CN36" s="48"/>
      <c r="CO36" s="48"/>
      <c r="CP36" s="48"/>
      <c r="CQ36" s="48"/>
      <c r="CR36" s="48"/>
      <c r="CS36" s="48"/>
      <c r="CT36" s="48"/>
      <c r="CU36" s="48"/>
      <c r="CZ36" s="47"/>
      <c r="DA36" s="47"/>
    </row>
    <row r="37" spans="1:105" ht="15" customHeight="1" x14ac:dyDescent="0.2">
      <c r="A37" s="15"/>
      <c r="B37" s="108">
        <f t="shared" si="0"/>
        <v>20</v>
      </c>
      <c r="C37" s="124">
        <v>1</v>
      </c>
      <c r="D37" s="357" t="s">
        <v>58</v>
      </c>
      <c r="E37" s="358"/>
      <c r="F37" s="358"/>
      <c r="G37" s="358"/>
      <c r="H37" s="358"/>
      <c r="I37" s="358"/>
      <c r="J37" s="358"/>
      <c r="K37" s="358"/>
      <c r="L37" s="358"/>
      <c r="M37" s="358"/>
      <c r="N37" s="359"/>
      <c r="O37" s="104"/>
      <c r="P37" s="344"/>
      <c r="Q37" s="345"/>
      <c r="R37" s="345"/>
      <c r="S37" s="345"/>
      <c r="T37" s="345"/>
      <c r="U37" s="345"/>
      <c r="V37" s="345"/>
      <c r="W37" s="345"/>
      <c r="X37" s="345"/>
      <c r="Y37" s="345"/>
      <c r="Z37" s="345"/>
      <c r="AA37" s="345"/>
      <c r="AB37" s="345"/>
      <c r="AC37" s="345"/>
      <c r="AD37" s="345"/>
      <c r="AE37" s="345"/>
      <c r="AF37" s="345"/>
      <c r="AG37" s="345"/>
      <c r="AH37" s="345"/>
      <c r="AI37" s="345"/>
      <c r="AJ37" s="346"/>
      <c r="AK37" s="204"/>
      <c r="AL37" s="353"/>
      <c r="AM37" s="114"/>
      <c r="AN37" s="114"/>
      <c r="AO37" s="114"/>
      <c r="AP37" s="114"/>
      <c r="AQ37" s="114"/>
      <c r="AR37" s="114"/>
      <c r="AS37" s="114"/>
      <c r="AT37" s="114"/>
      <c r="AU37" s="114"/>
      <c r="AV37" s="114"/>
      <c r="AW37" s="114"/>
      <c r="AX37" s="114"/>
      <c r="AY37" s="114"/>
      <c r="AZ37" s="114"/>
      <c r="BA37" s="114"/>
      <c r="BB37" s="114"/>
      <c r="BC37" s="114"/>
      <c r="BD37" s="114"/>
      <c r="BE37" s="114"/>
      <c r="BF37" s="114"/>
      <c r="BG37" s="114"/>
      <c r="BH37" s="114"/>
      <c r="BI37" s="114"/>
      <c r="BJ37" s="114"/>
      <c r="BK37" s="114"/>
      <c r="BL37" s="114"/>
      <c r="BM37" s="114"/>
      <c r="BN37" s="114"/>
      <c r="BO37" s="114"/>
      <c r="BP37" s="114"/>
      <c r="BQ37" s="114"/>
      <c r="BR37" s="342"/>
      <c r="BS37" s="342"/>
      <c r="BT37" s="342"/>
      <c r="BU37" s="342"/>
      <c r="BV37" s="342"/>
      <c r="BW37" s="342"/>
      <c r="BX37" s="342"/>
      <c r="BY37" s="342"/>
      <c r="BZ37" s="342"/>
      <c r="CA37" s="342"/>
      <c r="CB37" s="342"/>
      <c r="CC37" s="342"/>
      <c r="CD37" s="342"/>
      <c r="CE37" s="342"/>
      <c r="CF37" s="342"/>
      <c r="CG37" s="342"/>
      <c r="CH37" s="52"/>
      <c r="CI37" s="52"/>
      <c r="CJ37" s="48"/>
      <c r="CK37" s="48"/>
      <c r="CL37" s="48"/>
      <c r="CM37" s="48"/>
      <c r="CN37" s="48"/>
      <c r="CO37" s="48"/>
      <c r="CP37" s="48"/>
      <c r="CQ37" s="48"/>
      <c r="CR37" s="48"/>
      <c r="CS37" s="48"/>
      <c r="CT37" s="48"/>
      <c r="CU37" s="48"/>
      <c r="CZ37" s="47"/>
      <c r="DA37" s="47"/>
    </row>
    <row r="38" spans="1:105" ht="15" customHeight="1" x14ac:dyDescent="0.2">
      <c r="A38" s="15"/>
      <c r="B38" s="108">
        <f t="shared" si="0"/>
        <v>21</v>
      </c>
      <c r="C38" s="124">
        <v>1</v>
      </c>
      <c r="D38" s="357" t="s">
        <v>59</v>
      </c>
      <c r="E38" s="358"/>
      <c r="F38" s="358"/>
      <c r="G38" s="358"/>
      <c r="H38" s="358"/>
      <c r="I38" s="358"/>
      <c r="J38" s="358"/>
      <c r="K38" s="358"/>
      <c r="L38" s="358"/>
      <c r="M38" s="358"/>
      <c r="N38" s="359"/>
      <c r="O38" s="104"/>
      <c r="P38" s="350" t="s">
        <v>76</v>
      </c>
      <c r="Q38" s="351"/>
      <c r="R38" s="351"/>
      <c r="S38" s="351"/>
      <c r="T38" s="351"/>
      <c r="U38" s="351"/>
      <c r="V38" s="351"/>
      <c r="W38" s="351"/>
      <c r="X38" s="351"/>
      <c r="Y38" s="351"/>
      <c r="Z38" s="351"/>
      <c r="AA38" s="351"/>
      <c r="AB38" s="351"/>
      <c r="AC38" s="351"/>
      <c r="AD38" s="351"/>
      <c r="AE38" s="351"/>
      <c r="AF38" s="351"/>
      <c r="AG38" s="351"/>
      <c r="AH38" s="351"/>
      <c r="AI38" s="351"/>
      <c r="AJ38" s="352"/>
      <c r="AK38" s="204"/>
      <c r="AL38" s="353"/>
      <c r="AM38" s="114"/>
      <c r="AN38" s="114"/>
      <c r="AO38" s="114"/>
      <c r="AP38" s="114"/>
      <c r="AQ38" s="114"/>
      <c r="AR38" s="114"/>
      <c r="AS38" s="114"/>
      <c r="AT38" s="114"/>
      <c r="AU38" s="114"/>
      <c r="AV38" s="114"/>
      <c r="AW38" s="114"/>
      <c r="AX38" s="114"/>
      <c r="AY38" s="114"/>
      <c r="AZ38" s="114"/>
      <c r="BA38" s="114"/>
      <c r="BB38" s="114"/>
      <c r="BC38" s="114"/>
      <c r="BD38" s="114"/>
      <c r="BE38" s="114"/>
      <c r="BF38" s="114"/>
      <c r="BG38" s="114"/>
      <c r="BH38" s="114"/>
      <c r="BI38" s="114"/>
      <c r="BJ38" s="114"/>
      <c r="BK38" s="114"/>
      <c r="BL38" s="114"/>
      <c r="BM38" s="114"/>
      <c r="BN38" s="114"/>
      <c r="BO38" s="114"/>
      <c r="BP38" s="114"/>
      <c r="BQ38" s="114"/>
      <c r="BR38" s="202"/>
      <c r="BS38" s="202"/>
      <c r="BT38" s="135"/>
      <c r="BU38" s="135"/>
      <c r="BV38" s="135"/>
      <c r="BW38" s="135"/>
      <c r="BX38" s="135"/>
      <c r="BY38" s="135"/>
      <c r="BZ38" s="135"/>
      <c r="CA38" s="135"/>
      <c r="CB38" s="135"/>
      <c r="CC38" s="135"/>
      <c r="CD38" s="135"/>
      <c r="CE38" s="135"/>
      <c r="CF38" s="135"/>
      <c r="CG38" s="135"/>
      <c r="CH38" s="135"/>
      <c r="CI38" s="135"/>
      <c r="CJ38" s="135"/>
      <c r="CK38" s="135"/>
      <c r="CL38" s="135"/>
      <c r="CM38" s="135"/>
      <c r="CN38" s="135"/>
      <c r="CO38" s="135"/>
      <c r="CP38" s="135"/>
      <c r="CQ38" s="135"/>
      <c r="CR38" s="48"/>
      <c r="CS38" s="48"/>
      <c r="CT38" s="48"/>
      <c r="CU38" s="48"/>
      <c r="CZ38" s="47"/>
      <c r="DA38" s="47"/>
    </row>
    <row r="39" spans="1:105" ht="15" customHeight="1" x14ac:dyDescent="0.2">
      <c r="A39" s="15"/>
      <c r="B39" s="108">
        <f t="shared" si="0"/>
        <v>22</v>
      </c>
      <c r="C39" s="124">
        <v>1</v>
      </c>
      <c r="D39" s="374" t="s">
        <v>47</v>
      </c>
      <c r="E39" s="375"/>
      <c r="F39" s="375"/>
      <c r="G39" s="375"/>
      <c r="H39" s="375"/>
      <c r="I39" s="375"/>
      <c r="J39" s="375"/>
      <c r="K39" s="375"/>
      <c r="L39" s="375"/>
      <c r="M39" s="375"/>
      <c r="N39" s="376"/>
      <c r="O39" s="104"/>
      <c r="P39" s="344" t="s">
        <v>80</v>
      </c>
      <c r="Q39" s="345"/>
      <c r="R39" s="345"/>
      <c r="S39" s="345"/>
      <c r="T39" s="345"/>
      <c r="U39" s="345"/>
      <c r="V39" s="345"/>
      <c r="W39" s="345"/>
      <c r="X39" s="345"/>
      <c r="Y39" s="345"/>
      <c r="Z39" s="345"/>
      <c r="AA39" s="345"/>
      <c r="AB39" s="345"/>
      <c r="AC39" s="345"/>
      <c r="AD39" s="345"/>
      <c r="AE39" s="345"/>
      <c r="AF39" s="345"/>
      <c r="AG39" s="345"/>
      <c r="AH39" s="345"/>
      <c r="AI39" s="345"/>
      <c r="AJ39" s="346"/>
      <c r="AK39" s="204"/>
      <c r="AL39" s="353"/>
      <c r="AM39" s="114"/>
      <c r="AN39" s="114"/>
      <c r="AO39" s="114"/>
      <c r="AP39" s="114"/>
      <c r="AQ39" s="114"/>
      <c r="AR39" s="114"/>
      <c r="AS39" s="114"/>
      <c r="AT39" s="114"/>
      <c r="AU39" s="114"/>
      <c r="AV39" s="114"/>
      <c r="AW39" s="114"/>
      <c r="AX39" s="114"/>
      <c r="AY39" s="114"/>
      <c r="AZ39" s="114"/>
      <c r="BA39" s="114"/>
      <c r="BB39" s="114"/>
      <c r="BC39" s="114"/>
      <c r="BD39" s="114"/>
      <c r="BE39" s="114"/>
      <c r="BF39" s="114"/>
      <c r="BG39" s="114"/>
      <c r="BH39" s="114"/>
      <c r="BI39" s="114"/>
      <c r="BJ39" s="114"/>
      <c r="BK39" s="114"/>
      <c r="BL39" s="114"/>
      <c r="BM39" s="114"/>
      <c r="BN39" s="114"/>
      <c r="BO39" s="114"/>
      <c r="BP39" s="114"/>
      <c r="BQ39" s="114"/>
      <c r="BR39" s="202"/>
      <c r="BS39" s="202"/>
      <c r="BT39" s="202"/>
      <c r="BU39" s="202"/>
      <c r="BV39" s="202"/>
      <c r="BW39" s="202"/>
      <c r="BX39" s="202"/>
      <c r="BY39" s="202"/>
      <c r="BZ39" s="202"/>
      <c r="CA39" s="202"/>
      <c r="CB39" s="202"/>
      <c r="CC39" s="202"/>
      <c r="CD39" s="202"/>
      <c r="CE39" s="202"/>
      <c r="CF39" s="202"/>
      <c r="CG39" s="202"/>
      <c r="CH39" s="52"/>
      <c r="CI39" s="52"/>
      <c r="CZ39" s="47"/>
      <c r="DA39" s="47"/>
    </row>
    <row r="40" spans="1:105" ht="15" customHeight="1" x14ac:dyDescent="0.2">
      <c r="A40" s="15"/>
      <c r="B40" s="108">
        <f t="shared" si="0"/>
        <v>23</v>
      </c>
      <c r="C40" s="124">
        <v>1</v>
      </c>
      <c r="D40" s="357" t="s">
        <v>60</v>
      </c>
      <c r="E40" s="358"/>
      <c r="F40" s="358"/>
      <c r="G40" s="358"/>
      <c r="H40" s="358"/>
      <c r="I40" s="358"/>
      <c r="J40" s="358"/>
      <c r="K40" s="358"/>
      <c r="L40" s="358"/>
      <c r="M40" s="358"/>
      <c r="N40" s="359"/>
      <c r="O40" s="104"/>
      <c r="P40" s="350" t="s">
        <v>76</v>
      </c>
      <c r="Q40" s="351"/>
      <c r="R40" s="351"/>
      <c r="S40" s="351"/>
      <c r="T40" s="351"/>
      <c r="U40" s="351"/>
      <c r="V40" s="351"/>
      <c r="W40" s="351"/>
      <c r="X40" s="351"/>
      <c r="Y40" s="351"/>
      <c r="Z40" s="351"/>
      <c r="AA40" s="351"/>
      <c r="AB40" s="351"/>
      <c r="AC40" s="351"/>
      <c r="AD40" s="351"/>
      <c r="AE40" s="351"/>
      <c r="AF40" s="351"/>
      <c r="AG40" s="351"/>
      <c r="AH40" s="351"/>
      <c r="AI40" s="351"/>
      <c r="AJ40" s="352"/>
      <c r="AK40" s="204"/>
      <c r="AL40" s="353"/>
      <c r="AM40" s="114"/>
      <c r="AN40" s="114"/>
      <c r="AO40" s="114"/>
      <c r="AP40" s="114"/>
      <c r="AQ40" s="114"/>
      <c r="AR40" s="114"/>
      <c r="AS40" s="114"/>
      <c r="AT40" s="114"/>
      <c r="AU40" s="114"/>
      <c r="AV40" s="114"/>
      <c r="AW40" s="114"/>
      <c r="AX40" s="114"/>
      <c r="AY40" s="114"/>
      <c r="AZ40" s="114"/>
      <c r="BA40" s="114"/>
      <c r="BB40" s="114"/>
      <c r="BC40" s="114"/>
      <c r="BD40" s="114"/>
      <c r="BE40" s="114"/>
      <c r="BF40" s="114"/>
      <c r="BG40" s="114"/>
      <c r="BH40" s="114"/>
      <c r="BI40" s="114"/>
      <c r="BJ40" s="114"/>
      <c r="BK40" s="114"/>
      <c r="BL40" s="114"/>
      <c r="BM40" s="114"/>
      <c r="BN40" s="114"/>
      <c r="BO40" s="114"/>
      <c r="BP40" s="114"/>
      <c r="BQ40" s="114"/>
      <c r="BR40" s="202"/>
      <c r="BS40" s="202"/>
      <c r="BT40" s="202"/>
      <c r="BU40" s="202"/>
      <c r="BV40" s="202"/>
      <c r="BW40" s="202"/>
      <c r="BX40" s="202"/>
      <c r="BY40" s="202"/>
      <c r="BZ40" s="202"/>
      <c r="CA40" s="202"/>
      <c r="CB40" s="202"/>
      <c r="CC40" s="202"/>
      <c r="CD40" s="202"/>
      <c r="CE40" s="202"/>
      <c r="CF40" s="202"/>
      <c r="CG40" s="202"/>
      <c r="CH40" s="52"/>
      <c r="CI40" s="52"/>
      <c r="CZ40" s="47"/>
      <c r="DA40" s="47"/>
    </row>
    <row r="41" spans="1:105" ht="15" customHeight="1" x14ac:dyDescent="0.2">
      <c r="A41" s="15"/>
      <c r="B41" s="108">
        <f t="shared" si="0"/>
        <v>24</v>
      </c>
      <c r="C41" s="124">
        <v>1</v>
      </c>
      <c r="D41" s="357" t="s">
        <v>61</v>
      </c>
      <c r="E41" s="358"/>
      <c r="F41" s="358"/>
      <c r="G41" s="358"/>
      <c r="H41" s="358"/>
      <c r="I41" s="358"/>
      <c r="J41" s="358"/>
      <c r="K41" s="358"/>
      <c r="L41" s="358"/>
      <c r="M41" s="358"/>
      <c r="N41" s="359"/>
      <c r="O41" s="104"/>
      <c r="P41" s="344" t="s">
        <v>80</v>
      </c>
      <c r="Q41" s="345"/>
      <c r="R41" s="345"/>
      <c r="S41" s="345"/>
      <c r="T41" s="345"/>
      <c r="U41" s="345"/>
      <c r="V41" s="345"/>
      <c r="W41" s="345"/>
      <c r="X41" s="345"/>
      <c r="Y41" s="345"/>
      <c r="Z41" s="345"/>
      <c r="AA41" s="345"/>
      <c r="AB41" s="345"/>
      <c r="AC41" s="345"/>
      <c r="AD41" s="345"/>
      <c r="AE41" s="345"/>
      <c r="AF41" s="345"/>
      <c r="AG41" s="345"/>
      <c r="AH41" s="345"/>
      <c r="AI41" s="345"/>
      <c r="AJ41" s="346"/>
      <c r="AK41" s="204"/>
      <c r="AL41" s="353"/>
      <c r="AM41" s="114"/>
      <c r="AN41" s="114"/>
      <c r="AO41" s="114"/>
      <c r="AP41" s="114"/>
      <c r="AQ41" s="114"/>
      <c r="AR41" s="114"/>
      <c r="AS41" s="114"/>
      <c r="AT41" s="114"/>
      <c r="AU41" s="114"/>
      <c r="AV41" s="114"/>
      <c r="AW41" s="114"/>
      <c r="AX41" s="114"/>
      <c r="AY41" s="114"/>
      <c r="AZ41" s="114"/>
      <c r="BA41" s="114"/>
      <c r="BB41" s="114"/>
      <c r="BC41" s="114"/>
      <c r="BD41" s="114"/>
      <c r="BE41" s="114"/>
      <c r="BF41" s="114"/>
      <c r="BG41" s="114"/>
      <c r="BH41" s="114"/>
      <c r="BI41" s="114"/>
      <c r="BJ41" s="114"/>
      <c r="BK41" s="114"/>
      <c r="BL41" s="114"/>
      <c r="BM41" s="114"/>
      <c r="BN41" s="114"/>
      <c r="BO41" s="114"/>
      <c r="BP41" s="114"/>
      <c r="BQ41" s="114"/>
      <c r="BR41" s="202"/>
      <c r="BS41" s="202"/>
      <c r="BT41" s="202"/>
      <c r="BU41" s="202"/>
      <c r="BV41" s="202"/>
      <c r="BW41" s="202"/>
      <c r="BX41" s="202"/>
      <c r="BY41" s="202"/>
      <c r="BZ41" s="202"/>
      <c r="CA41" s="202"/>
      <c r="CB41" s="202"/>
      <c r="CC41" s="202"/>
      <c r="CD41" s="202"/>
      <c r="CE41" s="202"/>
      <c r="CF41" s="202"/>
      <c r="CG41" s="202"/>
      <c r="CH41" s="52"/>
      <c r="CI41" s="52"/>
      <c r="CZ41" s="47"/>
      <c r="DA41" s="47"/>
    </row>
    <row r="42" spans="1:105" ht="15" customHeight="1" x14ac:dyDescent="0.2">
      <c r="A42" s="15"/>
      <c r="B42" s="108">
        <f t="shared" si="0"/>
        <v>25</v>
      </c>
      <c r="C42" s="124">
        <v>1</v>
      </c>
      <c r="D42" s="357" t="s">
        <v>62</v>
      </c>
      <c r="E42" s="358"/>
      <c r="F42" s="358"/>
      <c r="G42" s="358"/>
      <c r="H42" s="358"/>
      <c r="I42" s="358"/>
      <c r="J42" s="358"/>
      <c r="K42" s="358"/>
      <c r="L42" s="358"/>
      <c r="M42" s="358"/>
      <c r="N42" s="359"/>
      <c r="O42" s="104"/>
      <c r="P42" s="344"/>
      <c r="Q42" s="345"/>
      <c r="R42" s="345"/>
      <c r="S42" s="345"/>
      <c r="T42" s="345"/>
      <c r="U42" s="345"/>
      <c r="V42" s="345"/>
      <c r="W42" s="345"/>
      <c r="X42" s="345"/>
      <c r="Y42" s="345"/>
      <c r="Z42" s="345"/>
      <c r="AA42" s="345"/>
      <c r="AB42" s="345"/>
      <c r="AC42" s="345"/>
      <c r="AD42" s="345"/>
      <c r="AE42" s="345"/>
      <c r="AF42" s="345"/>
      <c r="AG42" s="345"/>
      <c r="AH42" s="345"/>
      <c r="AI42" s="345"/>
      <c r="AJ42" s="346"/>
      <c r="AK42" s="204"/>
      <c r="AL42" s="353"/>
      <c r="AM42" s="114"/>
      <c r="AN42" s="114"/>
      <c r="AO42" s="114"/>
      <c r="AP42" s="114"/>
      <c r="AQ42" s="114"/>
      <c r="AR42" s="114"/>
      <c r="AS42" s="114"/>
      <c r="AT42" s="114"/>
      <c r="AU42" s="114"/>
      <c r="AV42" s="114"/>
      <c r="AW42" s="114"/>
      <c r="AX42" s="114"/>
      <c r="AY42" s="114"/>
      <c r="AZ42" s="114"/>
      <c r="BA42" s="114"/>
      <c r="BB42" s="114"/>
      <c r="BC42" s="114"/>
      <c r="BD42" s="114"/>
      <c r="BE42" s="114"/>
      <c r="BF42" s="114"/>
      <c r="BG42" s="114"/>
      <c r="BH42" s="114"/>
      <c r="BI42" s="114"/>
      <c r="BJ42" s="114"/>
      <c r="BK42" s="114"/>
      <c r="BL42" s="114"/>
      <c r="BM42" s="114"/>
      <c r="BN42" s="114"/>
      <c r="BO42" s="114"/>
      <c r="BP42" s="114"/>
      <c r="BQ42" s="114"/>
      <c r="BR42" s="202"/>
      <c r="BS42" s="202"/>
      <c r="BT42" s="202"/>
      <c r="BU42" s="202"/>
      <c r="BV42" s="202"/>
      <c r="BW42" s="202"/>
      <c r="BX42" s="202"/>
      <c r="BY42" s="202"/>
      <c r="BZ42" s="202"/>
      <c r="CA42" s="202"/>
      <c r="CB42" s="202"/>
      <c r="CC42" s="202"/>
      <c r="CD42" s="202"/>
      <c r="CE42" s="202"/>
      <c r="CF42" s="202"/>
      <c r="CG42" s="202"/>
      <c r="CH42" s="52"/>
      <c r="CI42" s="52"/>
      <c r="CZ42" s="47"/>
      <c r="DA42" s="47"/>
    </row>
    <row r="43" spans="1:105" ht="15" customHeight="1" x14ac:dyDescent="0.2">
      <c r="A43" s="15"/>
      <c r="B43" s="108">
        <f t="shared" si="0"/>
        <v>26</v>
      </c>
      <c r="C43" s="124">
        <v>1</v>
      </c>
      <c r="D43" s="435" t="s">
        <v>48</v>
      </c>
      <c r="E43" s="436"/>
      <c r="F43" s="436"/>
      <c r="G43" s="436"/>
      <c r="H43" s="436"/>
      <c r="I43" s="436"/>
      <c r="J43" s="436"/>
      <c r="K43" s="436"/>
      <c r="L43" s="436"/>
      <c r="M43" s="436"/>
      <c r="N43" s="437"/>
      <c r="O43" s="104"/>
      <c r="P43" s="344"/>
      <c r="Q43" s="345"/>
      <c r="R43" s="345"/>
      <c r="S43" s="345"/>
      <c r="T43" s="345"/>
      <c r="U43" s="345"/>
      <c r="V43" s="345"/>
      <c r="W43" s="345"/>
      <c r="X43" s="345"/>
      <c r="Y43" s="345"/>
      <c r="Z43" s="345"/>
      <c r="AA43" s="345"/>
      <c r="AB43" s="345"/>
      <c r="AC43" s="345"/>
      <c r="AD43" s="345"/>
      <c r="AE43" s="345"/>
      <c r="AF43" s="345"/>
      <c r="AG43" s="345"/>
      <c r="AH43" s="345"/>
      <c r="AI43" s="345"/>
      <c r="AJ43" s="346"/>
      <c r="AK43" s="204"/>
      <c r="AL43" s="353"/>
      <c r="AM43" s="114"/>
      <c r="AN43" s="114"/>
      <c r="AO43" s="114"/>
      <c r="AP43" s="114"/>
      <c r="AQ43" s="114"/>
      <c r="AR43" s="114"/>
      <c r="AS43" s="114"/>
      <c r="AT43" s="114"/>
      <c r="AU43" s="114"/>
      <c r="AV43" s="114"/>
      <c r="AW43" s="114"/>
      <c r="AX43" s="114"/>
      <c r="AY43" s="114"/>
      <c r="AZ43" s="114"/>
      <c r="BA43" s="114"/>
      <c r="BB43" s="114"/>
      <c r="BC43" s="114"/>
      <c r="BD43" s="114"/>
      <c r="BE43" s="114"/>
      <c r="BF43" s="114"/>
      <c r="BG43" s="114"/>
      <c r="BH43" s="114"/>
      <c r="BI43" s="114"/>
      <c r="BJ43" s="114"/>
      <c r="BK43" s="114"/>
      <c r="BL43" s="114"/>
      <c r="BM43" s="114"/>
      <c r="BN43" s="114"/>
      <c r="BO43" s="114"/>
      <c r="BP43" s="114"/>
      <c r="BQ43" s="114"/>
      <c r="BR43" s="202"/>
      <c r="BS43" s="202"/>
      <c r="BT43" s="202"/>
      <c r="BU43" s="202"/>
      <c r="BV43" s="202"/>
      <c r="BW43" s="202"/>
      <c r="BX43" s="202"/>
      <c r="BY43" s="202"/>
      <c r="BZ43" s="202"/>
      <c r="CA43" s="202"/>
      <c r="CB43" s="202"/>
      <c r="CC43" s="202"/>
      <c r="CD43" s="202"/>
      <c r="CE43" s="202"/>
      <c r="CF43" s="202"/>
      <c r="CG43" s="202"/>
      <c r="CH43" s="52"/>
      <c r="CI43" s="52"/>
      <c r="CZ43" s="47"/>
      <c r="DA43" s="47"/>
    </row>
    <row r="44" spans="1:105" ht="31.5" customHeight="1" x14ac:dyDescent="0.2">
      <c r="A44" s="15"/>
      <c r="B44" s="108">
        <f t="shared" si="0"/>
        <v>27</v>
      </c>
      <c r="C44" s="124">
        <v>1</v>
      </c>
      <c r="D44" s="357" t="s">
        <v>63</v>
      </c>
      <c r="E44" s="358"/>
      <c r="F44" s="358"/>
      <c r="G44" s="358"/>
      <c r="H44" s="358"/>
      <c r="I44" s="358"/>
      <c r="J44" s="358"/>
      <c r="K44" s="358"/>
      <c r="L44" s="358"/>
      <c r="M44" s="358"/>
      <c r="N44" s="359"/>
      <c r="O44" s="104"/>
      <c r="P44" s="347" t="s">
        <v>78</v>
      </c>
      <c r="Q44" s="348"/>
      <c r="R44" s="348"/>
      <c r="S44" s="348"/>
      <c r="T44" s="348"/>
      <c r="U44" s="348"/>
      <c r="V44" s="348"/>
      <c r="W44" s="348"/>
      <c r="X44" s="348"/>
      <c r="Y44" s="348"/>
      <c r="Z44" s="348"/>
      <c r="AA44" s="348"/>
      <c r="AB44" s="348"/>
      <c r="AC44" s="348"/>
      <c r="AD44" s="348"/>
      <c r="AE44" s="348"/>
      <c r="AF44" s="348"/>
      <c r="AG44" s="348"/>
      <c r="AH44" s="348"/>
      <c r="AI44" s="348"/>
      <c r="AJ44" s="349"/>
      <c r="AK44" s="204"/>
      <c r="AL44" s="353"/>
      <c r="AM44" s="114"/>
      <c r="AN44" s="114"/>
      <c r="AO44" s="114"/>
      <c r="AP44" s="114"/>
      <c r="AQ44" s="114"/>
      <c r="AR44" s="114"/>
      <c r="AS44" s="114"/>
      <c r="AT44" s="114"/>
      <c r="AU44" s="114"/>
      <c r="AV44" s="114"/>
      <c r="AW44" s="114"/>
      <c r="AX44" s="114"/>
      <c r="AY44" s="114"/>
      <c r="AZ44" s="114"/>
      <c r="BA44" s="114"/>
      <c r="BB44" s="114"/>
      <c r="BC44" s="114"/>
      <c r="BD44" s="114"/>
      <c r="BE44" s="114"/>
      <c r="BF44" s="114"/>
      <c r="BG44" s="114"/>
      <c r="BH44" s="114"/>
      <c r="BI44" s="114"/>
      <c r="BJ44" s="114"/>
      <c r="BK44" s="114"/>
      <c r="BL44" s="114"/>
      <c r="BM44" s="114"/>
      <c r="BN44" s="114"/>
      <c r="BO44" s="114"/>
      <c r="BP44" s="114"/>
      <c r="BQ44" s="114"/>
      <c r="BR44" s="202"/>
      <c r="BS44" s="202"/>
      <c r="BT44" s="202"/>
      <c r="BU44" s="202"/>
      <c r="BV44" s="202"/>
      <c r="BW44" s="202"/>
      <c r="BX44" s="202"/>
      <c r="BY44" s="202"/>
      <c r="BZ44" s="202"/>
      <c r="CA44" s="202"/>
      <c r="CB44" s="202"/>
      <c r="CC44" s="202"/>
      <c r="CD44" s="202"/>
      <c r="CE44" s="202"/>
      <c r="CF44" s="202"/>
      <c r="CG44" s="202"/>
      <c r="CH44" s="52"/>
      <c r="CI44" s="52"/>
      <c r="CZ44" s="47"/>
      <c r="DA44" s="47"/>
    </row>
    <row r="45" spans="1:105" ht="15" customHeight="1" x14ac:dyDescent="0.2">
      <c r="A45" s="15"/>
      <c r="B45" s="108">
        <f t="shared" si="0"/>
        <v>28</v>
      </c>
      <c r="C45" s="124">
        <v>1</v>
      </c>
      <c r="D45" s="357" t="s">
        <v>64</v>
      </c>
      <c r="E45" s="358"/>
      <c r="F45" s="358"/>
      <c r="G45" s="358"/>
      <c r="H45" s="358"/>
      <c r="I45" s="358"/>
      <c r="J45" s="358"/>
      <c r="K45" s="358"/>
      <c r="L45" s="358"/>
      <c r="M45" s="358"/>
      <c r="N45" s="359"/>
      <c r="O45" s="104"/>
      <c r="P45" s="344" t="s">
        <v>80</v>
      </c>
      <c r="Q45" s="345"/>
      <c r="R45" s="345"/>
      <c r="S45" s="345"/>
      <c r="T45" s="345"/>
      <c r="U45" s="345"/>
      <c r="V45" s="345"/>
      <c r="W45" s="345"/>
      <c r="X45" s="345"/>
      <c r="Y45" s="345"/>
      <c r="Z45" s="345"/>
      <c r="AA45" s="345"/>
      <c r="AB45" s="345"/>
      <c r="AC45" s="345"/>
      <c r="AD45" s="345"/>
      <c r="AE45" s="345"/>
      <c r="AF45" s="345"/>
      <c r="AG45" s="345"/>
      <c r="AH45" s="345"/>
      <c r="AI45" s="345"/>
      <c r="AJ45" s="346"/>
      <c r="AK45" s="204"/>
      <c r="AL45" s="353"/>
      <c r="AM45" s="114"/>
      <c r="AN45" s="114"/>
      <c r="AO45" s="114"/>
      <c r="AP45" s="114"/>
      <c r="AQ45" s="114"/>
      <c r="AR45" s="114"/>
      <c r="AS45" s="114"/>
      <c r="AT45" s="114"/>
      <c r="AU45" s="114"/>
      <c r="AV45" s="114"/>
      <c r="AW45" s="114"/>
      <c r="AX45" s="114"/>
      <c r="AY45" s="114"/>
      <c r="AZ45" s="114"/>
      <c r="BA45" s="114"/>
      <c r="BB45" s="114"/>
      <c r="BC45" s="114"/>
      <c r="BD45" s="114"/>
      <c r="BE45" s="114"/>
      <c r="BF45" s="114"/>
      <c r="BG45" s="114"/>
      <c r="BH45" s="114"/>
      <c r="BI45" s="114"/>
      <c r="BJ45" s="114"/>
      <c r="BK45" s="114"/>
      <c r="BL45" s="114"/>
      <c r="BM45" s="114"/>
      <c r="BN45" s="114"/>
      <c r="BO45" s="114"/>
      <c r="BP45" s="114"/>
      <c r="BQ45" s="114"/>
      <c r="BR45" s="202"/>
      <c r="BS45" s="202"/>
      <c r="BT45" s="202"/>
      <c r="BU45" s="202"/>
      <c r="BV45" s="202"/>
      <c r="BW45" s="202"/>
      <c r="BX45" s="202"/>
      <c r="BY45" s="202"/>
      <c r="BZ45" s="202"/>
      <c r="CA45" s="202"/>
      <c r="CB45" s="202"/>
      <c r="CC45" s="202"/>
      <c r="CD45" s="202"/>
      <c r="CE45" s="202"/>
      <c r="CF45" s="202"/>
      <c r="CG45" s="202"/>
      <c r="CH45" s="52"/>
      <c r="CI45" s="52"/>
      <c r="CZ45" s="47"/>
      <c r="DA45" s="47"/>
    </row>
    <row r="46" spans="1:105" ht="26.25" customHeight="1" x14ac:dyDescent="0.2">
      <c r="A46" s="15"/>
      <c r="B46" s="108">
        <f t="shared" si="0"/>
        <v>29</v>
      </c>
      <c r="C46" s="124">
        <v>1</v>
      </c>
      <c r="D46" s="357" t="s">
        <v>65</v>
      </c>
      <c r="E46" s="358"/>
      <c r="F46" s="358"/>
      <c r="G46" s="358"/>
      <c r="H46" s="358"/>
      <c r="I46" s="358"/>
      <c r="J46" s="358"/>
      <c r="K46" s="358"/>
      <c r="L46" s="358"/>
      <c r="M46" s="358"/>
      <c r="N46" s="359"/>
      <c r="O46" s="104"/>
      <c r="P46" s="347" t="s">
        <v>78</v>
      </c>
      <c r="Q46" s="348"/>
      <c r="R46" s="348"/>
      <c r="S46" s="348"/>
      <c r="T46" s="348"/>
      <c r="U46" s="348"/>
      <c r="V46" s="348"/>
      <c r="W46" s="348"/>
      <c r="X46" s="348"/>
      <c r="Y46" s="348"/>
      <c r="Z46" s="348"/>
      <c r="AA46" s="348"/>
      <c r="AB46" s="348"/>
      <c r="AC46" s="348"/>
      <c r="AD46" s="348"/>
      <c r="AE46" s="348"/>
      <c r="AF46" s="348"/>
      <c r="AG46" s="348"/>
      <c r="AH46" s="348"/>
      <c r="AI46" s="348"/>
      <c r="AJ46" s="349"/>
      <c r="AK46" s="204"/>
      <c r="AL46" s="353"/>
      <c r="AM46" s="114"/>
      <c r="AN46" s="114"/>
      <c r="AO46" s="114"/>
      <c r="AP46" s="114"/>
      <c r="AQ46" s="114"/>
      <c r="AR46" s="114"/>
      <c r="AS46" s="114"/>
      <c r="AT46" s="114"/>
      <c r="AU46" s="114"/>
      <c r="AV46" s="114"/>
      <c r="AW46" s="114"/>
      <c r="AX46" s="114"/>
      <c r="AY46" s="114"/>
      <c r="AZ46" s="114"/>
      <c r="BA46" s="114"/>
      <c r="BB46" s="114"/>
      <c r="BC46" s="114"/>
      <c r="BD46" s="114"/>
      <c r="BE46" s="114"/>
      <c r="BF46" s="114"/>
      <c r="BG46" s="114"/>
      <c r="BH46" s="114"/>
      <c r="BI46" s="114"/>
      <c r="BJ46" s="114"/>
      <c r="BK46" s="114"/>
      <c r="BL46" s="114"/>
      <c r="BM46" s="114"/>
      <c r="BN46" s="114"/>
      <c r="BO46" s="114"/>
      <c r="BP46" s="114"/>
      <c r="BQ46" s="114"/>
      <c r="BR46" s="202"/>
      <c r="BS46" s="202"/>
      <c r="BT46" s="202"/>
      <c r="BU46" s="202"/>
      <c r="BV46" s="202"/>
      <c r="BW46" s="202"/>
      <c r="BX46" s="202"/>
      <c r="BY46" s="202"/>
      <c r="BZ46" s="202"/>
      <c r="CA46" s="202"/>
      <c r="CB46" s="202"/>
      <c r="CC46" s="202"/>
      <c r="CD46" s="202"/>
      <c r="CE46" s="202"/>
      <c r="CF46" s="202"/>
      <c r="CG46" s="202"/>
      <c r="CH46" s="52"/>
      <c r="CI46" s="52"/>
      <c r="CZ46" s="47"/>
      <c r="DA46" s="47"/>
    </row>
    <row r="47" spans="1:105" ht="15" customHeight="1" x14ac:dyDescent="0.2">
      <c r="A47" s="15"/>
      <c r="B47" s="108">
        <f t="shared" si="0"/>
        <v>30</v>
      </c>
      <c r="C47" s="124">
        <v>1</v>
      </c>
      <c r="D47" s="357" t="s">
        <v>66</v>
      </c>
      <c r="E47" s="358"/>
      <c r="F47" s="358"/>
      <c r="G47" s="358"/>
      <c r="H47" s="358"/>
      <c r="I47" s="358"/>
      <c r="J47" s="358"/>
      <c r="K47" s="358"/>
      <c r="L47" s="358"/>
      <c r="M47" s="358"/>
      <c r="N47" s="359"/>
      <c r="O47" s="104"/>
      <c r="P47" s="344" t="s">
        <v>81</v>
      </c>
      <c r="Q47" s="345"/>
      <c r="R47" s="345"/>
      <c r="S47" s="345"/>
      <c r="T47" s="345"/>
      <c r="U47" s="345"/>
      <c r="V47" s="345"/>
      <c r="W47" s="345"/>
      <c r="X47" s="345"/>
      <c r="Y47" s="345"/>
      <c r="Z47" s="345"/>
      <c r="AA47" s="345"/>
      <c r="AB47" s="345"/>
      <c r="AC47" s="345"/>
      <c r="AD47" s="345"/>
      <c r="AE47" s="345"/>
      <c r="AF47" s="345"/>
      <c r="AG47" s="345"/>
      <c r="AH47" s="345"/>
      <c r="AI47" s="345"/>
      <c r="AJ47" s="346"/>
      <c r="AK47" s="204"/>
      <c r="AL47" s="353"/>
      <c r="AM47" s="114"/>
      <c r="AN47" s="114"/>
      <c r="AO47" s="114"/>
      <c r="AP47" s="114"/>
      <c r="AQ47" s="114"/>
      <c r="AR47" s="114"/>
      <c r="AS47" s="114"/>
      <c r="AT47" s="114"/>
      <c r="AU47" s="114"/>
      <c r="AV47" s="114"/>
      <c r="AW47" s="114"/>
      <c r="AX47" s="114"/>
      <c r="AY47" s="114"/>
      <c r="AZ47" s="114"/>
      <c r="BA47" s="114"/>
      <c r="BB47" s="114"/>
      <c r="BC47" s="114"/>
      <c r="BD47" s="114"/>
      <c r="BE47" s="114"/>
      <c r="BF47" s="114"/>
      <c r="BG47" s="114"/>
      <c r="BH47" s="114"/>
      <c r="BI47" s="114"/>
      <c r="BJ47" s="114"/>
      <c r="BK47" s="114"/>
      <c r="BL47" s="114"/>
      <c r="BM47" s="114"/>
      <c r="BN47" s="114"/>
      <c r="BO47" s="114"/>
      <c r="BP47" s="114"/>
      <c r="BQ47" s="114"/>
      <c r="BR47" s="202"/>
      <c r="BS47" s="202"/>
      <c r="BT47" s="202"/>
      <c r="BU47" s="202"/>
      <c r="BV47" s="202"/>
      <c r="BW47" s="202"/>
      <c r="BX47" s="202"/>
      <c r="BY47" s="202"/>
      <c r="BZ47" s="202"/>
      <c r="CA47" s="202"/>
      <c r="CB47" s="202"/>
      <c r="CC47" s="202"/>
      <c r="CD47" s="202"/>
      <c r="CE47" s="202"/>
      <c r="CF47" s="202"/>
      <c r="CG47" s="202"/>
      <c r="CH47" s="52"/>
      <c r="CI47" s="52"/>
      <c r="CZ47" s="47"/>
      <c r="DA47" s="47"/>
    </row>
    <row r="48" spans="1:105" ht="15" customHeight="1" x14ac:dyDescent="0.2">
      <c r="A48" s="15"/>
      <c r="B48" s="108">
        <f t="shared" si="0"/>
        <v>31</v>
      </c>
      <c r="C48" s="124">
        <v>1</v>
      </c>
      <c r="D48" s="374" t="s">
        <v>47</v>
      </c>
      <c r="E48" s="375"/>
      <c r="F48" s="375"/>
      <c r="G48" s="375"/>
      <c r="H48" s="375"/>
      <c r="I48" s="375"/>
      <c r="J48" s="375"/>
      <c r="K48" s="375"/>
      <c r="L48" s="375"/>
      <c r="M48" s="375"/>
      <c r="N48" s="376"/>
      <c r="O48" s="104"/>
      <c r="P48" s="344"/>
      <c r="Q48" s="345"/>
      <c r="R48" s="345"/>
      <c r="S48" s="345"/>
      <c r="T48" s="345"/>
      <c r="U48" s="345"/>
      <c r="V48" s="345"/>
      <c r="W48" s="345"/>
      <c r="X48" s="345"/>
      <c r="Y48" s="345"/>
      <c r="Z48" s="345"/>
      <c r="AA48" s="345"/>
      <c r="AB48" s="345"/>
      <c r="AC48" s="345"/>
      <c r="AD48" s="345"/>
      <c r="AE48" s="345"/>
      <c r="AF48" s="345"/>
      <c r="AG48" s="345"/>
      <c r="AH48" s="345"/>
      <c r="AI48" s="345"/>
      <c r="AJ48" s="346"/>
      <c r="AK48" s="204"/>
      <c r="AL48" s="353"/>
      <c r="AM48" s="114"/>
      <c r="AN48" s="114"/>
      <c r="AO48" s="114"/>
      <c r="AP48" s="114"/>
      <c r="AQ48" s="114"/>
      <c r="AR48" s="114"/>
      <c r="AS48" s="114"/>
      <c r="AT48" s="114"/>
      <c r="AU48" s="114"/>
      <c r="AV48" s="114"/>
      <c r="AW48" s="114"/>
      <c r="AX48" s="114"/>
      <c r="AY48" s="114"/>
      <c r="AZ48" s="114"/>
      <c r="BA48" s="114"/>
      <c r="BB48" s="114"/>
      <c r="BC48" s="114"/>
      <c r="BD48" s="114"/>
      <c r="BE48" s="114"/>
      <c r="BF48" s="114"/>
      <c r="BG48" s="114"/>
      <c r="BH48" s="114"/>
      <c r="BI48" s="114"/>
      <c r="BJ48" s="114"/>
      <c r="BK48" s="114"/>
      <c r="BL48" s="114"/>
      <c r="BM48" s="114"/>
      <c r="BN48" s="114"/>
      <c r="BO48" s="114"/>
      <c r="BP48" s="114"/>
      <c r="BQ48" s="114"/>
      <c r="BR48" s="360"/>
      <c r="BS48" s="360"/>
      <c r="BT48" s="360"/>
      <c r="BU48" s="360"/>
      <c r="BV48" s="360"/>
      <c r="BW48" s="360"/>
      <c r="BX48" s="360"/>
      <c r="BY48" s="360"/>
      <c r="BZ48" s="360"/>
      <c r="CA48" s="360"/>
      <c r="CB48" s="360"/>
      <c r="CC48" s="360"/>
      <c r="CD48" s="360"/>
      <c r="CE48" s="360"/>
      <c r="CF48" s="360"/>
      <c r="CG48" s="360"/>
      <c r="CH48" s="52"/>
      <c r="CI48" s="52"/>
      <c r="CZ48" s="47"/>
      <c r="DA48" s="47"/>
    </row>
    <row r="49" spans="1:110" ht="26.25" customHeight="1" x14ac:dyDescent="0.2">
      <c r="A49" s="15"/>
      <c r="B49" s="108">
        <f t="shared" si="0"/>
        <v>32</v>
      </c>
      <c r="C49" s="124">
        <v>1</v>
      </c>
      <c r="D49" s="357" t="s">
        <v>65</v>
      </c>
      <c r="E49" s="358"/>
      <c r="F49" s="358"/>
      <c r="G49" s="358"/>
      <c r="H49" s="358"/>
      <c r="I49" s="358"/>
      <c r="J49" s="358"/>
      <c r="K49" s="358"/>
      <c r="L49" s="358"/>
      <c r="M49" s="358"/>
      <c r="N49" s="359"/>
      <c r="O49" s="104"/>
      <c r="P49" s="347" t="s">
        <v>78</v>
      </c>
      <c r="Q49" s="348"/>
      <c r="R49" s="348"/>
      <c r="S49" s="348"/>
      <c r="T49" s="348"/>
      <c r="U49" s="348"/>
      <c r="V49" s="348"/>
      <c r="W49" s="348"/>
      <c r="X49" s="348"/>
      <c r="Y49" s="348"/>
      <c r="Z49" s="348"/>
      <c r="AA49" s="348"/>
      <c r="AB49" s="348"/>
      <c r="AC49" s="348"/>
      <c r="AD49" s="348"/>
      <c r="AE49" s="348"/>
      <c r="AF49" s="348"/>
      <c r="AG49" s="348"/>
      <c r="AH49" s="348"/>
      <c r="AI49" s="348"/>
      <c r="AJ49" s="349"/>
      <c r="AK49" s="204"/>
      <c r="AL49" s="353"/>
      <c r="AM49" s="114"/>
      <c r="AN49" s="114"/>
      <c r="AO49" s="114"/>
      <c r="AP49" s="114"/>
      <c r="AQ49" s="114"/>
      <c r="AR49" s="114"/>
      <c r="AS49" s="114"/>
      <c r="AT49" s="114"/>
      <c r="AU49" s="114"/>
      <c r="AV49" s="114"/>
      <c r="AW49" s="114"/>
      <c r="AX49" s="114"/>
      <c r="AY49" s="114"/>
      <c r="AZ49" s="114"/>
      <c r="BA49" s="114"/>
      <c r="BB49" s="114"/>
      <c r="BC49" s="114"/>
      <c r="BD49" s="114"/>
      <c r="BE49" s="114"/>
      <c r="BF49" s="114"/>
      <c r="BG49" s="114"/>
      <c r="BH49" s="114"/>
      <c r="BI49" s="114"/>
      <c r="BJ49" s="114"/>
      <c r="BK49" s="114"/>
      <c r="BL49" s="114"/>
      <c r="BM49" s="114"/>
      <c r="BN49" s="114"/>
      <c r="BO49" s="114"/>
      <c r="BP49" s="114"/>
      <c r="BQ49" s="114"/>
      <c r="BR49" s="342"/>
      <c r="BS49" s="342"/>
      <c r="BT49" s="342"/>
      <c r="BU49" s="342"/>
      <c r="BV49" s="342"/>
      <c r="BW49" s="342"/>
      <c r="BX49" s="342"/>
      <c r="BY49" s="342"/>
      <c r="BZ49" s="342"/>
      <c r="CA49" s="342"/>
      <c r="CB49" s="342"/>
      <c r="CC49" s="342"/>
      <c r="CD49" s="342"/>
      <c r="CE49" s="342"/>
      <c r="CF49" s="342"/>
      <c r="CG49" s="342"/>
      <c r="CH49" s="52"/>
      <c r="CI49" s="52"/>
      <c r="CZ49" s="47"/>
      <c r="DA49" s="47"/>
    </row>
    <row r="50" spans="1:110" ht="15" customHeight="1" x14ac:dyDescent="0.2">
      <c r="A50" s="15"/>
      <c r="B50" s="108">
        <f t="shared" si="0"/>
        <v>33</v>
      </c>
      <c r="C50" s="124">
        <v>1</v>
      </c>
      <c r="D50" s="357" t="s">
        <v>67</v>
      </c>
      <c r="E50" s="358"/>
      <c r="F50" s="358"/>
      <c r="G50" s="358"/>
      <c r="H50" s="358"/>
      <c r="I50" s="358"/>
      <c r="J50" s="358"/>
      <c r="K50" s="358"/>
      <c r="L50" s="358"/>
      <c r="M50" s="358"/>
      <c r="N50" s="359"/>
      <c r="O50" s="104"/>
      <c r="P50" s="344" t="s">
        <v>80</v>
      </c>
      <c r="Q50" s="345"/>
      <c r="R50" s="345"/>
      <c r="S50" s="345"/>
      <c r="T50" s="345"/>
      <c r="U50" s="345"/>
      <c r="V50" s="345"/>
      <c r="W50" s="345"/>
      <c r="X50" s="345"/>
      <c r="Y50" s="345"/>
      <c r="Z50" s="345"/>
      <c r="AA50" s="345"/>
      <c r="AB50" s="345"/>
      <c r="AC50" s="345"/>
      <c r="AD50" s="345"/>
      <c r="AE50" s="345"/>
      <c r="AF50" s="345"/>
      <c r="AG50" s="345"/>
      <c r="AH50" s="345"/>
      <c r="AI50" s="345"/>
      <c r="AJ50" s="346"/>
      <c r="AK50" s="204"/>
      <c r="AL50" s="353"/>
      <c r="AM50" s="114"/>
      <c r="AN50" s="114"/>
      <c r="AO50" s="114"/>
      <c r="AP50" s="114"/>
      <c r="AQ50" s="114"/>
      <c r="AR50" s="114"/>
      <c r="AS50" s="114"/>
      <c r="AT50" s="114"/>
      <c r="AU50" s="114"/>
      <c r="AV50" s="114"/>
      <c r="AW50" s="114"/>
      <c r="AX50" s="114"/>
      <c r="AY50" s="114"/>
      <c r="AZ50" s="114"/>
      <c r="BA50" s="114"/>
      <c r="BB50" s="114"/>
      <c r="BC50" s="114"/>
      <c r="BD50" s="114"/>
      <c r="BE50" s="114"/>
      <c r="BF50" s="114"/>
      <c r="BG50" s="114"/>
      <c r="BH50" s="114"/>
      <c r="BI50" s="114"/>
      <c r="BJ50" s="114"/>
      <c r="BK50" s="114"/>
      <c r="BL50" s="114"/>
      <c r="BM50" s="114"/>
      <c r="BN50" s="114"/>
      <c r="BO50" s="114"/>
      <c r="BP50" s="114"/>
      <c r="BQ50" s="114"/>
      <c r="BR50" s="360"/>
      <c r="BS50" s="360"/>
      <c r="BT50" s="360"/>
      <c r="BU50" s="360"/>
      <c r="BV50" s="360"/>
      <c r="BW50" s="360"/>
      <c r="BX50" s="360"/>
      <c r="BY50" s="360"/>
      <c r="BZ50" s="360"/>
      <c r="CA50" s="360"/>
      <c r="CB50" s="360"/>
      <c r="CC50" s="360"/>
      <c r="CD50" s="360"/>
      <c r="CE50" s="360"/>
      <c r="CF50" s="360"/>
      <c r="CG50" s="360"/>
      <c r="CH50" s="52"/>
      <c r="CI50" s="52"/>
      <c r="CZ50" s="47"/>
      <c r="DA50" s="47"/>
    </row>
    <row r="51" spans="1:110" ht="15" customHeight="1" x14ac:dyDescent="0.2">
      <c r="A51" s="15"/>
      <c r="B51" s="108">
        <f t="shared" si="0"/>
        <v>34</v>
      </c>
      <c r="C51" s="124">
        <v>1</v>
      </c>
      <c r="D51" s="429" t="s">
        <v>68</v>
      </c>
      <c r="E51" s="430"/>
      <c r="F51" s="430"/>
      <c r="G51" s="430"/>
      <c r="H51" s="430"/>
      <c r="I51" s="430"/>
      <c r="J51" s="430"/>
      <c r="K51" s="430"/>
      <c r="L51" s="430"/>
      <c r="M51" s="430"/>
      <c r="N51" s="431"/>
      <c r="O51" s="104"/>
      <c r="P51" s="344"/>
      <c r="Q51" s="345"/>
      <c r="R51" s="345"/>
      <c r="S51" s="345"/>
      <c r="T51" s="345"/>
      <c r="U51" s="345"/>
      <c r="V51" s="345"/>
      <c r="W51" s="345"/>
      <c r="X51" s="345"/>
      <c r="Y51" s="345"/>
      <c r="Z51" s="345"/>
      <c r="AA51" s="345"/>
      <c r="AB51" s="345"/>
      <c r="AC51" s="345"/>
      <c r="AD51" s="345"/>
      <c r="AE51" s="345"/>
      <c r="AF51" s="345"/>
      <c r="AG51" s="345"/>
      <c r="AH51" s="345"/>
      <c r="AI51" s="345"/>
      <c r="AJ51" s="346"/>
      <c r="AK51" s="204"/>
      <c r="AL51" s="353"/>
      <c r="AM51" s="114"/>
      <c r="AN51" s="114"/>
      <c r="AO51" s="114"/>
      <c r="AP51" s="114"/>
      <c r="AQ51" s="114"/>
      <c r="AR51" s="114"/>
      <c r="AS51" s="114"/>
      <c r="AT51" s="114"/>
      <c r="AU51" s="114"/>
      <c r="AV51" s="114"/>
      <c r="AW51" s="114"/>
      <c r="AX51" s="114"/>
      <c r="AY51" s="114"/>
      <c r="AZ51" s="114"/>
      <c r="BA51" s="114"/>
      <c r="BB51" s="114"/>
      <c r="BC51" s="114"/>
      <c r="BD51" s="114"/>
      <c r="BE51" s="114"/>
      <c r="BF51" s="114"/>
      <c r="BG51" s="114"/>
      <c r="BH51" s="114"/>
      <c r="BI51" s="114"/>
      <c r="BJ51" s="114"/>
      <c r="BK51" s="114"/>
      <c r="BL51" s="114"/>
      <c r="BM51" s="114"/>
      <c r="BN51" s="114"/>
      <c r="BO51" s="114"/>
      <c r="BP51" s="114"/>
      <c r="BQ51" s="114"/>
      <c r="BR51" s="342"/>
      <c r="BS51" s="342"/>
      <c r="BT51" s="342"/>
      <c r="BU51" s="342"/>
      <c r="BV51" s="342"/>
      <c r="BW51" s="342"/>
      <c r="BX51" s="342"/>
      <c r="BY51" s="342"/>
      <c r="BZ51" s="342"/>
      <c r="CA51" s="342"/>
      <c r="CB51" s="342"/>
      <c r="CC51" s="342"/>
      <c r="CD51" s="342"/>
      <c r="CE51" s="342"/>
      <c r="CF51" s="342"/>
      <c r="CG51" s="342"/>
      <c r="CH51" s="52"/>
      <c r="CI51" s="52"/>
      <c r="CZ51" s="47"/>
      <c r="DA51" s="47"/>
    </row>
    <row r="52" spans="1:110" ht="15" customHeight="1" thickBot="1" x14ac:dyDescent="0.25">
      <c r="A52" s="15"/>
      <c r="B52" s="108">
        <f t="shared" si="0"/>
        <v>35</v>
      </c>
      <c r="C52" s="125">
        <v>1</v>
      </c>
      <c r="D52" s="357" t="s">
        <v>69</v>
      </c>
      <c r="E52" s="358"/>
      <c r="F52" s="358"/>
      <c r="G52" s="358"/>
      <c r="H52" s="358"/>
      <c r="I52" s="358"/>
      <c r="J52" s="358"/>
      <c r="K52" s="358"/>
      <c r="L52" s="358"/>
      <c r="M52" s="358"/>
      <c r="N52" s="359"/>
      <c r="O52" s="104"/>
      <c r="P52" s="344"/>
      <c r="Q52" s="345"/>
      <c r="R52" s="345"/>
      <c r="S52" s="345"/>
      <c r="T52" s="345"/>
      <c r="U52" s="345"/>
      <c r="V52" s="345"/>
      <c r="W52" s="345"/>
      <c r="X52" s="345"/>
      <c r="Y52" s="345"/>
      <c r="Z52" s="345"/>
      <c r="AA52" s="345"/>
      <c r="AB52" s="345"/>
      <c r="AC52" s="345"/>
      <c r="AD52" s="345"/>
      <c r="AE52" s="345"/>
      <c r="AF52" s="345"/>
      <c r="AG52" s="345"/>
      <c r="AH52" s="345"/>
      <c r="AI52" s="345"/>
      <c r="AJ52" s="346"/>
      <c r="AK52" s="204"/>
      <c r="AL52" s="353"/>
      <c r="AM52" s="114"/>
      <c r="AN52" s="114"/>
      <c r="AO52" s="114"/>
      <c r="AP52" s="114"/>
      <c r="AQ52" s="114"/>
      <c r="AR52" s="114"/>
      <c r="AS52" s="114"/>
      <c r="AT52" s="114"/>
      <c r="AU52" s="114"/>
      <c r="AV52" s="114"/>
      <c r="AW52" s="114"/>
      <c r="AX52" s="114"/>
      <c r="AY52" s="114"/>
      <c r="AZ52" s="114"/>
      <c r="BA52" s="114"/>
      <c r="BB52" s="114"/>
      <c r="BC52" s="114"/>
      <c r="BD52" s="114"/>
      <c r="BE52" s="114"/>
      <c r="BF52" s="114"/>
      <c r="BG52" s="114"/>
      <c r="BH52" s="114"/>
      <c r="BI52" s="114"/>
      <c r="BJ52" s="114"/>
      <c r="BK52" s="114"/>
      <c r="BL52" s="114"/>
      <c r="BM52" s="114"/>
      <c r="BN52" s="114"/>
      <c r="BO52" s="114"/>
      <c r="BP52" s="114"/>
      <c r="BQ52" s="114"/>
      <c r="BR52" s="360"/>
      <c r="BS52" s="360"/>
      <c r="BT52" s="360"/>
      <c r="BU52" s="360"/>
      <c r="BV52" s="360"/>
      <c r="BW52" s="360"/>
      <c r="BX52" s="360"/>
      <c r="BY52" s="360"/>
      <c r="BZ52" s="360"/>
      <c r="CA52" s="360"/>
      <c r="CB52" s="360"/>
      <c r="CC52" s="360"/>
      <c r="CD52" s="360"/>
      <c r="CE52" s="360"/>
      <c r="CF52" s="360"/>
      <c r="CG52" s="360"/>
      <c r="CH52" s="52"/>
      <c r="CI52" s="52"/>
      <c r="CZ52" s="47"/>
      <c r="DA52" s="47"/>
    </row>
    <row r="53" spans="1:110" ht="26.25" customHeight="1" thickBot="1" x14ac:dyDescent="0.25">
      <c r="A53" s="15"/>
      <c r="B53" s="108">
        <f t="shared" si="0"/>
        <v>36</v>
      </c>
      <c r="C53" s="124">
        <v>1</v>
      </c>
      <c r="D53" s="432" t="s">
        <v>68</v>
      </c>
      <c r="E53" s="433"/>
      <c r="F53" s="433"/>
      <c r="G53" s="433"/>
      <c r="H53" s="433"/>
      <c r="I53" s="433"/>
      <c r="J53" s="433"/>
      <c r="K53" s="433"/>
      <c r="L53" s="433"/>
      <c r="M53" s="433"/>
      <c r="N53" s="434"/>
      <c r="O53" s="99"/>
      <c r="P53" s="344"/>
      <c r="Q53" s="345"/>
      <c r="R53" s="345"/>
      <c r="S53" s="345"/>
      <c r="T53" s="345"/>
      <c r="U53" s="345"/>
      <c r="V53" s="345"/>
      <c r="W53" s="345"/>
      <c r="X53" s="345"/>
      <c r="Y53" s="345"/>
      <c r="Z53" s="345"/>
      <c r="AA53" s="345"/>
      <c r="AB53" s="345"/>
      <c r="AC53" s="345"/>
      <c r="AD53" s="345"/>
      <c r="AE53" s="345"/>
      <c r="AF53" s="345"/>
      <c r="AG53" s="345"/>
      <c r="AH53" s="345"/>
      <c r="AI53" s="345"/>
      <c r="AJ53" s="346"/>
      <c r="AK53" s="204"/>
      <c r="AL53" s="353"/>
      <c r="AM53" s="114"/>
      <c r="AN53" s="114"/>
      <c r="AO53" s="114"/>
      <c r="AP53" s="114"/>
      <c r="AQ53" s="114"/>
      <c r="AR53" s="114"/>
      <c r="AS53" s="114"/>
      <c r="AT53" s="114"/>
      <c r="AU53" s="114"/>
      <c r="AV53" s="114"/>
      <c r="AW53" s="114"/>
      <c r="AX53" s="114"/>
      <c r="AY53" s="114"/>
      <c r="AZ53" s="114"/>
      <c r="BA53" s="114"/>
      <c r="BB53" s="114"/>
      <c r="BC53" s="114"/>
      <c r="BD53" s="114"/>
      <c r="BE53" s="114"/>
      <c r="BF53" s="114"/>
      <c r="BG53" s="114"/>
      <c r="BH53" s="114"/>
      <c r="BI53" s="114"/>
      <c r="BJ53" s="114"/>
      <c r="BK53" s="114"/>
      <c r="BL53" s="114"/>
      <c r="BM53" s="114"/>
      <c r="BN53" s="114"/>
      <c r="BO53" s="114"/>
      <c r="BP53" s="114"/>
      <c r="BQ53" s="114"/>
      <c r="BR53" s="342"/>
      <c r="BS53" s="342"/>
      <c r="BT53" s="342"/>
      <c r="BU53" s="342"/>
      <c r="BV53" s="342"/>
      <c r="BW53" s="342"/>
      <c r="BX53" s="342"/>
      <c r="BY53" s="342"/>
      <c r="BZ53" s="342"/>
      <c r="CA53" s="342"/>
      <c r="CB53" s="342"/>
      <c r="CC53" s="342"/>
      <c r="CD53" s="342"/>
      <c r="CE53" s="342"/>
      <c r="CF53" s="342"/>
      <c r="CG53" s="342"/>
      <c r="CH53" s="54"/>
      <c r="CI53" s="54"/>
      <c r="CP53" s="387" t="s">
        <v>75</v>
      </c>
      <c r="CQ53" s="388"/>
      <c r="CR53" s="388"/>
      <c r="CS53" s="388"/>
      <c r="CT53" s="388"/>
      <c r="CU53" s="388"/>
      <c r="CV53" s="388"/>
      <c r="CW53" s="388"/>
      <c r="CX53" s="388"/>
      <c r="CY53" s="389"/>
      <c r="CZ53" s="47"/>
      <c r="DA53" s="47"/>
    </row>
    <row r="54" spans="1:110" ht="22.5" customHeight="1" x14ac:dyDescent="0.2">
      <c r="A54" s="15"/>
      <c r="B54" s="108">
        <f t="shared" si="0"/>
        <v>37</v>
      </c>
      <c r="C54" s="124">
        <v>1</v>
      </c>
      <c r="D54" s="357" t="s">
        <v>70</v>
      </c>
      <c r="E54" s="358"/>
      <c r="F54" s="358"/>
      <c r="G54" s="358"/>
      <c r="H54" s="358"/>
      <c r="I54" s="358"/>
      <c r="J54" s="358"/>
      <c r="K54" s="358"/>
      <c r="L54" s="358"/>
      <c r="M54" s="358"/>
      <c r="N54" s="359"/>
      <c r="O54" s="99"/>
      <c r="P54" s="344"/>
      <c r="Q54" s="345"/>
      <c r="R54" s="345"/>
      <c r="S54" s="345"/>
      <c r="T54" s="345"/>
      <c r="U54" s="345"/>
      <c r="V54" s="345"/>
      <c r="W54" s="345"/>
      <c r="X54" s="345"/>
      <c r="Y54" s="345"/>
      <c r="Z54" s="345"/>
      <c r="AA54" s="345"/>
      <c r="AB54" s="345"/>
      <c r="AC54" s="345"/>
      <c r="AD54" s="345"/>
      <c r="AE54" s="345"/>
      <c r="AF54" s="345"/>
      <c r="AG54" s="345"/>
      <c r="AH54" s="345"/>
      <c r="AI54" s="345"/>
      <c r="AJ54" s="346"/>
      <c r="AK54" s="204"/>
      <c r="AL54" s="353"/>
      <c r="AM54" s="114"/>
      <c r="AN54" s="114"/>
      <c r="AO54" s="114"/>
      <c r="AP54" s="114"/>
      <c r="AQ54" s="114"/>
      <c r="AR54" s="114"/>
      <c r="AS54" s="114"/>
      <c r="AT54" s="114"/>
      <c r="AU54" s="114"/>
      <c r="AV54" s="114"/>
      <c r="AW54" s="114"/>
      <c r="AX54" s="114"/>
      <c r="AY54" s="114"/>
      <c r="AZ54" s="114"/>
      <c r="BA54" s="114"/>
      <c r="BB54" s="114"/>
      <c r="BC54" s="114"/>
      <c r="BD54" s="114"/>
      <c r="BE54" s="114"/>
      <c r="BF54" s="114"/>
      <c r="BG54" s="114"/>
      <c r="BH54" s="114"/>
      <c r="BI54" s="114"/>
      <c r="BJ54" s="114"/>
      <c r="BK54" s="114"/>
      <c r="BL54" s="114"/>
      <c r="BM54" s="114"/>
      <c r="BN54" s="114"/>
      <c r="BO54" s="114"/>
      <c r="BP54" s="114"/>
      <c r="BQ54" s="114"/>
      <c r="BR54" s="342"/>
      <c r="BS54" s="342"/>
      <c r="BT54" s="342"/>
      <c r="BU54" s="342"/>
      <c r="BV54" s="342"/>
      <c r="BW54" s="342"/>
      <c r="BX54" s="342"/>
      <c r="BY54" s="342"/>
      <c r="BZ54" s="342"/>
      <c r="CA54" s="342"/>
      <c r="CB54" s="342"/>
      <c r="CC54" s="342"/>
      <c r="CD54" s="342"/>
      <c r="CE54" s="342"/>
      <c r="CF54" s="342"/>
      <c r="CG54" s="342"/>
      <c r="CH54" s="53"/>
      <c r="CI54" s="53"/>
      <c r="CP54" s="365" t="str">
        <f>CP65</f>
        <v>1) Reflexión sobre el texto (estructura y propósito).</v>
      </c>
      <c r="CQ54" s="366"/>
      <c r="CR54" s="392" t="str">
        <f>CR65</f>
        <v>2) Reflexión sobre el contenido del texto (argumentación).</v>
      </c>
      <c r="CS54" s="393"/>
      <c r="CT54" s="396" t="str">
        <f>CT65</f>
        <v>3) Extracción de información explícita.</v>
      </c>
      <c r="CU54" s="397"/>
      <c r="CV54" s="390" t="str">
        <f>CV65</f>
        <v>4) Extracción de información implícita.</v>
      </c>
      <c r="CW54" s="391"/>
      <c r="CX54" s="383" t="str">
        <f>CX65</f>
        <v>5) Reconocimiento de funciones gramaticales y usos ortográficos</v>
      </c>
      <c r="CY54" s="384"/>
      <c r="CZ54" s="47"/>
      <c r="DA54" s="47"/>
    </row>
    <row r="55" spans="1:110" ht="22.5" customHeight="1" x14ac:dyDescent="0.2">
      <c r="A55" s="15"/>
      <c r="B55" s="108">
        <f t="shared" si="0"/>
        <v>38</v>
      </c>
      <c r="C55" s="124">
        <v>1</v>
      </c>
      <c r="D55" s="377" t="s">
        <v>71</v>
      </c>
      <c r="E55" s="378"/>
      <c r="F55" s="378"/>
      <c r="G55" s="378"/>
      <c r="H55" s="378"/>
      <c r="I55" s="378"/>
      <c r="J55" s="378"/>
      <c r="K55" s="378"/>
      <c r="L55" s="378"/>
      <c r="M55" s="378"/>
      <c r="N55" s="379"/>
      <c r="O55" s="99"/>
      <c r="P55" s="347" t="s">
        <v>78</v>
      </c>
      <c r="Q55" s="348"/>
      <c r="R55" s="348"/>
      <c r="S55" s="348"/>
      <c r="T55" s="348"/>
      <c r="U55" s="348"/>
      <c r="V55" s="348"/>
      <c r="W55" s="348"/>
      <c r="X55" s="348"/>
      <c r="Y55" s="348"/>
      <c r="Z55" s="348"/>
      <c r="AA55" s="348"/>
      <c r="AB55" s="348"/>
      <c r="AC55" s="348"/>
      <c r="AD55" s="348"/>
      <c r="AE55" s="348"/>
      <c r="AF55" s="348"/>
      <c r="AG55" s="348"/>
      <c r="AH55" s="348"/>
      <c r="AI55" s="348"/>
      <c r="AJ55" s="349"/>
      <c r="AK55" s="204"/>
      <c r="AL55" s="353"/>
      <c r="AM55" s="114"/>
      <c r="AN55" s="114"/>
      <c r="AO55" s="114"/>
      <c r="AP55" s="114"/>
      <c r="AQ55" s="114"/>
      <c r="AR55" s="114"/>
      <c r="AS55" s="114"/>
      <c r="AT55" s="114"/>
      <c r="AU55" s="114"/>
      <c r="AV55" s="114"/>
      <c r="AW55" s="114"/>
      <c r="AX55" s="114"/>
      <c r="AY55" s="114"/>
      <c r="AZ55" s="114"/>
      <c r="BA55" s="114"/>
      <c r="BB55" s="114"/>
      <c r="BC55" s="114"/>
      <c r="BD55" s="114"/>
      <c r="BE55" s="114"/>
      <c r="BF55" s="114"/>
      <c r="BG55" s="114"/>
      <c r="BH55" s="114"/>
      <c r="BI55" s="114"/>
      <c r="BJ55" s="114"/>
      <c r="BK55" s="114"/>
      <c r="BL55" s="114"/>
      <c r="BM55" s="114"/>
      <c r="BN55" s="114"/>
      <c r="BO55" s="114"/>
      <c r="BP55" s="114"/>
      <c r="BQ55" s="114"/>
      <c r="BR55" s="342"/>
      <c r="BS55" s="342"/>
      <c r="BT55" s="342"/>
      <c r="BU55" s="342"/>
      <c r="BV55" s="342"/>
      <c r="BW55" s="342"/>
      <c r="BX55" s="342"/>
      <c r="BY55" s="342"/>
      <c r="BZ55" s="342"/>
      <c r="CA55" s="342"/>
      <c r="CB55" s="342"/>
      <c r="CC55" s="342"/>
      <c r="CD55" s="342"/>
      <c r="CE55" s="342"/>
      <c r="CF55" s="342"/>
      <c r="CG55" s="342"/>
      <c r="CH55" s="52"/>
      <c r="CI55" s="52"/>
      <c r="CP55" s="367"/>
      <c r="CQ55" s="368"/>
      <c r="CR55" s="394"/>
      <c r="CS55" s="395"/>
      <c r="CT55" s="398"/>
      <c r="CU55" s="399"/>
      <c r="CV55" s="344"/>
      <c r="CW55" s="346"/>
      <c r="CX55" s="385"/>
      <c r="CY55" s="386"/>
      <c r="CZ55" s="47"/>
      <c r="DA55" s="47"/>
    </row>
    <row r="56" spans="1:110" ht="22.5" customHeight="1" x14ac:dyDescent="0.2">
      <c r="A56" s="15"/>
      <c r="B56" s="108">
        <f t="shared" si="0"/>
        <v>39</v>
      </c>
      <c r="C56" s="124">
        <v>1</v>
      </c>
      <c r="D56" s="357" t="s">
        <v>72</v>
      </c>
      <c r="E56" s="358"/>
      <c r="F56" s="358"/>
      <c r="G56" s="358"/>
      <c r="H56" s="358"/>
      <c r="I56" s="358"/>
      <c r="J56" s="358"/>
      <c r="K56" s="358"/>
      <c r="L56" s="358"/>
      <c r="M56" s="358"/>
      <c r="N56" s="359"/>
      <c r="O56" s="104"/>
      <c r="P56" s="344" t="s">
        <v>80</v>
      </c>
      <c r="Q56" s="345"/>
      <c r="R56" s="345"/>
      <c r="S56" s="345"/>
      <c r="T56" s="345"/>
      <c r="U56" s="345"/>
      <c r="V56" s="345"/>
      <c r="W56" s="345"/>
      <c r="X56" s="345"/>
      <c r="Y56" s="345"/>
      <c r="Z56" s="345"/>
      <c r="AA56" s="345"/>
      <c r="AB56" s="345"/>
      <c r="AC56" s="345"/>
      <c r="AD56" s="345"/>
      <c r="AE56" s="345"/>
      <c r="AF56" s="345"/>
      <c r="AG56" s="345"/>
      <c r="AH56" s="345"/>
      <c r="AI56" s="345"/>
      <c r="AJ56" s="346"/>
      <c r="AK56" s="204"/>
      <c r="AL56" s="353"/>
      <c r="AM56" s="114"/>
      <c r="AN56" s="114"/>
      <c r="AO56" s="114"/>
      <c r="AP56" s="114"/>
      <c r="AQ56" s="114"/>
      <c r="AR56" s="114"/>
      <c r="AS56" s="114"/>
      <c r="AT56" s="114"/>
      <c r="AU56" s="114"/>
      <c r="AV56" s="114"/>
      <c r="AW56" s="114"/>
      <c r="AX56" s="114"/>
      <c r="AY56" s="114"/>
      <c r="AZ56" s="114"/>
      <c r="BA56" s="114"/>
      <c r="BB56" s="114"/>
      <c r="BC56" s="114"/>
      <c r="BD56" s="114"/>
      <c r="BE56" s="114"/>
      <c r="BF56" s="114"/>
      <c r="BG56" s="114"/>
      <c r="BH56" s="114"/>
      <c r="BI56" s="114"/>
      <c r="BJ56" s="114"/>
      <c r="BK56" s="114"/>
      <c r="BL56" s="114"/>
      <c r="BM56" s="114"/>
      <c r="BN56" s="114"/>
      <c r="BO56" s="114"/>
      <c r="BP56" s="114"/>
      <c r="BQ56" s="114"/>
      <c r="BR56" s="343"/>
      <c r="BS56" s="343"/>
      <c r="BT56" s="343"/>
      <c r="BU56" s="343"/>
      <c r="BV56" s="343"/>
      <c r="BW56" s="343"/>
      <c r="BX56" s="343"/>
      <c r="BY56" s="343"/>
      <c r="BZ56" s="343"/>
      <c r="CA56" s="343"/>
      <c r="CB56" s="343"/>
      <c r="CC56" s="343"/>
      <c r="CD56" s="343"/>
      <c r="CE56" s="343"/>
      <c r="CF56" s="343"/>
      <c r="CG56" s="343"/>
      <c r="CH56" s="51"/>
      <c r="CI56" s="51"/>
      <c r="CP56" s="367"/>
      <c r="CQ56" s="368"/>
      <c r="CR56" s="394"/>
      <c r="CS56" s="395"/>
      <c r="CT56" s="398"/>
      <c r="CU56" s="399"/>
      <c r="CV56" s="344"/>
      <c r="CW56" s="346"/>
      <c r="CX56" s="385"/>
      <c r="CY56" s="386"/>
      <c r="CZ56" s="47"/>
      <c r="DA56" s="47"/>
    </row>
    <row r="57" spans="1:110" ht="28.5" customHeight="1" thickBot="1" x14ac:dyDescent="0.25">
      <c r="A57" s="15"/>
      <c r="B57" s="108">
        <f t="shared" si="0"/>
        <v>40</v>
      </c>
      <c r="C57" s="126">
        <v>3</v>
      </c>
      <c r="D57" s="380" t="s">
        <v>73</v>
      </c>
      <c r="E57" s="381"/>
      <c r="F57" s="381"/>
      <c r="G57" s="381"/>
      <c r="H57" s="381"/>
      <c r="I57" s="381"/>
      <c r="J57" s="381"/>
      <c r="K57" s="381"/>
      <c r="L57" s="381"/>
      <c r="M57" s="381"/>
      <c r="N57" s="382"/>
      <c r="O57" s="105"/>
      <c r="P57" s="354" t="s">
        <v>77</v>
      </c>
      <c r="Q57" s="355"/>
      <c r="R57" s="355"/>
      <c r="S57" s="355"/>
      <c r="T57" s="355"/>
      <c r="U57" s="355"/>
      <c r="V57" s="355"/>
      <c r="W57" s="355"/>
      <c r="X57" s="355"/>
      <c r="Y57" s="355"/>
      <c r="Z57" s="355"/>
      <c r="AA57" s="355"/>
      <c r="AB57" s="355"/>
      <c r="AC57" s="355"/>
      <c r="AD57" s="355"/>
      <c r="AE57" s="355"/>
      <c r="AF57" s="355"/>
      <c r="AG57" s="355"/>
      <c r="AH57" s="355"/>
      <c r="AI57" s="355"/>
      <c r="AJ57" s="356"/>
      <c r="AK57" s="204"/>
      <c r="AL57" s="353"/>
      <c r="AM57" s="114"/>
      <c r="AN57" s="114"/>
      <c r="AO57" s="114"/>
      <c r="AP57" s="114"/>
      <c r="AQ57" s="114"/>
      <c r="AR57" s="114"/>
      <c r="AS57" s="114"/>
      <c r="AT57" s="114"/>
      <c r="AU57" s="114"/>
      <c r="AV57" s="114"/>
      <c r="AW57" s="114"/>
      <c r="AX57" s="114"/>
      <c r="AY57" s="114"/>
      <c r="AZ57" s="114"/>
      <c r="BA57" s="114"/>
      <c r="BB57" s="114"/>
      <c r="BC57" s="114"/>
      <c r="BD57" s="114"/>
      <c r="BE57" s="114"/>
      <c r="BF57" s="114"/>
      <c r="BG57" s="114"/>
      <c r="BH57" s="114"/>
      <c r="BI57" s="114"/>
      <c r="BJ57" s="114"/>
      <c r="BK57" s="114"/>
      <c r="BL57" s="114"/>
      <c r="BM57" s="114"/>
      <c r="BN57" s="114"/>
      <c r="BO57" s="114"/>
      <c r="BP57" s="114"/>
      <c r="BQ57" s="114"/>
      <c r="BR57" s="400"/>
      <c r="BS57" s="400"/>
      <c r="BT57" s="400"/>
      <c r="BU57" s="400"/>
      <c r="BV57" s="400"/>
      <c r="BW57" s="400"/>
      <c r="BX57" s="400"/>
      <c r="BY57" s="400"/>
      <c r="BZ57" s="400"/>
      <c r="CA57" s="400"/>
      <c r="CB57" s="400"/>
      <c r="CC57" s="400"/>
      <c r="CD57" s="400"/>
      <c r="CE57" s="400"/>
      <c r="CF57" s="400"/>
      <c r="CG57" s="400"/>
      <c r="CH57" s="53"/>
      <c r="CI57" s="53"/>
      <c r="CP57" s="212" t="s">
        <v>31</v>
      </c>
      <c r="CQ57" s="213" t="s">
        <v>32</v>
      </c>
      <c r="CR57" s="172" t="s">
        <v>31</v>
      </c>
      <c r="CS57" s="173" t="s">
        <v>32</v>
      </c>
      <c r="CT57" s="208" t="s">
        <v>31</v>
      </c>
      <c r="CU57" s="209" t="s">
        <v>32</v>
      </c>
      <c r="CV57" s="210" t="s">
        <v>31</v>
      </c>
      <c r="CW57" s="211" t="s">
        <v>32</v>
      </c>
      <c r="CX57" s="165" t="s">
        <v>31</v>
      </c>
      <c r="CY57" s="152" t="s">
        <v>32</v>
      </c>
      <c r="CZ57" s="37"/>
      <c r="DA57" s="37"/>
    </row>
    <row r="58" spans="1:110" ht="15" customHeight="1" thickBot="1" x14ac:dyDescent="0.3">
      <c r="A58" s="15"/>
      <c r="B58" s="79" t="s">
        <v>17</v>
      </c>
      <c r="C58" s="80">
        <f>SUM(C18:C57)</f>
        <v>42</v>
      </c>
      <c r="D58" s="15"/>
      <c r="E58" s="37"/>
      <c r="F58" s="341"/>
      <c r="G58" s="341"/>
      <c r="H58" s="341"/>
      <c r="I58" s="341"/>
      <c r="J58" s="341"/>
      <c r="K58" s="341"/>
      <c r="L58" s="341"/>
      <c r="M58" s="341"/>
      <c r="N58" s="341"/>
      <c r="O58" s="341"/>
      <c r="P58" s="341"/>
      <c r="Q58" s="341"/>
      <c r="R58" s="341"/>
      <c r="S58" s="341"/>
      <c r="T58" s="341"/>
      <c r="U58" s="341"/>
      <c r="V58" s="341"/>
      <c r="W58" s="341"/>
      <c r="X58" s="341"/>
      <c r="Y58" s="341"/>
      <c r="Z58" s="341"/>
      <c r="AA58" s="341"/>
      <c r="AB58" s="341"/>
      <c r="AC58" s="341"/>
      <c r="AD58" s="341"/>
      <c r="AE58" s="341"/>
      <c r="AF58" s="341"/>
      <c r="AG58" s="341"/>
      <c r="AH58" s="341"/>
      <c r="AI58" s="341"/>
      <c r="AJ58" s="341"/>
      <c r="AK58" s="341"/>
      <c r="AL58" s="341"/>
      <c r="AM58" s="341"/>
      <c r="AN58" s="341"/>
      <c r="AO58" s="341"/>
      <c r="AP58" s="341"/>
      <c r="AQ58" s="341"/>
      <c r="AR58" s="341"/>
      <c r="AS58" s="341"/>
      <c r="AT58" s="341"/>
      <c r="AU58" s="341"/>
      <c r="AV58" s="341"/>
      <c r="AW58" s="341"/>
      <c r="AX58" s="341"/>
      <c r="AY58" s="341"/>
      <c r="AZ58" s="341"/>
      <c r="BA58" s="341"/>
      <c r="BB58" s="341"/>
      <c r="BC58" s="341"/>
      <c r="BD58" s="341"/>
      <c r="BE58" s="341"/>
      <c r="BF58" s="341"/>
      <c r="BG58" s="341"/>
      <c r="BH58" s="341"/>
      <c r="BI58" s="341"/>
      <c r="BJ58" s="341"/>
      <c r="BK58" s="341"/>
      <c r="BL58" s="341"/>
      <c r="BM58" s="341"/>
      <c r="BN58" s="341"/>
      <c r="BO58" s="341"/>
      <c r="BP58" s="341"/>
      <c r="BQ58" s="341"/>
      <c r="BR58" s="341"/>
      <c r="BS58" s="341"/>
      <c r="BT58" s="341"/>
      <c r="BU58" s="341"/>
      <c r="BV58" s="341"/>
      <c r="BW58" s="341"/>
      <c r="BX58" s="341"/>
      <c r="BY58" s="341"/>
      <c r="BZ58" s="341"/>
      <c r="CA58" s="341"/>
      <c r="CB58" s="341"/>
      <c r="CC58" s="341"/>
      <c r="CD58" s="341"/>
      <c r="CE58" s="341"/>
      <c r="CF58" s="341"/>
      <c r="CG58" s="341"/>
      <c r="CH58" s="341"/>
      <c r="CI58" s="341"/>
      <c r="CJ58" s="341"/>
      <c r="CK58" s="106"/>
      <c r="CL58" s="207"/>
      <c r="CM58" s="207"/>
      <c r="CN58" s="207"/>
      <c r="CO58" s="214" t="s">
        <v>82</v>
      </c>
      <c r="CP58" s="186">
        <f>COUNTIF($CQ$69:$CQ$115, "B")</f>
        <v>0</v>
      </c>
      <c r="CQ58" s="177" t="e">
        <f>COUNTIF($CQ$69:$CQ$115,"B")/COUNTIF($E$69:$E$115,"P")</f>
        <v>#DIV/0!</v>
      </c>
      <c r="CR58" s="186">
        <f>COUNTIF($CS$69:$CS$115,"B")</f>
        <v>0</v>
      </c>
      <c r="CS58" s="178" t="e">
        <f>COUNTIF($CS$69:$CS$115,"B")/COUNTIF($E$69:$E$115,"P")</f>
        <v>#DIV/0!</v>
      </c>
      <c r="CT58" s="187">
        <f>COUNTIF($CU$69:$CU$115,"B")</f>
        <v>0</v>
      </c>
      <c r="CU58" s="177" t="e">
        <f>COUNTIF($CU$69:$CU$115,"B")/COUNTIF($E$69:$E$115,"P")</f>
        <v>#DIV/0!</v>
      </c>
      <c r="CV58" s="188">
        <f>COUNTIF($CW$69:$CW$115,"B")</f>
        <v>0</v>
      </c>
      <c r="CW58" s="178" t="e">
        <f>COUNTIF($CW$69:$CW$115,"B")/COUNTIF($E$69:$E$115,"P")</f>
        <v>#DIV/0!</v>
      </c>
      <c r="CX58" s="179">
        <f t="shared" ref="CX58:CY61" si="1">CR58</f>
        <v>0</v>
      </c>
      <c r="CY58" s="178" t="e">
        <f t="shared" si="1"/>
        <v>#DIV/0!</v>
      </c>
      <c r="CZ58" s="37"/>
      <c r="DA58" s="37"/>
      <c r="DB58" s="37"/>
      <c r="DE58" s="44"/>
      <c r="DF58" s="44"/>
    </row>
    <row r="59" spans="1:110" ht="15" customHeight="1" thickBot="1" x14ac:dyDescent="0.3">
      <c r="B59" s="15"/>
      <c r="C59" s="15"/>
      <c r="I59" s="44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  <c r="AA59" s="56"/>
      <c r="AB59" s="56"/>
      <c r="AC59" s="56"/>
      <c r="AD59" s="56"/>
      <c r="AE59" s="56"/>
      <c r="AF59" s="56"/>
      <c r="AG59" s="56"/>
      <c r="AH59" s="56"/>
      <c r="AI59" s="56"/>
      <c r="AJ59" s="56"/>
      <c r="AK59" s="56"/>
      <c r="AL59" s="56"/>
      <c r="AM59" s="56"/>
      <c r="CL59" s="207"/>
      <c r="CM59" s="207"/>
      <c r="CN59" s="207"/>
      <c r="CO59" s="214" t="s">
        <v>83</v>
      </c>
      <c r="CP59" s="189">
        <f>COUNTIF($CQ$69:$CQ$115, "MB")</f>
        <v>0</v>
      </c>
      <c r="CQ59" s="180" t="e">
        <f>COUNTIF($CQ$69:$CQ$115,"MB")/COUNTIF($E$69:$E$115,"P")</f>
        <v>#DIV/0!</v>
      </c>
      <c r="CR59" s="189">
        <f>COUNTIF($CS$69:$CS$115,"MB")</f>
        <v>0</v>
      </c>
      <c r="CS59" s="181" t="e">
        <f>COUNTIF($CS$69:$CS$115,"MB")/COUNTIF($E$69:$E$115,"P")</f>
        <v>#DIV/0!</v>
      </c>
      <c r="CT59" s="190">
        <f>COUNTIF($CU$69:$CU$115,"MB")</f>
        <v>0</v>
      </c>
      <c r="CU59" s="180" t="e">
        <f>COUNTIF($CU$69:$CU$115,"MB")/COUNTIF($E$69:$E$115,"P")</f>
        <v>#DIV/0!</v>
      </c>
      <c r="CV59" s="191">
        <f>COUNTIF($CW$69:$CW$115,"MB")</f>
        <v>0</v>
      </c>
      <c r="CW59" s="181" t="e">
        <f>COUNTIF($CW$69:$CW$115,"MB")/COUNTIF($E$69:$E$115,"P")</f>
        <v>#DIV/0!</v>
      </c>
      <c r="CX59" s="182">
        <f t="shared" si="1"/>
        <v>0</v>
      </c>
      <c r="CY59" s="181" t="e">
        <f t="shared" si="1"/>
        <v>#DIV/0!</v>
      </c>
    </row>
    <row r="60" spans="1:110" ht="15" customHeight="1" thickBot="1" x14ac:dyDescent="0.3">
      <c r="D60" s="117" t="s">
        <v>44</v>
      </c>
      <c r="E60" s="82">
        <v>250</v>
      </c>
      <c r="F60" s="118">
        <f>E60/F62</f>
        <v>9.9206349206349209</v>
      </c>
      <c r="G60" s="28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6"/>
      <c r="AB60" s="56"/>
      <c r="AC60" s="56"/>
      <c r="AD60" s="56"/>
      <c r="AE60" s="56"/>
      <c r="AF60" s="56"/>
      <c r="AG60" s="56"/>
      <c r="AH60" s="56"/>
      <c r="AI60" s="56"/>
      <c r="AJ60" s="56"/>
      <c r="AK60" s="56"/>
      <c r="AL60" s="56"/>
      <c r="AM60" s="56"/>
      <c r="AN60" s="56"/>
      <c r="AO60" s="56"/>
      <c r="AP60" s="56"/>
      <c r="AQ60" s="56"/>
      <c r="AR60" s="56"/>
      <c r="AS60" s="56"/>
      <c r="AT60" s="56"/>
      <c r="AU60" s="56"/>
      <c r="AV60" s="56"/>
      <c r="AW60" s="56"/>
      <c r="AX60" s="56"/>
      <c r="AY60" s="56"/>
      <c r="AZ60" s="56"/>
      <c r="BA60" s="56"/>
      <c r="BB60" s="56"/>
      <c r="BC60" s="56"/>
      <c r="BD60" s="56"/>
      <c r="BE60" s="56"/>
      <c r="BF60" s="56"/>
      <c r="BG60" s="56"/>
      <c r="BH60" s="56"/>
      <c r="BI60" s="56"/>
      <c r="BJ60" s="56"/>
      <c r="BK60" s="56"/>
      <c r="BL60" s="56"/>
      <c r="BM60" s="56"/>
      <c r="BN60" s="56"/>
      <c r="BO60" s="56"/>
      <c r="BP60" s="56"/>
      <c r="BQ60" s="56"/>
      <c r="BR60" s="56"/>
      <c r="BS60" s="56"/>
      <c r="BT60" s="56"/>
      <c r="BU60" s="56"/>
      <c r="BV60" s="56"/>
      <c r="CL60" s="207"/>
      <c r="CM60" s="207"/>
      <c r="CN60" s="207"/>
      <c r="CO60" s="214" t="s">
        <v>84</v>
      </c>
      <c r="CP60" s="189">
        <f>COUNTIF($CQ$69:$CQ$115, "MA")</f>
        <v>0</v>
      </c>
      <c r="CQ60" s="180" t="e">
        <f>COUNTIF($CQ$69:$CQ$115,"MA")/COUNTIF($E$69:$E$115,"P")</f>
        <v>#DIV/0!</v>
      </c>
      <c r="CR60" s="189">
        <f>COUNTIF($CS$69:$CS$115,"MA")</f>
        <v>0</v>
      </c>
      <c r="CS60" s="181" t="e">
        <f>COUNTIF($CS$69:$CS$115,"MA")/COUNTIF($E$69:$E$115,"P")</f>
        <v>#DIV/0!</v>
      </c>
      <c r="CT60" s="190">
        <f>COUNTIF($CU$69:$CU$115,"MA")</f>
        <v>0</v>
      </c>
      <c r="CU60" s="180" t="e">
        <f>COUNTIF($CU$69:$CU$115,"MA")/COUNTIF($E$69:$E$115,"P")</f>
        <v>#DIV/0!</v>
      </c>
      <c r="CV60" s="191">
        <f>COUNTIF($CW$69:$CW$115,"MA")</f>
        <v>0</v>
      </c>
      <c r="CW60" s="181" t="e">
        <f>COUNTIF($CW$69:$CW$115,"MA")/COUNTIF($E$69:$E$115,"P")</f>
        <v>#DIV/0!</v>
      </c>
      <c r="CX60" s="182">
        <f t="shared" si="1"/>
        <v>0</v>
      </c>
      <c r="CY60" s="181" t="e">
        <f t="shared" si="1"/>
        <v>#DIV/0!</v>
      </c>
    </row>
    <row r="61" spans="1:110" ht="15" customHeight="1" thickBot="1" x14ac:dyDescent="0.3">
      <c r="C61" s="3"/>
      <c r="D61" s="480" t="s">
        <v>6</v>
      </c>
      <c r="E61" s="480"/>
      <c r="F61" s="5">
        <f>C58</f>
        <v>42</v>
      </c>
      <c r="G61" s="29"/>
      <c r="H61" s="15"/>
      <c r="I61" s="15"/>
      <c r="L61" s="48"/>
      <c r="M61" s="135"/>
      <c r="N61" s="135"/>
      <c r="O61" s="135"/>
      <c r="P61" s="135"/>
      <c r="Q61" s="135"/>
      <c r="R61" s="135"/>
      <c r="S61" s="135"/>
      <c r="T61" s="135"/>
      <c r="U61" s="135"/>
      <c r="V61" s="135"/>
      <c r="W61" s="135"/>
      <c r="AB61" s="48"/>
      <c r="AC61" s="48"/>
      <c r="CL61" s="207"/>
      <c r="CM61" s="207"/>
      <c r="CN61" s="207"/>
      <c r="CO61" s="215" t="s">
        <v>85</v>
      </c>
      <c r="CP61" s="192">
        <f>COUNTIF($CQ$69:$CQ$115, "A")</f>
        <v>0</v>
      </c>
      <c r="CQ61" s="183" t="e">
        <f>COUNTIF($CQ$69:$CQ$115,"A")/COUNTIF($E$69:$E$115,"P")</f>
        <v>#DIV/0!</v>
      </c>
      <c r="CR61" s="192">
        <f>COUNTIF($CS$69:$CS$115,"A")</f>
        <v>0</v>
      </c>
      <c r="CS61" s="184" t="e">
        <f>COUNTIF($CS$69:$CS$115,"A")/COUNTIF($E$69:$E$115,"P")</f>
        <v>#DIV/0!</v>
      </c>
      <c r="CT61" s="193">
        <f>COUNTIF($CU$69:$CU$115,"A")</f>
        <v>0</v>
      </c>
      <c r="CU61" s="183" t="e">
        <f>COUNTIF($CU$69:$CU$115,"A")/COUNTIF($E$69:$E$115,"P")</f>
        <v>#DIV/0!</v>
      </c>
      <c r="CV61" s="194">
        <f>COUNTIF($CW$69:$CW$115,"A")</f>
        <v>0</v>
      </c>
      <c r="CW61" s="184" t="e">
        <f>COUNTIF($CW$69:$CW$115,"A")/COUNTIF($E$69:$E$115,"P")</f>
        <v>#DIV/0!</v>
      </c>
      <c r="CX61" s="185">
        <f t="shared" si="1"/>
        <v>0</v>
      </c>
      <c r="CY61" s="184" t="e">
        <f t="shared" si="1"/>
        <v>#DIV/0!</v>
      </c>
    </row>
    <row r="62" spans="1:110" ht="12.75" customHeight="1" x14ac:dyDescent="0.2">
      <c r="C62" s="3"/>
      <c r="D62" s="403" t="s">
        <v>9</v>
      </c>
      <c r="E62" s="404"/>
      <c r="F62" s="5">
        <f>F61*0.6</f>
        <v>25.2</v>
      </c>
      <c r="G62" s="29"/>
      <c r="H62" s="15"/>
      <c r="I62" s="15"/>
      <c r="J62" s="110"/>
      <c r="K62" s="110"/>
      <c r="L62" s="110"/>
      <c r="M62" s="110"/>
      <c r="N62" s="110"/>
      <c r="O62" s="110"/>
      <c r="P62" s="110"/>
      <c r="Q62" s="110"/>
      <c r="R62" s="110"/>
      <c r="S62" s="110"/>
      <c r="T62" s="110"/>
      <c r="U62" s="110"/>
      <c r="V62" s="110"/>
      <c r="W62" s="110"/>
      <c r="X62" s="110"/>
      <c r="Y62" s="110"/>
      <c r="Z62" s="110"/>
      <c r="AA62" s="110"/>
      <c r="AB62" s="110"/>
      <c r="AC62" s="110"/>
    </row>
    <row r="63" spans="1:110" ht="12.75" customHeight="1" thickBot="1" x14ac:dyDescent="0.25">
      <c r="C63" s="15"/>
      <c r="D63" s="62"/>
      <c r="E63" s="62"/>
      <c r="F63" s="64"/>
      <c r="G63" s="63"/>
      <c r="H63" s="15"/>
      <c r="I63" s="15"/>
      <c r="J63" s="110"/>
      <c r="K63" s="110"/>
      <c r="L63" s="110"/>
      <c r="M63" s="135"/>
      <c r="N63" s="135"/>
      <c r="O63" s="135"/>
      <c r="P63" s="135"/>
      <c r="Q63" s="135"/>
      <c r="R63" s="135"/>
      <c r="S63" s="135"/>
      <c r="T63" s="135"/>
      <c r="U63" s="135"/>
      <c r="V63" s="135"/>
      <c r="W63" s="135"/>
      <c r="X63" s="48"/>
      <c r="Y63" s="48"/>
      <c r="Z63" s="48"/>
      <c r="AA63" s="48"/>
      <c r="AB63" s="48"/>
    </row>
    <row r="64" spans="1:110" ht="12.75" customHeight="1" thickBot="1" x14ac:dyDescent="0.25">
      <c r="D64" s="15"/>
      <c r="E64" s="37"/>
      <c r="F64" s="65"/>
      <c r="G64" s="66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5"/>
      <c r="AI64" s="65"/>
      <c r="AJ64" s="65"/>
      <c r="AK64" s="65"/>
      <c r="AL64" s="65"/>
      <c r="AM64" s="65"/>
      <c r="AN64" s="65"/>
      <c r="AO64" s="65"/>
      <c r="AP64" s="65"/>
      <c r="AQ64" s="65"/>
      <c r="AR64" s="65"/>
      <c r="AS64" s="65"/>
      <c r="AT64" s="65"/>
      <c r="AU64" s="65"/>
      <c r="AV64" s="65"/>
      <c r="AW64" s="65"/>
      <c r="AX64" s="65"/>
      <c r="AY64" s="65"/>
      <c r="AZ64" s="65"/>
      <c r="BA64" s="65"/>
      <c r="BB64" s="65"/>
      <c r="BC64" s="65"/>
      <c r="BD64" s="65"/>
      <c r="BE64" s="65"/>
      <c r="BF64" s="65"/>
      <c r="BG64" s="65"/>
      <c r="BH64" s="65"/>
      <c r="BI64" s="65"/>
      <c r="BJ64" s="65"/>
      <c r="BK64" s="65"/>
      <c r="BL64" s="65"/>
      <c r="BM64" s="65"/>
      <c r="BN64" s="65"/>
      <c r="BO64" s="65"/>
      <c r="BP64" s="65"/>
      <c r="BQ64" s="65"/>
      <c r="BR64" s="65"/>
      <c r="BS64" s="65"/>
      <c r="BT64" s="65"/>
      <c r="BU64" s="65"/>
      <c r="BV64" s="65"/>
      <c r="BW64" s="65"/>
      <c r="BX64" s="65"/>
      <c r="BY64" s="65"/>
      <c r="BZ64" s="65"/>
      <c r="CA64" s="65"/>
      <c r="CB64" s="65"/>
      <c r="CC64" s="65"/>
      <c r="CD64" s="65"/>
      <c r="CE64" s="65"/>
      <c r="CF64" s="65"/>
      <c r="CG64" s="65"/>
      <c r="CH64" s="2"/>
      <c r="CI64" s="2"/>
      <c r="CJ64" s="2"/>
      <c r="CK64" s="2"/>
      <c r="CL64" s="2"/>
      <c r="CM64" s="15"/>
      <c r="CN64" s="15"/>
      <c r="CO64" s="15"/>
      <c r="CP64" s="410" t="s">
        <v>40</v>
      </c>
      <c r="CQ64" s="411"/>
      <c r="CR64" s="411"/>
      <c r="CS64" s="411"/>
      <c r="CT64" s="411"/>
      <c r="CU64" s="411"/>
      <c r="CV64" s="411"/>
      <c r="CW64" s="411"/>
      <c r="CX64" s="411"/>
      <c r="CY64" s="412"/>
      <c r="CZ64" s="15"/>
      <c r="DA64" s="15"/>
    </row>
    <row r="65" spans="1:113" ht="67.5" customHeight="1" x14ac:dyDescent="0.2">
      <c r="B65" s="15"/>
      <c r="C65" s="15"/>
      <c r="D65" s="15"/>
      <c r="E65" s="40"/>
      <c r="F65" s="478" t="s">
        <v>30</v>
      </c>
      <c r="G65" s="479"/>
      <c r="H65" s="479"/>
      <c r="I65" s="479"/>
      <c r="J65" s="479"/>
      <c r="K65" s="479"/>
      <c r="L65" s="479"/>
      <c r="M65" s="479"/>
      <c r="N65" s="479"/>
      <c r="O65" s="479"/>
      <c r="P65" s="479"/>
      <c r="Q65" s="479"/>
      <c r="R65" s="479"/>
      <c r="S65" s="479"/>
      <c r="T65" s="479"/>
      <c r="U65" s="479"/>
      <c r="V65" s="479"/>
      <c r="W65" s="479"/>
      <c r="X65" s="479"/>
      <c r="Y65" s="479"/>
      <c r="Z65" s="479"/>
      <c r="AA65" s="479"/>
      <c r="AB65" s="479"/>
      <c r="AC65" s="479"/>
      <c r="AD65" s="479"/>
      <c r="AE65" s="479"/>
      <c r="AF65" s="479"/>
      <c r="AG65" s="479"/>
      <c r="AH65" s="479"/>
      <c r="AI65" s="479"/>
      <c r="AJ65" s="479"/>
      <c r="AK65" s="479"/>
      <c r="AL65" s="479"/>
      <c r="AM65" s="479"/>
      <c r="AN65" s="479"/>
      <c r="AO65" s="479"/>
      <c r="AP65" s="479"/>
      <c r="AQ65" s="479"/>
      <c r="AR65" s="479"/>
      <c r="AS65" s="479"/>
      <c r="AT65" s="479"/>
      <c r="AU65" s="479"/>
      <c r="AV65" s="479"/>
      <c r="AW65" s="479"/>
      <c r="AX65" s="479"/>
      <c r="AY65" s="479"/>
      <c r="AZ65" s="479"/>
      <c r="BA65" s="479"/>
      <c r="BB65" s="479"/>
      <c r="BC65" s="479"/>
      <c r="BD65" s="479"/>
      <c r="BE65" s="479"/>
      <c r="BF65" s="479"/>
      <c r="BG65" s="479"/>
      <c r="BH65" s="479"/>
      <c r="BI65" s="479"/>
      <c r="BJ65" s="479"/>
      <c r="BK65" s="479"/>
      <c r="BL65" s="479"/>
      <c r="BM65" s="479"/>
      <c r="BN65" s="479"/>
      <c r="BO65" s="479"/>
      <c r="BP65" s="479"/>
      <c r="BQ65" s="479"/>
      <c r="BR65" s="479"/>
      <c r="BS65" s="479"/>
      <c r="BT65" s="479"/>
      <c r="BU65" s="479"/>
      <c r="BV65" s="479"/>
      <c r="BW65" s="479"/>
      <c r="BX65" s="479"/>
      <c r="BY65" s="479"/>
      <c r="BZ65" s="479"/>
      <c r="CA65" s="479"/>
      <c r="CB65" s="479"/>
      <c r="CC65" s="479"/>
      <c r="CD65" s="479"/>
      <c r="CE65" s="479"/>
      <c r="CF65" s="479"/>
      <c r="CG65" s="479"/>
      <c r="CH65" s="405" t="s">
        <v>21</v>
      </c>
      <c r="CI65" s="405" t="s">
        <v>22</v>
      </c>
      <c r="CJ65" s="413" t="s">
        <v>16</v>
      </c>
      <c r="CK65" s="417" t="s">
        <v>43</v>
      </c>
      <c r="CL65" s="369" t="s">
        <v>14</v>
      </c>
      <c r="CM65" s="206"/>
      <c r="CN65" s="206"/>
      <c r="CO65" s="205"/>
      <c r="CP65" s="365" t="str">
        <f>P38</f>
        <v>1) Reflexión sobre el texto (estructura y propósito).</v>
      </c>
      <c r="CQ65" s="366"/>
      <c r="CR65" s="392" t="str">
        <f>P57</f>
        <v>2) Reflexión sobre el contenido del texto (argumentación).</v>
      </c>
      <c r="CS65" s="393"/>
      <c r="CT65" s="396" t="str">
        <f>P24</f>
        <v>3) Extracción de información explícita.</v>
      </c>
      <c r="CU65" s="397"/>
      <c r="CV65" s="390" t="str">
        <f>P18</f>
        <v>4) Extracción de información implícita.</v>
      </c>
      <c r="CW65" s="391"/>
      <c r="CX65" s="408" t="s">
        <v>74</v>
      </c>
      <c r="CY65" s="409"/>
      <c r="DA65" s="48"/>
      <c r="DB65" s="15"/>
      <c r="DC65" s="38"/>
    </row>
    <row r="66" spans="1:113" ht="12.75" hidden="1" customHeight="1" x14ac:dyDescent="0.2">
      <c r="B66" s="15"/>
      <c r="C66" s="15"/>
      <c r="D66" s="15"/>
      <c r="E66" s="41" t="s">
        <v>23</v>
      </c>
      <c r="F66" s="7" t="s">
        <v>0</v>
      </c>
      <c r="G66" s="7"/>
      <c r="H66" s="7" t="s">
        <v>26</v>
      </c>
      <c r="I66" s="7"/>
      <c r="J66" s="7" t="s">
        <v>24</v>
      </c>
      <c r="K66" s="7"/>
      <c r="L66" s="7" t="s">
        <v>25</v>
      </c>
      <c r="M66" s="7"/>
      <c r="N66" s="7" t="s">
        <v>26</v>
      </c>
      <c r="O66" s="7"/>
      <c r="P66" s="7" t="s">
        <v>26</v>
      </c>
      <c r="Q66" s="7"/>
      <c r="R66" s="7" t="s">
        <v>0</v>
      </c>
      <c r="S66" s="7"/>
      <c r="T66" s="7" t="s">
        <v>25</v>
      </c>
      <c r="U66" s="7"/>
      <c r="V66" s="7" t="s">
        <v>26</v>
      </c>
      <c r="W66" s="7"/>
      <c r="X66" s="7" t="s">
        <v>0</v>
      </c>
      <c r="Y66" s="7"/>
      <c r="Z66" s="7" t="s">
        <v>24</v>
      </c>
      <c r="AA66" s="7"/>
      <c r="AB66" s="7" t="s">
        <v>0</v>
      </c>
      <c r="AC66" s="7"/>
      <c r="AD66" s="7" t="s">
        <v>26</v>
      </c>
      <c r="AE66" s="7"/>
      <c r="AF66" s="7" t="s">
        <v>25</v>
      </c>
      <c r="AG66" s="7"/>
      <c r="AH66" s="7" t="s">
        <v>24</v>
      </c>
      <c r="AI66" s="7"/>
      <c r="AJ66" s="7" t="s">
        <v>25</v>
      </c>
      <c r="AK66" s="7"/>
      <c r="AL66" s="7" t="s">
        <v>24</v>
      </c>
      <c r="AM66" s="7"/>
      <c r="AN66" s="7" t="s">
        <v>0</v>
      </c>
      <c r="AO66" s="7"/>
      <c r="AP66" s="7" t="s">
        <v>24</v>
      </c>
      <c r="AQ66" s="7"/>
      <c r="AR66" s="7" t="s">
        <v>25</v>
      </c>
      <c r="AS66" s="7"/>
      <c r="AT66" s="7" t="s">
        <v>24</v>
      </c>
      <c r="AU66" s="7"/>
      <c r="AV66" s="7" t="s">
        <v>25</v>
      </c>
      <c r="AW66" s="7"/>
      <c r="AX66" s="7" t="s">
        <v>26</v>
      </c>
      <c r="AY66" s="7"/>
      <c r="AZ66" s="7" t="s">
        <v>24</v>
      </c>
      <c r="BA66" s="7"/>
      <c r="BB66" s="7" t="s">
        <v>25</v>
      </c>
      <c r="BC66" s="7"/>
      <c r="BD66" s="7" t="s">
        <v>25</v>
      </c>
      <c r="BE66" s="7"/>
      <c r="BF66" s="7" t="s">
        <v>24</v>
      </c>
      <c r="BG66" s="7"/>
      <c r="BH66" s="7" t="s">
        <v>26</v>
      </c>
      <c r="BI66" s="7"/>
      <c r="BJ66" s="7" t="s">
        <v>25</v>
      </c>
      <c r="BK66" s="7"/>
      <c r="BL66" s="7" t="s">
        <v>24</v>
      </c>
      <c r="BM66" s="7"/>
      <c r="BN66" s="7" t="s">
        <v>25</v>
      </c>
      <c r="BO66" s="7"/>
      <c r="BP66" s="7" t="s">
        <v>25</v>
      </c>
      <c r="BQ66" s="7"/>
      <c r="BR66" s="7" t="s">
        <v>26</v>
      </c>
      <c r="BS66" s="7"/>
      <c r="BT66" s="7" t="s">
        <v>24</v>
      </c>
      <c r="BU66" s="7"/>
      <c r="BV66" s="7" t="s">
        <v>25</v>
      </c>
      <c r="BW66" s="7"/>
      <c r="BX66" s="7" t="s">
        <v>0</v>
      </c>
      <c r="BY66" s="7"/>
      <c r="BZ66" s="7" t="s">
        <v>0</v>
      </c>
      <c r="CA66" s="7"/>
      <c r="CB66" s="7" t="s">
        <v>24</v>
      </c>
      <c r="CC66" s="7"/>
      <c r="CD66" s="7" t="s">
        <v>26</v>
      </c>
      <c r="CE66" s="7"/>
      <c r="CF66" s="7"/>
      <c r="CG66" s="7"/>
      <c r="CH66" s="406"/>
      <c r="CI66" s="406"/>
      <c r="CJ66" s="414"/>
      <c r="CK66" s="418"/>
      <c r="CL66" s="369"/>
      <c r="CM66" s="206"/>
      <c r="CN66" s="206"/>
      <c r="CO66" s="205"/>
      <c r="CP66" s="367"/>
      <c r="CQ66" s="368"/>
      <c r="CR66" s="394"/>
      <c r="CS66" s="395"/>
      <c r="CT66" s="398"/>
      <c r="CU66" s="399"/>
      <c r="CV66" s="344"/>
      <c r="CW66" s="346"/>
      <c r="CX66" s="198"/>
      <c r="CY66" s="199"/>
      <c r="DA66" s="48"/>
      <c r="DB66" s="15"/>
      <c r="DC66" s="38"/>
    </row>
    <row r="67" spans="1:113" ht="14.25" hidden="1" customHeight="1" x14ac:dyDescent="0.2">
      <c r="B67" s="2"/>
      <c r="C67" s="2"/>
      <c r="D67" s="2"/>
      <c r="E67" s="41"/>
      <c r="F67" s="68">
        <v>1</v>
      </c>
      <c r="G67" s="68"/>
      <c r="H67" s="68">
        <v>1</v>
      </c>
      <c r="I67" s="68"/>
      <c r="J67" s="68">
        <v>1</v>
      </c>
      <c r="K67" s="68"/>
      <c r="L67" s="68">
        <v>1</v>
      </c>
      <c r="M67" s="68"/>
      <c r="N67" s="68">
        <v>1</v>
      </c>
      <c r="O67" s="68"/>
      <c r="P67" s="68">
        <v>1</v>
      </c>
      <c r="Q67" s="68"/>
      <c r="R67" s="68">
        <v>1</v>
      </c>
      <c r="S67" s="68"/>
      <c r="T67" s="68">
        <v>1</v>
      </c>
      <c r="U67" s="68"/>
      <c r="V67" s="68">
        <v>1</v>
      </c>
      <c r="W67" s="68"/>
      <c r="X67" s="68">
        <v>1</v>
      </c>
      <c r="Y67" s="68"/>
      <c r="Z67" s="68">
        <v>1</v>
      </c>
      <c r="AA67" s="68"/>
      <c r="AB67" s="68">
        <v>1</v>
      </c>
      <c r="AC67" s="68"/>
      <c r="AD67" s="68">
        <v>1</v>
      </c>
      <c r="AE67" s="68"/>
      <c r="AF67" s="68">
        <v>1</v>
      </c>
      <c r="AG67" s="68"/>
      <c r="AH67" s="68">
        <v>1</v>
      </c>
      <c r="AI67" s="68"/>
      <c r="AJ67" s="68">
        <v>1</v>
      </c>
      <c r="AK67" s="68"/>
      <c r="AL67" s="68">
        <v>1</v>
      </c>
      <c r="AM67" s="68"/>
      <c r="AN67" s="68">
        <v>1</v>
      </c>
      <c r="AO67" s="68"/>
      <c r="AP67" s="68">
        <v>1</v>
      </c>
      <c r="AQ67" s="68"/>
      <c r="AR67" s="68">
        <v>1</v>
      </c>
      <c r="AS67" s="68"/>
      <c r="AT67" s="68">
        <v>1</v>
      </c>
      <c r="AU67" s="68"/>
      <c r="AV67" s="68">
        <v>1</v>
      </c>
      <c r="AW67" s="68"/>
      <c r="AX67" s="68">
        <v>1</v>
      </c>
      <c r="AY67" s="68"/>
      <c r="AZ67" s="68">
        <v>1</v>
      </c>
      <c r="BA67" s="68"/>
      <c r="BB67" s="68">
        <v>1</v>
      </c>
      <c r="BC67" s="68"/>
      <c r="BD67" s="68">
        <v>1</v>
      </c>
      <c r="BE67" s="68"/>
      <c r="BF67" s="68">
        <v>1</v>
      </c>
      <c r="BG67" s="68"/>
      <c r="BH67" s="68">
        <v>1</v>
      </c>
      <c r="BI67" s="68"/>
      <c r="BJ67" s="68">
        <v>1</v>
      </c>
      <c r="BK67" s="68"/>
      <c r="BL67" s="68">
        <v>1</v>
      </c>
      <c r="BM67" s="68"/>
      <c r="BN67" s="68">
        <v>1</v>
      </c>
      <c r="BO67" s="68"/>
      <c r="BP67" s="68">
        <v>1</v>
      </c>
      <c r="BQ67" s="68"/>
      <c r="BR67" s="68">
        <v>1</v>
      </c>
      <c r="BS67" s="68"/>
      <c r="BT67" s="68">
        <v>1</v>
      </c>
      <c r="BU67" s="68"/>
      <c r="BV67" s="68">
        <v>1</v>
      </c>
      <c r="BW67" s="68"/>
      <c r="BX67" s="68">
        <v>1</v>
      </c>
      <c r="BY67" s="68"/>
      <c r="BZ67" s="68">
        <v>1</v>
      </c>
      <c r="CA67" s="68"/>
      <c r="CB67" s="68">
        <v>1</v>
      </c>
      <c r="CC67" s="68"/>
      <c r="CD67" s="68">
        <v>1</v>
      </c>
      <c r="CE67" s="68"/>
      <c r="CF67" s="68">
        <v>3</v>
      </c>
      <c r="CG67" s="68"/>
      <c r="CH67" s="406"/>
      <c r="CI67" s="406"/>
      <c r="CJ67" s="414"/>
      <c r="CK67" s="418"/>
      <c r="CL67" s="369"/>
      <c r="CM67" s="206"/>
      <c r="CN67" s="206"/>
      <c r="CO67" s="205"/>
      <c r="CP67" s="367"/>
      <c r="CQ67" s="368"/>
      <c r="CR67" s="394"/>
      <c r="CS67" s="395"/>
      <c r="CT67" s="398"/>
      <c r="CU67" s="399"/>
      <c r="CV67" s="344"/>
      <c r="CW67" s="346"/>
      <c r="CX67" s="198"/>
      <c r="CY67" s="199"/>
      <c r="DA67" s="48"/>
      <c r="DB67" s="15"/>
      <c r="DC67" s="38"/>
    </row>
    <row r="68" spans="1:113" ht="53.25" customHeight="1" thickBot="1" x14ac:dyDescent="0.25">
      <c r="A68" s="3"/>
      <c r="B68" s="14" t="s">
        <v>7</v>
      </c>
      <c r="C68" s="416" t="s">
        <v>11</v>
      </c>
      <c r="D68" s="416"/>
      <c r="E68" s="67" t="s">
        <v>34</v>
      </c>
      <c r="F68" s="111">
        <v>1</v>
      </c>
      <c r="G68" s="111"/>
      <c r="H68" s="111">
        <v>2</v>
      </c>
      <c r="I68" s="111"/>
      <c r="J68" s="111">
        <v>3</v>
      </c>
      <c r="K68" s="111"/>
      <c r="L68" s="111">
        <v>4</v>
      </c>
      <c r="M68" s="111"/>
      <c r="N68" s="111">
        <v>5</v>
      </c>
      <c r="O68" s="111"/>
      <c r="P68" s="111">
        <v>6</v>
      </c>
      <c r="Q68" s="111"/>
      <c r="R68" s="113">
        <v>7</v>
      </c>
      <c r="S68" s="113"/>
      <c r="T68" s="111">
        <v>8</v>
      </c>
      <c r="U68" s="111"/>
      <c r="V68" s="111">
        <v>9</v>
      </c>
      <c r="W68" s="111"/>
      <c r="X68" s="113">
        <v>10</v>
      </c>
      <c r="Y68" s="113"/>
      <c r="Z68" s="113">
        <v>11</v>
      </c>
      <c r="AA68" s="113"/>
      <c r="AB68" s="111">
        <v>12</v>
      </c>
      <c r="AC68" s="111"/>
      <c r="AD68" s="113">
        <v>13</v>
      </c>
      <c r="AE68" s="113"/>
      <c r="AF68" s="113">
        <v>14</v>
      </c>
      <c r="AG68" s="113"/>
      <c r="AH68" s="111">
        <v>15</v>
      </c>
      <c r="AI68" s="111"/>
      <c r="AJ68" s="111">
        <v>16</v>
      </c>
      <c r="AK68" s="111"/>
      <c r="AL68" s="113">
        <v>17</v>
      </c>
      <c r="AM68" s="113"/>
      <c r="AN68" s="111">
        <v>18</v>
      </c>
      <c r="AO68" s="111"/>
      <c r="AP68" s="111">
        <v>19</v>
      </c>
      <c r="AQ68" s="111"/>
      <c r="AR68" s="111">
        <v>20</v>
      </c>
      <c r="AS68" s="111"/>
      <c r="AT68" s="112">
        <v>21</v>
      </c>
      <c r="AU68" s="112"/>
      <c r="AV68" s="111">
        <v>22</v>
      </c>
      <c r="AW68" s="111"/>
      <c r="AX68" s="112">
        <v>23</v>
      </c>
      <c r="AY68" s="112"/>
      <c r="AZ68" s="111">
        <v>24</v>
      </c>
      <c r="BA68" s="111"/>
      <c r="BB68" s="111">
        <v>25</v>
      </c>
      <c r="BC68" s="111"/>
      <c r="BD68" s="111">
        <v>26</v>
      </c>
      <c r="BE68" s="111"/>
      <c r="BF68" s="113">
        <v>27</v>
      </c>
      <c r="BG68" s="113"/>
      <c r="BH68" s="111">
        <v>28</v>
      </c>
      <c r="BI68" s="111"/>
      <c r="BJ68" s="113">
        <v>29</v>
      </c>
      <c r="BK68" s="113"/>
      <c r="BL68" s="111">
        <v>30</v>
      </c>
      <c r="BM68" s="111"/>
      <c r="BN68" s="111">
        <v>31</v>
      </c>
      <c r="BO68" s="111"/>
      <c r="BP68" s="113">
        <v>32</v>
      </c>
      <c r="BQ68" s="113"/>
      <c r="BR68" s="111">
        <v>33</v>
      </c>
      <c r="BS68" s="111"/>
      <c r="BT68" s="111">
        <v>34</v>
      </c>
      <c r="BU68" s="111"/>
      <c r="BV68" s="111">
        <v>35</v>
      </c>
      <c r="BW68" s="111"/>
      <c r="BX68" s="111">
        <v>36</v>
      </c>
      <c r="BY68" s="111"/>
      <c r="BZ68" s="111">
        <v>37</v>
      </c>
      <c r="CA68" s="111"/>
      <c r="CB68" s="113">
        <v>38</v>
      </c>
      <c r="CC68" s="113"/>
      <c r="CD68" s="111">
        <v>39</v>
      </c>
      <c r="CE68" s="111"/>
      <c r="CF68" s="137">
        <v>40</v>
      </c>
      <c r="CG68" s="137"/>
      <c r="CH68" s="407"/>
      <c r="CI68" s="407"/>
      <c r="CJ68" s="415"/>
      <c r="CK68" s="419"/>
      <c r="CL68" s="369"/>
      <c r="CM68" s="331" t="s">
        <v>86</v>
      </c>
      <c r="CN68" s="331" t="s">
        <v>87</v>
      </c>
      <c r="CO68" s="332" t="s">
        <v>88</v>
      </c>
      <c r="CP68" s="212" t="s">
        <v>42</v>
      </c>
      <c r="CQ68" s="213" t="s">
        <v>14</v>
      </c>
      <c r="CR68" s="172" t="s">
        <v>42</v>
      </c>
      <c r="CS68" s="173" t="s">
        <v>14</v>
      </c>
      <c r="CT68" s="208" t="s">
        <v>42</v>
      </c>
      <c r="CU68" s="209" t="s">
        <v>14</v>
      </c>
      <c r="CV68" s="210" t="s">
        <v>42</v>
      </c>
      <c r="CW68" s="211" t="s">
        <v>14</v>
      </c>
      <c r="CX68" s="165" t="s">
        <v>42</v>
      </c>
      <c r="CY68" s="153" t="s">
        <v>14</v>
      </c>
      <c r="DA68" s="48"/>
      <c r="DB68" s="15"/>
      <c r="DC68" s="38"/>
    </row>
    <row r="69" spans="1:113" ht="12.75" customHeight="1" x14ac:dyDescent="0.2">
      <c r="A69" s="3"/>
      <c r="B69" s="5">
        <v>1</v>
      </c>
      <c r="C69" s="401"/>
      <c r="D69" s="402"/>
      <c r="E69" s="16"/>
      <c r="F69" s="76"/>
      <c r="G69" s="77">
        <f>IF(F69=$F$66,$F$67,0)</f>
        <v>0</v>
      </c>
      <c r="H69" s="76"/>
      <c r="I69" s="77">
        <f>IF(H69=$H$66,$H$67,0)</f>
        <v>0</v>
      </c>
      <c r="J69" s="76"/>
      <c r="K69" s="77">
        <f>IF(J69=$J$66,$J$67,0)</f>
        <v>0</v>
      </c>
      <c r="L69" s="76"/>
      <c r="M69" s="77">
        <f>IF(L69=$L$66,$L$67,0)</f>
        <v>0</v>
      </c>
      <c r="N69" s="76"/>
      <c r="O69" s="77">
        <f>IF(N69=$N$66,$N$67,0)</f>
        <v>0</v>
      </c>
      <c r="P69" s="76"/>
      <c r="Q69" s="77">
        <f>IF(P69=$P$66,$P$67,0)</f>
        <v>0</v>
      </c>
      <c r="R69" s="76"/>
      <c r="S69" s="77">
        <f>IF(R69=$R$66,$R$67,0)</f>
        <v>0</v>
      </c>
      <c r="T69" s="76"/>
      <c r="U69" s="77">
        <f>IF(T69=$T$66,$T$67,0)</f>
        <v>0</v>
      </c>
      <c r="V69" s="76"/>
      <c r="W69" s="77">
        <f>IF(V69=$V$66,$V$67,0)</f>
        <v>0</v>
      </c>
      <c r="X69" s="76"/>
      <c r="Y69" s="77">
        <f>IF(X69=$X$66,$X$67,0)</f>
        <v>0</v>
      </c>
      <c r="Z69" s="78"/>
      <c r="AA69" s="77">
        <f>IF(Z69=$Z$66,$Z$67,0)</f>
        <v>0</v>
      </c>
      <c r="AB69" s="78"/>
      <c r="AC69" s="77">
        <f t="shared" ref="AC69:AC115" si="2">IF(AB69=$AB$66,$AB$67,0)</f>
        <v>0</v>
      </c>
      <c r="AD69" s="78"/>
      <c r="AE69" s="77">
        <f t="shared" ref="AE69:AE115" si="3">IF(AD69=$AD$66,$AD$67,0)</f>
        <v>0</v>
      </c>
      <c r="AF69" s="78"/>
      <c r="AG69" s="77">
        <f t="shared" ref="AG69:AG113" si="4">IF(AF69=$AF$66,$AF$67,0)</f>
        <v>0</v>
      </c>
      <c r="AH69" s="78"/>
      <c r="AI69" s="77">
        <f>IF(AH69=$AH$66,$AH$67,0)</f>
        <v>0</v>
      </c>
      <c r="AJ69" s="78"/>
      <c r="AK69" s="77">
        <f>IF(AJ69=$AJ$66,$AJ$67,0)</f>
        <v>0</v>
      </c>
      <c r="AL69" s="78"/>
      <c r="AM69" s="77">
        <f t="shared" ref="AM69:AM115" si="5">IF(AL69=$AL$66,$AL$67,0)</f>
        <v>0</v>
      </c>
      <c r="AN69" s="76"/>
      <c r="AO69" s="77">
        <f t="shared" ref="AO69:AO114" si="6">IF(AN69=$AN$66,$AN$67,0)</f>
        <v>0</v>
      </c>
      <c r="AP69" s="76"/>
      <c r="AQ69" s="77">
        <f>IF(AP69=$AP$66,$AP$67,0)</f>
        <v>0</v>
      </c>
      <c r="AR69" s="78"/>
      <c r="AS69" s="77">
        <f>IF(AR69=$AR$66,$AR$67,0)</f>
        <v>0</v>
      </c>
      <c r="AT69" s="78"/>
      <c r="AU69" s="77">
        <f>IF(AT69=$AT$66,$AT$67,0)</f>
        <v>0</v>
      </c>
      <c r="AV69" s="78"/>
      <c r="AW69" s="77">
        <f>IF(AV69=$AV$66,$AV$67,0)</f>
        <v>0</v>
      </c>
      <c r="AX69" s="78"/>
      <c r="AY69" s="77">
        <f>IF(AX69=$AX$66,$AX$67,0)</f>
        <v>0</v>
      </c>
      <c r="AZ69" s="78"/>
      <c r="BA69" s="77">
        <f>IF(AZ69=$AZ$66,$AZ$67,0)</f>
        <v>0</v>
      </c>
      <c r="BB69" s="78"/>
      <c r="BC69" s="77">
        <f>IF(BB69=$BB$66,$BB$67,0)</f>
        <v>0</v>
      </c>
      <c r="BD69" s="78"/>
      <c r="BE69" s="77">
        <f>IF(BD69=$BD$66,$BD$67,0)</f>
        <v>0</v>
      </c>
      <c r="BF69" s="78"/>
      <c r="BG69" s="77">
        <f>IF(BF69=$BF$66,$BF$67,0)</f>
        <v>0</v>
      </c>
      <c r="BH69" s="78"/>
      <c r="BI69" s="77">
        <f>IF(BH69=$BH$66,$BH$67,0)</f>
        <v>0</v>
      </c>
      <c r="BJ69" s="78"/>
      <c r="BK69" s="77">
        <f>IF(BJ69=$BJ$66,$BJ$67,0)</f>
        <v>0</v>
      </c>
      <c r="BL69" s="78"/>
      <c r="BM69" s="77">
        <f>IF(BL69=$BL$66,$BL$67,0)</f>
        <v>0</v>
      </c>
      <c r="BN69" s="78"/>
      <c r="BO69" s="77">
        <f>IF(BN69=$BN$66,$BN$67,0)</f>
        <v>0</v>
      </c>
      <c r="BP69" s="78"/>
      <c r="BQ69" s="77">
        <f>IF(BP69=$BP$66,$BP$67,0)</f>
        <v>0</v>
      </c>
      <c r="BR69" s="78"/>
      <c r="BS69" s="77">
        <f>IF(BR69=$BR$66,$BR$67,0)</f>
        <v>0</v>
      </c>
      <c r="BT69" s="78"/>
      <c r="BU69" s="77">
        <f>IF(BT69=$BT$66,$BT$67,0)</f>
        <v>0</v>
      </c>
      <c r="BV69" s="78"/>
      <c r="BW69" s="128">
        <f>IF(BV69=$BV$66,$BV$67,0)</f>
        <v>0</v>
      </c>
      <c r="BX69" s="78"/>
      <c r="BY69" s="128">
        <f>IF(BX69=$BX$66,$BX$67,0)</f>
        <v>0</v>
      </c>
      <c r="BZ69" s="78"/>
      <c r="CA69" s="128">
        <f>IF(BZ69=$BZ$66,$BZ$67,0)</f>
        <v>0</v>
      </c>
      <c r="CB69" s="78"/>
      <c r="CC69" s="128">
        <f>IF(CB69=$CB$66,$CB$67,0)</f>
        <v>0</v>
      </c>
      <c r="CD69" s="78"/>
      <c r="CE69" s="128">
        <f>IF(CD69=$CD$66,$CD$67,0)</f>
        <v>0</v>
      </c>
      <c r="CF69" s="78"/>
      <c r="CG69" s="128"/>
      <c r="CH69" s="73">
        <f>IF((E69="P"),SUM(F69:CG69),0)</f>
        <v>0</v>
      </c>
      <c r="CI69" s="74">
        <f>(CH69*100)/F$61</f>
        <v>0</v>
      </c>
      <c r="CJ69" s="75">
        <f>IF(CH69&gt;=F$62,0.178571*CH69-0.5,0.079365*CH69+2)</f>
        <v>2</v>
      </c>
      <c r="CK69" s="75">
        <f>CH69*$F$60</f>
        <v>0</v>
      </c>
      <c r="CL69" s="5">
        <f t="shared" ref="CL69:CL115" si="7">IF($E$69:$E$115="P",IF(AND((CI69&lt;50),(CI69&gt;=0)),"INICIAL",IF(AND((CI69&lt;80),(CI69&gt;49)),"INTERMEDIO",IF(AND((CI69&lt;=100),(CI69&gt;79)),"AVANZADO"))),0)</f>
        <v>0</v>
      </c>
      <c r="CM69" s="333">
        <f>IF((E69="P"),ROUND(CJ69-$CJ$118,2),0)</f>
        <v>0</v>
      </c>
      <c r="CN69" s="334">
        <f>IF((E69="P"),ROUND(POWER(CM69,2),3),0)</f>
        <v>0</v>
      </c>
      <c r="CO69" s="335">
        <f>SUM(CN69:CN115)</f>
        <v>0</v>
      </c>
      <c r="CP69" s="140">
        <f>IF((E69="P"),(SUM(AT69:AU69)+SUM(AX69:AY69))/2,0)</f>
        <v>0</v>
      </c>
      <c r="CQ69" s="155">
        <f>IF($E$69:$E$115="P",IF(CP69&lt;=0.25,"B",IF(CP69&lt;=0.5,"MB",IF(CP69&lt;=0.75,"MA",IF(CP69&lt;=1,"A")))),0)</f>
        <v>0</v>
      </c>
      <c r="CR69" s="166">
        <f>IF((E69="P"),(SUM(CF69))/3,0)</f>
        <v>0</v>
      </c>
      <c r="CS69" s="167">
        <f>IF($E$69:$E$115="P",IF(CR69&lt;=0.25,"B",IF(CR69&lt;=0.5,"MB",IF(CR69&lt;=0.75,"MA",IF(CR69&lt;=1,"A")))),0)</f>
        <v>0</v>
      </c>
      <c r="CT69" s="161">
        <f>IF((E69="P"),(SUM(R69:S69)+SUM(X69:AA69)+SUM(AD69:AG69)+SUM(AL69:AM69)+SUM(BF69:BG69)+SUM(BJ69:BK69)+SUM(BP69:BQ69)+SUM(CB69:CC69))/10,0)</f>
        <v>0</v>
      </c>
      <c r="CU69" s="158">
        <f>IF($E$69:$E$115="P",IF(CT69&lt;=0.25,"B",IF(CT69&lt;=0.5,"MB",IF(CT69&lt;=0.75,"MA",IF(CT69&lt;=1,"A")))),0)</f>
        <v>0</v>
      </c>
      <c r="CV69" s="174">
        <f>IF((E69="P"),(SUM(F69:Q69)+SUM(T69:W69)+SUM(AB69:AC69)+SUM(AH69:AK69)+SUM(AN69:AS69)+SUM(AV69:AW69)+SUM(AZ69:BE69)+SUM(BH69:BI69)+SUM(BL69:BO69)+SUM(BR69:CA69)+SUM(CD69:CE69))/27,0)</f>
        <v>0</v>
      </c>
      <c r="CW69" s="155">
        <f>IF($E$69:$E$115="P",IF(CV69&lt;=0.25,"B",IF(CV69&lt;=0.5,"MB",IF(CV69&lt;=0.75,"MA",IF(CV69&lt;=1,"A")))),0)</f>
        <v>0</v>
      </c>
      <c r="CX69" s="321">
        <f>CR69</f>
        <v>0</v>
      </c>
      <c r="CY69" s="141">
        <f>CW69</f>
        <v>0</v>
      </c>
      <c r="DA69" s="48"/>
      <c r="DB69" s="15"/>
      <c r="DC69" s="38"/>
      <c r="DI69" s="154" t="str">
        <f>CP65</f>
        <v>1) Reflexión sobre el texto (estructura y propósito).</v>
      </c>
    </row>
    <row r="70" spans="1:113" ht="12.75" customHeight="1" x14ac:dyDescent="0.2">
      <c r="A70" s="3"/>
      <c r="B70" s="5">
        <v>2</v>
      </c>
      <c r="C70" s="401"/>
      <c r="D70" s="402"/>
      <c r="E70" s="16"/>
      <c r="F70" s="70"/>
      <c r="G70" s="71">
        <f t="shared" ref="G70:G115" si="8">IF(F70=$F$66,$F$67,0)</f>
        <v>0</v>
      </c>
      <c r="H70" s="70"/>
      <c r="I70" s="71">
        <f t="shared" ref="I70:I115" si="9">IF(H70=$H$66,$H$67,0)</f>
        <v>0</v>
      </c>
      <c r="J70" s="70"/>
      <c r="K70" s="71">
        <f t="shared" ref="K70:K115" si="10">IF(J70=$J$66,$J$67,0)</f>
        <v>0</v>
      </c>
      <c r="L70" s="70"/>
      <c r="M70" s="71">
        <f t="shared" ref="M70:M115" si="11">IF(L70=$L$66,$L$67,0)</f>
        <v>0</v>
      </c>
      <c r="N70" s="70"/>
      <c r="O70" s="71">
        <f t="shared" ref="O70:O115" si="12">IF(N70=$N$66,$N$67,0)</f>
        <v>0</v>
      </c>
      <c r="P70" s="70"/>
      <c r="Q70" s="71">
        <f t="shared" ref="Q70:Q115" si="13">IF(P70=$P$66,$P$67,0)</f>
        <v>0</v>
      </c>
      <c r="R70" s="70"/>
      <c r="S70" s="77">
        <f t="shared" ref="S70:S115" si="14">IF(R70=$R$66,$R$67,0)</f>
        <v>0</v>
      </c>
      <c r="T70" s="70"/>
      <c r="U70" s="77">
        <f t="shared" ref="U70:U115" si="15">IF(T70=$T$66,$T$67,0)</f>
        <v>0</v>
      </c>
      <c r="V70" s="70"/>
      <c r="W70" s="77">
        <f t="shared" ref="W70:W115" si="16">IF(V70=$V$66,$V$67,0)</f>
        <v>0</v>
      </c>
      <c r="X70" s="70"/>
      <c r="Y70" s="77">
        <f>IF(X70=$X$66,$X$67,0)</f>
        <v>0</v>
      </c>
      <c r="Z70" s="72"/>
      <c r="AA70" s="77">
        <f>IF(Z70=$Z$66,$Z$67,0)</f>
        <v>0</v>
      </c>
      <c r="AB70" s="72"/>
      <c r="AC70" s="77">
        <f t="shared" si="2"/>
        <v>0</v>
      </c>
      <c r="AD70" s="72"/>
      <c r="AE70" s="77">
        <f t="shared" si="3"/>
        <v>0</v>
      </c>
      <c r="AF70" s="72"/>
      <c r="AG70" s="77">
        <f t="shared" si="4"/>
        <v>0</v>
      </c>
      <c r="AH70" s="72"/>
      <c r="AI70" s="77">
        <f t="shared" ref="AI70:AI115" si="17">IF(AH70=$AH$66,$AH$67,0)</f>
        <v>0</v>
      </c>
      <c r="AJ70" s="72"/>
      <c r="AK70" s="77">
        <f t="shared" ref="AK70:AK115" si="18">IF(AJ70=$AJ$66,$AJ$67,0)</f>
        <v>0</v>
      </c>
      <c r="AL70" s="72"/>
      <c r="AM70" s="77">
        <f t="shared" si="5"/>
        <v>0</v>
      </c>
      <c r="AN70" s="70"/>
      <c r="AO70" s="77">
        <f t="shared" si="6"/>
        <v>0</v>
      </c>
      <c r="AP70" s="70"/>
      <c r="AQ70" s="77">
        <f t="shared" ref="AQ70:AQ114" si="19">IF(AP70=$AP$66,$AP$67,0)</f>
        <v>0</v>
      </c>
      <c r="AR70" s="78"/>
      <c r="AS70" s="77">
        <f t="shared" ref="AS70:AS115" si="20">IF(AR70=$AR$66,$AR$67,0)</f>
        <v>0</v>
      </c>
      <c r="AT70" s="78"/>
      <c r="AU70" s="77">
        <f t="shared" ref="AU70:AU115" si="21">IF(AT70=$AT$66,$AT$67,0)</f>
        <v>0</v>
      </c>
      <c r="AV70" s="78"/>
      <c r="AW70" s="77">
        <f t="shared" ref="AW70:AW115" si="22">IF(AV70=$AV$66,$AV$67,0)</f>
        <v>0</v>
      </c>
      <c r="AX70" s="78"/>
      <c r="AY70" s="77">
        <f t="shared" ref="AY70:AY115" si="23">IF(AX70=$AX$66,$AX$67,0)</f>
        <v>0</v>
      </c>
      <c r="AZ70" s="78"/>
      <c r="BA70" s="77">
        <f t="shared" ref="BA70:BA115" si="24">IF(AZ70=$AZ$66,$AZ$67,0)</f>
        <v>0</v>
      </c>
      <c r="BB70" s="78"/>
      <c r="BC70" s="77">
        <f t="shared" ref="BC70:BC115" si="25">IF(BB70=$BB$66,$BB$67,0)</f>
        <v>0</v>
      </c>
      <c r="BD70" s="78"/>
      <c r="BE70" s="77">
        <f t="shared" ref="BE70:BE115" si="26">IF(BD70=$BD$66,$BD$67,0)</f>
        <v>0</v>
      </c>
      <c r="BF70" s="78"/>
      <c r="BG70" s="77">
        <f t="shared" ref="BG70:BG115" si="27">IF(BF70=$BF$66,$BF$67,0)</f>
        <v>0</v>
      </c>
      <c r="BH70" s="78"/>
      <c r="BI70" s="77">
        <f t="shared" ref="BI70:BI115" si="28">IF(BH70=$BH$66,$BH$67,0)</f>
        <v>0</v>
      </c>
      <c r="BJ70" s="78"/>
      <c r="BK70" s="77">
        <f t="shared" ref="BK70:BK115" si="29">IF(BJ70=$BJ$66,$BJ$67,0)</f>
        <v>0</v>
      </c>
      <c r="BL70" s="78"/>
      <c r="BM70" s="77">
        <f t="shared" ref="BM70:BM115" si="30">IF(BL70=$BL$66,$BL$67,0)</f>
        <v>0</v>
      </c>
      <c r="BN70" s="78"/>
      <c r="BO70" s="77">
        <f t="shared" ref="BO70:BO115" si="31">IF(BN70=$BN$66,$BN$67,0)</f>
        <v>0</v>
      </c>
      <c r="BP70" s="78"/>
      <c r="BQ70" s="77">
        <f t="shared" ref="BQ70:BQ115" si="32">IF(BP70=$BP$66,$BP$67,0)</f>
        <v>0</v>
      </c>
      <c r="BR70" s="78"/>
      <c r="BS70" s="77">
        <f t="shared" ref="BS70:BS115" si="33">IF(BR70=$BR$66,$BR$67,0)</f>
        <v>0</v>
      </c>
      <c r="BT70" s="78"/>
      <c r="BU70" s="77">
        <f t="shared" ref="BU70:BU115" si="34">IF(BT70=$BT$66,$BT$67,0)</f>
        <v>0</v>
      </c>
      <c r="BV70" s="78"/>
      <c r="BW70" s="128">
        <f t="shared" ref="BW70:BW115" si="35">IF(BV70=$BV$66,$BV$67,0)</f>
        <v>0</v>
      </c>
      <c r="BX70" s="78"/>
      <c r="BY70" s="128">
        <f t="shared" ref="BY70:BY115" si="36">IF(BX70=$BX$66,$BX$67,0)</f>
        <v>0</v>
      </c>
      <c r="BZ70" s="78"/>
      <c r="CA70" s="128">
        <f t="shared" ref="CA70:CA115" si="37">IF(BZ70=$BZ$66,$BZ$67,0)</f>
        <v>0</v>
      </c>
      <c r="CB70" s="78"/>
      <c r="CC70" s="128">
        <f t="shared" ref="CC70:CC115" si="38">IF(CB70=$CB$66,$CB$67,0)</f>
        <v>0</v>
      </c>
      <c r="CD70" s="78"/>
      <c r="CE70" s="128">
        <f t="shared" ref="CE70:CE115" si="39">IF(CD70=$CD$66,$CD$67,0)</f>
        <v>0</v>
      </c>
      <c r="CF70" s="78"/>
      <c r="CG70" s="128"/>
      <c r="CH70" s="73">
        <f t="shared" ref="CH70:CH115" si="40">IF((E70="P"),SUM(F70:CG70),0)</f>
        <v>0</v>
      </c>
      <c r="CI70" s="74">
        <f t="shared" ref="CI70:CI115" si="41">(CH70*100)/F$61</f>
        <v>0</v>
      </c>
      <c r="CJ70" s="75">
        <f t="shared" ref="CJ70:CJ115" si="42">IF(CH70&gt;=F$62,0.178571*CH70-0.5,0.079365*CH70+2)</f>
        <v>2</v>
      </c>
      <c r="CK70" s="75">
        <f t="shared" ref="CK70:CK115" si="43">CH70*$F$60</f>
        <v>0</v>
      </c>
      <c r="CL70" s="5">
        <f t="shared" si="7"/>
        <v>0</v>
      </c>
      <c r="CM70" s="333">
        <f t="shared" ref="CM70:CM115" si="44">IF((E70="P"),ROUND(CJ70-$CJ$118,2),0)</f>
        <v>0</v>
      </c>
      <c r="CN70" s="334">
        <f t="shared" ref="CN70:CN115" si="45">IF((E70="P"),ROUND(POWER(CM70,2),3),0)</f>
        <v>0</v>
      </c>
      <c r="CO70" s="335">
        <f>COUNTIF(E69:E115,"=P")</f>
        <v>0</v>
      </c>
      <c r="CP70" s="149">
        <f t="shared" ref="CP70:CP115" si="46">IF((E70="P"),(SUM(AT70:AU70)+SUM(AX70:AY70))/2,0)</f>
        <v>0</v>
      </c>
      <c r="CQ70" s="156">
        <f t="shared" ref="CQ70:CQ114" si="47">IF($E$69:$E$115="P",IF(CP70&lt;=0.25,"B",IF(CP70&lt;=0.5,"MB",IF(CP70&lt;=0.75,"MA",IF(CP70&lt;=1,"A")))),0)</f>
        <v>0</v>
      </c>
      <c r="CR70" s="168">
        <f t="shared" ref="CR70:CR115" si="48">IF((E70="P"),(SUM(CF70))/3,0)</f>
        <v>0</v>
      </c>
      <c r="CS70" s="169">
        <f t="shared" ref="CS70:CS115" si="49">IF($E$69:$E$115="P",IF(CR70&lt;=0.25,"B",IF(CR70&lt;=0.5,"MB",IF(CR70&lt;=0.75,"MA",IF(CR70&lt;=1,"A")))),0)</f>
        <v>0</v>
      </c>
      <c r="CT70" s="162">
        <f t="shared" ref="CT70:CT115" si="50">IF((E70="P"),(SUM(R70:S70)+SUM(X70:AA70)+SUM(AD70:AG70)+SUM(AL70:AM70)+SUM(BF70:BG70)+SUM(BJ70:BK70)+SUM(BP70:BQ70)+SUM(CB70:CC70))/10,0)</f>
        <v>0</v>
      </c>
      <c r="CU70" s="159">
        <f t="shared" ref="CU70:CU115" si="51">IF($E$69:$E$115="P",IF(CT70&lt;=0.25,"B",IF(CT70&lt;=0.5,"MB",IF(CT70&lt;=0.75,"MA",IF(CT70&lt;=1,"A")))),0)</f>
        <v>0</v>
      </c>
      <c r="CV70" s="175">
        <f t="shared" ref="CV70:CV115" si="52">IF((E70="P"),(SUM(F70:Q70)+SUM(T70:W70)+SUM(AB70:AC70)+SUM(AH70:AK70)+SUM(AN70:AS70)+SUM(AV70:AW70)+SUM(AZ70:BE70)+SUM(BH70:BI70)+SUM(BL70:BO70)+SUM(BR70:CA70)+SUM(CD70:CE70))/27,0)</f>
        <v>0</v>
      </c>
      <c r="CW70" s="156">
        <f t="shared" ref="CW70:CW115" si="53">IF($E$69:$E$115="P",IF(CV70&lt;=0.25,"B",IF(CV70&lt;=0.5,"MB",IF(CV70&lt;=0.75,"MA",IF(CV70&lt;=1,"A")))),0)</f>
        <v>0</v>
      </c>
      <c r="CX70" s="322">
        <f t="shared" ref="CX70:CX115" si="54">CR70</f>
        <v>0</v>
      </c>
      <c r="CY70" s="138">
        <f t="shared" ref="CY70:CY115" si="55">CW70</f>
        <v>0</v>
      </c>
      <c r="DA70" s="48"/>
      <c r="DB70" s="15"/>
      <c r="DC70" s="38"/>
      <c r="DI70" s="154" t="str">
        <f>CR65</f>
        <v>2) Reflexión sobre el contenido del texto (argumentación).</v>
      </c>
    </row>
    <row r="71" spans="1:113" ht="12.75" customHeight="1" x14ac:dyDescent="0.2">
      <c r="A71" s="3"/>
      <c r="B71" s="5">
        <v>3</v>
      </c>
      <c r="C71" s="401"/>
      <c r="D71" s="402"/>
      <c r="E71" s="16"/>
      <c r="F71" s="70"/>
      <c r="G71" s="71">
        <f t="shared" si="8"/>
        <v>0</v>
      </c>
      <c r="H71" s="70"/>
      <c r="I71" s="71">
        <f t="shared" si="9"/>
        <v>0</v>
      </c>
      <c r="J71" s="70"/>
      <c r="K71" s="71">
        <f t="shared" si="10"/>
        <v>0</v>
      </c>
      <c r="L71" s="70"/>
      <c r="M71" s="71">
        <f t="shared" si="11"/>
        <v>0</v>
      </c>
      <c r="N71" s="70"/>
      <c r="O71" s="71">
        <f t="shared" si="12"/>
        <v>0</v>
      </c>
      <c r="P71" s="70"/>
      <c r="Q71" s="71">
        <f t="shared" si="13"/>
        <v>0</v>
      </c>
      <c r="R71" s="70"/>
      <c r="S71" s="77">
        <f t="shared" si="14"/>
        <v>0</v>
      </c>
      <c r="T71" s="70"/>
      <c r="U71" s="77">
        <f t="shared" si="15"/>
        <v>0</v>
      </c>
      <c r="V71" s="70"/>
      <c r="W71" s="77">
        <f t="shared" si="16"/>
        <v>0</v>
      </c>
      <c r="X71" s="70"/>
      <c r="Y71" s="77">
        <f>IF(X71=$X$66,$X$67,0)</f>
        <v>0</v>
      </c>
      <c r="Z71" s="72"/>
      <c r="AA71" s="77">
        <f t="shared" ref="AA71:AA115" si="56">IF(Z71=$Z$66,$Z$67,0)</f>
        <v>0</v>
      </c>
      <c r="AB71" s="72"/>
      <c r="AC71" s="77">
        <f t="shared" si="2"/>
        <v>0</v>
      </c>
      <c r="AD71" s="72"/>
      <c r="AE71" s="77">
        <f t="shared" si="3"/>
        <v>0</v>
      </c>
      <c r="AF71" s="72"/>
      <c r="AG71" s="77">
        <f t="shared" si="4"/>
        <v>0</v>
      </c>
      <c r="AH71" s="72"/>
      <c r="AI71" s="77">
        <f t="shared" si="17"/>
        <v>0</v>
      </c>
      <c r="AJ71" s="72"/>
      <c r="AK71" s="77">
        <f t="shared" si="18"/>
        <v>0</v>
      </c>
      <c r="AL71" s="72"/>
      <c r="AM71" s="77">
        <f t="shared" si="5"/>
        <v>0</v>
      </c>
      <c r="AN71" s="70"/>
      <c r="AO71" s="77">
        <f t="shared" si="6"/>
        <v>0</v>
      </c>
      <c r="AP71" s="70"/>
      <c r="AQ71" s="77">
        <f t="shared" si="19"/>
        <v>0</v>
      </c>
      <c r="AR71" s="78"/>
      <c r="AS71" s="77">
        <f>IF(AR71=$AR$66,$AR$67,0)</f>
        <v>0</v>
      </c>
      <c r="AT71" s="78"/>
      <c r="AU71" s="77">
        <f>IF(AT71=$AT$66,$AT$67,0)</f>
        <v>0</v>
      </c>
      <c r="AV71" s="78"/>
      <c r="AW71" s="77">
        <f t="shared" si="22"/>
        <v>0</v>
      </c>
      <c r="AX71" s="78"/>
      <c r="AY71" s="77">
        <f t="shared" si="23"/>
        <v>0</v>
      </c>
      <c r="AZ71" s="78"/>
      <c r="BA71" s="77">
        <f t="shared" si="24"/>
        <v>0</v>
      </c>
      <c r="BB71" s="78"/>
      <c r="BC71" s="77">
        <f t="shared" si="25"/>
        <v>0</v>
      </c>
      <c r="BD71" s="78"/>
      <c r="BE71" s="77">
        <f t="shared" si="26"/>
        <v>0</v>
      </c>
      <c r="BF71" s="78"/>
      <c r="BG71" s="77">
        <f t="shared" si="27"/>
        <v>0</v>
      </c>
      <c r="BH71" s="78"/>
      <c r="BI71" s="77">
        <f t="shared" si="28"/>
        <v>0</v>
      </c>
      <c r="BJ71" s="78"/>
      <c r="BK71" s="77">
        <f t="shared" si="29"/>
        <v>0</v>
      </c>
      <c r="BL71" s="78"/>
      <c r="BM71" s="77">
        <f t="shared" si="30"/>
        <v>0</v>
      </c>
      <c r="BN71" s="78"/>
      <c r="BO71" s="77">
        <f t="shared" si="31"/>
        <v>0</v>
      </c>
      <c r="BP71" s="78"/>
      <c r="BQ71" s="77">
        <f t="shared" si="32"/>
        <v>0</v>
      </c>
      <c r="BR71" s="78"/>
      <c r="BS71" s="77">
        <f t="shared" si="33"/>
        <v>0</v>
      </c>
      <c r="BT71" s="78"/>
      <c r="BU71" s="77">
        <f t="shared" si="34"/>
        <v>0</v>
      </c>
      <c r="BV71" s="78"/>
      <c r="BW71" s="128">
        <f t="shared" si="35"/>
        <v>0</v>
      </c>
      <c r="BX71" s="78"/>
      <c r="BY71" s="128">
        <f t="shared" si="36"/>
        <v>0</v>
      </c>
      <c r="BZ71" s="78"/>
      <c r="CA71" s="128">
        <f t="shared" si="37"/>
        <v>0</v>
      </c>
      <c r="CB71" s="78"/>
      <c r="CC71" s="128">
        <f t="shared" si="38"/>
        <v>0</v>
      </c>
      <c r="CD71" s="78"/>
      <c r="CE71" s="128">
        <f t="shared" si="39"/>
        <v>0</v>
      </c>
      <c r="CF71" s="78"/>
      <c r="CG71" s="128"/>
      <c r="CH71" s="73">
        <f t="shared" si="40"/>
        <v>0</v>
      </c>
      <c r="CI71" s="74">
        <f t="shared" si="41"/>
        <v>0</v>
      </c>
      <c r="CJ71" s="75">
        <f t="shared" si="42"/>
        <v>2</v>
      </c>
      <c r="CK71" s="75">
        <f t="shared" si="43"/>
        <v>0</v>
      </c>
      <c r="CL71" s="5">
        <f t="shared" si="7"/>
        <v>0</v>
      </c>
      <c r="CM71" s="333">
        <f t="shared" si="44"/>
        <v>0</v>
      </c>
      <c r="CN71" s="334">
        <f t="shared" si="45"/>
        <v>0</v>
      </c>
      <c r="CO71" s="335"/>
      <c r="CP71" s="149">
        <f t="shared" si="46"/>
        <v>0</v>
      </c>
      <c r="CQ71" s="156">
        <f t="shared" si="47"/>
        <v>0</v>
      </c>
      <c r="CR71" s="168">
        <f t="shared" si="48"/>
        <v>0</v>
      </c>
      <c r="CS71" s="169">
        <f t="shared" si="49"/>
        <v>0</v>
      </c>
      <c r="CT71" s="162">
        <f t="shared" si="50"/>
        <v>0</v>
      </c>
      <c r="CU71" s="159">
        <f t="shared" si="51"/>
        <v>0</v>
      </c>
      <c r="CV71" s="175">
        <f t="shared" si="52"/>
        <v>0</v>
      </c>
      <c r="CW71" s="156">
        <f t="shared" si="53"/>
        <v>0</v>
      </c>
      <c r="CX71" s="322">
        <f>CR71</f>
        <v>0</v>
      </c>
      <c r="CY71" s="138">
        <f t="shared" si="55"/>
        <v>0</v>
      </c>
      <c r="CZ71" s="49"/>
      <c r="DA71" s="49"/>
      <c r="DB71" s="15"/>
      <c r="DI71" s="154" t="str">
        <f>CT65</f>
        <v>3) Extracción de información explícita.</v>
      </c>
    </row>
    <row r="72" spans="1:113" ht="12.75" customHeight="1" x14ac:dyDescent="0.2">
      <c r="A72" s="3"/>
      <c r="B72" s="5">
        <f t="shared" ref="B72:B114" si="57">B71+1</f>
        <v>4</v>
      </c>
      <c r="C72" s="401"/>
      <c r="D72" s="402"/>
      <c r="E72" s="16"/>
      <c r="F72" s="70"/>
      <c r="G72" s="71">
        <f t="shared" si="8"/>
        <v>0</v>
      </c>
      <c r="H72" s="70"/>
      <c r="I72" s="71">
        <f t="shared" si="9"/>
        <v>0</v>
      </c>
      <c r="J72" s="70"/>
      <c r="K72" s="71">
        <f t="shared" si="10"/>
        <v>0</v>
      </c>
      <c r="L72" s="70"/>
      <c r="M72" s="71">
        <f t="shared" si="11"/>
        <v>0</v>
      </c>
      <c r="N72" s="70"/>
      <c r="O72" s="71">
        <f t="shared" si="12"/>
        <v>0</v>
      </c>
      <c r="P72" s="70"/>
      <c r="Q72" s="71">
        <f t="shared" si="13"/>
        <v>0</v>
      </c>
      <c r="R72" s="70"/>
      <c r="S72" s="77">
        <f t="shared" si="14"/>
        <v>0</v>
      </c>
      <c r="T72" s="70"/>
      <c r="U72" s="77">
        <f t="shared" si="15"/>
        <v>0</v>
      </c>
      <c r="V72" s="70"/>
      <c r="W72" s="77">
        <f t="shared" si="16"/>
        <v>0</v>
      </c>
      <c r="X72" s="70"/>
      <c r="Y72" s="77">
        <f>IF(X72=$X$66,$X$67,0)</f>
        <v>0</v>
      </c>
      <c r="Z72" s="72"/>
      <c r="AA72" s="77">
        <f t="shared" si="56"/>
        <v>0</v>
      </c>
      <c r="AB72" s="72"/>
      <c r="AC72" s="77">
        <f t="shared" si="2"/>
        <v>0</v>
      </c>
      <c r="AD72" s="72"/>
      <c r="AE72" s="77">
        <f t="shared" si="3"/>
        <v>0</v>
      </c>
      <c r="AF72" s="72"/>
      <c r="AG72" s="77">
        <f t="shared" si="4"/>
        <v>0</v>
      </c>
      <c r="AH72" s="72"/>
      <c r="AI72" s="77">
        <f t="shared" si="17"/>
        <v>0</v>
      </c>
      <c r="AJ72" s="72"/>
      <c r="AK72" s="77">
        <f t="shared" si="18"/>
        <v>0</v>
      </c>
      <c r="AL72" s="72"/>
      <c r="AM72" s="77">
        <f t="shared" si="5"/>
        <v>0</v>
      </c>
      <c r="AN72" s="70"/>
      <c r="AO72" s="77">
        <f t="shared" si="6"/>
        <v>0</v>
      </c>
      <c r="AP72" s="70"/>
      <c r="AQ72" s="77">
        <f t="shared" si="19"/>
        <v>0</v>
      </c>
      <c r="AR72" s="78"/>
      <c r="AS72" s="77">
        <f t="shared" si="20"/>
        <v>0</v>
      </c>
      <c r="AT72" s="78"/>
      <c r="AU72" s="77">
        <f t="shared" si="21"/>
        <v>0</v>
      </c>
      <c r="AV72" s="78"/>
      <c r="AW72" s="77">
        <f t="shared" si="22"/>
        <v>0</v>
      </c>
      <c r="AX72" s="78"/>
      <c r="AY72" s="77">
        <f t="shared" si="23"/>
        <v>0</v>
      </c>
      <c r="AZ72" s="78"/>
      <c r="BA72" s="77">
        <f t="shared" si="24"/>
        <v>0</v>
      </c>
      <c r="BB72" s="78"/>
      <c r="BC72" s="77">
        <f t="shared" si="25"/>
        <v>0</v>
      </c>
      <c r="BD72" s="78"/>
      <c r="BE72" s="77">
        <f t="shared" si="26"/>
        <v>0</v>
      </c>
      <c r="BF72" s="78"/>
      <c r="BG72" s="77">
        <f t="shared" si="27"/>
        <v>0</v>
      </c>
      <c r="BH72" s="78"/>
      <c r="BI72" s="77">
        <f t="shared" si="28"/>
        <v>0</v>
      </c>
      <c r="BJ72" s="78"/>
      <c r="BK72" s="77">
        <f t="shared" si="29"/>
        <v>0</v>
      </c>
      <c r="BL72" s="78"/>
      <c r="BM72" s="77">
        <f t="shared" si="30"/>
        <v>0</v>
      </c>
      <c r="BN72" s="78"/>
      <c r="BO72" s="77">
        <f t="shared" si="31"/>
        <v>0</v>
      </c>
      <c r="BP72" s="78"/>
      <c r="BQ72" s="77">
        <f t="shared" si="32"/>
        <v>0</v>
      </c>
      <c r="BR72" s="78"/>
      <c r="BS72" s="77">
        <f t="shared" si="33"/>
        <v>0</v>
      </c>
      <c r="BT72" s="78"/>
      <c r="BU72" s="77">
        <f t="shared" si="34"/>
        <v>0</v>
      </c>
      <c r="BV72" s="78"/>
      <c r="BW72" s="128">
        <f t="shared" si="35"/>
        <v>0</v>
      </c>
      <c r="BX72" s="78"/>
      <c r="BY72" s="128">
        <f t="shared" si="36"/>
        <v>0</v>
      </c>
      <c r="BZ72" s="78"/>
      <c r="CA72" s="128">
        <f t="shared" si="37"/>
        <v>0</v>
      </c>
      <c r="CB72" s="78"/>
      <c r="CC72" s="128">
        <f t="shared" si="38"/>
        <v>0</v>
      </c>
      <c r="CD72" s="78"/>
      <c r="CE72" s="128">
        <f t="shared" si="39"/>
        <v>0</v>
      </c>
      <c r="CF72" s="78"/>
      <c r="CG72" s="128"/>
      <c r="CH72" s="73">
        <f t="shared" si="40"/>
        <v>0</v>
      </c>
      <c r="CI72" s="74">
        <f t="shared" si="41"/>
        <v>0</v>
      </c>
      <c r="CJ72" s="75">
        <f t="shared" si="42"/>
        <v>2</v>
      </c>
      <c r="CK72" s="75">
        <f t="shared" si="43"/>
        <v>0</v>
      </c>
      <c r="CL72" s="5">
        <f t="shared" si="7"/>
        <v>0</v>
      </c>
      <c r="CM72" s="333">
        <f t="shared" si="44"/>
        <v>0</v>
      </c>
      <c r="CN72" s="334">
        <f t="shared" si="45"/>
        <v>0</v>
      </c>
      <c r="CO72" s="335"/>
      <c r="CP72" s="149">
        <f t="shared" si="46"/>
        <v>0</v>
      </c>
      <c r="CQ72" s="156">
        <f t="shared" si="47"/>
        <v>0</v>
      </c>
      <c r="CR72" s="168">
        <f t="shared" si="48"/>
        <v>0</v>
      </c>
      <c r="CS72" s="169">
        <f t="shared" si="49"/>
        <v>0</v>
      </c>
      <c r="CT72" s="162">
        <f t="shared" si="50"/>
        <v>0</v>
      </c>
      <c r="CU72" s="159">
        <f t="shared" si="51"/>
        <v>0</v>
      </c>
      <c r="CV72" s="175">
        <f t="shared" si="52"/>
        <v>0</v>
      </c>
      <c r="CW72" s="156">
        <f t="shared" si="53"/>
        <v>0</v>
      </c>
      <c r="CX72" s="322">
        <f t="shared" si="54"/>
        <v>0</v>
      </c>
      <c r="CY72" s="138">
        <f t="shared" si="55"/>
        <v>0</v>
      </c>
      <c r="CZ72" s="49"/>
      <c r="DA72" s="49"/>
      <c r="DB72" s="15"/>
      <c r="DI72" s="154" t="str">
        <f>CV65</f>
        <v>4) Extracción de información implícita.</v>
      </c>
    </row>
    <row r="73" spans="1:113" ht="12.75" customHeight="1" x14ac:dyDescent="0.2">
      <c r="A73" s="3"/>
      <c r="B73" s="5">
        <f t="shared" si="57"/>
        <v>5</v>
      </c>
      <c r="C73" s="401"/>
      <c r="D73" s="402"/>
      <c r="E73" s="16"/>
      <c r="F73" s="70"/>
      <c r="G73" s="71">
        <f t="shared" si="8"/>
        <v>0</v>
      </c>
      <c r="H73" s="70"/>
      <c r="I73" s="71">
        <f t="shared" si="9"/>
        <v>0</v>
      </c>
      <c r="J73" s="70"/>
      <c r="K73" s="71">
        <f t="shared" si="10"/>
        <v>0</v>
      </c>
      <c r="L73" s="70"/>
      <c r="M73" s="71">
        <f t="shared" si="11"/>
        <v>0</v>
      </c>
      <c r="N73" s="70"/>
      <c r="O73" s="71">
        <f t="shared" si="12"/>
        <v>0</v>
      </c>
      <c r="P73" s="70"/>
      <c r="Q73" s="71">
        <f t="shared" si="13"/>
        <v>0</v>
      </c>
      <c r="R73" s="70"/>
      <c r="S73" s="77">
        <f t="shared" si="14"/>
        <v>0</v>
      </c>
      <c r="T73" s="70"/>
      <c r="U73" s="77">
        <f t="shared" si="15"/>
        <v>0</v>
      </c>
      <c r="V73" s="70"/>
      <c r="W73" s="77">
        <f t="shared" si="16"/>
        <v>0</v>
      </c>
      <c r="X73" s="70"/>
      <c r="Y73" s="77">
        <f>IF(X73=$X$66,$X$67,0)</f>
        <v>0</v>
      </c>
      <c r="Z73" s="72"/>
      <c r="AA73" s="77">
        <f t="shared" si="56"/>
        <v>0</v>
      </c>
      <c r="AB73" s="72"/>
      <c r="AC73" s="77">
        <f t="shared" si="2"/>
        <v>0</v>
      </c>
      <c r="AD73" s="72"/>
      <c r="AE73" s="77">
        <f t="shared" si="3"/>
        <v>0</v>
      </c>
      <c r="AF73" s="72"/>
      <c r="AG73" s="77">
        <f t="shared" si="4"/>
        <v>0</v>
      </c>
      <c r="AH73" s="72"/>
      <c r="AI73" s="77">
        <f t="shared" si="17"/>
        <v>0</v>
      </c>
      <c r="AJ73" s="72"/>
      <c r="AK73" s="77">
        <f t="shared" si="18"/>
        <v>0</v>
      </c>
      <c r="AL73" s="72"/>
      <c r="AM73" s="77">
        <f t="shared" si="5"/>
        <v>0</v>
      </c>
      <c r="AN73" s="70"/>
      <c r="AO73" s="77">
        <f t="shared" si="6"/>
        <v>0</v>
      </c>
      <c r="AP73" s="70"/>
      <c r="AQ73" s="77">
        <f t="shared" si="19"/>
        <v>0</v>
      </c>
      <c r="AR73" s="78"/>
      <c r="AS73" s="77">
        <f t="shared" si="20"/>
        <v>0</v>
      </c>
      <c r="AT73" s="78"/>
      <c r="AU73" s="77">
        <f t="shared" si="21"/>
        <v>0</v>
      </c>
      <c r="AV73" s="78"/>
      <c r="AW73" s="77">
        <f t="shared" si="22"/>
        <v>0</v>
      </c>
      <c r="AX73" s="78"/>
      <c r="AY73" s="77">
        <f t="shared" si="23"/>
        <v>0</v>
      </c>
      <c r="AZ73" s="78"/>
      <c r="BA73" s="77">
        <f t="shared" si="24"/>
        <v>0</v>
      </c>
      <c r="BB73" s="78"/>
      <c r="BC73" s="77">
        <f t="shared" si="25"/>
        <v>0</v>
      </c>
      <c r="BD73" s="78"/>
      <c r="BE73" s="77">
        <f t="shared" si="26"/>
        <v>0</v>
      </c>
      <c r="BF73" s="78"/>
      <c r="BG73" s="77">
        <f t="shared" si="27"/>
        <v>0</v>
      </c>
      <c r="BH73" s="78"/>
      <c r="BI73" s="77">
        <f t="shared" si="28"/>
        <v>0</v>
      </c>
      <c r="BJ73" s="78"/>
      <c r="BK73" s="77">
        <f t="shared" si="29"/>
        <v>0</v>
      </c>
      <c r="BL73" s="78"/>
      <c r="BM73" s="77">
        <f t="shared" si="30"/>
        <v>0</v>
      </c>
      <c r="BN73" s="78"/>
      <c r="BO73" s="77">
        <f t="shared" si="31"/>
        <v>0</v>
      </c>
      <c r="BP73" s="78"/>
      <c r="BQ73" s="77">
        <f t="shared" si="32"/>
        <v>0</v>
      </c>
      <c r="BR73" s="78"/>
      <c r="BS73" s="77">
        <f t="shared" si="33"/>
        <v>0</v>
      </c>
      <c r="BT73" s="78"/>
      <c r="BU73" s="77">
        <f t="shared" si="34"/>
        <v>0</v>
      </c>
      <c r="BV73" s="78"/>
      <c r="BW73" s="128">
        <f t="shared" si="35"/>
        <v>0</v>
      </c>
      <c r="BX73" s="78"/>
      <c r="BY73" s="128">
        <f t="shared" si="36"/>
        <v>0</v>
      </c>
      <c r="BZ73" s="78"/>
      <c r="CA73" s="128">
        <f t="shared" si="37"/>
        <v>0</v>
      </c>
      <c r="CB73" s="78"/>
      <c r="CC73" s="128">
        <f t="shared" si="38"/>
        <v>0</v>
      </c>
      <c r="CD73" s="78"/>
      <c r="CE73" s="128">
        <f t="shared" si="39"/>
        <v>0</v>
      </c>
      <c r="CF73" s="78"/>
      <c r="CG73" s="128"/>
      <c r="CH73" s="73">
        <f t="shared" si="40"/>
        <v>0</v>
      </c>
      <c r="CI73" s="74">
        <f t="shared" si="41"/>
        <v>0</v>
      </c>
      <c r="CJ73" s="75">
        <f t="shared" si="42"/>
        <v>2</v>
      </c>
      <c r="CK73" s="75">
        <f t="shared" si="43"/>
        <v>0</v>
      </c>
      <c r="CL73" s="5">
        <f t="shared" si="7"/>
        <v>0</v>
      </c>
      <c r="CM73" s="333">
        <f t="shared" si="44"/>
        <v>0</v>
      </c>
      <c r="CN73" s="334">
        <f t="shared" si="45"/>
        <v>0</v>
      </c>
      <c r="CO73" s="335"/>
      <c r="CP73" s="149">
        <f t="shared" si="46"/>
        <v>0</v>
      </c>
      <c r="CQ73" s="156">
        <f t="shared" si="47"/>
        <v>0</v>
      </c>
      <c r="CR73" s="168">
        <f t="shared" si="48"/>
        <v>0</v>
      </c>
      <c r="CS73" s="169">
        <f t="shared" si="49"/>
        <v>0</v>
      </c>
      <c r="CT73" s="162">
        <f t="shared" si="50"/>
        <v>0</v>
      </c>
      <c r="CU73" s="159">
        <f t="shared" si="51"/>
        <v>0</v>
      </c>
      <c r="CV73" s="175">
        <f t="shared" si="52"/>
        <v>0</v>
      </c>
      <c r="CW73" s="156">
        <f t="shared" si="53"/>
        <v>0</v>
      </c>
      <c r="CX73" s="322">
        <f t="shared" si="54"/>
        <v>0</v>
      </c>
      <c r="CY73" s="138">
        <f t="shared" si="55"/>
        <v>0</v>
      </c>
      <c r="CZ73" s="49"/>
      <c r="DA73" s="49"/>
      <c r="DB73" s="15"/>
      <c r="DI73" s="154" t="str">
        <f>CX65</f>
        <v>5) Reconocimiento de funciones gramaticales y usos ortográficos</v>
      </c>
    </row>
    <row r="74" spans="1:113" ht="12.75" customHeight="1" x14ac:dyDescent="0.2">
      <c r="A74" s="3"/>
      <c r="B74" s="5">
        <f t="shared" si="57"/>
        <v>6</v>
      </c>
      <c r="C74" s="401"/>
      <c r="D74" s="402"/>
      <c r="E74" s="16"/>
      <c r="F74" s="70"/>
      <c r="G74" s="71">
        <f t="shared" si="8"/>
        <v>0</v>
      </c>
      <c r="H74" s="70"/>
      <c r="I74" s="71">
        <f t="shared" si="9"/>
        <v>0</v>
      </c>
      <c r="J74" s="70"/>
      <c r="K74" s="71">
        <f t="shared" si="10"/>
        <v>0</v>
      </c>
      <c r="L74" s="70"/>
      <c r="M74" s="71">
        <f t="shared" si="11"/>
        <v>0</v>
      </c>
      <c r="N74" s="70"/>
      <c r="O74" s="71">
        <f t="shared" si="12"/>
        <v>0</v>
      </c>
      <c r="P74" s="70"/>
      <c r="Q74" s="71">
        <f t="shared" si="13"/>
        <v>0</v>
      </c>
      <c r="R74" s="70"/>
      <c r="S74" s="77">
        <f t="shared" si="14"/>
        <v>0</v>
      </c>
      <c r="T74" s="70"/>
      <c r="U74" s="77">
        <f t="shared" si="15"/>
        <v>0</v>
      </c>
      <c r="V74" s="70"/>
      <c r="W74" s="77">
        <f t="shared" si="16"/>
        <v>0</v>
      </c>
      <c r="X74" s="70"/>
      <c r="Y74" s="77">
        <f t="shared" ref="Y74:Y115" si="58">IF(X74=$X$66,$X$67,0)</f>
        <v>0</v>
      </c>
      <c r="Z74" s="72"/>
      <c r="AA74" s="77">
        <f t="shared" si="56"/>
        <v>0</v>
      </c>
      <c r="AB74" s="72"/>
      <c r="AC74" s="77">
        <f t="shared" si="2"/>
        <v>0</v>
      </c>
      <c r="AD74" s="72"/>
      <c r="AE74" s="77">
        <f t="shared" si="3"/>
        <v>0</v>
      </c>
      <c r="AF74" s="72"/>
      <c r="AG74" s="77">
        <f t="shared" si="4"/>
        <v>0</v>
      </c>
      <c r="AH74" s="72"/>
      <c r="AI74" s="77">
        <f t="shared" si="17"/>
        <v>0</v>
      </c>
      <c r="AJ74" s="72"/>
      <c r="AK74" s="77">
        <f t="shared" si="18"/>
        <v>0</v>
      </c>
      <c r="AL74" s="72"/>
      <c r="AM74" s="77">
        <f t="shared" si="5"/>
        <v>0</v>
      </c>
      <c r="AN74" s="70"/>
      <c r="AO74" s="77">
        <f t="shared" si="6"/>
        <v>0</v>
      </c>
      <c r="AP74" s="70"/>
      <c r="AQ74" s="77">
        <f t="shared" si="19"/>
        <v>0</v>
      </c>
      <c r="AR74" s="78"/>
      <c r="AS74" s="77">
        <f t="shared" si="20"/>
        <v>0</v>
      </c>
      <c r="AT74" s="78"/>
      <c r="AU74" s="77">
        <f t="shared" si="21"/>
        <v>0</v>
      </c>
      <c r="AV74" s="78"/>
      <c r="AW74" s="77">
        <f t="shared" si="22"/>
        <v>0</v>
      </c>
      <c r="AX74" s="78"/>
      <c r="AY74" s="77">
        <f t="shared" si="23"/>
        <v>0</v>
      </c>
      <c r="AZ74" s="78"/>
      <c r="BA74" s="77">
        <f t="shared" si="24"/>
        <v>0</v>
      </c>
      <c r="BB74" s="78"/>
      <c r="BC74" s="77">
        <f t="shared" si="25"/>
        <v>0</v>
      </c>
      <c r="BD74" s="78"/>
      <c r="BE74" s="77">
        <f t="shared" si="26"/>
        <v>0</v>
      </c>
      <c r="BF74" s="78"/>
      <c r="BG74" s="77">
        <f t="shared" si="27"/>
        <v>0</v>
      </c>
      <c r="BH74" s="78"/>
      <c r="BI74" s="77">
        <f t="shared" si="28"/>
        <v>0</v>
      </c>
      <c r="BJ74" s="78"/>
      <c r="BK74" s="77">
        <f t="shared" si="29"/>
        <v>0</v>
      </c>
      <c r="BL74" s="78"/>
      <c r="BM74" s="77">
        <f t="shared" si="30"/>
        <v>0</v>
      </c>
      <c r="BN74" s="78"/>
      <c r="BO74" s="77">
        <f t="shared" si="31"/>
        <v>0</v>
      </c>
      <c r="BP74" s="78"/>
      <c r="BQ74" s="77">
        <f t="shared" si="32"/>
        <v>0</v>
      </c>
      <c r="BR74" s="78"/>
      <c r="BS74" s="77">
        <f t="shared" si="33"/>
        <v>0</v>
      </c>
      <c r="BT74" s="78"/>
      <c r="BU74" s="77">
        <f t="shared" si="34"/>
        <v>0</v>
      </c>
      <c r="BV74" s="78"/>
      <c r="BW74" s="128">
        <f t="shared" si="35"/>
        <v>0</v>
      </c>
      <c r="BX74" s="78"/>
      <c r="BY74" s="128">
        <f t="shared" si="36"/>
        <v>0</v>
      </c>
      <c r="BZ74" s="78"/>
      <c r="CA74" s="128">
        <f t="shared" si="37"/>
        <v>0</v>
      </c>
      <c r="CB74" s="78"/>
      <c r="CC74" s="128">
        <f t="shared" si="38"/>
        <v>0</v>
      </c>
      <c r="CD74" s="78"/>
      <c r="CE74" s="128">
        <f t="shared" si="39"/>
        <v>0</v>
      </c>
      <c r="CF74" s="78"/>
      <c r="CG74" s="128"/>
      <c r="CH74" s="73">
        <f t="shared" si="40"/>
        <v>0</v>
      </c>
      <c r="CI74" s="74">
        <f t="shared" si="41"/>
        <v>0</v>
      </c>
      <c r="CJ74" s="75">
        <f t="shared" si="42"/>
        <v>2</v>
      </c>
      <c r="CK74" s="75">
        <f t="shared" si="43"/>
        <v>0</v>
      </c>
      <c r="CL74" s="5">
        <f t="shared" si="7"/>
        <v>0</v>
      </c>
      <c r="CM74" s="333">
        <f t="shared" si="44"/>
        <v>0</v>
      </c>
      <c r="CN74" s="334">
        <f t="shared" si="45"/>
        <v>0</v>
      </c>
      <c r="CO74" s="335"/>
      <c r="CP74" s="149">
        <f t="shared" si="46"/>
        <v>0</v>
      </c>
      <c r="CQ74" s="156">
        <f t="shared" si="47"/>
        <v>0</v>
      </c>
      <c r="CR74" s="168">
        <f t="shared" si="48"/>
        <v>0</v>
      </c>
      <c r="CS74" s="169">
        <f t="shared" si="49"/>
        <v>0</v>
      </c>
      <c r="CT74" s="162">
        <f t="shared" si="50"/>
        <v>0</v>
      </c>
      <c r="CU74" s="159">
        <f t="shared" si="51"/>
        <v>0</v>
      </c>
      <c r="CV74" s="175">
        <f t="shared" si="52"/>
        <v>0</v>
      </c>
      <c r="CW74" s="156">
        <f t="shared" si="53"/>
        <v>0</v>
      </c>
      <c r="CX74" s="322">
        <f t="shared" si="54"/>
        <v>0</v>
      </c>
      <c r="CY74" s="138">
        <f t="shared" si="55"/>
        <v>0</v>
      </c>
      <c r="CZ74" s="49"/>
      <c r="DA74" s="49"/>
      <c r="DB74" s="15"/>
    </row>
    <row r="75" spans="1:113" ht="12.75" customHeight="1" x14ac:dyDescent="0.2">
      <c r="A75" s="3"/>
      <c r="B75" s="5">
        <f t="shared" si="57"/>
        <v>7</v>
      </c>
      <c r="C75" s="401"/>
      <c r="D75" s="402"/>
      <c r="E75" s="16"/>
      <c r="F75" s="70"/>
      <c r="G75" s="71">
        <f t="shared" si="8"/>
        <v>0</v>
      </c>
      <c r="H75" s="70"/>
      <c r="I75" s="71">
        <f t="shared" si="9"/>
        <v>0</v>
      </c>
      <c r="J75" s="70"/>
      <c r="K75" s="71">
        <f t="shared" si="10"/>
        <v>0</v>
      </c>
      <c r="L75" s="70"/>
      <c r="M75" s="71">
        <f t="shared" si="11"/>
        <v>0</v>
      </c>
      <c r="N75" s="70"/>
      <c r="O75" s="71">
        <f t="shared" si="12"/>
        <v>0</v>
      </c>
      <c r="P75" s="70"/>
      <c r="Q75" s="71">
        <f t="shared" si="13"/>
        <v>0</v>
      </c>
      <c r="R75" s="70"/>
      <c r="S75" s="77">
        <f t="shared" si="14"/>
        <v>0</v>
      </c>
      <c r="T75" s="70"/>
      <c r="U75" s="77">
        <f t="shared" si="15"/>
        <v>0</v>
      </c>
      <c r="V75" s="70"/>
      <c r="W75" s="77">
        <f t="shared" si="16"/>
        <v>0</v>
      </c>
      <c r="X75" s="70"/>
      <c r="Y75" s="77">
        <f t="shared" si="58"/>
        <v>0</v>
      </c>
      <c r="Z75" s="72"/>
      <c r="AA75" s="77">
        <f t="shared" si="56"/>
        <v>0</v>
      </c>
      <c r="AB75" s="72"/>
      <c r="AC75" s="77">
        <f t="shared" si="2"/>
        <v>0</v>
      </c>
      <c r="AD75" s="72"/>
      <c r="AE75" s="77">
        <f t="shared" si="3"/>
        <v>0</v>
      </c>
      <c r="AF75" s="72"/>
      <c r="AG75" s="77">
        <f t="shared" si="4"/>
        <v>0</v>
      </c>
      <c r="AH75" s="72"/>
      <c r="AI75" s="77">
        <f t="shared" si="17"/>
        <v>0</v>
      </c>
      <c r="AJ75" s="72"/>
      <c r="AK75" s="77">
        <f t="shared" si="18"/>
        <v>0</v>
      </c>
      <c r="AL75" s="72"/>
      <c r="AM75" s="77">
        <f t="shared" si="5"/>
        <v>0</v>
      </c>
      <c r="AN75" s="70"/>
      <c r="AO75" s="77">
        <f t="shared" si="6"/>
        <v>0</v>
      </c>
      <c r="AP75" s="70"/>
      <c r="AQ75" s="77">
        <f t="shared" si="19"/>
        <v>0</v>
      </c>
      <c r="AR75" s="78"/>
      <c r="AS75" s="77">
        <f t="shared" si="20"/>
        <v>0</v>
      </c>
      <c r="AT75" s="78"/>
      <c r="AU75" s="77">
        <f t="shared" si="21"/>
        <v>0</v>
      </c>
      <c r="AV75" s="78"/>
      <c r="AW75" s="77">
        <f t="shared" si="22"/>
        <v>0</v>
      </c>
      <c r="AX75" s="78"/>
      <c r="AY75" s="77">
        <f t="shared" si="23"/>
        <v>0</v>
      </c>
      <c r="AZ75" s="78"/>
      <c r="BA75" s="77">
        <f t="shared" si="24"/>
        <v>0</v>
      </c>
      <c r="BB75" s="78"/>
      <c r="BC75" s="77">
        <f t="shared" si="25"/>
        <v>0</v>
      </c>
      <c r="BD75" s="78"/>
      <c r="BE75" s="77">
        <f t="shared" si="26"/>
        <v>0</v>
      </c>
      <c r="BF75" s="78"/>
      <c r="BG75" s="77">
        <f t="shared" si="27"/>
        <v>0</v>
      </c>
      <c r="BH75" s="78"/>
      <c r="BI75" s="77">
        <f t="shared" si="28"/>
        <v>0</v>
      </c>
      <c r="BJ75" s="78"/>
      <c r="BK75" s="77">
        <f t="shared" si="29"/>
        <v>0</v>
      </c>
      <c r="BL75" s="78"/>
      <c r="BM75" s="77">
        <f t="shared" si="30"/>
        <v>0</v>
      </c>
      <c r="BN75" s="78"/>
      <c r="BO75" s="77">
        <f t="shared" si="31"/>
        <v>0</v>
      </c>
      <c r="BP75" s="78"/>
      <c r="BQ75" s="77">
        <f t="shared" si="32"/>
        <v>0</v>
      </c>
      <c r="BR75" s="78"/>
      <c r="BS75" s="77">
        <f t="shared" si="33"/>
        <v>0</v>
      </c>
      <c r="BT75" s="78"/>
      <c r="BU75" s="77">
        <f t="shared" si="34"/>
        <v>0</v>
      </c>
      <c r="BV75" s="78"/>
      <c r="BW75" s="128">
        <f t="shared" si="35"/>
        <v>0</v>
      </c>
      <c r="BX75" s="78"/>
      <c r="BY75" s="128">
        <f t="shared" si="36"/>
        <v>0</v>
      </c>
      <c r="BZ75" s="78"/>
      <c r="CA75" s="128">
        <f t="shared" si="37"/>
        <v>0</v>
      </c>
      <c r="CB75" s="78"/>
      <c r="CC75" s="128">
        <f t="shared" si="38"/>
        <v>0</v>
      </c>
      <c r="CD75" s="78"/>
      <c r="CE75" s="128">
        <f t="shared" si="39"/>
        <v>0</v>
      </c>
      <c r="CF75" s="78"/>
      <c r="CG75" s="128"/>
      <c r="CH75" s="73">
        <f t="shared" si="40"/>
        <v>0</v>
      </c>
      <c r="CI75" s="74">
        <f t="shared" si="41"/>
        <v>0</v>
      </c>
      <c r="CJ75" s="75">
        <f t="shared" si="42"/>
        <v>2</v>
      </c>
      <c r="CK75" s="75">
        <f t="shared" si="43"/>
        <v>0</v>
      </c>
      <c r="CL75" s="5">
        <f t="shared" si="7"/>
        <v>0</v>
      </c>
      <c r="CM75" s="333">
        <f t="shared" si="44"/>
        <v>0</v>
      </c>
      <c r="CN75" s="334">
        <f t="shared" si="45"/>
        <v>0</v>
      </c>
      <c r="CO75" s="335"/>
      <c r="CP75" s="149">
        <f t="shared" si="46"/>
        <v>0</v>
      </c>
      <c r="CQ75" s="156">
        <f t="shared" si="47"/>
        <v>0</v>
      </c>
      <c r="CR75" s="168">
        <f t="shared" si="48"/>
        <v>0</v>
      </c>
      <c r="CS75" s="169">
        <f t="shared" si="49"/>
        <v>0</v>
      </c>
      <c r="CT75" s="162">
        <f t="shared" si="50"/>
        <v>0</v>
      </c>
      <c r="CU75" s="159">
        <f t="shared" si="51"/>
        <v>0</v>
      </c>
      <c r="CV75" s="175">
        <f t="shared" si="52"/>
        <v>0</v>
      </c>
      <c r="CW75" s="156">
        <f>IF($E$69:$E$115="P",IF(CV75&lt;=0.25,"B",IF(CV75&lt;=0.5,"MB",IF(CV75&lt;=0.75,"MA",IF(CV75&lt;=1,"A")))),0)</f>
        <v>0</v>
      </c>
      <c r="CX75" s="322">
        <f t="shared" si="54"/>
        <v>0</v>
      </c>
      <c r="CY75" s="138">
        <f t="shared" si="55"/>
        <v>0</v>
      </c>
      <c r="CZ75" s="49"/>
      <c r="DA75" s="49"/>
      <c r="DB75" s="15"/>
    </row>
    <row r="76" spans="1:113" ht="12.75" customHeight="1" x14ac:dyDescent="0.2">
      <c r="A76" s="3"/>
      <c r="B76" s="5">
        <f t="shared" si="57"/>
        <v>8</v>
      </c>
      <c r="C76" s="401"/>
      <c r="D76" s="402"/>
      <c r="E76" s="16"/>
      <c r="F76" s="70"/>
      <c r="G76" s="71">
        <f t="shared" si="8"/>
        <v>0</v>
      </c>
      <c r="H76" s="70"/>
      <c r="I76" s="71">
        <f t="shared" si="9"/>
        <v>0</v>
      </c>
      <c r="J76" s="70"/>
      <c r="K76" s="71">
        <f t="shared" si="10"/>
        <v>0</v>
      </c>
      <c r="L76" s="70"/>
      <c r="M76" s="71">
        <f t="shared" si="11"/>
        <v>0</v>
      </c>
      <c r="N76" s="70"/>
      <c r="O76" s="71">
        <f t="shared" si="12"/>
        <v>0</v>
      </c>
      <c r="P76" s="70"/>
      <c r="Q76" s="71">
        <f t="shared" si="13"/>
        <v>0</v>
      </c>
      <c r="R76" s="70"/>
      <c r="S76" s="77">
        <f t="shared" si="14"/>
        <v>0</v>
      </c>
      <c r="T76" s="70"/>
      <c r="U76" s="77">
        <f t="shared" si="15"/>
        <v>0</v>
      </c>
      <c r="V76" s="70"/>
      <c r="W76" s="77">
        <f t="shared" si="16"/>
        <v>0</v>
      </c>
      <c r="X76" s="70"/>
      <c r="Y76" s="77">
        <f t="shared" si="58"/>
        <v>0</v>
      </c>
      <c r="Z76" s="72"/>
      <c r="AA76" s="77">
        <f t="shared" si="56"/>
        <v>0</v>
      </c>
      <c r="AB76" s="72"/>
      <c r="AC76" s="77">
        <f t="shared" si="2"/>
        <v>0</v>
      </c>
      <c r="AD76" s="72"/>
      <c r="AE76" s="77">
        <f t="shared" si="3"/>
        <v>0</v>
      </c>
      <c r="AF76" s="72"/>
      <c r="AG76" s="77">
        <f t="shared" si="4"/>
        <v>0</v>
      </c>
      <c r="AH76" s="72"/>
      <c r="AI76" s="77">
        <f t="shared" si="17"/>
        <v>0</v>
      </c>
      <c r="AJ76" s="72"/>
      <c r="AK76" s="77">
        <f t="shared" si="18"/>
        <v>0</v>
      </c>
      <c r="AL76" s="72"/>
      <c r="AM76" s="77">
        <f t="shared" si="5"/>
        <v>0</v>
      </c>
      <c r="AN76" s="70"/>
      <c r="AO76" s="77">
        <f t="shared" si="6"/>
        <v>0</v>
      </c>
      <c r="AP76" s="70"/>
      <c r="AQ76" s="77">
        <f t="shared" si="19"/>
        <v>0</v>
      </c>
      <c r="AR76" s="78"/>
      <c r="AS76" s="77">
        <f t="shared" si="20"/>
        <v>0</v>
      </c>
      <c r="AT76" s="78"/>
      <c r="AU76" s="77">
        <f t="shared" si="21"/>
        <v>0</v>
      </c>
      <c r="AV76" s="78"/>
      <c r="AW76" s="77">
        <f t="shared" si="22"/>
        <v>0</v>
      </c>
      <c r="AX76" s="78"/>
      <c r="AY76" s="77">
        <f t="shared" si="23"/>
        <v>0</v>
      </c>
      <c r="AZ76" s="78"/>
      <c r="BA76" s="77">
        <f t="shared" si="24"/>
        <v>0</v>
      </c>
      <c r="BB76" s="78"/>
      <c r="BC76" s="77">
        <f t="shared" si="25"/>
        <v>0</v>
      </c>
      <c r="BD76" s="78"/>
      <c r="BE76" s="77">
        <f t="shared" si="26"/>
        <v>0</v>
      </c>
      <c r="BF76" s="78"/>
      <c r="BG76" s="77">
        <f t="shared" si="27"/>
        <v>0</v>
      </c>
      <c r="BH76" s="78"/>
      <c r="BI76" s="77">
        <f t="shared" si="28"/>
        <v>0</v>
      </c>
      <c r="BJ76" s="78"/>
      <c r="BK76" s="77">
        <f t="shared" si="29"/>
        <v>0</v>
      </c>
      <c r="BL76" s="78"/>
      <c r="BM76" s="77">
        <f t="shared" si="30"/>
        <v>0</v>
      </c>
      <c r="BN76" s="78"/>
      <c r="BO76" s="77">
        <f t="shared" si="31"/>
        <v>0</v>
      </c>
      <c r="BP76" s="78"/>
      <c r="BQ76" s="77">
        <f t="shared" si="32"/>
        <v>0</v>
      </c>
      <c r="BR76" s="78"/>
      <c r="BS76" s="77">
        <f t="shared" si="33"/>
        <v>0</v>
      </c>
      <c r="BT76" s="78"/>
      <c r="BU76" s="77">
        <f t="shared" si="34"/>
        <v>0</v>
      </c>
      <c r="BV76" s="78"/>
      <c r="BW76" s="128">
        <f t="shared" si="35"/>
        <v>0</v>
      </c>
      <c r="BX76" s="78"/>
      <c r="BY76" s="128">
        <f t="shared" si="36"/>
        <v>0</v>
      </c>
      <c r="BZ76" s="78"/>
      <c r="CA76" s="128">
        <f t="shared" si="37"/>
        <v>0</v>
      </c>
      <c r="CB76" s="78"/>
      <c r="CC76" s="128">
        <f t="shared" si="38"/>
        <v>0</v>
      </c>
      <c r="CD76" s="78"/>
      <c r="CE76" s="128">
        <f t="shared" si="39"/>
        <v>0</v>
      </c>
      <c r="CF76" s="78"/>
      <c r="CG76" s="128"/>
      <c r="CH76" s="73">
        <f t="shared" si="40"/>
        <v>0</v>
      </c>
      <c r="CI76" s="74">
        <f t="shared" si="41"/>
        <v>0</v>
      </c>
      <c r="CJ76" s="75">
        <f t="shared" si="42"/>
        <v>2</v>
      </c>
      <c r="CK76" s="75">
        <f t="shared" si="43"/>
        <v>0</v>
      </c>
      <c r="CL76" s="5">
        <f t="shared" si="7"/>
        <v>0</v>
      </c>
      <c r="CM76" s="333">
        <f t="shared" si="44"/>
        <v>0</v>
      </c>
      <c r="CN76" s="334">
        <f t="shared" si="45"/>
        <v>0</v>
      </c>
      <c r="CO76" s="335"/>
      <c r="CP76" s="149">
        <f t="shared" si="46"/>
        <v>0</v>
      </c>
      <c r="CQ76" s="156">
        <f t="shared" si="47"/>
        <v>0</v>
      </c>
      <c r="CR76" s="168">
        <f t="shared" si="48"/>
        <v>0</v>
      </c>
      <c r="CS76" s="169">
        <f t="shared" si="49"/>
        <v>0</v>
      </c>
      <c r="CT76" s="162">
        <f t="shared" si="50"/>
        <v>0</v>
      </c>
      <c r="CU76" s="159">
        <f t="shared" si="51"/>
        <v>0</v>
      </c>
      <c r="CV76" s="175">
        <f t="shared" si="52"/>
        <v>0</v>
      </c>
      <c r="CW76" s="156">
        <f t="shared" si="53"/>
        <v>0</v>
      </c>
      <c r="CX76" s="322">
        <f t="shared" si="54"/>
        <v>0</v>
      </c>
      <c r="CY76" s="138">
        <f t="shared" si="55"/>
        <v>0</v>
      </c>
      <c r="CZ76" s="49"/>
      <c r="DA76" s="49"/>
      <c r="DB76" s="15"/>
    </row>
    <row r="77" spans="1:113" ht="12.75" customHeight="1" x14ac:dyDescent="0.2">
      <c r="A77" s="3"/>
      <c r="B77" s="5">
        <f t="shared" si="57"/>
        <v>9</v>
      </c>
      <c r="C77" s="401"/>
      <c r="D77" s="402"/>
      <c r="E77" s="16"/>
      <c r="F77" s="70"/>
      <c r="G77" s="71">
        <f t="shared" si="8"/>
        <v>0</v>
      </c>
      <c r="H77" s="70"/>
      <c r="I77" s="71">
        <f t="shared" si="9"/>
        <v>0</v>
      </c>
      <c r="J77" s="70"/>
      <c r="K77" s="71">
        <f t="shared" si="10"/>
        <v>0</v>
      </c>
      <c r="L77" s="70"/>
      <c r="M77" s="71">
        <f t="shared" si="11"/>
        <v>0</v>
      </c>
      <c r="N77" s="70"/>
      <c r="O77" s="71">
        <f t="shared" si="12"/>
        <v>0</v>
      </c>
      <c r="P77" s="70"/>
      <c r="Q77" s="71">
        <f t="shared" si="13"/>
        <v>0</v>
      </c>
      <c r="R77" s="70"/>
      <c r="S77" s="77">
        <f t="shared" si="14"/>
        <v>0</v>
      </c>
      <c r="T77" s="70"/>
      <c r="U77" s="77">
        <f t="shared" si="15"/>
        <v>0</v>
      </c>
      <c r="V77" s="70"/>
      <c r="W77" s="77">
        <f t="shared" si="16"/>
        <v>0</v>
      </c>
      <c r="X77" s="70"/>
      <c r="Y77" s="77">
        <f t="shared" si="58"/>
        <v>0</v>
      </c>
      <c r="Z77" s="72"/>
      <c r="AA77" s="77">
        <f t="shared" si="56"/>
        <v>0</v>
      </c>
      <c r="AB77" s="72"/>
      <c r="AC77" s="77">
        <f t="shared" si="2"/>
        <v>0</v>
      </c>
      <c r="AD77" s="72"/>
      <c r="AE77" s="77">
        <f t="shared" si="3"/>
        <v>0</v>
      </c>
      <c r="AF77" s="72"/>
      <c r="AG77" s="77">
        <f t="shared" si="4"/>
        <v>0</v>
      </c>
      <c r="AH77" s="72"/>
      <c r="AI77" s="77">
        <f t="shared" si="17"/>
        <v>0</v>
      </c>
      <c r="AJ77" s="72"/>
      <c r="AK77" s="77">
        <f t="shared" si="18"/>
        <v>0</v>
      </c>
      <c r="AL77" s="72"/>
      <c r="AM77" s="77">
        <f t="shared" si="5"/>
        <v>0</v>
      </c>
      <c r="AN77" s="70"/>
      <c r="AO77" s="77">
        <f t="shared" si="6"/>
        <v>0</v>
      </c>
      <c r="AP77" s="70"/>
      <c r="AQ77" s="77">
        <f t="shared" si="19"/>
        <v>0</v>
      </c>
      <c r="AR77" s="78"/>
      <c r="AS77" s="77">
        <f t="shared" si="20"/>
        <v>0</v>
      </c>
      <c r="AT77" s="78"/>
      <c r="AU77" s="77">
        <f t="shared" si="21"/>
        <v>0</v>
      </c>
      <c r="AV77" s="78"/>
      <c r="AW77" s="77">
        <f t="shared" si="22"/>
        <v>0</v>
      </c>
      <c r="AX77" s="78"/>
      <c r="AY77" s="77">
        <f t="shared" si="23"/>
        <v>0</v>
      </c>
      <c r="AZ77" s="78"/>
      <c r="BA77" s="77">
        <f t="shared" si="24"/>
        <v>0</v>
      </c>
      <c r="BB77" s="78"/>
      <c r="BC77" s="77">
        <f t="shared" si="25"/>
        <v>0</v>
      </c>
      <c r="BD77" s="78"/>
      <c r="BE77" s="77">
        <f t="shared" si="26"/>
        <v>0</v>
      </c>
      <c r="BF77" s="78"/>
      <c r="BG77" s="77">
        <f t="shared" si="27"/>
        <v>0</v>
      </c>
      <c r="BH77" s="78"/>
      <c r="BI77" s="77">
        <f t="shared" si="28"/>
        <v>0</v>
      </c>
      <c r="BJ77" s="78"/>
      <c r="BK77" s="77">
        <f t="shared" si="29"/>
        <v>0</v>
      </c>
      <c r="BL77" s="78"/>
      <c r="BM77" s="77">
        <f t="shared" si="30"/>
        <v>0</v>
      </c>
      <c r="BN77" s="78"/>
      <c r="BO77" s="77">
        <f t="shared" si="31"/>
        <v>0</v>
      </c>
      <c r="BP77" s="78"/>
      <c r="BQ77" s="77">
        <f t="shared" si="32"/>
        <v>0</v>
      </c>
      <c r="BR77" s="78"/>
      <c r="BS77" s="77">
        <f t="shared" si="33"/>
        <v>0</v>
      </c>
      <c r="BT77" s="78"/>
      <c r="BU77" s="77">
        <f t="shared" si="34"/>
        <v>0</v>
      </c>
      <c r="BV77" s="78"/>
      <c r="BW77" s="128">
        <f t="shared" si="35"/>
        <v>0</v>
      </c>
      <c r="BX77" s="78"/>
      <c r="BY77" s="128">
        <f t="shared" si="36"/>
        <v>0</v>
      </c>
      <c r="BZ77" s="78"/>
      <c r="CA77" s="128">
        <f t="shared" si="37"/>
        <v>0</v>
      </c>
      <c r="CB77" s="78"/>
      <c r="CC77" s="128">
        <f t="shared" si="38"/>
        <v>0</v>
      </c>
      <c r="CD77" s="78"/>
      <c r="CE77" s="128">
        <f t="shared" si="39"/>
        <v>0</v>
      </c>
      <c r="CF77" s="78"/>
      <c r="CG77" s="128"/>
      <c r="CH77" s="73">
        <f t="shared" si="40"/>
        <v>0</v>
      </c>
      <c r="CI77" s="74">
        <f t="shared" si="41"/>
        <v>0</v>
      </c>
      <c r="CJ77" s="75">
        <f t="shared" si="42"/>
        <v>2</v>
      </c>
      <c r="CK77" s="75">
        <f t="shared" si="43"/>
        <v>0</v>
      </c>
      <c r="CL77" s="5">
        <f t="shared" si="7"/>
        <v>0</v>
      </c>
      <c r="CM77" s="333">
        <f t="shared" si="44"/>
        <v>0</v>
      </c>
      <c r="CN77" s="334">
        <f t="shared" si="45"/>
        <v>0</v>
      </c>
      <c r="CO77" s="335"/>
      <c r="CP77" s="149">
        <f t="shared" si="46"/>
        <v>0</v>
      </c>
      <c r="CQ77" s="156">
        <f t="shared" si="47"/>
        <v>0</v>
      </c>
      <c r="CR77" s="168">
        <f t="shared" si="48"/>
        <v>0</v>
      </c>
      <c r="CS77" s="169">
        <f t="shared" si="49"/>
        <v>0</v>
      </c>
      <c r="CT77" s="162">
        <f t="shared" si="50"/>
        <v>0</v>
      </c>
      <c r="CU77" s="159">
        <f>IF($E$69:$E$115="P",IF(CT77&lt;=0.25,"B",IF(CT77&lt;=0.5,"MB",IF(CT77&lt;=0.75,"MA",IF(CT77&lt;=1,"A")))),0)</f>
        <v>0</v>
      </c>
      <c r="CV77" s="175">
        <f t="shared" si="52"/>
        <v>0</v>
      </c>
      <c r="CW77" s="156">
        <f t="shared" si="53"/>
        <v>0</v>
      </c>
      <c r="CX77" s="322">
        <f>CR77</f>
        <v>0</v>
      </c>
      <c r="CY77" s="138">
        <f t="shared" si="55"/>
        <v>0</v>
      </c>
      <c r="CZ77" s="49"/>
      <c r="DA77" s="49"/>
      <c r="DB77" s="15"/>
    </row>
    <row r="78" spans="1:113" ht="12.75" customHeight="1" x14ac:dyDescent="0.2">
      <c r="A78" s="3"/>
      <c r="B78" s="5">
        <f t="shared" si="57"/>
        <v>10</v>
      </c>
      <c r="C78" s="401"/>
      <c r="D78" s="402"/>
      <c r="E78" s="16"/>
      <c r="F78" s="70"/>
      <c r="G78" s="71">
        <f t="shared" si="8"/>
        <v>0</v>
      </c>
      <c r="H78" s="70"/>
      <c r="I78" s="71">
        <f t="shared" si="9"/>
        <v>0</v>
      </c>
      <c r="J78" s="70"/>
      <c r="K78" s="71">
        <f t="shared" si="10"/>
        <v>0</v>
      </c>
      <c r="L78" s="70"/>
      <c r="M78" s="71">
        <f t="shared" si="11"/>
        <v>0</v>
      </c>
      <c r="N78" s="70"/>
      <c r="O78" s="71">
        <f t="shared" si="12"/>
        <v>0</v>
      </c>
      <c r="P78" s="70"/>
      <c r="Q78" s="71">
        <f t="shared" si="13"/>
        <v>0</v>
      </c>
      <c r="R78" s="70"/>
      <c r="S78" s="77">
        <f t="shared" si="14"/>
        <v>0</v>
      </c>
      <c r="T78" s="70"/>
      <c r="U78" s="77">
        <f t="shared" si="15"/>
        <v>0</v>
      </c>
      <c r="V78" s="70"/>
      <c r="W78" s="77">
        <f t="shared" si="16"/>
        <v>0</v>
      </c>
      <c r="X78" s="70"/>
      <c r="Y78" s="77">
        <f t="shared" si="58"/>
        <v>0</v>
      </c>
      <c r="Z78" s="72"/>
      <c r="AA78" s="77">
        <f t="shared" si="56"/>
        <v>0</v>
      </c>
      <c r="AB78" s="72"/>
      <c r="AC78" s="77">
        <f t="shared" si="2"/>
        <v>0</v>
      </c>
      <c r="AD78" s="72"/>
      <c r="AE78" s="77">
        <f t="shared" si="3"/>
        <v>0</v>
      </c>
      <c r="AF78" s="72"/>
      <c r="AG78" s="77">
        <f t="shared" si="4"/>
        <v>0</v>
      </c>
      <c r="AH78" s="72"/>
      <c r="AI78" s="77">
        <f t="shared" si="17"/>
        <v>0</v>
      </c>
      <c r="AJ78" s="72"/>
      <c r="AK78" s="77">
        <f t="shared" si="18"/>
        <v>0</v>
      </c>
      <c r="AL78" s="72"/>
      <c r="AM78" s="77">
        <f t="shared" si="5"/>
        <v>0</v>
      </c>
      <c r="AN78" s="70"/>
      <c r="AO78" s="77">
        <f t="shared" si="6"/>
        <v>0</v>
      </c>
      <c r="AP78" s="70"/>
      <c r="AQ78" s="77">
        <f t="shared" si="19"/>
        <v>0</v>
      </c>
      <c r="AR78" s="78"/>
      <c r="AS78" s="77">
        <f t="shared" si="20"/>
        <v>0</v>
      </c>
      <c r="AT78" s="78"/>
      <c r="AU78" s="77">
        <f t="shared" si="21"/>
        <v>0</v>
      </c>
      <c r="AV78" s="78"/>
      <c r="AW78" s="77">
        <f t="shared" si="22"/>
        <v>0</v>
      </c>
      <c r="AX78" s="78"/>
      <c r="AY78" s="77">
        <f t="shared" si="23"/>
        <v>0</v>
      </c>
      <c r="AZ78" s="78"/>
      <c r="BA78" s="77">
        <f t="shared" si="24"/>
        <v>0</v>
      </c>
      <c r="BB78" s="78"/>
      <c r="BC78" s="77">
        <f t="shared" si="25"/>
        <v>0</v>
      </c>
      <c r="BD78" s="78"/>
      <c r="BE78" s="77">
        <f t="shared" si="26"/>
        <v>0</v>
      </c>
      <c r="BF78" s="78"/>
      <c r="BG78" s="77">
        <f t="shared" si="27"/>
        <v>0</v>
      </c>
      <c r="BH78" s="78"/>
      <c r="BI78" s="77">
        <f t="shared" si="28"/>
        <v>0</v>
      </c>
      <c r="BJ78" s="78"/>
      <c r="BK78" s="77">
        <f t="shared" si="29"/>
        <v>0</v>
      </c>
      <c r="BL78" s="78"/>
      <c r="BM78" s="77">
        <f t="shared" si="30"/>
        <v>0</v>
      </c>
      <c r="BN78" s="78"/>
      <c r="BO78" s="77">
        <f t="shared" si="31"/>
        <v>0</v>
      </c>
      <c r="BP78" s="78"/>
      <c r="BQ78" s="77">
        <f t="shared" si="32"/>
        <v>0</v>
      </c>
      <c r="BR78" s="78"/>
      <c r="BS78" s="77">
        <f t="shared" si="33"/>
        <v>0</v>
      </c>
      <c r="BT78" s="78"/>
      <c r="BU78" s="77">
        <f t="shared" si="34"/>
        <v>0</v>
      </c>
      <c r="BV78" s="78"/>
      <c r="BW78" s="128">
        <f t="shared" si="35"/>
        <v>0</v>
      </c>
      <c r="BX78" s="78"/>
      <c r="BY78" s="128">
        <f t="shared" si="36"/>
        <v>0</v>
      </c>
      <c r="BZ78" s="78"/>
      <c r="CA78" s="128">
        <f t="shared" si="37"/>
        <v>0</v>
      </c>
      <c r="CB78" s="78"/>
      <c r="CC78" s="128">
        <f t="shared" si="38"/>
        <v>0</v>
      </c>
      <c r="CD78" s="78"/>
      <c r="CE78" s="128">
        <f t="shared" si="39"/>
        <v>0</v>
      </c>
      <c r="CF78" s="78"/>
      <c r="CG78" s="128"/>
      <c r="CH78" s="73">
        <f t="shared" si="40"/>
        <v>0</v>
      </c>
      <c r="CI78" s="74">
        <f t="shared" si="41"/>
        <v>0</v>
      </c>
      <c r="CJ78" s="75">
        <f t="shared" si="42"/>
        <v>2</v>
      </c>
      <c r="CK78" s="75">
        <f t="shared" si="43"/>
        <v>0</v>
      </c>
      <c r="CL78" s="5">
        <f t="shared" si="7"/>
        <v>0</v>
      </c>
      <c r="CM78" s="333">
        <f t="shared" si="44"/>
        <v>0</v>
      </c>
      <c r="CN78" s="334">
        <f t="shared" si="45"/>
        <v>0</v>
      </c>
      <c r="CO78" s="335"/>
      <c r="CP78" s="149">
        <f t="shared" si="46"/>
        <v>0</v>
      </c>
      <c r="CQ78" s="156">
        <f t="shared" si="47"/>
        <v>0</v>
      </c>
      <c r="CR78" s="168">
        <f t="shared" si="48"/>
        <v>0</v>
      </c>
      <c r="CS78" s="169">
        <f t="shared" si="49"/>
        <v>0</v>
      </c>
      <c r="CT78" s="162">
        <f t="shared" si="50"/>
        <v>0</v>
      </c>
      <c r="CU78" s="159">
        <f t="shared" si="51"/>
        <v>0</v>
      </c>
      <c r="CV78" s="175">
        <f t="shared" si="52"/>
        <v>0</v>
      </c>
      <c r="CW78" s="156">
        <f t="shared" si="53"/>
        <v>0</v>
      </c>
      <c r="CX78" s="322">
        <f t="shared" si="54"/>
        <v>0</v>
      </c>
      <c r="CY78" s="138">
        <f t="shared" si="55"/>
        <v>0</v>
      </c>
      <c r="CZ78" s="49"/>
      <c r="DA78" s="49"/>
      <c r="DB78" s="15"/>
    </row>
    <row r="79" spans="1:113" ht="12.75" customHeight="1" x14ac:dyDescent="0.2">
      <c r="A79" s="3"/>
      <c r="B79" s="5">
        <f t="shared" si="57"/>
        <v>11</v>
      </c>
      <c r="C79" s="401"/>
      <c r="D79" s="402"/>
      <c r="E79" s="16"/>
      <c r="F79" s="70"/>
      <c r="G79" s="71">
        <f t="shared" si="8"/>
        <v>0</v>
      </c>
      <c r="H79" s="70"/>
      <c r="I79" s="71">
        <f t="shared" si="9"/>
        <v>0</v>
      </c>
      <c r="J79" s="70"/>
      <c r="K79" s="71">
        <f t="shared" si="10"/>
        <v>0</v>
      </c>
      <c r="L79" s="70"/>
      <c r="M79" s="71">
        <f t="shared" si="11"/>
        <v>0</v>
      </c>
      <c r="N79" s="70"/>
      <c r="O79" s="71">
        <f t="shared" si="12"/>
        <v>0</v>
      </c>
      <c r="P79" s="70"/>
      <c r="Q79" s="71">
        <f t="shared" si="13"/>
        <v>0</v>
      </c>
      <c r="R79" s="70"/>
      <c r="S79" s="77">
        <f t="shared" si="14"/>
        <v>0</v>
      </c>
      <c r="T79" s="70"/>
      <c r="U79" s="77">
        <f t="shared" si="15"/>
        <v>0</v>
      </c>
      <c r="V79" s="70"/>
      <c r="W79" s="77">
        <f t="shared" si="16"/>
        <v>0</v>
      </c>
      <c r="X79" s="70"/>
      <c r="Y79" s="77">
        <f t="shared" si="58"/>
        <v>0</v>
      </c>
      <c r="Z79" s="72"/>
      <c r="AA79" s="77">
        <f t="shared" si="56"/>
        <v>0</v>
      </c>
      <c r="AB79" s="72"/>
      <c r="AC79" s="77">
        <f t="shared" si="2"/>
        <v>0</v>
      </c>
      <c r="AD79" s="72"/>
      <c r="AE79" s="77">
        <f t="shared" si="3"/>
        <v>0</v>
      </c>
      <c r="AF79" s="72"/>
      <c r="AG79" s="77">
        <f t="shared" si="4"/>
        <v>0</v>
      </c>
      <c r="AH79" s="72"/>
      <c r="AI79" s="77">
        <f t="shared" si="17"/>
        <v>0</v>
      </c>
      <c r="AJ79" s="72"/>
      <c r="AK79" s="77">
        <f t="shared" si="18"/>
        <v>0</v>
      </c>
      <c r="AL79" s="72"/>
      <c r="AM79" s="77">
        <f t="shared" si="5"/>
        <v>0</v>
      </c>
      <c r="AN79" s="70"/>
      <c r="AO79" s="77">
        <f t="shared" si="6"/>
        <v>0</v>
      </c>
      <c r="AP79" s="70"/>
      <c r="AQ79" s="77">
        <f t="shared" si="19"/>
        <v>0</v>
      </c>
      <c r="AR79" s="78"/>
      <c r="AS79" s="77">
        <f t="shared" si="20"/>
        <v>0</v>
      </c>
      <c r="AT79" s="78"/>
      <c r="AU79" s="77">
        <f t="shared" si="21"/>
        <v>0</v>
      </c>
      <c r="AV79" s="78"/>
      <c r="AW79" s="77">
        <f t="shared" si="22"/>
        <v>0</v>
      </c>
      <c r="AX79" s="78"/>
      <c r="AY79" s="77">
        <f t="shared" si="23"/>
        <v>0</v>
      </c>
      <c r="AZ79" s="78"/>
      <c r="BA79" s="77">
        <f t="shared" si="24"/>
        <v>0</v>
      </c>
      <c r="BB79" s="78"/>
      <c r="BC79" s="77">
        <f t="shared" si="25"/>
        <v>0</v>
      </c>
      <c r="BD79" s="78"/>
      <c r="BE79" s="77">
        <f t="shared" si="26"/>
        <v>0</v>
      </c>
      <c r="BF79" s="78"/>
      <c r="BG79" s="77">
        <f t="shared" si="27"/>
        <v>0</v>
      </c>
      <c r="BH79" s="78"/>
      <c r="BI79" s="77">
        <f t="shared" si="28"/>
        <v>0</v>
      </c>
      <c r="BJ79" s="78"/>
      <c r="BK79" s="77">
        <f t="shared" si="29"/>
        <v>0</v>
      </c>
      <c r="BL79" s="78"/>
      <c r="BM79" s="77">
        <f t="shared" si="30"/>
        <v>0</v>
      </c>
      <c r="BN79" s="78"/>
      <c r="BO79" s="77">
        <f t="shared" si="31"/>
        <v>0</v>
      </c>
      <c r="BP79" s="78"/>
      <c r="BQ79" s="77">
        <f t="shared" si="32"/>
        <v>0</v>
      </c>
      <c r="BR79" s="78"/>
      <c r="BS79" s="77">
        <f t="shared" si="33"/>
        <v>0</v>
      </c>
      <c r="BT79" s="78"/>
      <c r="BU79" s="77">
        <f t="shared" si="34"/>
        <v>0</v>
      </c>
      <c r="BV79" s="78"/>
      <c r="BW79" s="128">
        <f t="shared" si="35"/>
        <v>0</v>
      </c>
      <c r="BX79" s="78"/>
      <c r="BY79" s="128">
        <f t="shared" si="36"/>
        <v>0</v>
      </c>
      <c r="BZ79" s="78"/>
      <c r="CA79" s="128">
        <f t="shared" si="37"/>
        <v>0</v>
      </c>
      <c r="CB79" s="78"/>
      <c r="CC79" s="128">
        <f t="shared" si="38"/>
        <v>0</v>
      </c>
      <c r="CD79" s="78"/>
      <c r="CE79" s="128">
        <f t="shared" si="39"/>
        <v>0</v>
      </c>
      <c r="CF79" s="78"/>
      <c r="CG79" s="128"/>
      <c r="CH79" s="73">
        <f t="shared" si="40"/>
        <v>0</v>
      </c>
      <c r="CI79" s="74">
        <f t="shared" si="41"/>
        <v>0</v>
      </c>
      <c r="CJ79" s="75">
        <f t="shared" si="42"/>
        <v>2</v>
      </c>
      <c r="CK79" s="75">
        <f t="shared" si="43"/>
        <v>0</v>
      </c>
      <c r="CL79" s="5">
        <f t="shared" si="7"/>
        <v>0</v>
      </c>
      <c r="CM79" s="333">
        <f t="shared" si="44"/>
        <v>0</v>
      </c>
      <c r="CN79" s="334">
        <f t="shared" si="45"/>
        <v>0</v>
      </c>
      <c r="CO79" s="335"/>
      <c r="CP79" s="149">
        <f t="shared" si="46"/>
        <v>0</v>
      </c>
      <c r="CQ79" s="156">
        <f>IF($E$69:$E$115="P",IF(CP79&lt;=0.25,"B",IF(CP79&lt;=0.5,"MB",IF(CP79&lt;=0.75,"MA",IF(CP79&lt;=1,"A")))),0)</f>
        <v>0</v>
      </c>
      <c r="CR79" s="168">
        <f t="shared" si="48"/>
        <v>0</v>
      </c>
      <c r="CS79" s="169">
        <f t="shared" si="49"/>
        <v>0</v>
      </c>
      <c r="CT79" s="162">
        <f t="shared" si="50"/>
        <v>0</v>
      </c>
      <c r="CU79" s="159">
        <f t="shared" si="51"/>
        <v>0</v>
      </c>
      <c r="CV79" s="175">
        <f t="shared" si="52"/>
        <v>0</v>
      </c>
      <c r="CW79" s="156">
        <f t="shared" si="53"/>
        <v>0</v>
      </c>
      <c r="CX79" s="322">
        <f>CR79</f>
        <v>0</v>
      </c>
      <c r="CY79" s="138">
        <f t="shared" si="55"/>
        <v>0</v>
      </c>
      <c r="CZ79" s="49"/>
      <c r="DA79" s="49"/>
      <c r="DB79" s="15"/>
    </row>
    <row r="80" spans="1:113" ht="12.75" customHeight="1" x14ac:dyDescent="0.2">
      <c r="A80" s="3"/>
      <c r="B80" s="5">
        <f t="shared" si="57"/>
        <v>12</v>
      </c>
      <c r="C80" s="401"/>
      <c r="D80" s="402"/>
      <c r="E80" s="16"/>
      <c r="F80" s="70"/>
      <c r="G80" s="71">
        <f t="shared" si="8"/>
        <v>0</v>
      </c>
      <c r="H80" s="70"/>
      <c r="I80" s="71">
        <f t="shared" si="9"/>
        <v>0</v>
      </c>
      <c r="J80" s="70"/>
      <c r="K80" s="71">
        <f t="shared" si="10"/>
        <v>0</v>
      </c>
      <c r="L80" s="70"/>
      <c r="M80" s="71">
        <f t="shared" si="11"/>
        <v>0</v>
      </c>
      <c r="N80" s="70"/>
      <c r="O80" s="71">
        <f t="shared" si="12"/>
        <v>0</v>
      </c>
      <c r="P80" s="70"/>
      <c r="Q80" s="71">
        <f t="shared" si="13"/>
        <v>0</v>
      </c>
      <c r="R80" s="70"/>
      <c r="S80" s="77">
        <f t="shared" si="14"/>
        <v>0</v>
      </c>
      <c r="T80" s="70"/>
      <c r="U80" s="77">
        <f t="shared" si="15"/>
        <v>0</v>
      </c>
      <c r="V80" s="70"/>
      <c r="W80" s="77">
        <f t="shared" si="16"/>
        <v>0</v>
      </c>
      <c r="X80" s="70"/>
      <c r="Y80" s="77">
        <f t="shared" si="58"/>
        <v>0</v>
      </c>
      <c r="Z80" s="72"/>
      <c r="AA80" s="77">
        <f t="shared" si="56"/>
        <v>0</v>
      </c>
      <c r="AB80" s="72"/>
      <c r="AC80" s="77">
        <f t="shared" si="2"/>
        <v>0</v>
      </c>
      <c r="AD80" s="72"/>
      <c r="AE80" s="77">
        <f t="shared" si="3"/>
        <v>0</v>
      </c>
      <c r="AF80" s="72"/>
      <c r="AG80" s="77">
        <f t="shared" si="4"/>
        <v>0</v>
      </c>
      <c r="AH80" s="72"/>
      <c r="AI80" s="77">
        <f t="shared" si="17"/>
        <v>0</v>
      </c>
      <c r="AJ80" s="72"/>
      <c r="AK80" s="77">
        <f t="shared" si="18"/>
        <v>0</v>
      </c>
      <c r="AL80" s="72"/>
      <c r="AM80" s="77">
        <f t="shared" si="5"/>
        <v>0</v>
      </c>
      <c r="AN80" s="70"/>
      <c r="AO80" s="77">
        <f t="shared" si="6"/>
        <v>0</v>
      </c>
      <c r="AP80" s="70"/>
      <c r="AQ80" s="77">
        <f t="shared" si="19"/>
        <v>0</v>
      </c>
      <c r="AR80" s="78"/>
      <c r="AS80" s="77">
        <f t="shared" si="20"/>
        <v>0</v>
      </c>
      <c r="AT80" s="78"/>
      <c r="AU80" s="77">
        <f t="shared" si="21"/>
        <v>0</v>
      </c>
      <c r="AV80" s="78"/>
      <c r="AW80" s="77">
        <f t="shared" si="22"/>
        <v>0</v>
      </c>
      <c r="AX80" s="78"/>
      <c r="AY80" s="77">
        <f t="shared" si="23"/>
        <v>0</v>
      </c>
      <c r="AZ80" s="78"/>
      <c r="BA80" s="77">
        <f t="shared" si="24"/>
        <v>0</v>
      </c>
      <c r="BB80" s="78"/>
      <c r="BC80" s="77">
        <f t="shared" si="25"/>
        <v>0</v>
      </c>
      <c r="BD80" s="78"/>
      <c r="BE80" s="77">
        <f t="shared" si="26"/>
        <v>0</v>
      </c>
      <c r="BF80" s="78"/>
      <c r="BG80" s="77">
        <f t="shared" si="27"/>
        <v>0</v>
      </c>
      <c r="BH80" s="78"/>
      <c r="BI80" s="77">
        <f t="shared" si="28"/>
        <v>0</v>
      </c>
      <c r="BJ80" s="78"/>
      <c r="BK80" s="77">
        <f t="shared" si="29"/>
        <v>0</v>
      </c>
      <c r="BL80" s="78"/>
      <c r="BM80" s="77">
        <f t="shared" si="30"/>
        <v>0</v>
      </c>
      <c r="BN80" s="78"/>
      <c r="BO80" s="77">
        <f t="shared" si="31"/>
        <v>0</v>
      </c>
      <c r="BP80" s="78"/>
      <c r="BQ80" s="77">
        <f t="shared" si="32"/>
        <v>0</v>
      </c>
      <c r="BR80" s="78"/>
      <c r="BS80" s="77">
        <f t="shared" si="33"/>
        <v>0</v>
      </c>
      <c r="BT80" s="78"/>
      <c r="BU80" s="77">
        <f t="shared" si="34"/>
        <v>0</v>
      </c>
      <c r="BV80" s="78"/>
      <c r="BW80" s="128">
        <f t="shared" si="35"/>
        <v>0</v>
      </c>
      <c r="BX80" s="78"/>
      <c r="BY80" s="128">
        <f t="shared" si="36"/>
        <v>0</v>
      </c>
      <c r="BZ80" s="78"/>
      <c r="CA80" s="128">
        <f t="shared" si="37"/>
        <v>0</v>
      </c>
      <c r="CB80" s="78"/>
      <c r="CC80" s="128">
        <f t="shared" si="38"/>
        <v>0</v>
      </c>
      <c r="CD80" s="78"/>
      <c r="CE80" s="128">
        <f t="shared" si="39"/>
        <v>0</v>
      </c>
      <c r="CF80" s="78"/>
      <c r="CG80" s="128"/>
      <c r="CH80" s="73">
        <f t="shared" si="40"/>
        <v>0</v>
      </c>
      <c r="CI80" s="74">
        <f t="shared" si="41"/>
        <v>0</v>
      </c>
      <c r="CJ80" s="75">
        <f t="shared" si="42"/>
        <v>2</v>
      </c>
      <c r="CK80" s="75">
        <f t="shared" si="43"/>
        <v>0</v>
      </c>
      <c r="CL80" s="5">
        <f t="shared" si="7"/>
        <v>0</v>
      </c>
      <c r="CM80" s="333">
        <f t="shared" si="44"/>
        <v>0</v>
      </c>
      <c r="CN80" s="334">
        <f t="shared" si="45"/>
        <v>0</v>
      </c>
      <c r="CO80" s="335"/>
      <c r="CP80" s="149">
        <f t="shared" si="46"/>
        <v>0</v>
      </c>
      <c r="CQ80" s="156">
        <f t="shared" si="47"/>
        <v>0</v>
      </c>
      <c r="CR80" s="168">
        <f t="shared" si="48"/>
        <v>0</v>
      </c>
      <c r="CS80" s="169">
        <f t="shared" si="49"/>
        <v>0</v>
      </c>
      <c r="CT80" s="162">
        <f t="shared" si="50"/>
        <v>0</v>
      </c>
      <c r="CU80" s="159">
        <f t="shared" si="51"/>
        <v>0</v>
      </c>
      <c r="CV80" s="175">
        <f t="shared" si="52"/>
        <v>0</v>
      </c>
      <c r="CW80" s="156">
        <f t="shared" si="53"/>
        <v>0</v>
      </c>
      <c r="CX80" s="322">
        <f t="shared" si="54"/>
        <v>0</v>
      </c>
      <c r="CY80" s="138">
        <f t="shared" si="55"/>
        <v>0</v>
      </c>
      <c r="CZ80" s="49"/>
      <c r="DA80" s="49"/>
      <c r="DB80" s="15"/>
    </row>
    <row r="81" spans="1:125" ht="12.75" customHeight="1" x14ac:dyDescent="0.2">
      <c r="A81" s="3"/>
      <c r="B81" s="5">
        <f t="shared" si="57"/>
        <v>13</v>
      </c>
      <c r="C81" s="401"/>
      <c r="D81" s="402"/>
      <c r="E81" s="16"/>
      <c r="F81" s="70"/>
      <c r="G81" s="71">
        <f t="shared" si="8"/>
        <v>0</v>
      </c>
      <c r="H81" s="70"/>
      <c r="I81" s="71">
        <f t="shared" si="9"/>
        <v>0</v>
      </c>
      <c r="J81" s="70"/>
      <c r="K81" s="71">
        <f t="shared" si="10"/>
        <v>0</v>
      </c>
      <c r="L81" s="70"/>
      <c r="M81" s="71">
        <f t="shared" si="11"/>
        <v>0</v>
      </c>
      <c r="N81" s="70"/>
      <c r="O81" s="71">
        <f t="shared" si="12"/>
        <v>0</v>
      </c>
      <c r="P81" s="70"/>
      <c r="Q81" s="71">
        <f t="shared" si="13"/>
        <v>0</v>
      </c>
      <c r="R81" s="70"/>
      <c r="S81" s="77">
        <f t="shared" si="14"/>
        <v>0</v>
      </c>
      <c r="T81" s="70"/>
      <c r="U81" s="77">
        <f t="shared" si="15"/>
        <v>0</v>
      </c>
      <c r="V81" s="70"/>
      <c r="W81" s="77">
        <f t="shared" si="16"/>
        <v>0</v>
      </c>
      <c r="X81" s="70"/>
      <c r="Y81" s="77">
        <f t="shared" si="58"/>
        <v>0</v>
      </c>
      <c r="Z81" s="72"/>
      <c r="AA81" s="77">
        <f t="shared" si="56"/>
        <v>0</v>
      </c>
      <c r="AB81" s="72"/>
      <c r="AC81" s="77">
        <f t="shared" si="2"/>
        <v>0</v>
      </c>
      <c r="AD81" s="72"/>
      <c r="AE81" s="77">
        <f t="shared" si="3"/>
        <v>0</v>
      </c>
      <c r="AF81" s="72"/>
      <c r="AG81" s="77">
        <f t="shared" si="4"/>
        <v>0</v>
      </c>
      <c r="AH81" s="72"/>
      <c r="AI81" s="77">
        <f t="shared" si="17"/>
        <v>0</v>
      </c>
      <c r="AJ81" s="72"/>
      <c r="AK81" s="77">
        <f t="shared" si="18"/>
        <v>0</v>
      </c>
      <c r="AL81" s="72"/>
      <c r="AM81" s="77">
        <f t="shared" si="5"/>
        <v>0</v>
      </c>
      <c r="AN81" s="70"/>
      <c r="AO81" s="77">
        <f t="shared" si="6"/>
        <v>0</v>
      </c>
      <c r="AP81" s="70"/>
      <c r="AQ81" s="77">
        <f t="shared" si="19"/>
        <v>0</v>
      </c>
      <c r="AR81" s="78"/>
      <c r="AS81" s="77">
        <f t="shared" si="20"/>
        <v>0</v>
      </c>
      <c r="AT81" s="78"/>
      <c r="AU81" s="77">
        <f t="shared" si="21"/>
        <v>0</v>
      </c>
      <c r="AV81" s="78"/>
      <c r="AW81" s="77">
        <f t="shared" si="22"/>
        <v>0</v>
      </c>
      <c r="AX81" s="78"/>
      <c r="AY81" s="77">
        <f t="shared" si="23"/>
        <v>0</v>
      </c>
      <c r="AZ81" s="78"/>
      <c r="BA81" s="77">
        <f t="shared" si="24"/>
        <v>0</v>
      </c>
      <c r="BB81" s="78"/>
      <c r="BC81" s="77">
        <f t="shared" si="25"/>
        <v>0</v>
      </c>
      <c r="BD81" s="78"/>
      <c r="BE81" s="77">
        <f t="shared" si="26"/>
        <v>0</v>
      </c>
      <c r="BF81" s="78"/>
      <c r="BG81" s="77">
        <f t="shared" si="27"/>
        <v>0</v>
      </c>
      <c r="BH81" s="78"/>
      <c r="BI81" s="77">
        <f t="shared" si="28"/>
        <v>0</v>
      </c>
      <c r="BJ81" s="78"/>
      <c r="BK81" s="77">
        <f t="shared" si="29"/>
        <v>0</v>
      </c>
      <c r="BL81" s="78"/>
      <c r="BM81" s="77">
        <f t="shared" si="30"/>
        <v>0</v>
      </c>
      <c r="BN81" s="78"/>
      <c r="BO81" s="77">
        <f t="shared" si="31"/>
        <v>0</v>
      </c>
      <c r="BP81" s="78"/>
      <c r="BQ81" s="77">
        <f t="shared" si="32"/>
        <v>0</v>
      </c>
      <c r="BR81" s="78"/>
      <c r="BS81" s="77">
        <f t="shared" si="33"/>
        <v>0</v>
      </c>
      <c r="BT81" s="78"/>
      <c r="BU81" s="77">
        <f t="shared" si="34"/>
        <v>0</v>
      </c>
      <c r="BV81" s="78"/>
      <c r="BW81" s="128">
        <f t="shared" si="35"/>
        <v>0</v>
      </c>
      <c r="BX81" s="78"/>
      <c r="BY81" s="128">
        <f t="shared" si="36"/>
        <v>0</v>
      </c>
      <c r="BZ81" s="78"/>
      <c r="CA81" s="128">
        <f t="shared" si="37"/>
        <v>0</v>
      </c>
      <c r="CB81" s="78"/>
      <c r="CC81" s="128">
        <f t="shared" si="38"/>
        <v>0</v>
      </c>
      <c r="CD81" s="78"/>
      <c r="CE81" s="128">
        <f t="shared" si="39"/>
        <v>0</v>
      </c>
      <c r="CF81" s="78"/>
      <c r="CG81" s="128"/>
      <c r="CH81" s="73">
        <f t="shared" si="40"/>
        <v>0</v>
      </c>
      <c r="CI81" s="74">
        <f t="shared" si="41"/>
        <v>0</v>
      </c>
      <c r="CJ81" s="75">
        <f t="shared" si="42"/>
        <v>2</v>
      </c>
      <c r="CK81" s="75">
        <f t="shared" si="43"/>
        <v>0</v>
      </c>
      <c r="CL81" s="5">
        <f t="shared" si="7"/>
        <v>0</v>
      </c>
      <c r="CM81" s="333">
        <f t="shared" si="44"/>
        <v>0</v>
      </c>
      <c r="CN81" s="334">
        <f t="shared" si="45"/>
        <v>0</v>
      </c>
      <c r="CO81" s="335"/>
      <c r="CP81" s="149">
        <f t="shared" si="46"/>
        <v>0</v>
      </c>
      <c r="CQ81" s="156">
        <f t="shared" si="47"/>
        <v>0</v>
      </c>
      <c r="CR81" s="168">
        <f t="shared" si="48"/>
        <v>0</v>
      </c>
      <c r="CS81" s="169">
        <f t="shared" si="49"/>
        <v>0</v>
      </c>
      <c r="CT81" s="162">
        <f t="shared" si="50"/>
        <v>0</v>
      </c>
      <c r="CU81" s="159">
        <f t="shared" si="51"/>
        <v>0</v>
      </c>
      <c r="CV81" s="175">
        <f t="shared" si="52"/>
        <v>0</v>
      </c>
      <c r="CW81" s="156">
        <f t="shared" si="53"/>
        <v>0</v>
      </c>
      <c r="CX81" s="322">
        <f t="shared" si="54"/>
        <v>0</v>
      </c>
      <c r="CY81" s="138">
        <f t="shared" si="55"/>
        <v>0</v>
      </c>
      <c r="CZ81" s="49"/>
      <c r="DA81" s="49"/>
      <c r="DB81" s="15"/>
    </row>
    <row r="82" spans="1:125" ht="12.75" customHeight="1" x14ac:dyDescent="0.2">
      <c r="A82" s="3"/>
      <c r="B82" s="5">
        <f t="shared" si="57"/>
        <v>14</v>
      </c>
      <c r="C82" s="401"/>
      <c r="D82" s="402"/>
      <c r="E82" s="16"/>
      <c r="F82" s="70"/>
      <c r="G82" s="71">
        <f t="shared" si="8"/>
        <v>0</v>
      </c>
      <c r="H82" s="70"/>
      <c r="I82" s="71">
        <f t="shared" si="9"/>
        <v>0</v>
      </c>
      <c r="J82" s="70"/>
      <c r="K82" s="71">
        <f t="shared" si="10"/>
        <v>0</v>
      </c>
      <c r="L82" s="70"/>
      <c r="M82" s="71">
        <f t="shared" si="11"/>
        <v>0</v>
      </c>
      <c r="N82" s="70"/>
      <c r="O82" s="71">
        <f t="shared" si="12"/>
        <v>0</v>
      </c>
      <c r="P82" s="70"/>
      <c r="Q82" s="71">
        <f t="shared" si="13"/>
        <v>0</v>
      </c>
      <c r="R82" s="70"/>
      <c r="S82" s="77">
        <f t="shared" si="14"/>
        <v>0</v>
      </c>
      <c r="T82" s="70"/>
      <c r="U82" s="77">
        <f t="shared" si="15"/>
        <v>0</v>
      </c>
      <c r="V82" s="70"/>
      <c r="W82" s="77">
        <f t="shared" si="16"/>
        <v>0</v>
      </c>
      <c r="X82" s="70"/>
      <c r="Y82" s="77">
        <f t="shared" si="58"/>
        <v>0</v>
      </c>
      <c r="Z82" s="72"/>
      <c r="AA82" s="77">
        <f t="shared" si="56"/>
        <v>0</v>
      </c>
      <c r="AB82" s="72"/>
      <c r="AC82" s="77">
        <f t="shared" si="2"/>
        <v>0</v>
      </c>
      <c r="AD82" s="72"/>
      <c r="AE82" s="77">
        <f t="shared" si="3"/>
        <v>0</v>
      </c>
      <c r="AF82" s="72"/>
      <c r="AG82" s="77">
        <f t="shared" si="4"/>
        <v>0</v>
      </c>
      <c r="AH82" s="72"/>
      <c r="AI82" s="77">
        <f t="shared" si="17"/>
        <v>0</v>
      </c>
      <c r="AJ82" s="72"/>
      <c r="AK82" s="77">
        <f t="shared" si="18"/>
        <v>0</v>
      </c>
      <c r="AL82" s="72"/>
      <c r="AM82" s="77">
        <f t="shared" si="5"/>
        <v>0</v>
      </c>
      <c r="AN82" s="70"/>
      <c r="AO82" s="77">
        <f t="shared" si="6"/>
        <v>0</v>
      </c>
      <c r="AP82" s="70"/>
      <c r="AQ82" s="77">
        <f t="shared" si="19"/>
        <v>0</v>
      </c>
      <c r="AR82" s="78"/>
      <c r="AS82" s="77">
        <f t="shared" si="20"/>
        <v>0</v>
      </c>
      <c r="AT82" s="78"/>
      <c r="AU82" s="77">
        <f t="shared" si="21"/>
        <v>0</v>
      </c>
      <c r="AV82" s="78"/>
      <c r="AW82" s="77">
        <f t="shared" si="22"/>
        <v>0</v>
      </c>
      <c r="AX82" s="78"/>
      <c r="AY82" s="77">
        <f t="shared" si="23"/>
        <v>0</v>
      </c>
      <c r="AZ82" s="78"/>
      <c r="BA82" s="77">
        <f t="shared" si="24"/>
        <v>0</v>
      </c>
      <c r="BB82" s="78"/>
      <c r="BC82" s="77">
        <f t="shared" si="25"/>
        <v>0</v>
      </c>
      <c r="BD82" s="78"/>
      <c r="BE82" s="77">
        <f t="shared" si="26"/>
        <v>0</v>
      </c>
      <c r="BF82" s="78"/>
      <c r="BG82" s="77">
        <f t="shared" si="27"/>
        <v>0</v>
      </c>
      <c r="BH82" s="78"/>
      <c r="BI82" s="77">
        <f t="shared" si="28"/>
        <v>0</v>
      </c>
      <c r="BJ82" s="78"/>
      <c r="BK82" s="77">
        <f t="shared" si="29"/>
        <v>0</v>
      </c>
      <c r="BL82" s="78"/>
      <c r="BM82" s="77">
        <f t="shared" si="30"/>
        <v>0</v>
      </c>
      <c r="BN82" s="78"/>
      <c r="BO82" s="77">
        <f t="shared" si="31"/>
        <v>0</v>
      </c>
      <c r="BP82" s="78"/>
      <c r="BQ82" s="77">
        <f t="shared" si="32"/>
        <v>0</v>
      </c>
      <c r="BR82" s="78"/>
      <c r="BS82" s="77">
        <f t="shared" si="33"/>
        <v>0</v>
      </c>
      <c r="BT82" s="78"/>
      <c r="BU82" s="77">
        <f t="shared" si="34"/>
        <v>0</v>
      </c>
      <c r="BV82" s="78"/>
      <c r="BW82" s="128">
        <f t="shared" si="35"/>
        <v>0</v>
      </c>
      <c r="BX82" s="78"/>
      <c r="BY82" s="128">
        <f t="shared" si="36"/>
        <v>0</v>
      </c>
      <c r="BZ82" s="78"/>
      <c r="CA82" s="128">
        <f t="shared" si="37"/>
        <v>0</v>
      </c>
      <c r="CB82" s="78"/>
      <c r="CC82" s="128">
        <f t="shared" si="38"/>
        <v>0</v>
      </c>
      <c r="CD82" s="78"/>
      <c r="CE82" s="128">
        <f t="shared" si="39"/>
        <v>0</v>
      </c>
      <c r="CF82" s="78"/>
      <c r="CG82" s="128"/>
      <c r="CH82" s="73">
        <f t="shared" si="40"/>
        <v>0</v>
      </c>
      <c r="CI82" s="74">
        <f t="shared" si="41"/>
        <v>0</v>
      </c>
      <c r="CJ82" s="75">
        <f t="shared" si="42"/>
        <v>2</v>
      </c>
      <c r="CK82" s="75">
        <f t="shared" si="43"/>
        <v>0</v>
      </c>
      <c r="CL82" s="5">
        <f t="shared" si="7"/>
        <v>0</v>
      </c>
      <c r="CM82" s="333">
        <f t="shared" si="44"/>
        <v>0</v>
      </c>
      <c r="CN82" s="334">
        <f t="shared" si="45"/>
        <v>0</v>
      </c>
      <c r="CO82" s="335"/>
      <c r="CP82" s="149">
        <f t="shared" si="46"/>
        <v>0</v>
      </c>
      <c r="CQ82" s="156">
        <f t="shared" si="47"/>
        <v>0</v>
      </c>
      <c r="CR82" s="168">
        <f t="shared" si="48"/>
        <v>0</v>
      </c>
      <c r="CS82" s="169">
        <f t="shared" si="49"/>
        <v>0</v>
      </c>
      <c r="CT82" s="162">
        <f t="shared" si="50"/>
        <v>0</v>
      </c>
      <c r="CU82" s="159">
        <f t="shared" si="51"/>
        <v>0</v>
      </c>
      <c r="CV82" s="175">
        <f t="shared" si="52"/>
        <v>0</v>
      </c>
      <c r="CW82" s="156">
        <f t="shared" si="53"/>
        <v>0</v>
      </c>
      <c r="CX82" s="322">
        <f t="shared" si="54"/>
        <v>0</v>
      </c>
      <c r="CY82" s="138">
        <f t="shared" si="55"/>
        <v>0</v>
      </c>
      <c r="CZ82" s="49"/>
      <c r="DA82" s="49"/>
      <c r="DB82" s="15"/>
    </row>
    <row r="83" spans="1:125" ht="12.75" customHeight="1" x14ac:dyDescent="0.2">
      <c r="A83" s="3"/>
      <c r="B83" s="5">
        <f t="shared" si="57"/>
        <v>15</v>
      </c>
      <c r="C83" s="401"/>
      <c r="D83" s="402"/>
      <c r="E83" s="16"/>
      <c r="F83" s="70"/>
      <c r="G83" s="71">
        <f t="shared" si="8"/>
        <v>0</v>
      </c>
      <c r="H83" s="70"/>
      <c r="I83" s="71">
        <f t="shared" si="9"/>
        <v>0</v>
      </c>
      <c r="J83" s="70"/>
      <c r="K83" s="71">
        <f t="shared" si="10"/>
        <v>0</v>
      </c>
      <c r="L83" s="70"/>
      <c r="M83" s="71">
        <f t="shared" si="11"/>
        <v>0</v>
      </c>
      <c r="N83" s="70"/>
      <c r="O83" s="71">
        <f t="shared" si="12"/>
        <v>0</v>
      </c>
      <c r="P83" s="70"/>
      <c r="Q83" s="71">
        <f t="shared" si="13"/>
        <v>0</v>
      </c>
      <c r="R83" s="70"/>
      <c r="S83" s="77">
        <f t="shared" si="14"/>
        <v>0</v>
      </c>
      <c r="T83" s="70"/>
      <c r="U83" s="77">
        <f t="shared" si="15"/>
        <v>0</v>
      </c>
      <c r="V83" s="70"/>
      <c r="W83" s="77">
        <f t="shared" si="16"/>
        <v>0</v>
      </c>
      <c r="X83" s="70"/>
      <c r="Y83" s="77">
        <f t="shared" si="58"/>
        <v>0</v>
      </c>
      <c r="Z83" s="72"/>
      <c r="AA83" s="77">
        <f t="shared" si="56"/>
        <v>0</v>
      </c>
      <c r="AB83" s="72"/>
      <c r="AC83" s="77">
        <f t="shared" si="2"/>
        <v>0</v>
      </c>
      <c r="AD83" s="72"/>
      <c r="AE83" s="77">
        <f t="shared" si="3"/>
        <v>0</v>
      </c>
      <c r="AF83" s="72"/>
      <c r="AG83" s="77">
        <f t="shared" si="4"/>
        <v>0</v>
      </c>
      <c r="AH83" s="72"/>
      <c r="AI83" s="77">
        <f t="shared" si="17"/>
        <v>0</v>
      </c>
      <c r="AJ83" s="72"/>
      <c r="AK83" s="77">
        <f t="shared" si="18"/>
        <v>0</v>
      </c>
      <c r="AL83" s="72"/>
      <c r="AM83" s="77">
        <f t="shared" si="5"/>
        <v>0</v>
      </c>
      <c r="AN83" s="70"/>
      <c r="AO83" s="77">
        <f t="shared" si="6"/>
        <v>0</v>
      </c>
      <c r="AP83" s="70"/>
      <c r="AQ83" s="77">
        <f t="shared" si="19"/>
        <v>0</v>
      </c>
      <c r="AR83" s="78"/>
      <c r="AS83" s="77">
        <f t="shared" si="20"/>
        <v>0</v>
      </c>
      <c r="AT83" s="78"/>
      <c r="AU83" s="77">
        <f t="shared" si="21"/>
        <v>0</v>
      </c>
      <c r="AV83" s="78"/>
      <c r="AW83" s="77">
        <f t="shared" si="22"/>
        <v>0</v>
      </c>
      <c r="AX83" s="78"/>
      <c r="AY83" s="77">
        <f t="shared" si="23"/>
        <v>0</v>
      </c>
      <c r="AZ83" s="78"/>
      <c r="BA83" s="77">
        <f t="shared" si="24"/>
        <v>0</v>
      </c>
      <c r="BB83" s="78"/>
      <c r="BC83" s="77">
        <f t="shared" si="25"/>
        <v>0</v>
      </c>
      <c r="BD83" s="78"/>
      <c r="BE83" s="77">
        <f t="shared" si="26"/>
        <v>0</v>
      </c>
      <c r="BF83" s="78"/>
      <c r="BG83" s="77">
        <f t="shared" si="27"/>
        <v>0</v>
      </c>
      <c r="BH83" s="78"/>
      <c r="BI83" s="77">
        <f t="shared" si="28"/>
        <v>0</v>
      </c>
      <c r="BJ83" s="78"/>
      <c r="BK83" s="77">
        <f t="shared" si="29"/>
        <v>0</v>
      </c>
      <c r="BL83" s="78"/>
      <c r="BM83" s="77">
        <f t="shared" si="30"/>
        <v>0</v>
      </c>
      <c r="BN83" s="78"/>
      <c r="BO83" s="77">
        <f t="shared" si="31"/>
        <v>0</v>
      </c>
      <c r="BP83" s="78"/>
      <c r="BQ83" s="77">
        <f t="shared" si="32"/>
        <v>0</v>
      </c>
      <c r="BR83" s="78"/>
      <c r="BS83" s="77">
        <f t="shared" si="33"/>
        <v>0</v>
      </c>
      <c r="BT83" s="78"/>
      <c r="BU83" s="77">
        <f t="shared" si="34"/>
        <v>0</v>
      </c>
      <c r="BV83" s="78"/>
      <c r="BW83" s="128">
        <f t="shared" si="35"/>
        <v>0</v>
      </c>
      <c r="BX83" s="78"/>
      <c r="BY83" s="128">
        <f t="shared" si="36"/>
        <v>0</v>
      </c>
      <c r="BZ83" s="78"/>
      <c r="CA83" s="128">
        <f t="shared" si="37"/>
        <v>0</v>
      </c>
      <c r="CB83" s="78"/>
      <c r="CC83" s="128">
        <f t="shared" si="38"/>
        <v>0</v>
      </c>
      <c r="CD83" s="78"/>
      <c r="CE83" s="128">
        <f t="shared" si="39"/>
        <v>0</v>
      </c>
      <c r="CF83" s="78"/>
      <c r="CG83" s="128"/>
      <c r="CH83" s="73">
        <f t="shared" si="40"/>
        <v>0</v>
      </c>
      <c r="CI83" s="74">
        <f t="shared" si="41"/>
        <v>0</v>
      </c>
      <c r="CJ83" s="75">
        <f t="shared" si="42"/>
        <v>2</v>
      </c>
      <c r="CK83" s="75">
        <f t="shared" si="43"/>
        <v>0</v>
      </c>
      <c r="CL83" s="5">
        <f t="shared" si="7"/>
        <v>0</v>
      </c>
      <c r="CM83" s="333">
        <f t="shared" si="44"/>
        <v>0</v>
      </c>
      <c r="CN83" s="334">
        <f t="shared" si="45"/>
        <v>0</v>
      </c>
      <c r="CO83" s="335"/>
      <c r="CP83" s="149">
        <f t="shared" si="46"/>
        <v>0</v>
      </c>
      <c r="CQ83" s="156">
        <f t="shared" si="47"/>
        <v>0</v>
      </c>
      <c r="CR83" s="168">
        <f t="shared" si="48"/>
        <v>0</v>
      </c>
      <c r="CS83" s="169">
        <f t="shared" si="49"/>
        <v>0</v>
      </c>
      <c r="CT83" s="162">
        <f t="shared" si="50"/>
        <v>0</v>
      </c>
      <c r="CU83" s="159">
        <f t="shared" si="51"/>
        <v>0</v>
      </c>
      <c r="CV83" s="175">
        <f t="shared" si="52"/>
        <v>0</v>
      </c>
      <c r="CW83" s="156">
        <f t="shared" si="53"/>
        <v>0</v>
      </c>
      <c r="CX83" s="322">
        <f t="shared" si="54"/>
        <v>0</v>
      </c>
      <c r="CY83" s="138">
        <f t="shared" si="55"/>
        <v>0</v>
      </c>
      <c r="CZ83" s="49"/>
      <c r="DA83" s="49"/>
      <c r="DB83" s="15"/>
      <c r="DR83" s="50"/>
      <c r="DS83" s="373"/>
      <c r="DT83" s="373"/>
      <c r="DU83" s="373"/>
    </row>
    <row r="84" spans="1:125" ht="12.75" customHeight="1" x14ac:dyDescent="0.2">
      <c r="A84" s="3"/>
      <c r="B84" s="5">
        <f t="shared" si="57"/>
        <v>16</v>
      </c>
      <c r="C84" s="401"/>
      <c r="D84" s="402"/>
      <c r="E84" s="16"/>
      <c r="F84" s="70"/>
      <c r="G84" s="71">
        <f t="shared" si="8"/>
        <v>0</v>
      </c>
      <c r="H84" s="70"/>
      <c r="I84" s="71">
        <f t="shared" si="9"/>
        <v>0</v>
      </c>
      <c r="J84" s="70"/>
      <c r="K84" s="71">
        <f t="shared" si="10"/>
        <v>0</v>
      </c>
      <c r="L84" s="70"/>
      <c r="M84" s="71">
        <f t="shared" si="11"/>
        <v>0</v>
      </c>
      <c r="N84" s="70"/>
      <c r="O84" s="71">
        <f t="shared" si="12"/>
        <v>0</v>
      </c>
      <c r="P84" s="70"/>
      <c r="Q84" s="71">
        <f t="shared" si="13"/>
        <v>0</v>
      </c>
      <c r="R84" s="70"/>
      <c r="S84" s="77">
        <f t="shared" si="14"/>
        <v>0</v>
      </c>
      <c r="T84" s="70"/>
      <c r="U84" s="77">
        <f t="shared" si="15"/>
        <v>0</v>
      </c>
      <c r="V84" s="70"/>
      <c r="W84" s="77">
        <f t="shared" si="16"/>
        <v>0</v>
      </c>
      <c r="X84" s="70"/>
      <c r="Y84" s="77">
        <f t="shared" si="58"/>
        <v>0</v>
      </c>
      <c r="Z84" s="72"/>
      <c r="AA84" s="77">
        <f t="shared" si="56"/>
        <v>0</v>
      </c>
      <c r="AB84" s="72"/>
      <c r="AC84" s="77">
        <f t="shared" si="2"/>
        <v>0</v>
      </c>
      <c r="AD84" s="72"/>
      <c r="AE84" s="77">
        <f t="shared" si="3"/>
        <v>0</v>
      </c>
      <c r="AF84" s="72"/>
      <c r="AG84" s="77">
        <f t="shared" si="4"/>
        <v>0</v>
      </c>
      <c r="AH84" s="72"/>
      <c r="AI84" s="77">
        <f t="shared" si="17"/>
        <v>0</v>
      </c>
      <c r="AJ84" s="72"/>
      <c r="AK84" s="77">
        <f t="shared" si="18"/>
        <v>0</v>
      </c>
      <c r="AL84" s="72"/>
      <c r="AM84" s="77">
        <f t="shared" si="5"/>
        <v>0</v>
      </c>
      <c r="AN84" s="70"/>
      <c r="AO84" s="77">
        <f t="shared" si="6"/>
        <v>0</v>
      </c>
      <c r="AP84" s="70"/>
      <c r="AQ84" s="77">
        <f t="shared" si="19"/>
        <v>0</v>
      </c>
      <c r="AR84" s="78"/>
      <c r="AS84" s="77">
        <f t="shared" si="20"/>
        <v>0</v>
      </c>
      <c r="AT84" s="78"/>
      <c r="AU84" s="77">
        <f t="shared" si="21"/>
        <v>0</v>
      </c>
      <c r="AV84" s="78"/>
      <c r="AW84" s="77">
        <f t="shared" si="22"/>
        <v>0</v>
      </c>
      <c r="AX84" s="78"/>
      <c r="AY84" s="77">
        <f t="shared" si="23"/>
        <v>0</v>
      </c>
      <c r="AZ84" s="78"/>
      <c r="BA84" s="77">
        <f t="shared" si="24"/>
        <v>0</v>
      </c>
      <c r="BB84" s="78"/>
      <c r="BC84" s="77">
        <f t="shared" si="25"/>
        <v>0</v>
      </c>
      <c r="BD84" s="78"/>
      <c r="BE84" s="77">
        <f t="shared" si="26"/>
        <v>0</v>
      </c>
      <c r="BF84" s="78"/>
      <c r="BG84" s="77">
        <f t="shared" si="27"/>
        <v>0</v>
      </c>
      <c r="BH84" s="78"/>
      <c r="BI84" s="77">
        <f t="shared" si="28"/>
        <v>0</v>
      </c>
      <c r="BJ84" s="78"/>
      <c r="BK84" s="77">
        <f t="shared" si="29"/>
        <v>0</v>
      </c>
      <c r="BL84" s="78"/>
      <c r="BM84" s="77">
        <f t="shared" si="30"/>
        <v>0</v>
      </c>
      <c r="BN84" s="78"/>
      <c r="BO84" s="77">
        <f t="shared" si="31"/>
        <v>0</v>
      </c>
      <c r="BP84" s="78"/>
      <c r="BQ84" s="77">
        <f t="shared" si="32"/>
        <v>0</v>
      </c>
      <c r="BR84" s="78"/>
      <c r="BS84" s="77">
        <f t="shared" si="33"/>
        <v>0</v>
      </c>
      <c r="BT84" s="78"/>
      <c r="BU84" s="77">
        <f t="shared" si="34"/>
        <v>0</v>
      </c>
      <c r="BV84" s="78"/>
      <c r="BW84" s="128">
        <f t="shared" si="35"/>
        <v>0</v>
      </c>
      <c r="BX84" s="78"/>
      <c r="BY84" s="128">
        <f t="shared" si="36"/>
        <v>0</v>
      </c>
      <c r="BZ84" s="78"/>
      <c r="CA84" s="128">
        <f t="shared" si="37"/>
        <v>0</v>
      </c>
      <c r="CB84" s="78"/>
      <c r="CC84" s="128">
        <f t="shared" si="38"/>
        <v>0</v>
      </c>
      <c r="CD84" s="78"/>
      <c r="CE84" s="128">
        <f t="shared" si="39"/>
        <v>0</v>
      </c>
      <c r="CF84" s="78"/>
      <c r="CG84" s="128"/>
      <c r="CH84" s="73">
        <f t="shared" si="40"/>
        <v>0</v>
      </c>
      <c r="CI84" s="74">
        <f t="shared" si="41"/>
        <v>0</v>
      </c>
      <c r="CJ84" s="75">
        <f t="shared" si="42"/>
        <v>2</v>
      </c>
      <c r="CK84" s="75">
        <f t="shared" si="43"/>
        <v>0</v>
      </c>
      <c r="CL84" s="5">
        <f t="shared" si="7"/>
        <v>0</v>
      </c>
      <c r="CM84" s="333">
        <f t="shared" si="44"/>
        <v>0</v>
      </c>
      <c r="CN84" s="334">
        <f t="shared" si="45"/>
        <v>0</v>
      </c>
      <c r="CO84" s="335"/>
      <c r="CP84" s="149">
        <f t="shared" si="46"/>
        <v>0</v>
      </c>
      <c r="CQ84" s="156">
        <f t="shared" si="47"/>
        <v>0</v>
      </c>
      <c r="CR84" s="168">
        <f t="shared" si="48"/>
        <v>0</v>
      </c>
      <c r="CS84" s="169">
        <f t="shared" si="49"/>
        <v>0</v>
      </c>
      <c r="CT84" s="162">
        <f t="shared" si="50"/>
        <v>0</v>
      </c>
      <c r="CU84" s="159">
        <f t="shared" si="51"/>
        <v>0</v>
      </c>
      <c r="CV84" s="175">
        <f t="shared" si="52"/>
        <v>0</v>
      </c>
      <c r="CW84" s="156">
        <f t="shared" si="53"/>
        <v>0</v>
      </c>
      <c r="CX84" s="322">
        <f t="shared" si="54"/>
        <v>0</v>
      </c>
      <c r="CY84" s="138">
        <f t="shared" si="55"/>
        <v>0</v>
      </c>
      <c r="CZ84" s="364"/>
      <c r="DA84" s="364"/>
      <c r="DB84" s="15"/>
      <c r="DC84" s="370" t="s">
        <v>38</v>
      </c>
      <c r="DD84" s="370" t="s">
        <v>36</v>
      </c>
      <c r="DE84" s="370" t="s">
        <v>37</v>
      </c>
      <c r="DR84" s="50"/>
      <c r="DS84" s="373"/>
      <c r="DT84" s="373"/>
      <c r="DU84" s="373"/>
    </row>
    <row r="85" spans="1:125" ht="12.75" customHeight="1" x14ac:dyDescent="0.2">
      <c r="A85" s="3"/>
      <c r="B85" s="5">
        <f t="shared" si="57"/>
        <v>17</v>
      </c>
      <c r="C85" s="401"/>
      <c r="D85" s="402"/>
      <c r="E85" s="16"/>
      <c r="F85" s="70"/>
      <c r="G85" s="71">
        <f t="shared" si="8"/>
        <v>0</v>
      </c>
      <c r="H85" s="70"/>
      <c r="I85" s="71">
        <f t="shared" si="9"/>
        <v>0</v>
      </c>
      <c r="J85" s="70"/>
      <c r="K85" s="71">
        <f t="shared" si="10"/>
        <v>0</v>
      </c>
      <c r="L85" s="70"/>
      <c r="M85" s="71">
        <f t="shared" si="11"/>
        <v>0</v>
      </c>
      <c r="N85" s="70"/>
      <c r="O85" s="71">
        <f t="shared" si="12"/>
        <v>0</v>
      </c>
      <c r="P85" s="70"/>
      <c r="Q85" s="71">
        <f t="shared" si="13"/>
        <v>0</v>
      </c>
      <c r="R85" s="70"/>
      <c r="S85" s="77">
        <f t="shared" si="14"/>
        <v>0</v>
      </c>
      <c r="T85" s="70"/>
      <c r="U85" s="77">
        <f t="shared" si="15"/>
        <v>0</v>
      </c>
      <c r="V85" s="70"/>
      <c r="W85" s="77">
        <f t="shared" si="16"/>
        <v>0</v>
      </c>
      <c r="X85" s="70"/>
      <c r="Y85" s="77">
        <f t="shared" si="58"/>
        <v>0</v>
      </c>
      <c r="Z85" s="72"/>
      <c r="AA85" s="77">
        <f t="shared" si="56"/>
        <v>0</v>
      </c>
      <c r="AB85" s="72"/>
      <c r="AC85" s="77">
        <f t="shared" si="2"/>
        <v>0</v>
      </c>
      <c r="AD85" s="72"/>
      <c r="AE85" s="77">
        <f t="shared" si="3"/>
        <v>0</v>
      </c>
      <c r="AF85" s="72"/>
      <c r="AG85" s="77">
        <f t="shared" si="4"/>
        <v>0</v>
      </c>
      <c r="AH85" s="72"/>
      <c r="AI85" s="77">
        <f t="shared" si="17"/>
        <v>0</v>
      </c>
      <c r="AJ85" s="72"/>
      <c r="AK85" s="77">
        <f t="shared" si="18"/>
        <v>0</v>
      </c>
      <c r="AL85" s="72"/>
      <c r="AM85" s="77">
        <f t="shared" si="5"/>
        <v>0</v>
      </c>
      <c r="AN85" s="70"/>
      <c r="AO85" s="77">
        <f t="shared" si="6"/>
        <v>0</v>
      </c>
      <c r="AP85" s="70"/>
      <c r="AQ85" s="77">
        <f t="shared" si="19"/>
        <v>0</v>
      </c>
      <c r="AR85" s="78"/>
      <c r="AS85" s="77">
        <f t="shared" si="20"/>
        <v>0</v>
      </c>
      <c r="AT85" s="78"/>
      <c r="AU85" s="77">
        <f t="shared" si="21"/>
        <v>0</v>
      </c>
      <c r="AV85" s="78"/>
      <c r="AW85" s="77">
        <f t="shared" si="22"/>
        <v>0</v>
      </c>
      <c r="AX85" s="78"/>
      <c r="AY85" s="77">
        <f t="shared" si="23"/>
        <v>0</v>
      </c>
      <c r="AZ85" s="78"/>
      <c r="BA85" s="77">
        <f t="shared" si="24"/>
        <v>0</v>
      </c>
      <c r="BB85" s="78"/>
      <c r="BC85" s="77">
        <f t="shared" si="25"/>
        <v>0</v>
      </c>
      <c r="BD85" s="78"/>
      <c r="BE85" s="77">
        <f t="shared" si="26"/>
        <v>0</v>
      </c>
      <c r="BF85" s="78"/>
      <c r="BG85" s="77">
        <f t="shared" si="27"/>
        <v>0</v>
      </c>
      <c r="BH85" s="78"/>
      <c r="BI85" s="77">
        <f t="shared" si="28"/>
        <v>0</v>
      </c>
      <c r="BJ85" s="78"/>
      <c r="BK85" s="77">
        <f t="shared" si="29"/>
        <v>0</v>
      </c>
      <c r="BL85" s="78"/>
      <c r="BM85" s="77">
        <f t="shared" si="30"/>
        <v>0</v>
      </c>
      <c r="BN85" s="78"/>
      <c r="BO85" s="77">
        <f t="shared" si="31"/>
        <v>0</v>
      </c>
      <c r="BP85" s="78"/>
      <c r="BQ85" s="77">
        <f t="shared" si="32"/>
        <v>0</v>
      </c>
      <c r="BR85" s="78"/>
      <c r="BS85" s="77">
        <f t="shared" si="33"/>
        <v>0</v>
      </c>
      <c r="BT85" s="78"/>
      <c r="BU85" s="77">
        <f t="shared" si="34"/>
        <v>0</v>
      </c>
      <c r="BV85" s="78"/>
      <c r="BW85" s="128">
        <f t="shared" si="35"/>
        <v>0</v>
      </c>
      <c r="BX85" s="78"/>
      <c r="BY85" s="128">
        <f t="shared" si="36"/>
        <v>0</v>
      </c>
      <c r="BZ85" s="78"/>
      <c r="CA85" s="128">
        <f t="shared" si="37"/>
        <v>0</v>
      </c>
      <c r="CB85" s="78"/>
      <c r="CC85" s="128">
        <f t="shared" si="38"/>
        <v>0</v>
      </c>
      <c r="CD85" s="78"/>
      <c r="CE85" s="128">
        <f t="shared" si="39"/>
        <v>0</v>
      </c>
      <c r="CF85" s="78"/>
      <c r="CG85" s="128"/>
      <c r="CH85" s="73">
        <f t="shared" si="40"/>
        <v>0</v>
      </c>
      <c r="CI85" s="74">
        <f t="shared" si="41"/>
        <v>0</v>
      </c>
      <c r="CJ85" s="75">
        <f t="shared" si="42"/>
        <v>2</v>
      </c>
      <c r="CK85" s="75">
        <f t="shared" si="43"/>
        <v>0</v>
      </c>
      <c r="CL85" s="5">
        <f t="shared" si="7"/>
        <v>0</v>
      </c>
      <c r="CM85" s="333">
        <f t="shared" si="44"/>
        <v>0</v>
      </c>
      <c r="CN85" s="334">
        <f t="shared" si="45"/>
        <v>0</v>
      </c>
      <c r="CO85" s="335"/>
      <c r="CP85" s="149">
        <f t="shared" si="46"/>
        <v>0</v>
      </c>
      <c r="CQ85" s="156">
        <f t="shared" si="47"/>
        <v>0</v>
      </c>
      <c r="CR85" s="168">
        <f t="shared" si="48"/>
        <v>0</v>
      </c>
      <c r="CS85" s="169">
        <f t="shared" si="49"/>
        <v>0</v>
      </c>
      <c r="CT85" s="162">
        <f t="shared" si="50"/>
        <v>0</v>
      </c>
      <c r="CU85" s="159">
        <f t="shared" si="51"/>
        <v>0</v>
      </c>
      <c r="CV85" s="175">
        <f t="shared" si="52"/>
        <v>0</v>
      </c>
      <c r="CW85" s="156">
        <f t="shared" si="53"/>
        <v>0</v>
      </c>
      <c r="CX85" s="322">
        <f t="shared" si="54"/>
        <v>0</v>
      </c>
      <c r="CY85" s="138">
        <f t="shared" si="55"/>
        <v>0</v>
      </c>
      <c r="CZ85" s="364"/>
      <c r="DA85" s="364"/>
      <c r="DB85" s="15"/>
      <c r="DC85" s="371"/>
      <c r="DD85" s="371"/>
      <c r="DE85" s="371"/>
      <c r="DR85" s="50"/>
      <c r="DS85" s="373"/>
      <c r="DT85" s="373"/>
      <c r="DU85" s="373"/>
    </row>
    <row r="86" spans="1:125" ht="12.75" customHeight="1" x14ac:dyDescent="0.2">
      <c r="A86" s="3"/>
      <c r="B86" s="5">
        <f t="shared" si="57"/>
        <v>18</v>
      </c>
      <c r="C86" s="401"/>
      <c r="D86" s="402"/>
      <c r="E86" s="16"/>
      <c r="F86" s="70"/>
      <c r="G86" s="71">
        <f t="shared" si="8"/>
        <v>0</v>
      </c>
      <c r="H86" s="70"/>
      <c r="I86" s="71">
        <f t="shared" si="9"/>
        <v>0</v>
      </c>
      <c r="J86" s="70"/>
      <c r="K86" s="71">
        <f t="shared" si="10"/>
        <v>0</v>
      </c>
      <c r="L86" s="70"/>
      <c r="M86" s="71">
        <f t="shared" si="11"/>
        <v>0</v>
      </c>
      <c r="N86" s="70"/>
      <c r="O86" s="71">
        <f t="shared" si="12"/>
        <v>0</v>
      </c>
      <c r="P86" s="70"/>
      <c r="Q86" s="71">
        <f t="shared" si="13"/>
        <v>0</v>
      </c>
      <c r="R86" s="70"/>
      <c r="S86" s="77">
        <f t="shared" si="14"/>
        <v>0</v>
      </c>
      <c r="T86" s="70"/>
      <c r="U86" s="77">
        <f t="shared" si="15"/>
        <v>0</v>
      </c>
      <c r="V86" s="70"/>
      <c r="W86" s="77">
        <f t="shared" si="16"/>
        <v>0</v>
      </c>
      <c r="X86" s="70"/>
      <c r="Y86" s="77">
        <f t="shared" si="58"/>
        <v>0</v>
      </c>
      <c r="Z86" s="72"/>
      <c r="AA86" s="77">
        <f t="shared" si="56"/>
        <v>0</v>
      </c>
      <c r="AB86" s="72"/>
      <c r="AC86" s="77">
        <f t="shared" si="2"/>
        <v>0</v>
      </c>
      <c r="AD86" s="72"/>
      <c r="AE86" s="77">
        <f t="shared" si="3"/>
        <v>0</v>
      </c>
      <c r="AF86" s="72"/>
      <c r="AG86" s="77">
        <f t="shared" si="4"/>
        <v>0</v>
      </c>
      <c r="AH86" s="72"/>
      <c r="AI86" s="77">
        <f t="shared" si="17"/>
        <v>0</v>
      </c>
      <c r="AJ86" s="72"/>
      <c r="AK86" s="77">
        <f t="shared" si="18"/>
        <v>0</v>
      </c>
      <c r="AL86" s="72"/>
      <c r="AM86" s="77">
        <f t="shared" si="5"/>
        <v>0</v>
      </c>
      <c r="AN86" s="70"/>
      <c r="AO86" s="77">
        <f t="shared" si="6"/>
        <v>0</v>
      </c>
      <c r="AP86" s="70"/>
      <c r="AQ86" s="77">
        <f t="shared" si="19"/>
        <v>0</v>
      </c>
      <c r="AR86" s="78"/>
      <c r="AS86" s="77">
        <f t="shared" si="20"/>
        <v>0</v>
      </c>
      <c r="AT86" s="78"/>
      <c r="AU86" s="77">
        <f t="shared" si="21"/>
        <v>0</v>
      </c>
      <c r="AV86" s="78"/>
      <c r="AW86" s="77">
        <f t="shared" si="22"/>
        <v>0</v>
      </c>
      <c r="AX86" s="78"/>
      <c r="AY86" s="77">
        <f t="shared" si="23"/>
        <v>0</v>
      </c>
      <c r="AZ86" s="78"/>
      <c r="BA86" s="77">
        <f t="shared" si="24"/>
        <v>0</v>
      </c>
      <c r="BB86" s="78"/>
      <c r="BC86" s="77">
        <f t="shared" si="25"/>
        <v>0</v>
      </c>
      <c r="BD86" s="78"/>
      <c r="BE86" s="77">
        <f t="shared" si="26"/>
        <v>0</v>
      </c>
      <c r="BF86" s="78"/>
      <c r="BG86" s="77">
        <f t="shared" si="27"/>
        <v>0</v>
      </c>
      <c r="BH86" s="78"/>
      <c r="BI86" s="77">
        <f t="shared" si="28"/>
        <v>0</v>
      </c>
      <c r="BJ86" s="78"/>
      <c r="BK86" s="77">
        <f t="shared" si="29"/>
        <v>0</v>
      </c>
      <c r="BL86" s="78"/>
      <c r="BM86" s="77">
        <f t="shared" si="30"/>
        <v>0</v>
      </c>
      <c r="BN86" s="78"/>
      <c r="BO86" s="77">
        <f t="shared" si="31"/>
        <v>0</v>
      </c>
      <c r="BP86" s="78"/>
      <c r="BQ86" s="77">
        <f t="shared" si="32"/>
        <v>0</v>
      </c>
      <c r="BR86" s="78"/>
      <c r="BS86" s="77">
        <f t="shared" si="33"/>
        <v>0</v>
      </c>
      <c r="BT86" s="78"/>
      <c r="BU86" s="77">
        <f t="shared" si="34"/>
        <v>0</v>
      </c>
      <c r="BV86" s="78"/>
      <c r="BW86" s="128">
        <f t="shared" si="35"/>
        <v>0</v>
      </c>
      <c r="BX86" s="78"/>
      <c r="BY86" s="128">
        <f t="shared" si="36"/>
        <v>0</v>
      </c>
      <c r="BZ86" s="78"/>
      <c r="CA86" s="128">
        <f t="shared" si="37"/>
        <v>0</v>
      </c>
      <c r="CB86" s="78"/>
      <c r="CC86" s="128">
        <f t="shared" si="38"/>
        <v>0</v>
      </c>
      <c r="CD86" s="78"/>
      <c r="CE86" s="128">
        <f t="shared" si="39"/>
        <v>0</v>
      </c>
      <c r="CF86" s="78"/>
      <c r="CG86" s="128"/>
      <c r="CH86" s="73">
        <f t="shared" si="40"/>
        <v>0</v>
      </c>
      <c r="CI86" s="74">
        <f t="shared" si="41"/>
        <v>0</v>
      </c>
      <c r="CJ86" s="75">
        <f t="shared" si="42"/>
        <v>2</v>
      </c>
      <c r="CK86" s="75">
        <f t="shared" si="43"/>
        <v>0</v>
      </c>
      <c r="CL86" s="5">
        <f t="shared" si="7"/>
        <v>0</v>
      </c>
      <c r="CM86" s="333">
        <f t="shared" si="44"/>
        <v>0</v>
      </c>
      <c r="CN86" s="334">
        <f t="shared" si="45"/>
        <v>0</v>
      </c>
      <c r="CO86" s="335"/>
      <c r="CP86" s="149">
        <f t="shared" si="46"/>
        <v>0</v>
      </c>
      <c r="CQ86" s="156">
        <f t="shared" si="47"/>
        <v>0</v>
      </c>
      <c r="CR86" s="168">
        <f t="shared" si="48"/>
        <v>0</v>
      </c>
      <c r="CS86" s="169">
        <f t="shared" si="49"/>
        <v>0</v>
      </c>
      <c r="CT86" s="162">
        <f t="shared" si="50"/>
        <v>0</v>
      </c>
      <c r="CU86" s="159">
        <f t="shared" si="51"/>
        <v>0</v>
      </c>
      <c r="CV86" s="175">
        <f t="shared" si="52"/>
        <v>0</v>
      </c>
      <c r="CW86" s="156">
        <f t="shared" si="53"/>
        <v>0</v>
      </c>
      <c r="CX86" s="322">
        <f t="shared" si="54"/>
        <v>0</v>
      </c>
      <c r="CY86" s="138">
        <f t="shared" si="55"/>
        <v>0</v>
      </c>
      <c r="CZ86" s="364"/>
      <c r="DA86" s="364"/>
      <c r="DB86" s="15"/>
      <c r="DC86" s="371"/>
      <c r="DD86" s="371"/>
      <c r="DE86" s="371"/>
      <c r="DR86" s="50"/>
      <c r="DS86" s="373"/>
      <c r="DT86" s="373"/>
      <c r="DU86" s="373"/>
    </row>
    <row r="87" spans="1:125" ht="12.75" customHeight="1" x14ac:dyDescent="0.2">
      <c r="A87" s="3"/>
      <c r="B87" s="5">
        <f t="shared" si="57"/>
        <v>19</v>
      </c>
      <c r="C87" s="401"/>
      <c r="D87" s="402"/>
      <c r="E87" s="16"/>
      <c r="F87" s="70"/>
      <c r="G87" s="71">
        <f t="shared" si="8"/>
        <v>0</v>
      </c>
      <c r="H87" s="70"/>
      <c r="I87" s="71">
        <f t="shared" si="9"/>
        <v>0</v>
      </c>
      <c r="J87" s="70"/>
      <c r="K87" s="71">
        <f t="shared" si="10"/>
        <v>0</v>
      </c>
      <c r="L87" s="70"/>
      <c r="M87" s="71">
        <f t="shared" si="11"/>
        <v>0</v>
      </c>
      <c r="N87" s="70"/>
      <c r="O87" s="71">
        <f t="shared" si="12"/>
        <v>0</v>
      </c>
      <c r="P87" s="70"/>
      <c r="Q87" s="71">
        <f t="shared" si="13"/>
        <v>0</v>
      </c>
      <c r="R87" s="70"/>
      <c r="S87" s="77">
        <f t="shared" si="14"/>
        <v>0</v>
      </c>
      <c r="T87" s="70"/>
      <c r="U87" s="77">
        <f t="shared" si="15"/>
        <v>0</v>
      </c>
      <c r="V87" s="70"/>
      <c r="W87" s="77">
        <f t="shared" si="16"/>
        <v>0</v>
      </c>
      <c r="X87" s="70"/>
      <c r="Y87" s="77">
        <f t="shared" si="58"/>
        <v>0</v>
      </c>
      <c r="Z87" s="72"/>
      <c r="AA87" s="77">
        <f t="shared" si="56"/>
        <v>0</v>
      </c>
      <c r="AB87" s="72"/>
      <c r="AC87" s="77">
        <f t="shared" si="2"/>
        <v>0</v>
      </c>
      <c r="AD87" s="72"/>
      <c r="AE87" s="77">
        <f t="shared" si="3"/>
        <v>0</v>
      </c>
      <c r="AF87" s="72"/>
      <c r="AG87" s="77">
        <f t="shared" si="4"/>
        <v>0</v>
      </c>
      <c r="AH87" s="72"/>
      <c r="AI87" s="77">
        <f t="shared" si="17"/>
        <v>0</v>
      </c>
      <c r="AJ87" s="72"/>
      <c r="AK87" s="77">
        <f t="shared" si="18"/>
        <v>0</v>
      </c>
      <c r="AL87" s="72"/>
      <c r="AM87" s="77">
        <f t="shared" si="5"/>
        <v>0</v>
      </c>
      <c r="AN87" s="70"/>
      <c r="AO87" s="77">
        <f t="shared" si="6"/>
        <v>0</v>
      </c>
      <c r="AP87" s="70"/>
      <c r="AQ87" s="77">
        <f t="shared" si="19"/>
        <v>0</v>
      </c>
      <c r="AR87" s="78"/>
      <c r="AS87" s="77">
        <f t="shared" si="20"/>
        <v>0</v>
      </c>
      <c r="AT87" s="78"/>
      <c r="AU87" s="77">
        <f t="shared" si="21"/>
        <v>0</v>
      </c>
      <c r="AV87" s="78"/>
      <c r="AW87" s="77">
        <f t="shared" si="22"/>
        <v>0</v>
      </c>
      <c r="AX87" s="78"/>
      <c r="AY87" s="77">
        <f t="shared" si="23"/>
        <v>0</v>
      </c>
      <c r="AZ87" s="78"/>
      <c r="BA87" s="77">
        <f t="shared" si="24"/>
        <v>0</v>
      </c>
      <c r="BB87" s="78"/>
      <c r="BC87" s="77">
        <f t="shared" si="25"/>
        <v>0</v>
      </c>
      <c r="BD87" s="78"/>
      <c r="BE87" s="77">
        <f t="shared" si="26"/>
        <v>0</v>
      </c>
      <c r="BF87" s="78"/>
      <c r="BG87" s="77">
        <f t="shared" si="27"/>
        <v>0</v>
      </c>
      <c r="BH87" s="78"/>
      <c r="BI87" s="77">
        <f t="shared" si="28"/>
        <v>0</v>
      </c>
      <c r="BJ87" s="78"/>
      <c r="BK87" s="77">
        <f t="shared" si="29"/>
        <v>0</v>
      </c>
      <c r="BL87" s="78"/>
      <c r="BM87" s="77">
        <f t="shared" si="30"/>
        <v>0</v>
      </c>
      <c r="BN87" s="78"/>
      <c r="BO87" s="77">
        <f t="shared" si="31"/>
        <v>0</v>
      </c>
      <c r="BP87" s="78"/>
      <c r="BQ87" s="77">
        <f t="shared" si="32"/>
        <v>0</v>
      </c>
      <c r="BR87" s="78"/>
      <c r="BS87" s="77">
        <f t="shared" si="33"/>
        <v>0</v>
      </c>
      <c r="BT87" s="78"/>
      <c r="BU87" s="77">
        <f t="shared" si="34"/>
        <v>0</v>
      </c>
      <c r="BV87" s="78"/>
      <c r="BW87" s="128">
        <f t="shared" si="35"/>
        <v>0</v>
      </c>
      <c r="BX87" s="78"/>
      <c r="BY87" s="128">
        <f t="shared" si="36"/>
        <v>0</v>
      </c>
      <c r="BZ87" s="78"/>
      <c r="CA87" s="128">
        <f t="shared" si="37"/>
        <v>0</v>
      </c>
      <c r="CB87" s="78"/>
      <c r="CC87" s="128">
        <f t="shared" si="38"/>
        <v>0</v>
      </c>
      <c r="CD87" s="78"/>
      <c r="CE87" s="128">
        <f t="shared" si="39"/>
        <v>0</v>
      </c>
      <c r="CF87" s="78"/>
      <c r="CG87" s="128"/>
      <c r="CH87" s="73">
        <f t="shared" si="40"/>
        <v>0</v>
      </c>
      <c r="CI87" s="74">
        <f t="shared" si="41"/>
        <v>0</v>
      </c>
      <c r="CJ87" s="75">
        <f t="shared" si="42"/>
        <v>2</v>
      </c>
      <c r="CK87" s="75">
        <f t="shared" si="43"/>
        <v>0</v>
      </c>
      <c r="CL87" s="5">
        <f t="shared" si="7"/>
        <v>0</v>
      </c>
      <c r="CM87" s="333">
        <f t="shared" si="44"/>
        <v>0</v>
      </c>
      <c r="CN87" s="334">
        <f t="shared" si="45"/>
        <v>0</v>
      </c>
      <c r="CO87" s="335"/>
      <c r="CP87" s="149">
        <f t="shared" si="46"/>
        <v>0</v>
      </c>
      <c r="CQ87" s="156">
        <f t="shared" si="47"/>
        <v>0</v>
      </c>
      <c r="CR87" s="168">
        <f t="shared" si="48"/>
        <v>0</v>
      </c>
      <c r="CS87" s="169">
        <f t="shared" si="49"/>
        <v>0</v>
      </c>
      <c r="CT87" s="162">
        <f t="shared" si="50"/>
        <v>0</v>
      </c>
      <c r="CU87" s="159">
        <f t="shared" si="51"/>
        <v>0</v>
      </c>
      <c r="CV87" s="175">
        <f t="shared" si="52"/>
        <v>0</v>
      </c>
      <c r="CW87" s="156">
        <f t="shared" si="53"/>
        <v>0</v>
      </c>
      <c r="CX87" s="322">
        <f t="shared" si="54"/>
        <v>0</v>
      </c>
      <c r="CY87" s="138">
        <f t="shared" si="55"/>
        <v>0</v>
      </c>
      <c r="CZ87" s="364"/>
      <c r="DA87" s="364"/>
      <c r="DB87" s="15"/>
      <c r="DC87" s="372"/>
      <c r="DD87" s="372"/>
      <c r="DE87" s="372"/>
      <c r="DR87" s="50"/>
      <c r="DS87" s="373"/>
      <c r="DT87" s="373"/>
      <c r="DU87" s="373"/>
    </row>
    <row r="88" spans="1:125" ht="12.75" customHeight="1" x14ac:dyDescent="0.2">
      <c r="A88" s="3"/>
      <c r="B88" s="5">
        <f t="shared" si="57"/>
        <v>20</v>
      </c>
      <c r="C88" s="401"/>
      <c r="D88" s="402"/>
      <c r="E88" s="16"/>
      <c r="F88" s="70"/>
      <c r="G88" s="71">
        <f t="shared" si="8"/>
        <v>0</v>
      </c>
      <c r="H88" s="70"/>
      <c r="I88" s="71">
        <f t="shared" si="9"/>
        <v>0</v>
      </c>
      <c r="J88" s="70"/>
      <c r="K88" s="71">
        <f t="shared" si="10"/>
        <v>0</v>
      </c>
      <c r="L88" s="70"/>
      <c r="M88" s="71">
        <f t="shared" si="11"/>
        <v>0</v>
      </c>
      <c r="N88" s="70"/>
      <c r="O88" s="71">
        <f t="shared" si="12"/>
        <v>0</v>
      </c>
      <c r="P88" s="70"/>
      <c r="Q88" s="71">
        <f t="shared" si="13"/>
        <v>0</v>
      </c>
      <c r="R88" s="70"/>
      <c r="S88" s="77">
        <f t="shared" si="14"/>
        <v>0</v>
      </c>
      <c r="T88" s="70"/>
      <c r="U88" s="77">
        <f t="shared" si="15"/>
        <v>0</v>
      </c>
      <c r="V88" s="70"/>
      <c r="W88" s="77">
        <f t="shared" si="16"/>
        <v>0</v>
      </c>
      <c r="X88" s="70"/>
      <c r="Y88" s="77">
        <f t="shared" si="58"/>
        <v>0</v>
      </c>
      <c r="Z88" s="72"/>
      <c r="AA88" s="77">
        <f t="shared" si="56"/>
        <v>0</v>
      </c>
      <c r="AB88" s="72"/>
      <c r="AC88" s="77">
        <f t="shared" si="2"/>
        <v>0</v>
      </c>
      <c r="AD88" s="72"/>
      <c r="AE88" s="77">
        <f t="shared" si="3"/>
        <v>0</v>
      </c>
      <c r="AF88" s="72"/>
      <c r="AG88" s="77">
        <f t="shared" si="4"/>
        <v>0</v>
      </c>
      <c r="AH88" s="72"/>
      <c r="AI88" s="77">
        <f t="shared" si="17"/>
        <v>0</v>
      </c>
      <c r="AJ88" s="72"/>
      <c r="AK88" s="77">
        <f t="shared" si="18"/>
        <v>0</v>
      </c>
      <c r="AL88" s="72"/>
      <c r="AM88" s="77">
        <f t="shared" si="5"/>
        <v>0</v>
      </c>
      <c r="AN88" s="70"/>
      <c r="AO88" s="77">
        <f t="shared" si="6"/>
        <v>0</v>
      </c>
      <c r="AP88" s="70"/>
      <c r="AQ88" s="77">
        <f t="shared" si="19"/>
        <v>0</v>
      </c>
      <c r="AR88" s="78"/>
      <c r="AS88" s="77">
        <f t="shared" si="20"/>
        <v>0</v>
      </c>
      <c r="AT88" s="78"/>
      <c r="AU88" s="77">
        <f t="shared" si="21"/>
        <v>0</v>
      </c>
      <c r="AV88" s="78"/>
      <c r="AW88" s="77">
        <f t="shared" si="22"/>
        <v>0</v>
      </c>
      <c r="AX88" s="78"/>
      <c r="AY88" s="77">
        <f t="shared" si="23"/>
        <v>0</v>
      </c>
      <c r="AZ88" s="78"/>
      <c r="BA88" s="77">
        <f t="shared" si="24"/>
        <v>0</v>
      </c>
      <c r="BB88" s="78"/>
      <c r="BC88" s="77">
        <f t="shared" si="25"/>
        <v>0</v>
      </c>
      <c r="BD88" s="78"/>
      <c r="BE88" s="77">
        <f t="shared" si="26"/>
        <v>0</v>
      </c>
      <c r="BF88" s="78"/>
      <c r="BG88" s="77">
        <f t="shared" si="27"/>
        <v>0</v>
      </c>
      <c r="BH88" s="78"/>
      <c r="BI88" s="77">
        <f t="shared" si="28"/>
        <v>0</v>
      </c>
      <c r="BJ88" s="78"/>
      <c r="BK88" s="77">
        <f t="shared" si="29"/>
        <v>0</v>
      </c>
      <c r="BL88" s="78"/>
      <c r="BM88" s="77">
        <f t="shared" si="30"/>
        <v>0</v>
      </c>
      <c r="BN88" s="78"/>
      <c r="BO88" s="77">
        <f t="shared" si="31"/>
        <v>0</v>
      </c>
      <c r="BP88" s="78"/>
      <c r="BQ88" s="77">
        <f t="shared" si="32"/>
        <v>0</v>
      </c>
      <c r="BR88" s="78"/>
      <c r="BS88" s="77">
        <f t="shared" si="33"/>
        <v>0</v>
      </c>
      <c r="BT88" s="78"/>
      <c r="BU88" s="77">
        <f t="shared" si="34"/>
        <v>0</v>
      </c>
      <c r="BV88" s="78"/>
      <c r="BW88" s="128">
        <f t="shared" si="35"/>
        <v>0</v>
      </c>
      <c r="BX88" s="78"/>
      <c r="BY88" s="128">
        <f t="shared" si="36"/>
        <v>0</v>
      </c>
      <c r="BZ88" s="78"/>
      <c r="CA88" s="128">
        <f t="shared" si="37"/>
        <v>0</v>
      </c>
      <c r="CB88" s="78"/>
      <c r="CC88" s="128">
        <f t="shared" si="38"/>
        <v>0</v>
      </c>
      <c r="CD88" s="78"/>
      <c r="CE88" s="128">
        <f t="shared" si="39"/>
        <v>0</v>
      </c>
      <c r="CF88" s="78"/>
      <c r="CG88" s="128"/>
      <c r="CH88" s="73">
        <f t="shared" si="40"/>
        <v>0</v>
      </c>
      <c r="CI88" s="74">
        <f t="shared" si="41"/>
        <v>0</v>
      </c>
      <c r="CJ88" s="75">
        <f t="shared" si="42"/>
        <v>2</v>
      </c>
      <c r="CK88" s="75">
        <f t="shared" si="43"/>
        <v>0</v>
      </c>
      <c r="CL88" s="5">
        <f t="shared" si="7"/>
        <v>0</v>
      </c>
      <c r="CM88" s="333">
        <f t="shared" si="44"/>
        <v>0</v>
      </c>
      <c r="CN88" s="334">
        <f t="shared" si="45"/>
        <v>0</v>
      </c>
      <c r="CO88" s="335"/>
      <c r="CP88" s="149">
        <f t="shared" si="46"/>
        <v>0</v>
      </c>
      <c r="CQ88" s="156">
        <f t="shared" si="47"/>
        <v>0</v>
      </c>
      <c r="CR88" s="168">
        <f t="shared" si="48"/>
        <v>0</v>
      </c>
      <c r="CS88" s="169">
        <f t="shared" si="49"/>
        <v>0</v>
      </c>
      <c r="CT88" s="162">
        <f t="shared" si="50"/>
        <v>0</v>
      </c>
      <c r="CU88" s="159">
        <f t="shared" si="51"/>
        <v>0</v>
      </c>
      <c r="CV88" s="175">
        <f t="shared" si="52"/>
        <v>0</v>
      </c>
      <c r="CW88" s="156">
        <f t="shared" si="53"/>
        <v>0</v>
      </c>
      <c r="CX88" s="322">
        <f t="shared" si="54"/>
        <v>0</v>
      </c>
      <c r="CY88" s="138">
        <f t="shared" si="55"/>
        <v>0</v>
      </c>
      <c r="CZ88" s="49"/>
      <c r="DA88" s="49"/>
      <c r="DB88" s="15"/>
      <c r="DC88" s="5">
        <f>IF(CI69:CI115&lt;="49",COUNTIF($CL$69:$CL$115,"INICIAL"))</f>
        <v>0</v>
      </c>
      <c r="DD88" s="5">
        <f>COUNTIF($CL$69:$CL$115,"INTERMEDIO")</f>
        <v>0</v>
      </c>
      <c r="DE88" s="5">
        <f>COUNTIF($CL$69:$CL$115,"AVANZADO")</f>
        <v>0</v>
      </c>
      <c r="DR88" s="50"/>
      <c r="DS88" s="373"/>
      <c r="DT88" s="373"/>
      <c r="DU88" s="373"/>
    </row>
    <row r="89" spans="1:125" ht="12.75" customHeight="1" x14ac:dyDescent="0.2">
      <c r="A89" s="3"/>
      <c r="B89" s="5">
        <f t="shared" si="57"/>
        <v>21</v>
      </c>
      <c r="C89" s="401"/>
      <c r="D89" s="402"/>
      <c r="E89" s="16"/>
      <c r="F89" s="70"/>
      <c r="G89" s="71">
        <f t="shared" si="8"/>
        <v>0</v>
      </c>
      <c r="H89" s="70"/>
      <c r="I89" s="71">
        <f t="shared" si="9"/>
        <v>0</v>
      </c>
      <c r="J89" s="70"/>
      <c r="K89" s="71">
        <f t="shared" si="10"/>
        <v>0</v>
      </c>
      <c r="L89" s="70"/>
      <c r="M89" s="71">
        <f t="shared" si="11"/>
        <v>0</v>
      </c>
      <c r="N89" s="70"/>
      <c r="O89" s="71">
        <f t="shared" si="12"/>
        <v>0</v>
      </c>
      <c r="P89" s="70"/>
      <c r="Q89" s="71">
        <f t="shared" si="13"/>
        <v>0</v>
      </c>
      <c r="R89" s="70"/>
      <c r="S89" s="77">
        <f t="shared" si="14"/>
        <v>0</v>
      </c>
      <c r="T89" s="70"/>
      <c r="U89" s="77">
        <f t="shared" si="15"/>
        <v>0</v>
      </c>
      <c r="V89" s="70"/>
      <c r="W89" s="77">
        <f t="shared" si="16"/>
        <v>0</v>
      </c>
      <c r="X89" s="70"/>
      <c r="Y89" s="77">
        <f t="shared" si="58"/>
        <v>0</v>
      </c>
      <c r="Z89" s="72"/>
      <c r="AA89" s="77">
        <f t="shared" si="56"/>
        <v>0</v>
      </c>
      <c r="AB89" s="72"/>
      <c r="AC89" s="77">
        <f t="shared" si="2"/>
        <v>0</v>
      </c>
      <c r="AD89" s="72"/>
      <c r="AE89" s="77">
        <f t="shared" si="3"/>
        <v>0</v>
      </c>
      <c r="AF89" s="72"/>
      <c r="AG89" s="77">
        <f t="shared" si="4"/>
        <v>0</v>
      </c>
      <c r="AH89" s="72"/>
      <c r="AI89" s="77">
        <f t="shared" si="17"/>
        <v>0</v>
      </c>
      <c r="AJ89" s="72"/>
      <c r="AK89" s="77">
        <f t="shared" si="18"/>
        <v>0</v>
      </c>
      <c r="AL89" s="72"/>
      <c r="AM89" s="77">
        <f t="shared" si="5"/>
        <v>0</v>
      </c>
      <c r="AN89" s="70"/>
      <c r="AO89" s="77">
        <f t="shared" si="6"/>
        <v>0</v>
      </c>
      <c r="AP89" s="70"/>
      <c r="AQ89" s="77">
        <f t="shared" si="19"/>
        <v>0</v>
      </c>
      <c r="AR89" s="78"/>
      <c r="AS89" s="77">
        <f t="shared" si="20"/>
        <v>0</v>
      </c>
      <c r="AT89" s="78"/>
      <c r="AU89" s="77">
        <f t="shared" si="21"/>
        <v>0</v>
      </c>
      <c r="AV89" s="78"/>
      <c r="AW89" s="77">
        <f t="shared" si="22"/>
        <v>0</v>
      </c>
      <c r="AX89" s="78"/>
      <c r="AY89" s="77">
        <f t="shared" si="23"/>
        <v>0</v>
      </c>
      <c r="AZ89" s="78"/>
      <c r="BA89" s="77">
        <f t="shared" si="24"/>
        <v>0</v>
      </c>
      <c r="BB89" s="78"/>
      <c r="BC89" s="77">
        <f t="shared" si="25"/>
        <v>0</v>
      </c>
      <c r="BD89" s="78"/>
      <c r="BE89" s="77">
        <f t="shared" si="26"/>
        <v>0</v>
      </c>
      <c r="BF89" s="78"/>
      <c r="BG89" s="77">
        <f t="shared" si="27"/>
        <v>0</v>
      </c>
      <c r="BH89" s="78"/>
      <c r="BI89" s="77">
        <f t="shared" si="28"/>
        <v>0</v>
      </c>
      <c r="BJ89" s="78"/>
      <c r="BK89" s="77">
        <f t="shared" si="29"/>
        <v>0</v>
      </c>
      <c r="BL89" s="78"/>
      <c r="BM89" s="77">
        <f t="shared" si="30"/>
        <v>0</v>
      </c>
      <c r="BN89" s="78"/>
      <c r="BO89" s="77">
        <f t="shared" si="31"/>
        <v>0</v>
      </c>
      <c r="BP89" s="78"/>
      <c r="BQ89" s="77">
        <f t="shared" si="32"/>
        <v>0</v>
      </c>
      <c r="BR89" s="78"/>
      <c r="BS89" s="77">
        <f t="shared" si="33"/>
        <v>0</v>
      </c>
      <c r="BT89" s="78"/>
      <c r="BU89" s="77">
        <f t="shared" si="34"/>
        <v>0</v>
      </c>
      <c r="BV89" s="78"/>
      <c r="BW89" s="128">
        <f t="shared" si="35"/>
        <v>0</v>
      </c>
      <c r="BX89" s="78"/>
      <c r="BY89" s="128">
        <f t="shared" si="36"/>
        <v>0</v>
      </c>
      <c r="BZ89" s="78"/>
      <c r="CA89" s="128">
        <f t="shared" si="37"/>
        <v>0</v>
      </c>
      <c r="CB89" s="78"/>
      <c r="CC89" s="128">
        <f t="shared" si="38"/>
        <v>0</v>
      </c>
      <c r="CD89" s="78"/>
      <c r="CE89" s="128">
        <f t="shared" si="39"/>
        <v>0</v>
      </c>
      <c r="CF89" s="78"/>
      <c r="CG89" s="128"/>
      <c r="CH89" s="73">
        <f t="shared" si="40"/>
        <v>0</v>
      </c>
      <c r="CI89" s="74">
        <f t="shared" si="41"/>
        <v>0</v>
      </c>
      <c r="CJ89" s="75">
        <f t="shared" si="42"/>
        <v>2</v>
      </c>
      <c r="CK89" s="75">
        <f t="shared" si="43"/>
        <v>0</v>
      </c>
      <c r="CL89" s="5">
        <f t="shared" si="7"/>
        <v>0</v>
      </c>
      <c r="CM89" s="333">
        <f t="shared" si="44"/>
        <v>0</v>
      </c>
      <c r="CN89" s="334">
        <f t="shared" si="45"/>
        <v>0</v>
      </c>
      <c r="CO89" s="335"/>
      <c r="CP89" s="149">
        <f t="shared" si="46"/>
        <v>0</v>
      </c>
      <c r="CQ89" s="156">
        <f t="shared" si="47"/>
        <v>0</v>
      </c>
      <c r="CR89" s="168">
        <f t="shared" si="48"/>
        <v>0</v>
      </c>
      <c r="CS89" s="169">
        <f t="shared" si="49"/>
        <v>0</v>
      </c>
      <c r="CT89" s="162">
        <f t="shared" si="50"/>
        <v>0</v>
      </c>
      <c r="CU89" s="159">
        <f t="shared" si="51"/>
        <v>0</v>
      </c>
      <c r="CV89" s="175">
        <f t="shared" si="52"/>
        <v>0</v>
      </c>
      <c r="CW89" s="156">
        <f t="shared" si="53"/>
        <v>0</v>
      </c>
      <c r="CX89" s="322">
        <f t="shared" si="54"/>
        <v>0</v>
      </c>
      <c r="CY89" s="138">
        <f t="shared" si="55"/>
        <v>0</v>
      </c>
      <c r="CZ89" s="83"/>
      <c r="DA89" s="83"/>
      <c r="DB89" s="15"/>
      <c r="DC89" s="148" t="e">
        <f>DC88*1/$F$11</f>
        <v>#DIV/0!</v>
      </c>
      <c r="DD89" s="148" t="e">
        <f>DD88*1/$F$11</f>
        <v>#DIV/0!</v>
      </c>
      <c r="DE89" s="148" t="e">
        <f>DE88*1/$F$11</f>
        <v>#DIV/0!</v>
      </c>
      <c r="DR89" s="46"/>
      <c r="DS89" s="373"/>
      <c r="DT89" s="373"/>
      <c r="DU89" s="373"/>
    </row>
    <row r="90" spans="1:125" ht="12.75" customHeight="1" x14ac:dyDescent="0.2">
      <c r="A90" s="3"/>
      <c r="B90" s="5">
        <f t="shared" si="57"/>
        <v>22</v>
      </c>
      <c r="C90" s="401"/>
      <c r="D90" s="402"/>
      <c r="E90" s="16"/>
      <c r="F90" s="70"/>
      <c r="G90" s="71">
        <f t="shared" si="8"/>
        <v>0</v>
      </c>
      <c r="H90" s="70"/>
      <c r="I90" s="71">
        <f t="shared" si="9"/>
        <v>0</v>
      </c>
      <c r="J90" s="70"/>
      <c r="K90" s="71">
        <f t="shared" si="10"/>
        <v>0</v>
      </c>
      <c r="L90" s="70"/>
      <c r="M90" s="71">
        <f t="shared" si="11"/>
        <v>0</v>
      </c>
      <c r="N90" s="70"/>
      <c r="O90" s="71">
        <f t="shared" si="12"/>
        <v>0</v>
      </c>
      <c r="P90" s="70"/>
      <c r="Q90" s="71">
        <f t="shared" si="13"/>
        <v>0</v>
      </c>
      <c r="R90" s="70"/>
      <c r="S90" s="77">
        <f t="shared" si="14"/>
        <v>0</v>
      </c>
      <c r="T90" s="70"/>
      <c r="U90" s="77">
        <f t="shared" si="15"/>
        <v>0</v>
      </c>
      <c r="V90" s="70"/>
      <c r="W90" s="77">
        <f t="shared" si="16"/>
        <v>0</v>
      </c>
      <c r="X90" s="70"/>
      <c r="Y90" s="77">
        <f t="shared" si="58"/>
        <v>0</v>
      </c>
      <c r="Z90" s="72"/>
      <c r="AA90" s="77">
        <f t="shared" si="56"/>
        <v>0</v>
      </c>
      <c r="AB90" s="72"/>
      <c r="AC90" s="77">
        <f t="shared" si="2"/>
        <v>0</v>
      </c>
      <c r="AD90" s="72"/>
      <c r="AE90" s="77">
        <f t="shared" si="3"/>
        <v>0</v>
      </c>
      <c r="AF90" s="72"/>
      <c r="AG90" s="77">
        <f t="shared" si="4"/>
        <v>0</v>
      </c>
      <c r="AH90" s="72"/>
      <c r="AI90" s="77">
        <f t="shared" si="17"/>
        <v>0</v>
      </c>
      <c r="AJ90" s="72"/>
      <c r="AK90" s="77">
        <f t="shared" si="18"/>
        <v>0</v>
      </c>
      <c r="AL90" s="72"/>
      <c r="AM90" s="77">
        <f t="shared" si="5"/>
        <v>0</v>
      </c>
      <c r="AN90" s="70"/>
      <c r="AO90" s="77">
        <f t="shared" si="6"/>
        <v>0</v>
      </c>
      <c r="AP90" s="70"/>
      <c r="AQ90" s="77">
        <f t="shared" si="19"/>
        <v>0</v>
      </c>
      <c r="AR90" s="78"/>
      <c r="AS90" s="77">
        <f t="shared" si="20"/>
        <v>0</v>
      </c>
      <c r="AT90" s="78"/>
      <c r="AU90" s="77">
        <f t="shared" si="21"/>
        <v>0</v>
      </c>
      <c r="AV90" s="78"/>
      <c r="AW90" s="77">
        <f t="shared" si="22"/>
        <v>0</v>
      </c>
      <c r="AX90" s="78"/>
      <c r="AY90" s="77">
        <f t="shared" si="23"/>
        <v>0</v>
      </c>
      <c r="AZ90" s="78"/>
      <c r="BA90" s="77">
        <f t="shared" si="24"/>
        <v>0</v>
      </c>
      <c r="BB90" s="78"/>
      <c r="BC90" s="77">
        <f t="shared" si="25"/>
        <v>0</v>
      </c>
      <c r="BD90" s="78"/>
      <c r="BE90" s="77">
        <f t="shared" si="26"/>
        <v>0</v>
      </c>
      <c r="BF90" s="78"/>
      <c r="BG90" s="77">
        <f t="shared" si="27"/>
        <v>0</v>
      </c>
      <c r="BH90" s="78"/>
      <c r="BI90" s="77">
        <f t="shared" si="28"/>
        <v>0</v>
      </c>
      <c r="BJ90" s="78"/>
      <c r="BK90" s="77">
        <f t="shared" si="29"/>
        <v>0</v>
      </c>
      <c r="BL90" s="78"/>
      <c r="BM90" s="77">
        <f t="shared" si="30"/>
        <v>0</v>
      </c>
      <c r="BN90" s="78"/>
      <c r="BO90" s="77">
        <f t="shared" si="31"/>
        <v>0</v>
      </c>
      <c r="BP90" s="78"/>
      <c r="BQ90" s="77">
        <f t="shared" si="32"/>
        <v>0</v>
      </c>
      <c r="BR90" s="78"/>
      <c r="BS90" s="77">
        <f t="shared" si="33"/>
        <v>0</v>
      </c>
      <c r="BT90" s="78"/>
      <c r="BU90" s="77">
        <f t="shared" si="34"/>
        <v>0</v>
      </c>
      <c r="BV90" s="78"/>
      <c r="BW90" s="128">
        <f t="shared" si="35"/>
        <v>0</v>
      </c>
      <c r="BX90" s="78"/>
      <c r="BY90" s="128">
        <f t="shared" si="36"/>
        <v>0</v>
      </c>
      <c r="BZ90" s="78"/>
      <c r="CA90" s="128">
        <f t="shared" si="37"/>
        <v>0</v>
      </c>
      <c r="CB90" s="78"/>
      <c r="CC90" s="128">
        <f t="shared" si="38"/>
        <v>0</v>
      </c>
      <c r="CD90" s="78"/>
      <c r="CE90" s="128">
        <f t="shared" si="39"/>
        <v>0</v>
      </c>
      <c r="CF90" s="78"/>
      <c r="CG90" s="128"/>
      <c r="CH90" s="73">
        <f t="shared" si="40"/>
        <v>0</v>
      </c>
      <c r="CI90" s="74">
        <f t="shared" si="41"/>
        <v>0</v>
      </c>
      <c r="CJ90" s="75">
        <f t="shared" si="42"/>
        <v>2</v>
      </c>
      <c r="CK90" s="75">
        <f t="shared" si="43"/>
        <v>0</v>
      </c>
      <c r="CL90" s="5">
        <f t="shared" si="7"/>
        <v>0</v>
      </c>
      <c r="CM90" s="333">
        <f t="shared" si="44"/>
        <v>0</v>
      </c>
      <c r="CN90" s="334">
        <f t="shared" si="45"/>
        <v>0</v>
      </c>
      <c r="CO90" s="335"/>
      <c r="CP90" s="149">
        <f t="shared" si="46"/>
        <v>0</v>
      </c>
      <c r="CQ90" s="156">
        <f t="shared" si="47"/>
        <v>0</v>
      </c>
      <c r="CR90" s="168">
        <f t="shared" si="48"/>
        <v>0</v>
      </c>
      <c r="CS90" s="169">
        <f t="shared" si="49"/>
        <v>0</v>
      </c>
      <c r="CT90" s="162">
        <f t="shared" si="50"/>
        <v>0</v>
      </c>
      <c r="CU90" s="159">
        <f t="shared" si="51"/>
        <v>0</v>
      </c>
      <c r="CV90" s="175">
        <f t="shared" si="52"/>
        <v>0</v>
      </c>
      <c r="CW90" s="156">
        <f t="shared" si="53"/>
        <v>0</v>
      </c>
      <c r="CX90" s="322">
        <f t="shared" si="54"/>
        <v>0</v>
      </c>
      <c r="CY90" s="138">
        <f t="shared" si="55"/>
        <v>0</v>
      </c>
      <c r="CZ90" s="49"/>
      <c r="DA90" s="49"/>
      <c r="DB90" s="15"/>
    </row>
    <row r="91" spans="1:125" ht="12.75" customHeight="1" x14ac:dyDescent="0.2">
      <c r="A91" s="3"/>
      <c r="B91" s="5">
        <f t="shared" si="57"/>
        <v>23</v>
      </c>
      <c r="C91" s="401"/>
      <c r="D91" s="402"/>
      <c r="E91" s="16"/>
      <c r="F91" s="70"/>
      <c r="G91" s="71">
        <f t="shared" si="8"/>
        <v>0</v>
      </c>
      <c r="H91" s="70"/>
      <c r="I91" s="71">
        <f t="shared" si="9"/>
        <v>0</v>
      </c>
      <c r="J91" s="70"/>
      <c r="K91" s="71">
        <f t="shared" si="10"/>
        <v>0</v>
      </c>
      <c r="L91" s="70"/>
      <c r="M91" s="71">
        <f t="shared" si="11"/>
        <v>0</v>
      </c>
      <c r="N91" s="70"/>
      <c r="O91" s="71">
        <f t="shared" si="12"/>
        <v>0</v>
      </c>
      <c r="P91" s="70"/>
      <c r="Q91" s="71">
        <f t="shared" si="13"/>
        <v>0</v>
      </c>
      <c r="R91" s="70"/>
      <c r="S91" s="77">
        <f t="shared" si="14"/>
        <v>0</v>
      </c>
      <c r="T91" s="70"/>
      <c r="U91" s="77">
        <f t="shared" si="15"/>
        <v>0</v>
      </c>
      <c r="V91" s="70"/>
      <c r="W91" s="77">
        <f t="shared" si="16"/>
        <v>0</v>
      </c>
      <c r="X91" s="70"/>
      <c r="Y91" s="77">
        <f t="shared" si="58"/>
        <v>0</v>
      </c>
      <c r="Z91" s="72"/>
      <c r="AA91" s="77">
        <f t="shared" si="56"/>
        <v>0</v>
      </c>
      <c r="AB91" s="72"/>
      <c r="AC91" s="77">
        <f t="shared" si="2"/>
        <v>0</v>
      </c>
      <c r="AD91" s="72"/>
      <c r="AE91" s="77">
        <f t="shared" si="3"/>
        <v>0</v>
      </c>
      <c r="AF91" s="72"/>
      <c r="AG91" s="77">
        <f t="shared" si="4"/>
        <v>0</v>
      </c>
      <c r="AH91" s="72"/>
      <c r="AI91" s="77">
        <f t="shared" si="17"/>
        <v>0</v>
      </c>
      <c r="AJ91" s="72"/>
      <c r="AK91" s="77">
        <f t="shared" si="18"/>
        <v>0</v>
      </c>
      <c r="AL91" s="72"/>
      <c r="AM91" s="77">
        <f t="shared" si="5"/>
        <v>0</v>
      </c>
      <c r="AN91" s="70"/>
      <c r="AO91" s="77">
        <f t="shared" si="6"/>
        <v>0</v>
      </c>
      <c r="AP91" s="70"/>
      <c r="AQ91" s="77">
        <f t="shared" si="19"/>
        <v>0</v>
      </c>
      <c r="AR91" s="78"/>
      <c r="AS91" s="77">
        <f t="shared" si="20"/>
        <v>0</v>
      </c>
      <c r="AT91" s="78"/>
      <c r="AU91" s="77">
        <f t="shared" si="21"/>
        <v>0</v>
      </c>
      <c r="AV91" s="78"/>
      <c r="AW91" s="77">
        <f t="shared" si="22"/>
        <v>0</v>
      </c>
      <c r="AX91" s="78"/>
      <c r="AY91" s="77">
        <f t="shared" si="23"/>
        <v>0</v>
      </c>
      <c r="AZ91" s="78"/>
      <c r="BA91" s="77">
        <f t="shared" si="24"/>
        <v>0</v>
      </c>
      <c r="BB91" s="78"/>
      <c r="BC91" s="77">
        <f t="shared" si="25"/>
        <v>0</v>
      </c>
      <c r="BD91" s="78"/>
      <c r="BE91" s="77">
        <f t="shared" si="26"/>
        <v>0</v>
      </c>
      <c r="BF91" s="78"/>
      <c r="BG91" s="77">
        <f t="shared" si="27"/>
        <v>0</v>
      </c>
      <c r="BH91" s="78"/>
      <c r="BI91" s="77">
        <f t="shared" si="28"/>
        <v>0</v>
      </c>
      <c r="BJ91" s="78"/>
      <c r="BK91" s="77">
        <f t="shared" si="29"/>
        <v>0</v>
      </c>
      <c r="BL91" s="78"/>
      <c r="BM91" s="77">
        <f t="shared" si="30"/>
        <v>0</v>
      </c>
      <c r="BN91" s="78"/>
      <c r="BO91" s="77">
        <f t="shared" si="31"/>
        <v>0</v>
      </c>
      <c r="BP91" s="78"/>
      <c r="BQ91" s="77">
        <f t="shared" si="32"/>
        <v>0</v>
      </c>
      <c r="BR91" s="78"/>
      <c r="BS91" s="77">
        <f t="shared" si="33"/>
        <v>0</v>
      </c>
      <c r="BT91" s="78"/>
      <c r="BU91" s="77">
        <f t="shared" si="34"/>
        <v>0</v>
      </c>
      <c r="BV91" s="78"/>
      <c r="BW91" s="128">
        <f t="shared" si="35"/>
        <v>0</v>
      </c>
      <c r="BX91" s="78"/>
      <c r="BY91" s="128">
        <f t="shared" si="36"/>
        <v>0</v>
      </c>
      <c r="BZ91" s="78"/>
      <c r="CA91" s="128">
        <f t="shared" si="37"/>
        <v>0</v>
      </c>
      <c r="CB91" s="78"/>
      <c r="CC91" s="128">
        <f t="shared" si="38"/>
        <v>0</v>
      </c>
      <c r="CD91" s="78"/>
      <c r="CE91" s="128">
        <f t="shared" si="39"/>
        <v>0</v>
      </c>
      <c r="CF91" s="78"/>
      <c r="CG91" s="128"/>
      <c r="CH91" s="73">
        <f t="shared" si="40"/>
        <v>0</v>
      </c>
      <c r="CI91" s="74">
        <f t="shared" si="41"/>
        <v>0</v>
      </c>
      <c r="CJ91" s="75">
        <f t="shared" si="42"/>
        <v>2</v>
      </c>
      <c r="CK91" s="75">
        <f t="shared" si="43"/>
        <v>0</v>
      </c>
      <c r="CL91" s="5">
        <f t="shared" si="7"/>
        <v>0</v>
      </c>
      <c r="CM91" s="333">
        <f t="shared" si="44"/>
        <v>0</v>
      </c>
      <c r="CN91" s="334">
        <f t="shared" si="45"/>
        <v>0</v>
      </c>
      <c r="CO91" s="335"/>
      <c r="CP91" s="149">
        <f t="shared" si="46"/>
        <v>0</v>
      </c>
      <c r="CQ91" s="156">
        <f t="shared" si="47"/>
        <v>0</v>
      </c>
      <c r="CR91" s="168">
        <f t="shared" si="48"/>
        <v>0</v>
      </c>
      <c r="CS91" s="169">
        <f t="shared" si="49"/>
        <v>0</v>
      </c>
      <c r="CT91" s="162">
        <f t="shared" si="50"/>
        <v>0</v>
      </c>
      <c r="CU91" s="159">
        <f t="shared" si="51"/>
        <v>0</v>
      </c>
      <c r="CV91" s="175">
        <f t="shared" si="52"/>
        <v>0</v>
      </c>
      <c r="CW91" s="156">
        <f t="shared" si="53"/>
        <v>0</v>
      </c>
      <c r="CX91" s="322">
        <f t="shared" si="54"/>
        <v>0</v>
      </c>
      <c r="CY91" s="138">
        <f t="shared" si="55"/>
        <v>0</v>
      </c>
      <c r="CZ91" s="49"/>
      <c r="DA91" s="49"/>
      <c r="DB91" s="15"/>
    </row>
    <row r="92" spans="1:125" ht="12.75" customHeight="1" x14ac:dyDescent="0.2">
      <c r="A92" s="3"/>
      <c r="B92" s="5">
        <f t="shared" si="57"/>
        <v>24</v>
      </c>
      <c r="C92" s="401"/>
      <c r="D92" s="402"/>
      <c r="E92" s="16"/>
      <c r="F92" s="70"/>
      <c r="G92" s="71">
        <f t="shared" si="8"/>
        <v>0</v>
      </c>
      <c r="H92" s="70"/>
      <c r="I92" s="71">
        <f t="shared" si="9"/>
        <v>0</v>
      </c>
      <c r="J92" s="70"/>
      <c r="K92" s="71">
        <f t="shared" si="10"/>
        <v>0</v>
      </c>
      <c r="L92" s="70"/>
      <c r="M92" s="71">
        <f t="shared" si="11"/>
        <v>0</v>
      </c>
      <c r="N92" s="70"/>
      <c r="O92" s="71">
        <f t="shared" si="12"/>
        <v>0</v>
      </c>
      <c r="P92" s="70"/>
      <c r="Q92" s="71">
        <f t="shared" si="13"/>
        <v>0</v>
      </c>
      <c r="R92" s="70"/>
      <c r="S92" s="77">
        <f t="shared" si="14"/>
        <v>0</v>
      </c>
      <c r="T92" s="70"/>
      <c r="U92" s="77">
        <f t="shared" si="15"/>
        <v>0</v>
      </c>
      <c r="V92" s="70"/>
      <c r="W92" s="77">
        <f t="shared" si="16"/>
        <v>0</v>
      </c>
      <c r="X92" s="70"/>
      <c r="Y92" s="77">
        <f t="shared" si="58"/>
        <v>0</v>
      </c>
      <c r="Z92" s="72"/>
      <c r="AA92" s="77">
        <f t="shared" si="56"/>
        <v>0</v>
      </c>
      <c r="AB92" s="72"/>
      <c r="AC92" s="77">
        <f t="shared" si="2"/>
        <v>0</v>
      </c>
      <c r="AD92" s="72"/>
      <c r="AE92" s="77">
        <f t="shared" si="3"/>
        <v>0</v>
      </c>
      <c r="AF92" s="72"/>
      <c r="AG92" s="77">
        <f t="shared" si="4"/>
        <v>0</v>
      </c>
      <c r="AH92" s="72"/>
      <c r="AI92" s="77">
        <f t="shared" si="17"/>
        <v>0</v>
      </c>
      <c r="AJ92" s="72"/>
      <c r="AK92" s="77">
        <f t="shared" si="18"/>
        <v>0</v>
      </c>
      <c r="AL92" s="72"/>
      <c r="AM92" s="77">
        <f t="shared" si="5"/>
        <v>0</v>
      </c>
      <c r="AN92" s="70"/>
      <c r="AO92" s="77">
        <f t="shared" si="6"/>
        <v>0</v>
      </c>
      <c r="AP92" s="70"/>
      <c r="AQ92" s="77">
        <f t="shared" si="19"/>
        <v>0</v>
      </c>
      <c r="AR92" s="78"/>
      <c r="AS92" s="77">
        <f t="shared" si="20"/>
        <v>0</v>
      </c>
      <c r="AT92" s="78"/>
      <c r="AU92" s="77">
        <f t="shared" si="21"/>
        <v>0</v>
      </c>
      <c r="AV92" s="78"/>
      <c r="AW92" s="77">
        <f t="shared" si="22"/>
        <v>0</v>
      </c>
      <c r="AX92" s="78"/>
      <c r="AY92" s="77">
        <f t="shared" si="23"/>
        <v>0</v>
      </c>
      <c r="AZ92" s="78"/>
      <c r="BA92" s="77">
        <f t="shared" si="24"/>
        <v>0</v>
      </c>
      <c r="BB92" s="78"/>
      <c r="BC92" s="77">
        <f t="shared" si="25"/>
        <v>0</v>
      </c>
      <c r="BD92" s="78"/>
      <c r="BE92" s="77">
        <f t="shared" si="26"/>
        <v>0</v>
      </c>
      <c r="BF92" s="78"/>
      <c r="BG92" s="77">
        <f t="shared" si="27"/>
        <v>0</v>
      </c>
      <c r="BH92" s="78"/>
      <c r="BI92" s="77">
        <f t="shared" si="28"/>
        <v>0</v>
      </c>
      <c r="BJ92" s="78"/>
      <c r="BK92" s="77">
        <f t="shared" si="29"/>
        <v>0</v>
      </c>
      <c r="BL92" s="78"/>
      <c r="BM92" s="77">
        <f t="shared" si="30"/>
        <v>0</v>
      </c>
      <c r="BN92" s="78"/>
      <c r="BO92" s="77">
        <f t="shared" si="31"/>
        <v>0</v>
      </c>
      <c r="BP92" s="78"/>
      <c r="BQ92" s="77">
        <f t="shared" si="32"/>
        <v>0</v>
      </c>
      <c r="BR92" s="78"/>
      <c r="BS92" s="77">
        <f t="shared" si="33"/>
        <v>0</v>
      </c>
      <c r="BT92" s="78"/>
      <c r="BU92" s="77">
        <f t="shared" si="34"/>
        <v>0</v>
      </c>
      <c r="BV92" s="78"/>
      <c r="BW92" s="128">
        <f t="shared" si="35"/>
        <v>0</v>
      </c>
      <c r="BX92" s="78"/>
      <c r="BY92" s="128">
        <f t="shared" si="36"/>
        <v>0</v>
      </c>
      <c r="BZ92" s="78"/>
      <c r="CA92" s="128">
        <f t="shared" si="37"/>
        <v>0</v>
      </c>
      <c r="CB92" s="78"/>
      <c r="CC92" s="128">
        <f t="shared" si="38"/>
        <v>0</v>
      </c>
      <c r="CD92" s="78"/>
      <c r="CE92" s="128">
        <f t="shared" si="39"/>
        <v>0</v>
      </c>
      <c r="CF92" s="78"/>
      <c r="CG92" s="128"/>
      <c r="CH92" s="73">
        <f t="shared" si="40"/>
        <v>0</v>
      </c>
      <c r="CI92" s="74">
        <f t="shared" si="41"/>
        <v>0</v>
      </c>
      <c r="CJ92" s="75">
        <f t="shared" si="42"/>
        <v>2</v>
      </c>
      <c r="CK92" s="75">
        <f t="shared" si="43"/>
        <v>0</v>
      </c>
      <c r="CL92" s="5">
        <f t="shared" si="7"/>
        <v>0</v>
      </c>
      <c r="CM92" s="333">
        <f t="shared" si="44"/>
        <v>0</v>
      </c>
      <c r="CN92" s="334">
        <f t="shared" si="45"/>
        <v>0</v>
      </c>
      <c r="CO92" s="335"/>
      <c r="CP92" s="149">
        <f t="shared" si="46"/>
        <v>0</v>
      </c>
      <c r="CQ92" s="156">
        <f t="shared" si="47"/>
        <v>0</v>
      </c>
      <c r="CR92" s="168">
        <f t="shared" si="48"/>
        <v>0</v>
      </c>
      <c r="CS92" s="169">
        <f t="shared" si="49"/>
        <v>0</v>
      </c>
      <c r="CT92" s="162">
        <f t="shared" si="50"/>
        <v>0</v>
      </c>
      <c r="CU92" s="159">
        <f t="shared" si="51"/>
        <v>0</v>
      </c>
      <c r="CV92" s="175">
        <f t="shared" si="52"/>
        <v>0</v>
      </c>
      <c r="CW92" s="156">
        <f t="shared" si="53"/>
        <v>0</v>
      </c>
      <c r="CX92" s="322">
        <f t="shared" si="54"/>
        <v>0</v>
      </c>
      <c r="CY92" s="138">
        <f t="shared" si="55"/>
        <v>0</v>
      </c>
      <c r="CZ92" s="49"/>
      <c r="DA92" s="49"/>
      <c r="DB92" s="15"/>
    </row>
    <row r="93" spans="1:125" ht="12.75" customHeight="1" x14ac:dyDescent="0.2">
      <c r="A93" s="3"/>
      <c r="B93" s="5">
        <f t="shared" si="57"/>
        <v>25</v>
      </c>
      <c r="C93" s="401"/>
      <c r="D93" s="402"/>
      <c r="E93" s="16"/>
      <c r="F93" s="70"/>
      <c r="G93" s="71">
        <f t="shared" si="8"/>
        <v>0</v>
      </c>
      <c r="H93" s="70"/>
      <c r="I93" s="71">
        <f t="shared" si="9"/>
        <v>0</v>
      </c>
      <c r="J93" s="70"/>
      <c r="K93" s="71">
        <f t="shared" si="10"/>
        <v>0</v>
      </c>
      <c r="L93" s="70"/>
      <c r="M93" s="71">
        <f t="shared" si="11"/>
        <v>0</v>
      </c>
      <c r="N93" s="70"/>
      <c r="O93" s="71">
        <f t="shared" si="12"/>
        <v>0</v>
      </c>
      <c r="P93" s="70"/>
      <c r="Q93" s="71">
        <f t="shared" si="13"/>
        <v>0</v>
      </c>
      <c r="R93" s="70"/>
      <c r="S93" s="77">
        <f t="shared" si="14"/>
        <v>0</v>
      </c>
      <c r="T93" s="70"/>
      <c r="U93" s="77">
        <f t="shared" si="15"/>
        <v>0</v>
      </c>
      <c r="V93" s="70"/>
      <c r="W93" s="77">
        <f t="shared" si="16"/>
        <v>0</v>
      </c>
      <c r="X93" s="70"/>
      <c r="Y93" s="77">
        <f t="shared" si="58"/>
        <v>0</v>
      </c>
      <c r="Z93" s="72"/>
      <c r="AA93" s="77">
        <f t="shared" si="56"/>
        <v>0</v>
      </c>
      <c r="AB93" s="72"/>
      <c r="AC93" s="77">
        <f t="shared" si="2"/>
        <v>0</v>
      </c>
      <c r="AD93" s="72"/>
      <c r="AE93" s="77">
        <f t="shared" si="3"/>
        <v>0</v>
      </c>
      <c r="AF93" s="72"/>
      <c r="AG93" s="77">
        <f t="shared" si="4"/>
        <v>0</v>
      </c>
      <c r="AH93" s="72"/>
      <c r="AI93" s="77">
        <f t="shared" si="17"/>
        <v>0</v>
      </c>
      <c r="AJ93" s="72"/>
      <c r="AK93" s="77">
        <f t="shared" si="18"/>
        <v>0</v>
      </c>
      <c r="AL93" s="72"/>
      <c r="AM93" s="77">
        <f t="shared" si="5"/>
        <v>0</v>
      </c>
      <c r="AN93" s="70"/>
      <c r="AO93" s="77">
        <f t="shared" si="6"/>
        <v>0</v>
      </c>
      <c r="AP93" s="70"/>
      <c r="AQ93" s="77">
        <f t="shared" si="19"/>
        <v>0</v>
      </c>
      <c r="AR93" s="78"/>
      <c r="AS93" s="77">
        <f t="shared" si="20"/>
        <v>0</v>
      </c>
      <c r="AT93" s="78"/>
      <c r="AU93" s="77">
        <f t="shared" si="21"/>
        <v>0</v>
      </c>
      <c r="AV93" s="78"/>
      <c r="AW93" s="77">
        <f t="shared" si="22"/>
        <v>0</v>
      </c>
      <c r="AX93" s="78"/>
      <c r="AY93" s="77">
        <f t="shared" si="23"/>
        <v>0</v>
      </c>
      <c r="AZ93" s="78"/>
      <c r="BA93" s="77">
        <f t="shared" si="24"/>
        <v>0</v>
      </c>
      <c r="BB93" s="78"/>
      <c r="BC93" s="77">
        <f t="shared" si="25"/>
        <v>0</v>
      </c>
      <c r="BD93" s="78"/>
      <c r="BE93" s="77">
        <f t="shared" si="26"/>
        <v>0</v>
      </c>
      <c r="BF93" s="78"/>
      <c r="BG93" s="77">
        <f t="shared" si="27"/>
        <v>0</v>
      </c>
      <c r="BH93" s="78"/>
      <c r="BI93" s="77">
        <f t="shared" si="28"/>
        <v>0</v>
      </c>
      <c r="BJ93" s="78"/>
      <c r="BK93" s="77">
        <f t="shared" si="29"/>
        <v>0</v>
      </c>
      <c r="BL93" s="78"/>
      <c r="BM93" s="77">
        <f t="shared" si="30"/>
        <v>0</v>
      </c>
      <c r="BN93" s="78"/>
      <c r="BO93" s="77">
        <f t="shared" si="31"/>
        <v>0</v>
      </c>
      <c r="BP93" s="78"/>
      <c r="BQ93" s="77">
        <f t="shared" si="32"/>
        <v>0</v>
      </c>
      <c r="BR93" s="78"/>
      <c r="BS93" s="77">
        <f t="shared" si="33"/>
        <v>0</v>
      </c>
      <c r="BT93" s="78"/>
      <c r="BU93" s="77">
        <f t="shared" si="34"/>
        <v>0</v>
      </c>
      <c r="BV93" s="78"/>
      <c r="BW93" s="128">
        <f t="shared" si="35"/>
        <v>0</v>
      </c>
      <c r="BX93" s="78"/>
      <c r="BY93" s="128">
        <f t="shared" si="36"/>
        <v>0</v>
      </c>
      <c r="BZ93" s="78"/>
      <c r="CA93" s="128">
        <f t="shared" si="37"/>
        <v>0</v>
      </c>
      <c r="CB93" s="78"/>
      <c r="CC93" s="128">
        <f t="shared" si="38"/>
        <v>0</v>
      </c>
      <c r="CD93" s="78"/>
      <c r="CE93" s="128">
        <f t="shared" si="39"/>
        <v>0</v>
      </c>
      <c r="CF93" s="78"/>
      <c r="CG93" s="128"/>
      <c r="CH93" s="73">
        <f t="shared" si="40"/>
        <v>0</v>
      </c>
      <c r="CI93" s="74">
        <f t="shared" si="41"/>
        <v>0</v>
      </c>
      <c r="CJ93" s="75">
        <f t="shared" si="42"/>
        <v>2</v>
      </c>
      <c r="CK93" s="75">
        <f t="shared" si="43"/>
        <v>0</v>
      </c>
      <c r="CL93" s="5">
        <f t="shared" si="7"/>
        <v>0</v>
      </c>
      <c r="CM93" s="333">
        <f t="shared" si="44"/>
        <v>0</v>
      </c>
      <c r="CN93" s="334">
        <f t="shared" si="45"/>
        <v>0</v>
      </c>
      <c r="CO93" s="335"/>
      <c r="CP93" s="149">
        <f t="shared" si="46"/>
        <v>0</v>
      </c>
      <c r="CQ93" s="156">
        <f t="shared" si="47"/>
        <v>0</v>
      </c>
      <c r="CR93" s="168">
        <f t="shared" si="48"/>
        <v>0</v>
      </c>
      <c r="CS93" s="169">
        <f t="shared" si="49"/>
        <v>0</v>
      </c>
      <c r="CT93" s="162">
        <f t="shared" si="50"/>
        <v>0</v>
      </c>
      <c r="CU93" s="159">
        <f t="shared" si="51"/>
        <v>0</v>
      </c>
      <c r="CV93" s="175">
        <f t="shared" si="52"/>
        <v>0</v>
      </c>
      <c r="CW93" s="156">
        <f t="shared" si="53"/>
        <v>0</v>
      </c>
      <c r="CX93" s="322">
        <f t="shared" si="54"/>
        <v>0</v>
      </c>
      <c r="CY93" s="138">
        <f t="shared" si="55"/>
        <v>0</v>
      </c>
      <c r="CZ93" s="49"/>
      <c r="DA93" s="49"/>
      <c r="DB93" s="15"/>
    </row>
    <row r="94" spans="1:125" ht="12.75" customHeight="1" x14ac:dyDescent="0.2">
      <c r="A94" s="3"/>
      <c r="B94" s="5">
        <f t="shared" si="57"/>
        <v>26</v>
      </c>
      <c r="C94" s="401"/>
      <c r="D94" s="402"/>
      <c r="E94" s="16"/>
      <c r="F94" s="70"/>
      <c r="G94" s="71">
        <f t="shared" si="8"/>
        <v>0</v>
      </c>
      <c r="H94" s="70"/>
      <c r="I94" s="71">
        <f t="shared" si="9"/>
        <v>0</v>
      </c>
      <c r="J94" s="70"/>
      <c r="K94" s="71">
        <f t="shared" si="10"/>
        <v>0</v>
      </c>
      <c r="L94" s="70"/>
      <c r="M94" s="71">
        <f t="shared" si="11"/>
        <v>0</v>
      </c>
      <c r="N94" s="70"/>
      <c r="O94" s="71">
        <f t="shared" si="12"/>
        <v>0</v>
      </c>
      <c r="P94" s="70"/>
      <c r="Q94" s="71">
        <f t="shared" si="13"/>
        <v>0</v>
      </c>
      <c r="R94" s="70"/>
      <c r="S94" s="77">
        <f t="shared" si="14"/>
        <v>0</v>
      </c>
      <c r="T94" s="70"/>
      <c r="U94" s="77">
        <f t="shared" si="15"/>
        <v>0</v>
      </c>
      <c r="V94" s="70"/>
      <c r="W94" s="77">
        <f t="shared" si="16"/>
        <v>0</v>
      </c>
      <c r="X94" s="70"/>
      <c r="Y94" s="77">
        <f t="shared" si="58"/>
        <v>0</v>
      </c>
      <c r="Z94" s="72"/>
      <c r="AA94" s="77">
        <f t="shared" si="56"/>
        <v>0</v>
      </c>
      <c r="AB94" s="72"/>
      <c r="AC94" s="77">
        <f t="shared" si="2"/>
        <v>0</v>
      </c>
      <c r="AD94" s="72"/>
      <c r="AE94" s="77">
        <f t="shared" si="3"/>
        <v>0</v>
      </c>
      <c r="AF94" s="72"/>
      <c r="AG94" s="77">
        <f t="shared" si="4"/>
        <v>0</v>
      </c>
      <c r="AH94" s="72"/>
      <c r="AI94" s="77">
        <f t="shared" si="17"/>
        <v>0</v>
      </c>
      <c r="AJ94" s="72"/>
      <c r="AK94" s="77">
        <f t="shared" si="18"/>
        <v>0</v>
      </c>
      <c r="AL94" s="72"/>
      <c r="AM94" s="77">
        <f t="shared" si="5"/>
        <v>0</v>
      </c>
      <c r="AN94" s="70"/>
      <c r="AO94" s="77">
        <f t="shared" si="6"/>
        <v>0</v>
      </c>
      <c r="AP94" s="70"/>
      <c r="AQ94" s="77">
        <f t="shared" si="19"/>
        <v>0</v>
      </c>
      <c r="AR94" s="78"/>
      <c r="AS94" s="77">
        <f t="shared" si="20"/>
        <v>0</v>
      </c>
      <c r="AT94" s="78"/>
      <c r="AU94" s="77">
        <f t="shared" si="21"/>
        <v>0</v>
      </c>
      <c r="AV94" s="78"/>
      <c r="AW94" s="77">
        <f t="shared" si="22"/>
        <v>0</v>
      </c>
      <c r="AX94" s="78"/>
      <c r="AY94" s="77">
        <f t="shared" si="23"/>
        <v>0</v>
      </c>
      <c r="AZ94" s="78"/>
      <c r="BA94" s="77">
        <f t="shared" si="24"/>
        <v>0</v>
      </c>
      <c r="BB94" s="78"/>
      <c r="BC94" s="77">
        <f t="shared" si="25"/>
        <v>0</v>
      </c>
      <c r="BD94" s="78"/>
      <c r="BE94" s="77">
        <f t="shared" si="26"/>
        <v>0</v>
      </c>
      <c r="BF94" s="78"/>
      <c r="BG94" s="77">
        <f t="shared" si="27"/>
        <v>0</v>
      </c>
      <c r="BH94" s="78"/>
      <c r="BI94" s="77">
        <f t="shared" si="28"/>
        <v>0</v>
      </c>
      <c r="BJ94" s="78"/>
      <c r="BK94" s="77">
        <f t="shared" si="29"/>
        <v>0</v>
      </c>
      <c r="BL94" s="78"/>
      <c r="BM94" s="77">
        <f t="shared" si="30"/>
        <v>0</v>
      </c>
      <c r="BN94" s="78"/>
      <c r="BO94" s="77">
        <f t="shared" si="31"/>
        <v>0</v>
      </c>
      <c r="BP94" s="78"/>
      <c r="BQ94" s="77">
        <f t="shared" si="32"/>
        <v>0</v>
      </c>
      <c r="BR94" s="78"/>
      <c r="BS94" s="77">
        <f t="shared" si="33"/>
        <v>0</v>
      </c>
      <c r="BT94" s="78"/>
      <c r="BU94" s="77">
        <f t="shared" si="34"/>
        <v>0</v>
      </c>
      <c r="BV94" s="78"/>
      <c r="BW94" s="128">
        <f t="shared" si="35"/>
        <v>0</v>
      </c>
      <c r="BX94" s="78"/>
      <c r="BY94" s="128">
        <f t="shared" si="36"/>
        <v>0</v>
      </c>
      <c r="BZ94" s="78"/>
      <c r="CA94" s="128">
        <f t="shared" si="37"/>
        <v>0</v>
      </c>
      <c r="CB94" s="78"/>
      <c r="CC94" s="128">
        <f t="shared" si="38"/>
        <v>0</v>
      </c>
      <c r="CD94" s="78"/>
      <c r="CE94" s="128">
        <f t="shared" si="39"/>
        <v>0</v>
      </c>
      <c r="CF94" s="78"/>
      <c r="CG94" s="128"/>
      <c r="CH94" s="73">
        <f t="shared" si="40"/>
        <v>0</v>
      </c>
      <c r="CI94" s="74">
        <f t="shared" si="41"/>
        <v>0</v>
      </c>
      <c r="CJ94" s="75">
        <f t="shared" si="42"/>
        <v>2</v>
      </c>
      <c r="CK94" s="75">
        <f t="shared" si="43"/>
        <v>0</v>
      </c>
      <c r="CL94" s="5">
        <f t="shared" si="7"/>
        <v>0</v>
      </c>
      <c r="CM94" s="333">
        <f t="shared" si="44"/>
        <v>0</v>
      </c>
      <c r="CN94" s="334">
        <f t="shared" si="45"/>
        <v>0</v>
      </c>
      <c r="CO94" s="335"/>
      <c r="CP94" s="149">
        <f t="shared" si="46"/>
        <v>0</v>
      </c>
      <c r="CQ94" s="156">
        <f t="shared" si="47"/>
        <v>0</v>
      </c>
      <c r="CR94" s="168">
        <f t="shared" si="48"/>
        <v>0</v>
      </c>
      <c r="CS94" s="169">
        <f t="shared" si="49"/>
        <v>0</v>
      </c>
      <c r="CT94" s="162">
        <f t="shared" si="50"/>
        <v>0</v>
      </c>
      <c r="CU94" s="159">
        <f t="shared" si="51"/>
        <v>0</v>
      </c>
      <c r="CV94" s="175">
        <f t="shared" si="52"/>
        <v>0</v>
      </c>
      <c r="CW94" s="156">
        <f t="shared" si="53"/>
        <v>0</v>
      </c>
      <c r="CX94" s="322">
        <f t="shared" si="54"/>
        <v>0</v>
      </c>
      <c r="CY94" s="138">
        <f t="shared" si="55"/>
        <v>0</v>
      </c>
      <c r="CZ94" s="49"/>
      <c r="DA94" s="49"/>
      <c r="DB94" s="15"/>
    </row>
    <row r="95" spans="1:125" ht="12.75" customHeight="1" x14ac:dyDescent="0.2">
      <c r="A95" s="3"/>
      <c r="B95" s="5">
        <f t="shared" si="57"/>
        <v>27</v>
      </c>
      <c r="C95" s="401"/>
      <c r="D95" s="402"/>
      <c r="E95" s="16"/>
      <c r="F95" s="70"/>
      <c r="G95" s="71">
        <f t="shared" si="8"/>
        <v>0</v>
      </c>
      <c r="H95" s="70"/>
      <c r="I95" s="71">
        <f t="shared" si="9"/>
        <v>0</v>
      </c>
      <c r="J95" s="70"/>
      <c r="K95" s="71">
        <f t="shared" si="10"/>
        <v>0</v>
      </c>
      <c r="L95" s="70"/>
      <c r="M95" s="71">
        <f t="shared" si="11"/>
        <v>0</v>
      </c>
      <c r="N95" s="70"/>
      <c r="O95" s="71">
        <f t="shared" si="12"/>
        <v>0</v>
      </c>
      <c r="P95" s="70"/>
      <c r="Q95" s="71">
        <f t="shared" si="13"/>
        <v>0</v>
      </c>
      <c r="R95" s="70"/>
      <c r="S95" s="77">
        <f t="shared" si="14"/>
        <v>0</v>
      </c>
      <c r="T95" s="70"/>
      <c r="U95" s="77">
        <f t="shared" si="15"/>
        <v>0</v>
      </c>
      <c r="V95" s="70"/>
      <c r="W95" s="77">
        <f t="shared" si="16"/>
        <v>0</v>
      </c>
      <c r="X95" s="70"/>
      <c r="Y95" s="77">
        <f t="shared" si="58"/>
        <v>0</v>
      </c>
      <c r="Z95" s="72"/>
      <c r="AA95" s="77">
        <f t="shared" si="56"/>
        <v>0</v>
      </c>
      <c r="AB95" s="72"/>
      <c r="AC95" s="77">
        <f t="shared" si="2"/>
        <v>0</v>
      </c>
      <c r="AD95" s="72"/>
      <c r="AE95" s="77">
        <f t="shared" si="3"/>
        <v>0</v>
      </c>
      <c r="AF95" s="72"/>
      <c r="AG95" s="77">
        <f t="shared" si="4"/>
        <v>0</v>
      </c>
      <c r="AH95" s="72"/>
      <c r="AI95" s="77">
        <f t="shared" si="17"/>
        <v>0</v>
      </c>
      <c r="AJ95" s="72"/>
      <c r="AK95" s="77">
        <f t="shared" si="18"/>
        <v>0</v>
      </c>
      <c r="AL95" s="72"/>
      <c r="AM95" s="77">
        <f t="shared" si="5"/>
        <v>0</v>
      </c>
      <c r="AN95" s="70"/>
      <c r="AO95" s="77">
        <f t="shared" si="6"/>
        <v>0</v>
      </c>
      <c r="AP95" s="70"/>
      <c r="AQ95" s="77">
        <f t="shared" si="19"/>
        <v>0</v>
      </c>
      <c r="AR95" s="78"/>
      <c r="AS95" s="77">
        <f t="shared" si="20"/>
        <v>0</v>
      </c>
      <c r="AT95" s="78"/>
      <c r="AU95" s="77">
        <f t="shared" si="21"/>
        <v>0</v>
      </c>
      <c r="AV95" s="78"/>
      <c r="AW95" s="77">
        <f t="shared" si="22"/>
        <v>0</v>
      </c>
      <c r="AX95" s="78"/>
      <c r="AY95" s="77">
        <f t="shared" si="23"/>
        <v>0</v>
      </c>
      <c r="AZ95" s="78"/>
      <c r="BA95" s="77">
        <f t="shared" si="24"/>
        <v>0</v>
      </c>
      <c r="BB95" s="78"/>
      <c r="BC95" s="77">
        <f t="shared" si="25"/>
        <v>0</v>
      </c>
      <c r="BD95" s="78"/>
      <c r="BE95" s="77">
        <f t="shared" si="26"/>
        <v>0</v>
      </c>
      <c r="BF95" s="78"/>
      <c r="BG95" s="77">
        <f t="shared" si="27"/>
        <v>0</v>
      </c>
      <c r="BH95" s="78"/>
      <c r="BI95" s="77">
        <f t="shared" si="28"/>
        <v>0</v>
      </c>
      <c r="BJ95" s="78"/>
      <c r="BK95" s="77">
        <f t="shared" si="29"/>
        <v>0</v>
      </c>
      <c r="BL95" s="78"/>
      <c r="BM95" s="77">
        <f t="shared" si="30"/>
        <v>0</v>
      </c>
      <c r="BN95" s="78"/>
      <c r="BO95" s="77">
        <f t="shared" si="31"/>
        <v>0</v>
      </c>
      <c r="BP95" s="78"/>
      <c r="BQ95" s="77">
        <f t="shared" si="32"/>
        <v>0</v>
      </c>
      <c r="BR95" s="78"/>
      <c r="BS95" s="77">
        <f t="shared" si="33"/>
        <v>0</v>
      </c>
      <c r="BT95" s="78"/>
      <c r="BU95" s="77">
        <f t="shared" si="34"/>
        <v>0</v>
      </c>
      <c r="BV95" s="78"/>
      <c r="BW95" s="128">
        <f t="shared" si="35"/>
        <v>0</v>
      </c>
      <c r="BX95" s="78"/>
      <c r="BY95" s="128">
        <f t="shared" si="36"/>
        <v>0</v>
      </c>
      <c r="BZ95" s="78"/>
      <c r="CA95" s="128">
        <f t="shared" si="37"/>
        <v>0</v>
      </c>
      <c r="CB95" s="78"/>
      <c r="CC95" s="128">
        <f t="shared" si="38"/>
        <v>0</v>
      </c>
      <c r="CD95" s="78"/>
      <c r="CE95" s="128">
        <f t="shared" si="39"/>
        <v>0</v>
      </c>
      <c r="CF95" s="78"/>
      <c r="CG95" s="128"/>
      <c r="CH95" s="73">
        <f t="shared" si="40"/>
        <v>0</v>
      </c>
      <c r="CI95" s="74">
        <f t="shared" si="41"/>
        <v>0</v>
      </c>
      <c r="CJ95" s="75">
        <f t="shared" si="42"/>
        <v>2</v>
      </c>
      <c r="CK95" s="75">
        <f t="shared" si="43"/>
        <v>0</v>
      </c>
      <c r="CL95" s="5">
        <f t="shared" si="7"/>
        <v>0</v>
      </c>
      <c r="CM95" s="333">
        <f t="shared" si="44"/>
        <v>0</v>
      </c>
      <c r="CN95" s="334">
        <f t="shared" si="45"/>
        <v>0</v>
      </c>
      <c r="CO95" s="335"/>
      <c r="CP95" s="149">
        <f t="shared" si="46"/>
        <v>0</v>
      </c>
      <c r="CQ95" s="156">
        <f t="shared" si="47"/>
        <v>0</v>
      </c>
      <c r="CR95" s="168">
        <f t="shared" si="48"/>
        <v>0</v>
      </c>
      <c r="CS95" s="169">
        <f t="shared" si="49"/>
        <v>0</v>
      </c>
      <c r="CT95" s="162">
        <f t="shared" si="50"/>
        <v>0</v>
      </c>
      <c r="CU95" s="159">
        <f t="shared" si="51"/>
        <v>0</v>
      </c>
      <c r="CV95" s="175">
        <f t="shared" si="52"/>
        <v>0</v>
      </c>
      <c r="CW95" s="156">
        <f t="shared" si="53"/>
        <v>0</v>
      </c>
      <c r="CX95" s="322">
        <f t="shared" si="54"/>
        <v>0</v>
      </c>
      <c r="CY95" s="138">
        <f t="shared" si="55"/>
        <v>0</v>
      </c>
      <c r="CZ95" s="49"/>
      <c r="DA95" s="49"/>
      <c r="DB95" s="15"/>
    </row>
    <row r="96" spans="1:125" ht="12.75" customHeight="1" x14ac:dyDescent="0.2">
      <c r="A96" s="3"/>
      <c r="B96" s="5">
        <f t="shared" si="57"/>
        <v>28</v>
      </c>
      <c r="C96" s="401"/>
      <c r="D96" s="402"/>
      <c r="E96" s="16"/>
      <c r="F96" s="70"/>
      <c r="G96" s="71">
        <f t="shared" si="8"/>
        <v>0</v>
      </c>
      <c r="H96" s="70"/>
      <c r="I96" s="71">
        <f t="shared" si="9"/>
        <v>0</v>
      </c>
      <c r="J96" s="70"/>
      <c r="K96" s="71">
        <f t="shared" si="10"/>
        <v>0</v>
      </c>
      <c r="L96" s="70"/>
      <c r="M96" s="71">
        <f t="shared" si="11"/>
        <v>0</v>
      </c>
      <c r="N96" s="70"/>
      <c r="O96" s="71">
        <f t="shared" si="12"/>
        <v>0</v>
      </c>
      <c r="P96" s="70"/>
      <c r="Q96" s="71">
        <f t="shared" si="13"/>
        <v>0</v>
      </c>
      <c r="R96" s="70"/>
      <c r="S96" s="77">
        <f t="shared" si="14"/>
        <v>0</v>
      </c>
      <c r="T96" s="70"/>
      <c r="U96" s="77">
        <f t="shared" si="15"/>
        <v>0</v>
      </c>
      <c r="V96" s="70"/>
      <c r="W96" s="77">
        <f t="shared" si="16"/>
        <v>0</v>
      </c>
      <c r="X96" s="70"/>
      <c r="Y96" s="77">
        <f t="shared" si="58"/>
        <v>0</v>
      </c>
      <c r="Z96" s="72"/>
      <c r="AA96" s="77">
        <f t="shared" si="56"/>
        <v>0</v>
      </c>
      <c r="AB96" s="72"/>
      <c r="AC96" s="77">
        <f t="shared" si="2"/>
        <v>0</v>
      </c>
      <c r="AD96" s="72"/>
      <c r="AE96" s="77">
        <f t="shared" si="3"/>
        <v>0</v>
      </c>
      <c r="AF96" s="72"/>
      <c r="AG96" s="77">
        <f t="shared" si="4"/>
        <v>0</v>
      </c>
      <c r="AH96" s="72"/>
      <c r="AI96" s="77">
        <f t="shared" si="17"/>
        <v>0</v>
      </c>
      <c r="AJ96" s="72"/>
      <c r="AK96" s="77">
        <f t="shared" si="18"/>
        <v>0</v>
      </c>
      <c r="AL96" s="72"/>
      <c r="AM96" s="77">
        <f t="shared" si="5"/>
        <v>0</v>
      </c>
      <c r="AN96" s="70"/>
      <c r="AO96" s="77">
        <f t="shared" si="6"/>
        <v>0</v>
      </c>
      <c r="AP96" s="70"/>
      <c r="AQ96" s="77">
        <f t="shared" si="19"/>
        <v>0</v>
      </c>
      <c r="AR96" s="78"/>
      <c r="AS96" s="77">
        <f t="shared" si="20"/>
        <v>0</v>
      </c>
      <c r="AT96" s="78"/>
      <c r="AU96" s="77">
        <f t="shared" si="21"/>
        <v>0</v>
      </c>
      <c r="AV96" s="78"/>
      <c r="AW96" s="77">
        <f t="shared" si="22"/>
        <v>0</v>
      </c>
      <c r="AX96" s="78"/>
      <c r="AY96" s="77">
        <f t="shared" si="23"/>
        <v>0</v>
      </c>
      <c r="AZ96" s="78"/>
      <c r="BA96" s="77">
        <f t="shared" si="24"/>
        <v>0</v>
      </c>
      <c r="BB96" s="78"/>
      <c r="BC96" s="77">
        <f t="shared" si="25"/>
        <v>0</v>
      </c>
      <c r="BD96" s="78"/>
      <c r="BE96" s="77">
        <f t="shared" si="26"/>
        <v>0</v>
      </c>
      <c r="BF96" s="78"/>
      <c r="BG96" s="77">
        <f t="shared" si="27"/>
        <v>0</v>
      </c>
      <c r="BH96" s="78"/>
      <c r="BI96" s="77">
        <f t="shared" si="28"/>
        <v>0</v>
      </c>
      <c r="BJ96" s="78"/>
      <c r="BK96" s="77">
        <f t="shared" si="29"/>
        <v>0</v>
      </c>
      <c r="BL96" s="78"/>
      <c r="BM96" s="77">
        <f t="shared" si="30"/>
        <v>0</v>
      </c>
      <c r="BN96" s="78"/>
      <c r="BO96" s="77">
        <f t="shared" si="31"/>
        <v>0</v>
      </c>
      <c r="BP96" s="78"/>
      <c r="BQ96" s="77">
        <f t="shared" si="32"/>
        <v>0</v>
      </c>
      <c r="BR96" s="78"/>
      <c r="BS96" s="77">
        <f t="shared" si="33"/>
        <v>0</v>
      </c>
      <c r="BT96" s="78"/>
      <c r="BU96" s="77">
        <f t="shared" si="34"/>
        <v>0</v>
      </c>
      <c r="BV96" s="78"/>
      <c r="BW96" s="128">
        <f t="shared" si="35"/>
        <v>0</v>
      </c>
      <c r="BX96" s="78"/>
      <c r="BY96" s="128">
        <f t="shared" si="36"/>
        <v>0</v>
      </c>
      <c r="BZ96" s="78"/>
      <c r="CA96" s="128">
        <f t="shared" si="37"/>
        <v>0</v>
      </c>
      <c r="CB96" s="78"/>
      <c r="CC96" s="128">
        <f t="shared" si="38"/>
        <v>0</v>
      </c>
      <c r="CD96" s="78"/>
      <c r="CE96" s="128">
        <f t="shared" si="39"/>
        <v>0</v>
      </c>
      <c r="CF96" s="78"/>
      <c r="CG96" s="128"/>
      <c r="CH96" s="73">
        <f t="shared" si="40"/>
        <v>0</v>
      </c>
      <c r="CI96" s="74">
        <f t="shared" si="41"/>
        <v>0</v>
      </c>
      <c r="CJ96" s="75">
        <f t="shared" si="42"/>
        <v>2</v>
      </c>
      <c r="CK96" s="75">
        <f t="shared" si="43"/>
        <v>0</v>
      </c>
      <c r="CL96" s="5">
        <f t="shared" si="7"/>
        <v>0</v>
      </c>
      <c r="CM96" s="333">
        <f t="shared" si="44"/>
        <v>0</v>
      </c>
      <c r="CN96" s="334">
        <f t="shared" si="45"/>
        <v>0</v>
      </c>
      <c r="CO96" s="335"/>
      <c r="CP96" s="149">
        <f t="shared" si="46"/>
        <v>0</v>
      </c>
      <c r="CQ96" s="156">
        <f t="shared" si="47"/>
        <v>0</v>
      </c>
      <c r="CR96" s="168">
        <f t="shared" si="48"/>
        <v>0</v>
      </c>
      <c r="CS96" s="169">
        <f t="shared" si="49"/>
        <v>0</v>
      </c>
      <c r="CT96" s="162">
        <f t="shared" si="50"/>
        <v>0</v>
      </c>
      <c r="CU96" s="159">
        <f t="shared" si="51"/>
        <v>0</v>
      </c>
      <c r="CV96" s="175">
        <f t="shared" si="52"/>
        <v>0</v>
      </c>
      <c r="CW96" s="156">
        <f t="shared" si="53"/>
        <v>0</v>
      </c>
      <c r="CX96" s="322">
        <f t="shared" si="54"/>
        <v>0</v>
      </c>
      <c r="CY96" s="138">
        <f t="shared" si="55"/>
        <v>0</v>
      </c>
      <c r="CZ96" s="364"/>
      <c r="DA96" s="364"/>
      <c r="DB96" s="15"/>
    </row>
    <row r="97" spans="1:106" ht="12.75" customHeight="1" x14ac:dyDescent="0.2">
      <c r="A97" s="3"/>
      <c r="B97" s="5">
        <f t="shared" si="57"/>
        <v>29</v>
      </c>
      <c r="C97" s="401"/>
      <c r="D97" s="402"/>
      <c r="E97" s="16"/>
      <c r="F97" s="70"/>
      <c r="G97" s="71">
        <f t="shared" si="8"/>
        <v>0</v>
      </c>
      <c r="H97" s="70"/>
      <c r="I97" s="71">
        <f t="shared" si="9"/>
        <v>0</v>
      </c>
      <c r="J97" s="70"/>
      <c r="K97" s="71">
        <f t="shared" si="10"/>
        <v>0</v>
      </c>
      <c r="L97" s="70"/>
      <c r="M97" s="71">
        <f t="shared" si="11"/>
        <v>0</v>
      </c>
      <c r="N97" s="70"/>
      <c r="O97" s="71">
        <f t="shared" si="12"/>
        <v>0</v>
      </c>
      <c r="P97" s="70"/>
      <c r="Q97" s="71">
        <f t="shared" si="13"/>
        <v>0</v>
      </c>
      <c r="R97" s="70"/>
      <c r="S97" s="77">
        <f t="shared" si="14"/>
        <v>0</v>
      </c>
      <c r="T97" s="70"/>
      <c r="U97" s="77">
        <f t="shared" si="15"/>
        <v>0</v>
      </c>
      <c r="V97" s="70"/>
      <c r="W97" s="77">
        <f t="shared" si="16"/>
        <v>0</v>
      </c>
      <c r="X97" s="70"/>
      <c r="Y97" s="77">
        <f t="shared" si="58"/>
        <v>0</v>
      </c>
      <c r="Z97" s="72"/>
      <c r="AA97" s="77">
        <f t="shared" si="56"/>
        <v>0</v>
      </c>
      <c r="AB97" s="72"/>
      <c r="AC97" s="77">
        <f t="shared" si="2"/>
        <v>0</v>
      </c>
      <c r="AD97" s="72"/>
      <c r="AE97" s="77">
        <f t="shared" si="3"/>
        <v>0</v>
      </c>
      <c r="AF97" s="72"/>
      <c r="AG97" s="77">
        <f t="shared" si="4"/>
        <v>0</v>
      </c>
      <c r="AH97" s="72"/>
      <c r="AI97" s="77">
        <f t="shared" si="17"/>
        <v>0</v>
      </c>
      <c r="AJ97" s="72"/>
      <c r="AK97" s="77">
        <f t="shared" si="18"/>
        <v>0</v>
      </c>
      <c r="AL97" s="72"/>
      <c r="AM97" s="77">
        <f t="shared" si="5"/>
        <v>0</v>
      </c>
      <c r="AN97" s="70"/>
      <c r="AO97" s="77">
        <f t="shared" si="6"/>
        <v>0</v>
      </c>
      <c r="AP97" s="70"/>
      <c r="AQ97" s="77">
        <f t="shared" si="19"/>
        <v>0</v>
      </c>
      <c r="AR97" s="78"/>
      <c r="AS97" s="77">
        <f t="shared" si="20"/>
        <v>0</v>
      </c>
      <c r="AT97" s="78"/>
      <c r="AU97" s="77">
        <f t="shared" si="21"/>
        <v>0</v>
      </c>
      <c r="AV97" s="78"/>
      <c r="AW97" s="77">
        <f t="shared" si="22"/>
        <v>0</v>
      </c>
      <c r="AX97" s="78"/>
      <c r="AY97" s="77">
        <f t="shared" si="23"/>
        <v>0</v>
      </c>
      <c r="AZ97" s="78"/>
      <c r="BA97" s="77">
        <f t="shared" si="24"/>
        <v>0</v>
      </c>
      <c r="BB97" s="78"/>
      <c r="BC97" s="77">
        <f t="shared" si="25"/>
        <v>0</v>
      </c>
      <c r="BD97" s="78"/>
      <c r="BE97" s="77">
        <f t="shared" si="26"/>
        <v>0</v>
      </c>
      <c r="BF97" s="78"/>
      <c r="BG97" s="77">
        <f t="shared" si="27"/>
        <v>0</v>
      </c>
      <c r="BH97" s="78"/>
      <c r="BI97" s="77">
        <f t="shared" si="28"/>
        <v>0</v>
      </c>
      <c r="BJ97" s="78"/>
      <c r="BK97" s="77">
        <f t="shared" si="29"/>
        <v>0</v>
      </c>
      <c r="BL97" s="78"/>
      <c r="BM97" s="77">
        <f t="shared" si="30"/>
        <v>0</v>
      </c>
      <c r="BN97" s="78"/>
      <c r="BO97" s="77">
        <f t="shared" si="31"/>
        <v>0</v>
      </c>
      <c r="BP97" s="78"/>
      <c r="BQ97" s="77">
        <f t="shared" si="32"/>
        <v>0</v>
      </c>
      <c r="BR97" s="78"/>
      <c r="BS97" s="77">
        <f t="shared" si="33"/>
        <v>0</v>
      </c>
      <c r="BT97" s="78"/>
      <c r="BU97" s="77">
        <f t="shared" si="34"/>
        <v>0</v>
      </c>
      <c r="BV97" s="78"/>
      <c r="BW97" s="128">
        <f t="shared" si="35"/>
        <v>0</v>
      </c>
      <c r="BX97" s="78"/>
      <c r="BY97" s="128">
        <f t="shared" si="36"/>
        <v>0</v>
      </c>
      <c r="BZ97" s="78"/>
      <c r="CA97" s="128">
        <f t="shared" si="37"/>
        <v>0</v>
      </c>
      <c r="CB97" s="78"/>
      <c r="CC97" s="128">
        <f t="shared" si="38"/>
        <v>0</v>
      </c>
      <c r="CD97" s="78"/>
      <c r="CE97" s="128">
        <f t="shared" si="39"/>
        <v>0</v>
      </c>
      <c r="CF97" s="78"/>
      <c r="CG97" s="128"/>
      <c r="CH97" s="73">
        <f t="shared" si="40"/>
        <v>0</v>
      </c>
      <c r="CI97" s="74">
        <f t="shared" si="41"/>
        <v>0</v>
      </c>
      <c r="CJ97" s="75">
        <f t="shared" si="42"/>
        <v>2</v>
      </c>
      <c r="CK97" s="75">
        <f t="shared" si="43"/>
        <v>0</v>
      </c>
      <c r="CL97" s="5">
        <f t="shared" si="7"/>
        <v>0</v>
      </c>
      <c r="CM97" s="333">
        <f t="shared" si="44"/>
        <v>0</v>
      </c>
      <c r="CN97" s="334">
        <f t="shared" si="45"/>
        <v>0</v>
      </c>
      <c r="CO97" s="335"/>
      <c r="CP97" s="149">
        <f t="shared" si="46"/>
        <v>0</v>
      </c>
      <c r="CQ97" s="156">
        <f t="shared" si="47"/>
        <v>0</v>
      </c>
      <c r="CR97" s="168">
        <f t="shared" si="48"/>
        <v>0</v>
      </c>
      <c r="CS97" s="169">
        <f t="shared" si="49"/>
        <v>0</v>
      </c>
      <c r="CT97" s="162">
        <f t="shared" si="50"/>
        <v>0</v>
      </c>
      <c r="CU97" s="159">
        <f t="shared" si="51"/>
        <v>0</v>
      </c>
      <c r="CV97" s="175">
        <f t="shared" si="52"/>
        <v>0</v>
      </c>
      <c r="CW97" s="156">
        <f t="shared" si="53"/>
        <v>0</v>
      </c>
      <c r="CX97" s="322">
        <f t="shared" si="54"/>
        <v>0</v>
      </c>
      <c r="CY97" s="138">
        <f t="shared" si="55"/>
        <v>0</v>
      </c>
      <c r="CZ97" s="364"/>
      <c r="DA97" s="364"/>
      <c r="DB97" s="15"/>
    </row>
    <row r="98" spans="1:106" ht="12.75" customHeight="1" x14ac:dyDescent="0.2">
      <c r="A98" s="3"/>
      <c r="B98" s="5">
        <f t="shared" si="57"/>
        <v>30</v>
      </c>
      <c r="C98" s="401"/>
      <c r="D98" s="402"/>
      <c r="E98" s="16"/>
      <c r="F98" s="70"/>
      <c r="G98" s="71">
        <f t="shared" si="8"/>
        <v>0</v>
      </c>
      <c r="H98" s="70"/>
      <c r="I98" s="71">
        <f t="shared" si="9"/>
        <v>0</v>
      </c>
      <c r="J98" s="70"/>
      <c r="K98" s="71">
        <f t="shared" si="10"/>
        <v>0</v>
      </c>
      <c r="L98" s="70"/>
      <c r="M98" s="71">
        <f t="shared" si="11"/>
        <v>0</v>
      </c>
      <c r="N98" s="70"/>
      <c r="O98" s="71">
        <f t="shared" si="12"/>
        <v>0</v>
      </c>
      <c r="P98" s="70"/>
      <c r="Q98" s="71">
        <f t="shared" si="13"/>
        <v>0</v>
      </c>
      <c r="R98" s="70"/>
      <c r="S98" s="77">
        <f t="shared" si="14"/>
        <v>0</v>
      </c>
      <c r="T98" s="70"/>
      <c r="U98" s="77">
        <f t="shared" si="15"/>
        <v>0</v>
      </c>
      <c r="V98" s="70"/>
      <c r="W98" s="77">
        <f t="shared" si="16"/>
        <v>0</v>
      </c>
      <c r="X98" s="70"/>
      <c r="Y98" s="77">
        <f t="shared" si="58"/>
        <v>0</v>
      </c>
      <c r="Z98" s="72"/>
      <c r="AA98" s="77">
        <f t="shared" si="56"/>
        <v>0</v>
      </c>
      <c r="AB98" s="72"/>
      <c r="AC98" s="77">
        <f t="shared" si="2"/>
        <v>0</v>
      </c>
      <c r="AD98" s="72"/>
      <c r="AE98" s="77">
        <f t="shared" si="3"/>
        <v>0</v>
      </c>
      <c r="AF98" s="72"/>
      <c r="AG98" s="77">
        <f t="shared" si="4"/>
        <v>0</v>
      </c>
      <c r="AH98" s="72"/>
      <c r="AI98" s="77">
        <f t="shared" si="17"/>
        <v>0</v>
      </c>
      <c r="AJ98" s="72"/>
      <c r="AK98" s="77">
        <f t="shared" si="18"/>
        <v>0</v>
      </c>
      <c r="AL98" s="72"/>
      <c r="AM98" s="77">
        <f t="shared" si="5"/>
        <v>0</v>
      </c>
      <c r="AN98" s="70"/>
      <c r="AO98" s="77">
        <f t="shared" si="6"/>
        <v>0</v>
      </c>
      <c r="AP98" s="70"/>
      <c r="AQ98" s="77">
        <f t="shared" si="19"/>
        <v>0</v>
      </c>
      <c r="AR98" s="78"/>
      <c r="AS98" s="77">
        <f t="shared" si="20"/>
        <v>0</v>
      </c>
      <c r="AT98" s="78"/>
      <c r="AU98" s="77">
        <f t="shared" si="21"/>
        <v>0</v>
      </c>
      <c r="AV98" s="78"/>
      <c r="AW98" s="77">
        <f t="shared" si="22"/>
        <v>0</v>
      </c>
      <c r="AX98" s="78"/>
      <c r="AY98" s="77">
        <f t="shared" si="23"/>
        <v>0</v>
      </c>
      <c r="AZ98" s="78"/>
      <c r="BA98" s="77">
        <f t="shared" si="24"/>
        <v>0</v>
      </c>
      <c r="BB98" s="78"/>
      <c r="BC98" s="77">
        <f t="shared" si="25"/>
        <v>0</v>
      </c>
      <c r="BD98" s="78"/>
      <c r="BE98" s="77">
        <f t="shared" si="26"/>
        <v>0</v>
      </c>
      <c r="BF98" s="78"/>
      <c r="BG98" s="77">
        <f t="shared" si="27"/>
        <v>0</v>
      </c>
      <c r="BH98" s="78"/>
      <c r="BI98" s="77">
        <f t="shared" si="28"/>
        <v>0</v>
      </c>
      <c r="BJ98" s="78"/>
      <c r="BK98" s="77">
        <f t="shared" si="29"/>
        <v>0</v>
      </c>
      <c r="BL98" s="78"/>
      <c r="BM98" s="77">
        <f t="shared" si="30"/>
        <v>0</v>
      </c>
      <c r="BN98" s="78"/>
      <c r="BO98" s="77">
        <f t="shared" si="31"/>
        <v>0</v>
      </c>
      <c r="BP98" s="78"/>
      <c r="BQ98" s="77">
        <f t="shared" si="32"/>
        <v>0</v>
      </c>
      <c r="BR98" s="78"/>
      <c r="BS98" s="77">
        <f t="shared" si="33"/>
        <v>0</v>
      </c>
      <c r="BT98" s="78"/>
      <c r="BU98" s="77">
        <f t="shared" si="34"/>
        <v>0</v>
      </c>
      <c r="BV98" s="78"/>
      <c r="BW98" s="128">
        <f t="shared" si="35"/>
        <v>0</v>
      </c>
      <c r="BX98" s="78"/>
      <c r="BY98" s="128">
        <f t="shared" si="36"/>
        <v>0</v>
      </c>
      <c r="BZ98" s="78"/>
      <c r="CA98" s="128">
        <f t="shared" si="37"/>
        <v>0</v>
      </c>
      <c r="CB98" s="78"/>
      <c r="CC98" s="128">
        <f t="shared" si="38"/>
        <v>0</v>
      </c>
      <c r="CD98" s="78"/>
      <c r="CE98" s="128">
        <f t="shared" si="39"/>
        <v>0</v>
      </c>
      <c r="CF98" s="78"/>
      <c r="CG98" s="128"/>
      <c r="CH98" s="73">
        <f t="shared" si="40"/>
        <v>0</v>
      </c>
      <c r="CI98" s="74">
        <f t="shared" si="41"/>
        <v>0</v>
      </c>
      <c r="CJ98" s="75">
        <f t="shared" si="42"/>
        <v>2</v>
      </c>
      <c r="CK98" s="75">
        <f t="shared" si="43"/>
        <v>0</v>
      </c>
      <c r="CL98" s="5">
        <f t="shared" si="7"/>
        <v>0</v>
      </c>
      <c r="CM98" s="333">
        <f t="shared" si="44"/>
        <v>0</v>
      </c>
      <c r="CN98" s="334">
        <f t="shared" si="45"/>
        <v>0</v>
      </c>
      <c r="CO98" s="335"/>
      <c r="CP98" s="149">
        <f t="shared" si="46"/>
        <v>0</v>
      </c>
      <c r="CQ98" s="156">
        <f t="shared" si="47"/>
        <v>0</v>
      </c>
      <c r="CR98" s="168">
        <f t="shared" si="48"/>
        <v>0</v>
      </c>
      <c r="CS98" s="169">
        <f t="shared" si="49"/>
        <v>0</v>
      </c>
      <c r="CT98" s="162">
        <f t="shared" si="50"/>
        <v>0</v>
      </c>
      <c r="CU98" s="159">
        <f t="shared" si="51"/>
        <v>0</v>
      </c>
      <c r="CV98" s="175">
        <f t="shared" si="52"/>
        <v>0</v>
      </c>
      <c r="CW98" s="156">
        <f t="shared" si="53"/>
        <v>0</v>
      </c>
      <c r="CX98" s="322">
        <f t="shared" si="54"/>
        <v>0</v>
      </c>
      <c r="CY98" s="138">
        <f t="shared" si="55"/>
        <v>0</v>
      </c>
      <c r="CZ98" s="364"/>
      <c r="DA98" s="364"/>
      <c r="DB98" s="15"/>
    </row>
    <row r="99" spans="1:106" ht="12.75" customHeight="1" x14ac:dyDescent="0.2">
      <c r="A99" s="3"/>
      <c r="B99" s="5">
        <f t="shared" si="57"/>
        <v>31</v>
      </c>
      <c r="C99" s="401"/>
      <c r="D99" s="402"/>
      <c r="E99" s="16"/>
      <c r="F99" s="70"/>
      <c r="G99" s="71">
        <f t="shared" si="8"/>
        <v>0</v>
      </c>
      <c r="H99" s="70"/>
      <c r="I99" s="71">
        <f t="shared" si="9"/>
        <v>0</v>
      </c>
      <c r="J99" s="70"/>
      <c r="K99" s="71">
        <f t="shared" si="10"/>
        <v>0</v>
      </c>
      <c r="L99" s="70"/>
      <c r="M99" s="71">
        <f t="shared" si="11"/>
        <v>0</v>
      </c>
      <c r="N99" s="70"/>
      <c r="O99" s="71">
        <f t="shared" si="12"/>
        <v>0</v>
      </c>
      <c r="P99" s="70"/>
      <c r="Q99" s="71">
        <f t="shared" si="13"/>
        <v>0</v>
      </c>
      <c r="R99" s="70"/>
      <c r="S99" s="77">
        <f t="shared" si="14"/>
        <v>0</v>
      </c>
      <c r="T99" s="70"/>
      <c r="U99" s="77">
        <f t="shared" si="15"/>
        <v>0</v>
      </c>
      <c r="V99" s="70"/>
      <c r="W99" s="77">
        <f t="shared" si="16"/>
        <v>0</v>
      </c>
      <c r="X99" s="70"/>
      <c r="Y99" s="77">
        <f t="shared" si="58"/>
        <v>0</v>
      </c>
      <c r="Z99" s="72"/>
      <c r="AA99" s="77">
        <f t="shared" si="56"/>
        <v>0</v>
      </c>
      <c r="AB99" s="72"/>
      <c r="AC99" s="77">
        <f t="shared" si="2"/>
        <v>0</v>
      </c>
      <c r="AD99" s="72"/>
      <c r="AE99" s="77">
        <f t="shared" si="3"/>
        <v>0</v>
      </c>
      <c r="AF99" s="72"/>
      <c r="AG99" s="77">
        <f t="shared" si="4"/>
        <v>0</v>
      </c>
      <c r="AH99" s="72"/>
      <c r="AI99" s="77">
        <f t="shared" si="17"/>
        <v>0</v>
      </c>
      <c r="AJ99" s="72"/>
      <c r="AK99" s="77">
        <f t="shared" si="18"/>
        <v>0</v>
      </c>
      <c r="AL99" s="72"/>
      <c r="AM99" s="77">
        <f t="shared" si="5"/>
        <v>0</v>
      </c>
      <c r="AN99" s="70"/>
      <c r="AO99" s="77">
        <f t="shared" si="6"/>
        <v>0</v>
      </c>
      <c r="AP99" s="70"/>
      <c r="AQ99" s="77">
        <f t="shared" si="19"/>
        <v>0</v>
      </c>
      <c r="AR99" s="78"/>
      <c r="AS99" s="77">
        <f t="shared" si="20"/>
        <v>0</v>
      </c>
      <c r="AT99" s="78"/>
      <c r="AU99" s="77">
        <f t="shared" si="21"/>
        <v>0</v>
      </c>
      <c r="AV99" s="78"/>
      <c r="AW99" s="77">
        <f t="shared" si="22"/>
        <v>0</v>
      </c>
      <c r="AX99" s="78"/>
      <c r="AY99" s="77">
        <f t="shared" si="23"/>
        <v>0</v>
      </c>
      <c r="AZ99" s="78"/>
      <c r="BA99" s="77">
        <f t="shared" si="24"/>
        <v>0</v>
      </c>
      <c r="BB99" s="78"/>
      <c r="BC99" s="77">
        <f t="shared" si="25"/>
        <v>0</v>
      </c>
      <c r="BD99" s="78"/>
      <c r="BE99" s="77">
        <f t="shared" si="26"/>
        <v>0</v>
      </c>
      <c r="BF99" s="78"/>
      <c r="BG99" s="77">
        <f t="shared" si="27"/>
        <v>0</v>
      </c>
      <c r="BH99" s="78"/>
      <c r="BI99" s="77">
        <f t="shared" si="28"/>
        <v>0</v>
      </c>
      <c r="BJ99" s="78"/>
      <c r="BK99" s="77">
        <f t="shared" si="29"/>
        <v>0</v>
      </c>
      <c r="BL99" s="78"/>
      <c r="BM99" s="77">
        <f t="shared" si="30"/>
        <v>0</v>
      </c>
      <c r="BN99" s="78"/>
      <c r="BO99" s="77">
        <f t="shared" si="31"/>
        <v>0</v>
      </c>
      <c r="BP99" s="78"/>
      <c r="BQ99" s="77">
        <f t="shared" si="32"/>
        <v>0</v>
      </c>
      <c r="BR99" s="78"/>
      <c r="BS99" s="77">
        <f t="shared" si="33"/>
        <v>0</v>
      </c>
      <c r="BT99" s="78"/>
      <c r="BU99" s="77">
        <f t="shared" si="34"/>
        <v>0</v>
      </c>
      <c r="BV99" s="78"/>
      <c r="BW99" s="128">
        <f t="shared" si="35"/>
        <v>0</v>
      </c>
      <c r="BX99" s="78"/>
      <c r="BY99" s="128">
        <f t="shared" si="36"/>
        <v>0</v>
      </c>
      <c r="BZ99" s="78"/>
      <c r="CA99" s="128">
        <f t="shared" si="37"/>
        <v>0</v>
      </c>
      <c r="CB99" s="78"/>
      <c r="CC99" s="128">
        <f t="shared" si="38"/>
        <v>0</v>
      </c>
      <c r="CD99" s="78"/>
      <c r="CE99" s="128">
        <f t="shared" si="39"/>
        <v>0</v>
      </c>
      <c r="CF99" s="78"/>
      <c r="CG99" s="128"/>
      <c r="CH99" s="73">
        <f t="shared" si="40"/>
        <v>0</v>
      </c>
      <c r="CI99" s="74">
        <f t="shared" si="41"/>
        <v>0</v>
      </c>
      <c r="CJ99" s="75">
        <f t="shared" si="42"/>
        <v>2</v>
      </c>
      <c r="CK99" s="75">
        <f t="shared" si="43"/>
        <v>0</v>
      </c>
      <c r="CL99" s="5">
        <f t="shared" si="7"/>
        <v>0</v>
      </c>
      <c r="CM99" s="333">
        <f t="shared" si="44"/>
        <v>0</v>
      </c>
      <c r="CN99" s="334">
        <f t="shared" si="45"/>
        <v>0</v>
      </c>
      <c r="CO99" s="335"/>
      <c r="CP99" s="149">
        <f t="shared" si="46"/>
        <v>0</v>
      </c>
      <c r="CQ99" s="156">
        <f t="shared" si="47"/>
        <v>0</v>
      </c>
      <c r="CR99" s="168">
        <f t="shared" si="48"/>
        <v>0</v>
      </c>
      <c r="CS99" s="169">
        <f t="shared" si="49"/>
        <v>0</v>
      </c>
      <c r="CT99" s="162">
        <f t="shared" si="50"/>
        <v>0</v>
      </c>
      <c r="CU99" s="159">
        <f t="shared" si="51"/>
        <v>0</v>
      </c>
      <c r="CV99" s="175">
        <f t="shared" si="52"/>
        <v>0</v>
      </c>
      <c r="CW99" s="156">
        <f t="shared" si="53"/>
        <v>0</v>
      </c>
      <c r="CX99" s="322">
        <f t="shared" si="54"/>
        <v>0</v>
      </c>
      <c r="CY99" s="138">
        <f t="shared" si="55"/>
        <v>0</v>
      </c>
      <c r="CZ99" s="364"/>
      <c r="DA99" s="364"/>
      <c r="DB99" s="15"/>
    </row>
    <row r="100" spans="1:106" ht="12.75" customHeight="1" x14ac:dyDescent="0.2">
      <c r="A100" s="3"/>
      <c r="B100" s="5">
        <f t="shared" si="57"/>
        <v>32</v>
      </c>
      <c r="C100" s="401"/>
      <c r="D100" s="402"/>
      <c r="E100" s="16"/>
      <c r="F100" s="70"/>
      <c r="G100" s="71">
        <f t="shared" si="8"/>
        <v>0</v>
      </c>
      <c r="H100" s="70"/>
      <c r="I100" s="71">
        <f t="shared" si="9"/>
        <v>0</v>
      </c>
      <c r="J100" s="70"/>
      <c r="K100" s="71">
        <f t="shared" si="10"/>
        <v>0</v>
      </c>
      <c r="L100" s="70"/>
      <c r="M100" s="71">
        <f t="shared" si="11"/>
        <v>0</v>
      </c>
      <c r="N100" s="70"/>
      <c r="O100" s="71">
        <f t="shared" si="12"/>
        <v>0</v>
      </c>
      <c r="P100" s="70"/>
      <c r="Q100" s="71">
        <f t="shared" si="13"/>
        <v>0</v>
      </c>
      <c r="R100" s="70"/>
      <c r="S100" s="77">
        <f t="shared" si="14"/>
        <v>0</v>
      </c>
      <c r="T100" s="70"/>
      <c r="U100" s="77">
        <f t="shared" si="15"/>
        <v>0</v>
      </c>
      <c r="V100" s="70"/>
      <c r="W100" s="77">
        <f t="shared" si="16"/>
        <v>0</v>
      </c>
      <c r="X100" s="70"/>
      <c r="Y100" s="77">
        <f t="shared" si="58"/>
        <v>0</v>
      </c>
      <c r="Z100" s="72"/>
      <c r="AA100" s="77">
        <f t="shared" si="56"/>
        <v>0</v>
      </c>
      <c r="AB100" s="72"/>
      <c r="AC100" s="77">
        <f t="shared" si="2"/>
        <v>0</v>
      </c>
      <c r="AD100" s="72"/>
      <c r="AE100" s="77">
        <f t="shared" si="3"/>
        <v>0</v>
      </c>
      <c r="AF100" s="72"/>
      <c r="AG100" s="77">
        <f t="shared" si="4"/>
        <v>0</v>
      </c>
      <c r="AH100" s="72"/>
      <c r="AI100" s="77">
        <f t="shared" si="17"/>
        <v>0</v>
      </c>
      <c r="AJ100" s="72"/>
      <c r="AK100" s="77">
        <f t="shared" si="18"/>
        <v>0</v>
      </c>
      <c r="AL100" s="72"/>
      <c r="AM100" s="77">
        <f t="shared" si="5"/>
        <v>0</v>
      </c>
      <c r="AN100" s="70"/>
      <c r="AO100" s="77">
        <f t="shared" si="6"/>
        <v>0</v>
      </c>
      <c r="AP100" s="70"/>
      <c r="AQ100" s="77">
        <f t="shared" si="19"/>
        <v>0</v>
      </c>
      <c r="AR100" s="78"/>
      <c r="AS100" s="77">
        <f t="shared" si="20"/>
        <v>0</v>
      </c>
      <c r="AT100" s="78"/>
      <c r="AU100" s="77">
        <f t="shared" si="21"/>
        <v>0</v>
      </c>
      <c r="AV100" s="78"/>
      <c r="AW100" s="77">
        <f t="shared" si="22"/>
        <v>0</v>
      </c>
      <c r="AX100" s="78"/>
      <c r="AY100" s="77">
        <f t="shared" si="23"/>
        <v>0</v>
      </c>
      <c r="AZ100" s="78"/>
      <c r="BA100" s="77">
        <f t="shared" si="24"/>
        <v>0</v>
      </c>
      <c r="BB100" s="78"/>
      <c r="BC100" s="77">
        <f t="shared" si="25"/>
        <v>0</v>
      </c>
      <c r="BD100" s="78"/>
      <c r="BE100" s="77">
        <f t="shared" si="26"/>
        <v>0</v>
      </c>
      <c r="BF100" s="78"/>
      <c r="BG100" s="77">
        <f t="shared" si="27"/>
        <v>0</v>
      </c>
      <c r="BH100" s="78"/>
      <c r="BI100" s="77">
        <f t="shared" si="28"/>
        <v>0</v>
      </c>
      <c r="BJ100" s="78"/>
      <c r="BK100" s="77">
        <f t="shared" si="29"/>
        <v>0</v>
      </c>
      <c r="BL100" s="78"/>
      <c r="BM100" s="77">
        <f t="shared" si="30"/>
        <v>0</v>
      </c>
      <c r="BN100" s="78"/>
      <c r="BO100" s="77">
        <f t="shared" si="31"/>
        <v>0</v>
      </c>
      <c r="BP100" s="78"/>
      <c r="BQ100" s="77">
        <f t="shared" si="32"/>
        <v>0</v>
      </c>
      <c r="BR100" s="78"/>
      <c r="BS100" s="77">
        <f t="shared" si="33"/>
        <v>0</v>
      </c>
      <c r="BT100" s="78"/>
      <c r="BU100" s="77">
        <f t="shared" si="34"/>
        <v>0</v>
      </c>
      <c r="BV100" s="78"/>
      <c r="BW100" s="128">
        <f t="shared" si="35"/>
        <v>0</v>
      </c>
      <c r="BX100" s="78"/>
      <c r="BY100" s="128">
        <f t="shared" si="36"/>
        <v>0</v>
      </c>
      <c r="BZ100" s="78"/>
      <c r="CA100" s="128">
        <f t="shared" si="37"/>
        <v>0</v>
      </c>
      <c r="CB100" s="78"/>
      <c r="CC100" s="128">
        <f t="shared" si="38"/>
        <v>0</v>
      </c>
      <c r="CD100" s="78"/>
      <c r="CE100" s="128">
        <f t="shared" si="39"/>
        <v>0</v>
      </c>
      <c r="CF100" s="78"/>
      <c r="CG100" s="128"/>
      <c r="CH100" s="73">
        <f t="shared" si="40"/>
        <v>0</v>
      </c>
      <c r="CI100" s="74">
        <f t="shared" si="41"/>
        <v>0</v>
      </c>
      <c r="CJ100" s="75">
        <f t="shared" si="42"/>
        <v>2</v>
      </c>
      <c r="CK100" s="75">
        <f t="shared" si="43"/>
        <v>0</v>
      </c>
      <c r="CL100" s="5">
        <f t="shared" si="7"/>
        <v>0</v>
      </c>
      <c r="CM100" s="333">
        <f t="shared" si="44"/>
        <v>0</v>
      </c>
      <c r="CN100" s="334">
        <f t="shared" si="45"/>
        <v>0</v>
      </c>
      <c r="CO100" s="335"/>
      <c r="CP100" s="149">
        <f t="shared" si="46"/>
        <v>0</v>
      </c>
      <c r="CQ100" s="156">
        <f t="shared" si="47"/>
        <v>0</v>
      </c>
      <c r="CR100" s="168">
        <f t="shared" si="48"/>
        <v>0</v>
      </c>
      <c r="CS100" s="169">
        <f t="shared" si="49"/>
        <v>0</v>
      </c>
      <c r="CT100" s="162">
        <f t="shared" si="50"/>
        <v>0</v>
      </c>
      <c r="CU100" s="159">
        <f t="shared" si="51"/>
        <v>0</v>
      </c>
      <c r="CV100" s="175">
        <f t="shared" si="52"/>
        <v>0</v>
      </c>
      <c r="CW100" s="156">
        <f t="shared" si="53"/>
        <v>0</v>
      </c>
      <c r="CX100" s="322">
        <f t="shared" si="54"/>
        <v>0</v>
      </c>
      <c r="CY100" s="138">
        <f t="shared" si="55"/>
        <v>0</v>
      </c>
      <c r="CZ100" s="49"/>
      <c r="DA100" s="49"/>
      <c r="DB100" s="15"/>
    </row>
    <row r="101" spans="1:106" ht="12.75" customHeight="1" x14ac:dyDescent="0.2">
      <c r="A101" s="3"/>
      <c r="B101" s="5">
        <f t="shared" si="57"/>
        <v>33</v>
      </c>
      <c r="C101" s="401"/>
      <c r="D101" s="402"/>
      <c r="E101" s="16"/>
      <c r="F101" s="70"/>
      <c r="G101" s="71">
        <f t="shared" si="8"/>
        <v>0</v>
      </c>
      <c r="H101" s="70"/>
      <c r="I101" s="71">
        <f t="shared" si="9"/>
        <v>0</v>
      </c>
      <c r="J101" s="70"/>
      <c r="K101" s="71">
        <f t="shared" si="10"/>
        <v>0</v>
      </c>
      <c r="L101" s="70"/>
      <c r="M101" s="71">
        <f t="shared" si="11"/>
        <v>0</v>
      </c>
      <c r="N101" s="70"/>
      <c r="O101" s="71">
        <f t="shared" si="12"/>
        <v>0</v>
      </c>
      <c r="P101" s="70"/>
      <c r="Q101" s="71">
        <f t="shared" si="13"/>
        <v>0</v>
      </c>
      <c r="R101" s="70"/>
      <c r="S101" s="77">
        <f t="shared" si="14"/>
        <v>0</v>
      </c>
      <c r="T101" s="70"/>
      <c r="U101" s="77">
        <f t="shared" si="15"/>
        <v>0</v>
      </c>
      <c r="V101" s="70"/>
      <c r="W101" s="77">
        <f t="shared" si="16"/>
        <v>0</v>
      </c>
      <c r="X101" s="70"/>
      <c r="Y101" s="77">
        <f t="shared" si="58"/>
        <v>0</v>
      </c>
      <c r="Z101" s="72"/>
      <c r="AA101" s="77">
        <f t="shared" si="56"/>
        <v>0</v>
      </c>
      <c r="AB101" s="72"/>
      <c r="AC101" s="77">
        <f t="shared" si="2"/>
        <v>0</v>
      </c>
      <c r="AD101" s="72"/>
      <c r="AE101" s="77">
        <f t="shared" si="3"/>
        <v>0</v>
      </c>
      <c r="AF101" s="72"/>
      <c r="AG101" s="77">
        <f t="shared" si="4"/>
        <v>0</v>
      </c>
      <c r="AH101" s="72"/>
      <c r="AI101" s="77">
        <f t="shared" si="17"/>
        <v>0</v>
      </c>
      <c r="AJ101" s="72"/>
      <c r="AK101" s="77">
        <f t="shared" si="18"/>
        <v>0</v>
      </c>
      <c r="AL101" s="72"/>
      <c r="AM101" s="77">
        <f t="shared" si="5"/>
        <v>0</v>
      </c>
      <c r="AN101" s="70"/>
      <c r="AO101" s="77">
        <f t="shared" si="6"/>
        <v>0</v>
      </c>
      <c r="AP101" s="70"/>
      <c r="AQ101" s="77">
        <f t="shared" si="19"/>
        <v>0</v>
      </c>
      <c r="AR101" s="78"/>
      <c r="AS101" s="77">
        <f t="shared" si="20"/>
        <v>0</v>
      </c>
      <c r="AT101" s="78"/>
      <c r="AU101" s="77">
        <f t="shared" si="21"/>
        <v>0</v>
      </c>
      <c r="AV101" s="78"/>
      <c r="AW101" s="77">
        <f t="shared" si="22"/>
        <v>0</v>
      </c>
      <c r="AX101" s="78"/>
      <c r="AY101" s="77">
        <f t="shared" si="23"/>
        <v>0</v>
      </c>
      <c r="AZ101" s="78"/>
      <c r="BA101" s="77">
        <f t="shared" si="24"/>
        <v>0</v>
      </c>
      <c r="BB101" s="78"/>
      <c r="BC101" s="77">
        <f t="shared" si="25"/>
        <v>0</v>
      </c>
      <c r="BD101" s="78"/>
      <c r="BE101" s="77">
        <f t="shared" si="26"/>
        <v>0</v>
      </c>
      <c r="BF101" s="78"/>
      <c r="BG101" s="77">
        <f t="shared" si="27"/>
        <v>0</v>
      </c>
      <c r="BH101" s="78"/>
      <c r="BI101" s="77">
        <f t="shared" si="28"/>
        <v>0</v>
      </c>
      <c r="BJ101" s="78"/>
      <c r="BK101" s="77">
        <f t="shared" si="29"/>
        <v>0</v>
      </c>
      <c r="BL101" s="78"/>
      <c r="BM101" s="77">
        <f t="shared" si="30"/>
        <v>0</v>
      </c>
      <c r="BN101" s="78"/>
      <c r="BO101" s="77">
        <f t="shared" si="31"/>
        <v>0</v>
      </c>
      <c r="BP101" s="78"/>
      <c r="BQ101" s="77">
        <f t="shared" si="32"/>
        <v>0</v>
      </c>
      <c r="BR101" s="78"/>
      <c r="BS101" s="77">
        <f t="shared" si="33"/>
        <v>0</v>
      </c>
      <c r="BT101" s="78"/>
      <c r="BU101" s="77">
        <f t="shared" si="34"/>
        <v>0</v>
      </c>
      <c r="BV101" s="78"/>
      <c r="BW101" s="128">
        <f t="shared" si="35"/>
        <v>0</v>
      </c>
      <c r="BX101" s="78"/>
      <c r="BY101" s="128">
        <f t="shared" si="36"/>
        <v>0</v>
      </c>
      <c r="BZ101" s="78"/>
      <c r="CA101" s="128">
        <f t="shared" si="37"/>
        <v>0</v>
      </c>
      <c r="CB101" s="78"/>
      <c r="CC101" s="128">
        <f t="shared" si="38"/>
        <v>0</v>
      </c>
      <c r="CD101" s="78"/>
      <c r="CE101" s="128">
        <f t="shared" si="39"/>
        <v>0</v>
      </c>
      <c r="CF101" s="78"/>
      <c r="CG101" s="128"/>
      <c r="CH101" s="73">
        <f t="shared" si="40"/>
        <v>0</v>
      </c>
      <c r="CI101" s="74">
        <f t="shared" si="41"/>
        <v>0</v>
      </c>
      <c r="CJ101" s="75">
        <f t="shared" si="42"/>
        <v>2</v>
      </c>
      <c r="CK101" s="75">
        <f t="shared" si="43"/>
        <v>0</v>
      </c>
      <c r="CL101" s="5">
        <f t="shared" si="7"/>
        <v>0</v>
      </c>
      <c r="CM101" s="333">
        <f t="shared" si="44"/>
        <v>0</v>
      </c>
      <c r="CN101" s="334">
        <f t="shared" si="45"/>
        <v>0</v>
      </c>
      <c r="CO101" s="335"/>
      <c r="CP101" s="149">
        <f t="shared" si="46"/>
        <v>0</v>
      </c>
      <c r="CQ101" s="156">
        <f t="shared" si="47"/>
        <v>0</v>
      </c>
      <c r="CR101" s="168">
        <f t="shared" si="48"/>
        <v>0</v>
      </c>
      <c r="CS101" s="169">
        <f t="shared" si="49"/>
        <v>0</v>
      </c>
      <c r="CT101" s="162">
        <f t="shared" si="50"/>
        <v>0</v>
      </c>
      <c r="CU101" s="159">
        <f t="shared" si="51"/>
        <v>0</v>
      </c>
      <c r="CV101" s="175">
        <f t="shared" si="52"/>
        <v>0</v>
      </c>
      <c r="CW101" s="156">
        <f t="shared" si="53"/>
        <v>0</v>
      </c>
      <c r="CX101" s="322">
        <f t="shared" si="54"/>
        <v>0</v>
      </c>
      <c r="CY101" s="138">
        <f t="shared" si="55"/>
        <v>0</v>
      </c>
      <c r="CZ101" s="83"/>
      <c r="DA101" s="83"/>
      <c r="DB101" s="15"/>
    </row>
    <row r="102" spans="1:106" ht="12.75" customHeight="1" x14ac:dyDescent="0.2">
      <c r="A102" s="3"/>
      <c r="B102" s="5">
        <f t="shared" si="57"/>
        <v>34</v>
      </c>
      <c r="C102" s="498"/>
      <c r="D102" s="499"/>
      <c r="E102" s="16"/>
      <c r="F102" s="70"/>
      <c r="G102" s="71">
        <f t="shared" si="8"/>
        <v>0</v>
      </c>
      <c r="H102" s="70"/>
      <c r="I102" s="71">
        <f t="shared" si="9"/>
        <v>0</v>
      </c>
      <c r="J102" s="70"/>
      <c r="K102" s="71">
        <f t="shared" si="10"/>
        <v>0</v>
      </c>
      <c r="L102" s="70"/>
      <c r="M102" s="71">
        <f t="shared" si="11"/>
        <v>0</v>
      </c>
      <c r="N102" s="70"/>
      <c r="O102" s="71">
        <f t="shared" si="12"/>
        <v>0</v>
      </c>
      <c r="P102" s="70"/>
      <c r="Q102" s="71">
        <f t="shared" si="13"/>
        <v>0</v>
      </c>
      <c r="R102" s="70"/>
      <c r="S102" s="77">
        <f t="shared" si="14"/>
        <v>0</v>
      </c>
      <c r="T102" s="70"/>
      <c r="U102" s="77">
        <f t="shared" si="15"/>
        <v>0</v>
      </c>
      <c r="V102" s="70"/>
      <c r="W102" s="77">
        <f t="shared" si="16"/>
        <v>0</v>
      </c>
      <c r="X102" s="70"/>
      <c r="Y102" s="77">
        <f t="shared" si="58"/>
        <v>0</v>
      </c>
      <c r="Z102" s="72"/>
      <c r="AA102" s="77">
        <f t="shared" si="56"/>
        <v>0</v>
      </c>
      <c r="AB102" s="72"/>
      <c r="AC102" s="77">
        <f t="shared" si="2"/>
        <v>0</v>
      </c>
      <c r="AD102" s="72"/>
      <c r="AE102" s="77">
        <f t="shared" si="3"/>
        <v>0</v>
      </c>
      <c r="AF102" s="72"/>
      <c r="AG102" s="77">
        <f t="shared" si="4"/>
        <v>0</v>
      </c>
      <c r="AH102" s="72"/>
      <c r="AI102" s="77">
        <f t="shared" si="17"/>
        <v>0</v>
      </c>
      <c r="AJ102" s="72"/>
      <c r="AK102" s="77">
        <f t="shared" si="18"/>
        <v>0</v>
      </c>
      <c r="AL102" s="72"/>
      <c r="AM102" s="77">
        <f t="shared" si="5"/>
        <v>0</v>
      </c>
      <c r="AN102" s="70"/>
      <c r="AO102" s="77">
        <f t="shared" si="6"/>
        <v>0</v>
      </c>
      <c r="AP102" s="70"/>
      <c r="AQ102" s="77">
        <f t="shared" si="19"/>
        <v>0</v>
      </c>
      <c r="AR102" s="78"/>
      <c r="AS102" s="77">
        <f t="shared" si="20"/>
        <v>0</v>
      </c>
      <c r="AT102" s="78"/>
      <c r="AU102" s="77">
        <f t="shared" si="21"/>
        <v>0</v>
      </c>
      <c r="AV102" s="78"/>
      <c r="AW102" s="77">
        <f t="shared" si="22"/>
        <v>0</v>
      </c>
      <c r="AX102" s="78"/>
      <c r="AY102" s="77">
        <f t="shared" si="23"/>
        <v>0</v>
      </c>
      <c r="AZ102" s="78"/>
      <c r="BA102" s="77">
        <f t="shared" si="24"/>
        <v>0</v>
      </c>
      <c r="BB102" s="78"/>
      <c r="BC102" s="77">
        <f t="shared" si="25"/>
        <v>0</v>
      </c>
      <c r="BD102" s="78"/>
      <c r="BE102" s="77">
        <f t="shared" si="26"/>
        <v>0</v>
      </c>
      <c r="BF102" s="78"/>
      <c r="BG102" s="77">
        <f t="shared" si="27"/>
        <v>0</v>
      </c>
      <c r="BH102" s="78"/>
      <c r="BI102" s="77">
        <f t="shared" si="28"/>
        <v>0</v>
      </c>
      <c r="BJ102" s="78"/>
      <c r="BK102" s="77">
        <f t="shared" si="29"/>
        <v>0</v>
      </c>
      <c r="BL102" s="78"/>
      <c r="BM102" s="77">
        <f t="shared" si="30"/>
        <v>0</v>
      </c>
      <c r="BN102" s="78"/>
      <c r="BO102" s="77">
        <f t="shared" si="31"/>
        <v>0</v>
      </c>
      <c r="BP102" s="78"/>
      <c r="BQ102" s="77">
        <f t="shared" si="32"/>
        <v>0</v>
      </c>
      <c r="BR102" s="78"/>
      <c r="BS102" s="77">
        <f t="shared" si="33"/>
        <v>0</v>
      </c>
      <c r="BT102" s="78"/>
      <c r="BU102" s="77">
        <f t="shared" si="34"/>
        <v>0</v>
      </c>
      <c r="BV102" s="78"/>
      <c r="BW102" s="128">
        <f t="shared" si="35"/>
        <v>0</v>
      </c>
      <c r="BX102" s="78"/>
      <c r="BY102" s="128">
        <f t="shared" si="36"/>
        <v>0</v>
      </c>
      <c r="BZ102" s="78"/>
      <c r="CA102" s="128">
        <f t="shared" si="37"/>
        <v>0</v>
      </c>
      <c r="CB102" s="78"/>
      <c r="CC102" s="128">
        <f t="shared" si="38"/>
        <v>0</v>
      </c>
      <c r="CD102" s="78"/>
      <c r="CE102" s="128">
        <f t="shared" si="39"/>
        <v>0</v>
      </c>
      <c r="CF102" s="78"/>
      <c r="CG102" s="128"/>
      <c r="CH102" s="73">
        <f t="shared" si="40"/>
        <v>0</v>
      </c>
      <c r="CI102" s="74">
        <f t="shared" si="41"/>
        <v>0</v>
      </c>
      <c r="CJ102" s="75">
        <f t="shared" si="42"/>
        <v>2</v>
      </c>
      <c r="CK102" s="75">
        <f t="shared" si="43"/>
        <v>0</v>
      </c>
      <c r="CL102" s="5">
        <f t="shared" si="7"/>
        <v>0</v>
      </c>
      <c r="CM102" s="333">
        <f t="shared" si="44"/>
        <v>0</v>
      </c>
      <c r="CN102" s="334">
        <f t="shared" si="45"/>
        <v>0</v>
      </c>
      <c r="CO102" s="335"/>
      <c r="CP102" s="149">
        <f t="shared" si="46"/>
        <v>0</v>
      </c>
      <c r="CQ102" s="156">
        <f t="shared" si="47"/>
        <v>0</v>
      </c>
      <c r="CR102" s="168">
        <f t="shared" si="48"/>
        <v>0</v>
      </c>
      <c r="CS102" s="169">
        <f t="shared" si="49"/>
        <v>0</v>
      </c>
      <c r="CT102" s="162">
        <f t="shared" si="50"/>
        <v>0</v>
      </c>
      <c r="CU102" s="159">
        <f t="shared" si="51"/>
        <v>0</v>
      </c>
      <c r="CV102" s="175">
        <f t="shared" si="52"/>
        <v>0</v>
      </c>
      <c r="CW102" s="156">
        <f t="shared" si="53"/>
        <v>0</v>
      </c>
      <c r="CX102" s="322">
        <f t="shared" si="54"/>
        <v>0</v>
      </c>
      <c r="CY102" s="138">
        <f t="shared" si="55"/>
        <v>0</v>
      </c>
      <c r="CZ102" s="49"/>
      <c r="DA102" s="49"/>
      <c r="DB102" s="15"/>
    </row>
    <row r="103" spans="1:106" ht="12.75" customHeight="1" x14ac:dyDescent="0.2">
      <c r="A103" s="3"/>
      <c r="B103" s="5">
        <f t="shared" si="57"/>
        <v>35</v>
      </c>
      <c r="C103" s="401"/>
      <c r="D103" s="402"/>
      <c r="E103" s="16"/>
      <c r="F103" s="70"/>
      <c r="G103" s="71">
        <f t="shared" si="8"/>
        <v>0</v>
      </c>
      <c r="H103" s="70"/>
      <c r="I103" s="71">
        <f t="shared" si="9"/>
        <v>0</v>
      </c>
      <c r="J103" s="70"/>
      <c r="K103" s="71">
        <f t="shared" si="10"/>
        <v>0</v>
      </c>
      <c r="L103" s="70"/>
      <c r="M103" s="71">
        <f t="shared" si="11"/>
        <v>0</v>
      </c>
      <c r="N103" s="70"/>
      <c r="O103" s="71">
        <f t="shared" si="12"/>
        <v>0</v>
      </c>
      <c r="P103" s="70"/>
      <c r="Q103" s="71">
        <f t="shared" si="13"/>
        <v>0</v>
      </c>
      <c r="R103" s="70"/>
      <c r="S103" s="77">
        <f t="shared" si="14"/>
        <v>0</v>
      </c>
      <c r="T103" s="70"/>
      <c r="U103" s="77">
        <f t="shared" si="15"/>
        <v>0</v>
      </c>
      <c r="V103" s="70"/>
      <c r="W103" s="77">
        <f t="shared" si="16"/>
        <v>0</v>
      </c>
      <c r="X103" s="70"/>
      <c r="Y103" s="77">
        <f t="shared" si="58"/>
        <v>0</v>
      </c>
      <c r="Z103" s="72"/>
      <c r="AA103" s="77">
        <f t="shared" si="56"/>
        <v>0</v>
      </c>
      <c r="AB103" s="72"/>
      <c r="AC103" s="77">
        <f t="shared" si="2"/>
        <v>0</v>
      </c>
      <c r="AD103" s="72"/>
      <c r="AE103" s="77">
        <f t="shared" si="3"/>
        <v>0</v>
      </c>
      <c r="AF103" s="72"/>
      <c r="AG103" s="77">
        <f t="shared" si="4"/>
        <v>0</v>
      </c>
      <c r="AH103" s="72"/>
      <c r="AI103" s="77">
        <f t="shared" si="17"/>
        <v>0</v>
      </c>
      <c r="AJ103" s="72"/>
      <c r="AK103" s="77">
        <f t="shared" si="18"/>
        <v>0</v>
      </c>
      <c r="AL103" s="72"/>
      <c r="AM103" s="77">
        <f t="shared" si="5"/>
        <v>0</v>
      </c>
      <c r="AN103" s="70"/>
      <c r="AO103" s="77">
        <f t="shared" si="6"/>
        <v>0</v>
      </c>
      <c r="AP103" s="70"/>
      <c r="AQ103" s="77">
        <f t="shared" si="19"/>
        <v>0</v>
      </c>
      <c r="AR103" s="78"/>
      <c r="AS103" s="77">
        <f t="shared" si="20"/>
        <v>0</v>
      </c>
      <c r="AT103" s="78"/>
      <c r="AU103" s="77">
        <f t="shared" si="21"/>
        <v>0</v>
      </c>
      <c r="AV103" s="78"/>
      <c r="AW103" s="77">
        <f t="shared" si="22"/>
        <v>0</v>
      </c>
      <c r="AX103" s="78"/>
      <c r="AY103" s="77">
        <f t="shared" si="23"/>
        <v>0</v>
      </c>
      <c r="AZ103" s="78"/>
      <c r="BA103" s="77">
        <f t="shared" si="24"/>
        <v>0</v>
      </c>
      <c r="BB103" s="78"/>
      <c r="BC103" s="77">
        <f t="shared" si="25"/>
        <v>0</v>
      </c>
      <c r="BD103" s="78"/>
      <c r="BE103" s="77">
        <f t="shared" si="26"/>
        <v>0</v>
      </c>
      <c r="BF103" s="78"/>
      <c r="BG103" s="77">
        <f t="shared" si="27"/>
        <v>0</v>
      </c>
      <c r="BH103" s="78"/>
      <c r="BI103" s="77">
        <f t="shared" si="28"/>
        <v>0</v>
      </c>
      <c r="BJ103" s="78"/>
      <c r="BK103" s="77">
        <f t="shared" si="29"/>
        <v>0</v>
      </c>
      <c r="BL103" s="78"/>
      <c r="BM103" s="77">
        <f t="shared" si="30"/>
        <v>0</v>
      </c>
      <c r="BN103" s="78"/>
      <c r="BO103" s="77">
        <f t="shared" si="31"/>
        <v>0</v>
      </c>
      <c r="BP103" s="78"/>
      <c r="BQ103" s="77">
        <f t="shared" si="32"/>
        <v>0</v>
      </c>
      <c r="BR103" s="78"/>
      <c r="BS103" s="77">
        <f t="shared" si="33"/>
        <v>0</v>
      </c>
      <c r="BT103" s="78"/>
      <c r="BU103" s="77">
        <f t="shared" si="34"/>
        <v>0</v>
      </c>
      <c r="BV103" s="78"/>
      <c r="BW103" s="128">
        <f t="shared" si="35"/>
        <v>0</v>
      </c>
      <c r="BX103" s="78"/>
      <c r="BY103" s="128">
        <f t="shared" si="36"/>
        <v>0</v>
      </c>
      <c r="BZ103" s="78"/>
      <c r="CA103" s="128">
        <f t="shared" si="37"/>
        <v>0</v>
      </c>
      <c r="CB103" s="78"/>
      <c r="CC103" s="128">
        <f t="shared" si="38"/>
        <v>0</v>
      </c>
      <c r="CD103" s="78"/>
      <c r="CE103" s="128">
        <f t="shared" si="39"/>
        <v>0</v>
      </c>
      <c r="CF103" s="78"/>
      <c r="CG103" s="128"/>
      <c r="CH103" s="73">
        <f t="shared" si="40"/>
        <v>0</v>
      </c>
      <c r="CI103" s="74">
        <f t="shared" si="41"/>
        <v>0</v>
      </c>
      <c r="CJ103" s="75">
        <f t="shared" si="42"/>
        <v>2</v>
      </c>
      <c r="CK103" s="75">
        <f t="shared" si="43"/>
        <v>0</v>
      </c>
      <c r="CL103" s="5">
        <f t="shared" si="7"/>
        <v>0</v>
      </c>
      <c r="CM103" s="333">
        <f t="shared" si="44"/>
        <v>0</v>
      </c>
      <c r="CN103" s="334">
        <f t="shared" si="45"/>
        <v>0</v>
      </c>
      <c r="CO103" s="335"/>
      <c r="CP103" s="149">
        <f t="shared" si="46"/>
        <v>0</v>
      </c>
      <c r="CQ103" s="156">
        <f t="shared" si="47"/>
        <v>0</v>
      </c>
      <c r="CR103" s="168">
        <f t="shared" si="48"/>
        <v>0</v>
      </c>
      <c r="CS103" s="169">
        <f t="shared" si="49"/>
        <v>0</v>
      </c>
      <c r="CT103" s="162">
        <f t="shared" si="50"/>
        <v>0</v>
      </c>
      <c r="CU103" s="159">
        <f t="shared" si="51"/>
        <v>0</v>
      </c>
      <c r="CV103" s="175">
        <f t="shared" si="52"/>
        <v>0</v>
      </c>
      <c r="CW103" s="156">
        <f t="shared" si="53"/>
        <v>0</v>
      </c>
      <c r="CX103" s="322">
        <f t="shared" si="54"/>
        <v>0</v>
      </c>
      <c r="CY103" s="138">
        <f t="shared" si="55"/>
        <v>0</v>
      </c>
      <c r="CZ103" s="49"/>
      <c r="DA103" s="49"/>
      <c r="DB103" s="15"/>
    </row>
    <row r="104" spans="1:106" ht="12.75" customHeight="1" x14ac:dyDescent="0.2">
      <c r="A104" s="3"/>
      <c r="B104" s="5">
        <f t="shared" si="57"/>
        <v>36</v>
      </c>
      <c r="C104" s="401"/>
      <c r="D104" s="402"/>
      <c r="E104" s="16"/>
      <c r="F104" s="70"/>
      <c r="G104" s="71">
        <f t="shared" si="8"/>
        <v>0</v>
      </c>
      <c r="H104" s="70"/>
      <c r="I104" s="71">
        <f t="shared" si="9"/>
        <v>0</v>
      </c>
      <c r="J104" s="70"/>
      <c r="K104" s="71">
        <f t="shared" si="10"/>
        <v>0</v>
      </c>
      <c r="L104" s="70"/>
      <c r="M104" s="71">
        <f t="shared" si="11"/>
        <v>0</v>
      </c>
      <c r="N104" s="70"/>
      <c r="O104" s="71">
        <f t="shared" si="12"/>
        <v>0</v>
      </c>
      <c r="P104" s="70"/>
      <c r="Q104" s="71">
        <f t="shared" si="13"/>
        <v>0</v>
      </c>
      <c r="R104" s="70"/>
      <c r="S104" s="77">
        <f t="shared" si="14"/>
        <v>0</v>
      </c>
      <c r="T104" s="70"/>
      <c r="U104" s="77">
        <f t="shared" si="15"/>
        <v>0</v>
      </c>
      <c r="V104" s="70"/>
      <c r="W104" s="77">
        <f t="shared" si="16"/>
        <v>0</v>
      </c>
      <c r="X104" s="70"/>
      <c r="Y104" s="77">
        <f t="shared" si="58"/>
        <v>0</v>
      </c>
      <c r="Z104" s="72"/>
      <c r="AA104" s="77">
        <f t="shared" si="56"/>
        <v>0</v>
      </c>
      <c r="AB104" s="72"/>
      <c r="AC104" s="77">
        <f t="shared" si="2"/>
        <v>0</v>
      </c>
      <c r="AD104" s="72"/>
      <c r="AE104" s="77">
        <f t="shared" si="3"/>
        <v>0</v>
      </c>
      <c r="AF104" s="72"/>
      <c r="AG104" s="77">
        <f t="shared" si="4"/>
        <v>0</v>
      </c>
      <c r="AH104" s="72"/>
      <c r="AI104" s="77">
        <f t="shared" si="17"/>
        <v>0</v>
      </c>
      <c r="AJ104" s="72"/>
      <c r="AK104" s="77">
        <f t="shared" si="18"/>
        <v>0</v>
      </c>
      <c r="AL104" s="72"/>
      <c r="AM104" s="77">
        <f t="shared" si="5"/>
        <v>0</v>
      </c>
      <c r="AN104" s="70"/>
      <c r="AO104" s="77">
        <f t="shared" si="6"/>
        <v>0</v>
      </c>
      <c r="AP104" s="70"/>
      <c r="AQ104" s="77">
        <f t="shared" si="19"/>
        <v>0</v>
      </c>
      <c r="AR104" s="78"/>
      <c r="AS104" s="77">
        <f t="shared" si="20"/>
        <v>0</v>
      </c>
      <c r="AT104" s="78"/>
      <c r="AU104" s="77">
        <f t="shared" si="21"/>
        <v>0</v>
      </c>
      <c r="AV104" s="78"/>
      <c r="AW104" s="77">
        <f t="shared" si="22"/>
        <v>0</v>
      </c>
      <c r="AX104" s="78"/>
      <c r="AY104" s="77">
        <f t="shared" si="23"/>
        <v>0</v>
      </c>
      <c r="AZ104" s="78"/>
      <c r="BA104" s="77">
        <f t="shared" si="24"/>
        <v>0</v>
      </c>
      <c r="BB104" s="78"/>
      <c r="BC104" s="77">
        <f t="shared" si="25"/>
        <v>0</v>
      </c>
      <c r="BD104" s="78"/>
      <c r="BE104" s="77">
        <f t="shared" si="26"/>
        <v>0</v>
      </c>
      <c r="BF104" s="78"/>
      <c r="BG104" s="77">
        <f t="shared" si="27"/>
        <v>0</v>
      </c>
      <c r="BH104" s="78"/>
      <c r="BI104" s="77">
        <f t="shared" si="28"/>
        <v>0</v>
      </c>
      <c r="BJ104" s="78"/>
      <c r="BK104" s="77">
        <f t="shared" si="29"/>
        <v>0</v>
      </c>
      <c r="BL104" s="78"/>
      <c r="BM104" s="77">
        <f t="shared" si="30"/>
        <v>0</v>
      </c>
      <c r="BN104" s="78"/>
      <c r="BO104" s="77">
        <f t="shared" si="31"/>
        <v>0</v>
      </c>
      <c r="BP104" s="78"/>
      <c r="BQ104" s="77">
        <f t="shared" si="32"/>
        <v>0</v>
      </c>
      <c r="BR104" s="78"/>
      <c r="BS104" s="77">
        <f t="shared" si="33"/>
        <v>0</v>
      </c>
      <c r="BT104" s="78"/>
      <c r="BU104" s="77">
        <f t="shared" si="34"/>
        <v>0</v>
      </c>
      <c r="BV104" s="78"/>
      <c r="BW104" s="128">
        <f t="shared" si="35"/>
        <v>0</v>
      </c>
      <c r="BX104" s="78"/>
      <c r="BY104" s="128">
        <f t="shared" si="36"/>
        <v>0</v>
      </c>
      <c r="BZ104" s="78"/>
      <c r="CA104" s="128">
        <f t="shared" si="37"/>
        <v>0</v>
      </c>
      <c r="CB104" s="78"/>
      <c r="CC104" s="128">
        <f t="shared" si="38"/>
        <v>0</v>
      </c>
      <c r="CD104" s="78"/>
      <c r="CE104" s="128">
        <f t="shared" si="39"/>
        <v>0</v>
      </c>
      <c r="CF104" s="78"/>
      <c r="CG104" s="128"/>
      <c r="CH104" s="73">
        <f t="shared" si="40"/>
        <v>0</v>
      </c>
      <c r="CI104" s="74">
        <f t="shared" si="41"/>
        <v>0</v>
      </c>
      <c r="CJ104" s="75">
        <f t="shared" si="42"/>
        <v>2</v>
      </c>
      <c r="CK104" s="75">
        <f t="shared" si="43"/>
        <v>0</v>
      </c>
      <c r="CL104" s="5">
        <f t="shared" si="7"/>
        <v>0</v>
      </c>
      <c r="CM104" s="333">
        <f t="shared" si="44"/>
        <v>0</v>
      </c>
      <c r="CN104" s="334">
        <f t="shared" si="45"/>
        <v>0</v>
      </c>
      <c r="CO104" s="335"/>
      <c r="CP104" s="149">
        <f t="shared" si="46"/>
        <v>0</v>
      </c>
      <c r="CQ104" s="156">
        <f t="shared" si="47"/>
        <v>0</v>
      </c>
      <c r="CR104" s="168">
        <f t="shared" si="48"/>
        <v>0</v>
      </c>
      <c r="CS104" s="169">
        <f t="shared" si="49"/>
        <v>0</v>
      </c>
      <c r="CT104" s="162">
        <f t="shared" si="50"/>
        <v>0</v>
      </c>
      <c r="CU104" s="159">
        <f t="shared" si="51"/>
        <v>0</v>
      </c>
      <c r="CV104" s="175">
        <f t="shared" si="52"/>
        <v>0</v>
      </c>
      <c r="CW104" s="156">
        <f t="shared" si="53"/>
        <v>0</v>
      </c>
      <c r="CX104" s="322">
        <f t="shared" si="54"/>
        <v>0</v>
      </c>
      <c r="CY104" s="138">
        <f t="shared" si="55"/>
        <v>0</v>
      </c>
      <c r="CZ104" s="49"/>
      <c r="DA104" s="49"/>
      <c r="DB104" s="15"/>
    </row>
    <row r="105" spans="1:106" ht="12.75" customHeight="1" x14ac:dyDescent="0.2">
      <c r="A105" s="3"/>
      <c r="B105" s="5">
        <f t="shared" si="57"/>
        <v>37</v>
      </c>
      <c r="C105" s="401"/>
      <c r="D105" s="402"/>
      <c r="E105" s="16"/>
      <c r="F105" s="70"/>
      <c r="G105" s="71">
        <f t="shared" si="8"/>
        <v>0</v>
      </c>
      <c r="H105" s="70"/>
      <c r="I105" s="71">
        <f t="shared" si="9"/>
        <v>0</v>
      </c>
      <c r="J105" s="70"/>
      <c r="K105" s="71">
        <f t="shared" si="10"/>
        <v>0</v>
      </c>
      <c r="L105" s="70"/>
      <c r="M105" s="71">
        <f t="shared" si="11"/>
        <v>0</v>
      </c>
      <c r="N105" s="70"/>
      <c r="O105" s="71">
        <f t="shared" si="12"/>
        <v>0</v>
      </c>
      <c r="P105" s="70"/>
      <c r="Q105" s="71">
        <f t="shared" si="13"/>
        <v>0</v>
      </c>
      <c r="R105" s="70"/>
      <c r="S105" s="77">
        <f t="shared" si="14"/>
        <v>0</v>
      </c>
      <c r="T105" s="70"/>
      <c r="U105" s="77">
        <f t="shared" si="15"/>
        <v>0</v>
      </c>
      <c r="V105" s="70"/>
      <c r="W105" s="77">
        <f t="shared" si="16"/>
        <v>0</v>
      </c>
      <c r="X105" s="70"/>
      <c r="Y105" s="77">
        <f t="shared" si="58"/>
        <v>0</v>
      </c>
      <c r="Z105" s="72"/>
      <c r="AA105" s="77">
        <f t="shared" si="56"/>
        <v>0</v>
      </c>
      <c r="AB105" s="72"/>
      <c r="AC105" s="77">
        <f t="shared" si="2"/>
        <v>0</v>
      </c>
      <c r="AD105" s="72"/>
      <c r="AE105" s="77">
        <f t="shared" si="3"/>
        <v>0</v>
      </c>
      <c r="AF105" s="72"/>
      <c r="AG105" s="77">
        <f t="shared" si="4"/>
        <v>0</v>
      </c>
      <c r="AH105" s="72"/>
      <c r="AI105" s="77">
        <f t="shared" si="17"/>
        <v>0</v>
      </c>
      <c r="AJ105" s="72"/>
      <c r="AK105" s="77">
        <f t="shared" si="18"/>
        <v>0</v>
      </c>
      <c r="AL105" s="72"/>
      <c r="AM105" s="77">
        <f t="shared" si="5"/>
        <v>0</v>
      </c>
      <c r="AN105" s="70"/>
      <c r="AO105" s="77">
        <f t="shared" si="6"/>
        <v>0</v>
      </c>
      <c r="AP105" s="70"/>
      <c r="AQ105" s="77">
        <f t="shared" si="19"/>
        <v>0</v>
      </c>
      <c r="AR105" s="78"/>
      <c r="AS105" s="77">
        <f t="shared" si="20"/>
        <v>0</v>
      </c>
      <c r="AT105" s="78"/>
      <c r="AU105" s="77">
        <f t="shared" si="21"/>
        <v>0</v>
      </c>
      <c r="AV105" s="78"/>
      <c r="AW105" s="77">
        <f t="shared" si="22"/>
        <v>0</v>
      </c>
      <c r="AX105" s="78"/>
      <c r="AY105" s="77">
        <f t="shared" si="23"/>
        <v>0</v>
      </c>
      <c r="AZ105" s="78"/>
      <c r="BA105" s="77">
        <f t="shared" si="24"/>
        <v>0</v>
      </c>
      <c r="BB105" s="78"/>
      <c r="BC105" s="77">
        <f t="shared" si="25"/>
        <v>0</v>
      </c>
      <c r="BD105" s="78"/>
      <c r="BE105" s="77">
        <f t="shared" si="26"/>
        <v>0</v>
      </c>
      <c r="BF105" s="78"/>
      <c r="BG105" s="77">
        <f t="shared" si="27"/>
        <v>0</v>
      </c>
      <c r="BH105" s="78"/>
      <c r="BI105" s="77">
        <f t="shared" si="28"/>
        <v>0</v>
      </c>
      <c r="BJ105" s="78"/>
      <c r="BK105" s="77">
        <f t="shared" si="29"/>
        <v>0</v>
      </c>
      <c r="BL105" s="78"/>
      <c r="BM105" s="77">
        <f t="shared" si="30"/>
        <v>0</v>
      </c>
      <c r="BN105" s="78"/>
      <c r="BO105" s="77">
        <f t="shared" si="31"/>
        <v>0</v>
      </c>
      <c r="BP105" s="78"/>
      <c r="BQ105" s="77">
        <f t="shared" si="32"/>
        <v>0</v>
      </c>
      <c r="BR105" s="78"/>
      <c r="BS105" s="77">
        <f t="shared" si="33"/>
        <v>0</v>
      </c>
      <c r="BT105" s="78"/>
      <c r="BU105" s="77">
        <f t="shared" si="34"/>
        <v>0</v>
      </c>
      <c r="BV105" s="78"/>
      <c r="BW105" s="128">
        <f t="shared" si="35"/>
        <v>0</v>
      </c>
      <c r="BX105" s="78"/>
      <c r="BY105" s="128">
        <f t="shared" si="36"/>
        <v>0</v>
      </c>
      <c r="BZ105" s="78"/>
      <c r="CA105" s="128">
        <f t="shared" si="37"/>
        <v>0</v>
      </c>
      <c r="CB105" s="78"/>
      <c r="CC105" s="128">
        <f t="shared" si="38"/>
        <v>0</v>
      </c>
      <c r="CD105" s="78"/>
      <c r="CE105" s="128">
        <f t="shared" si="39"/>
        <v>0</v>
      </c>
      <c r="CF105" s="78"/>
      <c r="CG105" s="128"/>
      <c r="CH105" s="73">
        <f t="shared" si="40"/>
        <v>0</v>
      </c>
      <c r="CI105" s="74">
        <f t="shared" si="41"/>
        <v>0</v>
      </c>
      <c r="CJ105" s="75">
        <f t="shared" si="42"/>
        <v>2</v>
      </c>
      <c r="CK105" s="75">
        <f t="shared" si="43"/>
        <v>0</v>
      </c>
      <c r="CL105" s="5">
        <f t="shared" si="7"/>
        <v>0</v>
      </c>
      <c r="CM105" s="333">
        <f t="shared" si="44"/>
        <v>0</v>
      </c>
      <c r="CN105" s="334">
        <f t="shared" si="45"/>
        <v>0</v>
      </c>
      <c r="CO105" s="335"/>
      <c r="CP105" s="149">
        <f t="shared" si="46"/>
        <v>0</v>
      </c>
      <c r="CQ105" s="156">
        <f t="shared" si="47"/>
        <v>0</v>
      </c>
      <c r="CR105" s="168">
        <f t="shared" si="48"/>
        <v>0</v>
      </c>
      <c r="CS105" s="169">
        <f t="shared" si="49"/>
        <v>0</v>
      </c>
      <c r="CT105" s="162">
        <f t="shared" si="50"/>
        <v>0</v>
      </c>
      <c r="CU105" s="159">
        <f t="shared" si="51"/>
        <v>0</v>
      </c>
      <c r="CV105" s="175">
        <f t="shared" si="52"/>
        <v>0</v>
      </c>
      <c r="CW105" s="156">
        <f t="shared" si="53"/>
        <v>0</v>
      </c>
      <c r="CX105" s="322">
        <f t="shared" si="54"/>
        <v>0</v>
      </c>
      <c r="CY105" s="138">
        <f t="shared" si="55"/>
        <v>0</v>
      </c>
      <c r="CZ105" s="49"/>
      <c r="DA105" s="49"/>
      <c r="DB105" s="15"/>
    </row>
    <row r="106" spans="1:106" ht="12.75" customHeight="1" x14ac:dyDescent="0.2">
      <c r="A106" s="3"/>
      <c r="B106" s="5">
        <f t="shared" si="57"/>
        <v>38</v>
      </c>
      <c r="C106" s="401"/>
      <c r="D106" s="402"/>
      <c r="E106" s="16"/>
      <c r="F106" s="70"/>
      <c r="G106" s="71">
        <f t="shared" si="8"/>
        <v>0</v>
      </c>
      <c r="H106" s="70"/>
      <c r="I106" s="71">
        <f t="shared" si="9"/>
        <v>0</v>
      </c>
      <c r="J106" s="70"/>
      <c r="K106" s="71">
        <f t="shared" si="10"/>
        <v>0</v>
      </c>
      <c r="L106" s="70"/>
      <c r="M106" s="71">
        <f t="shared" si="11"/>
        <v>0</v>
      </c>
      <c r="N106" s="70"/>
      <c r="O106" s="71">
        <f t="shared" si="12"/>
        <v>0</v>
      </c>
      <c r="P106" s="70"/>
      <c r="Q106" s="71">
        <f t="shared" si="13"/>
        <v>0</v>
      </c>
      <c r="R106" s="70"/>
      <c r="S106" s="77">
        <f t="shared" si="14"/>
        <v>0</v>
      </c>
      <c r="T106" s="70"/>
      <c r="U106" s="77">
        <f t="shared" si="15"/>
        <v>0</v>
      </c>
      <c r="V106" s="70"/>
      <c r="W106" s="77">
        <f t="shared" si="16"/>
        <v>0</v>
      </c>
      <c r="X106" s="70"/>
      <c r="Y106" s="77">
        <f t="shared" si="58"/>
        <v>0</v>
      </c>
      <c r="Z106" s="72"/>
      <c r="AA106" s="77">
        <f t="shared" si="56"/>
        <v>0</v>
      </c>
      <c r="AB106" s="72"/>
      <c r="AC106" s="77">
        <f t="shared" si="2"/>
        <v>0</v>
      </c>
      <c r="AD106" s="72"/>
      <c r="AE106" s="77">
        <f t="shared" si="3"/>
        <v>0</v>
      </c>
      <c r="AF106" s="72"/>
      <c r="AG106" s="77">
        <f t="shared" si="4"/>
        <v>0</v>
      </c>
      <c r="AH106" s="72"/>
      <c r="AI106" s="77">
        <f t="shared" si="17"/>
        <v>0</v>
      </c>
      <c r="AJ106" s="72"/>
      <c r="AK106" s="77">
        <f t="shared" si="18"/>
        <v>0</v>
      </c>
      <c r="AL106" s="72"/>
      <c r="AM106" s="77">
        <f t="shared" si="5"/>
        <v>0</v>
      </c>
      <c r="AN106" s="70"/>
      <c r="AO106" s="77">
        <f t="shared" si="6"/>
        <v>0</v>
      </c>
      <c r="AP106" s="70"/>
      <c r="AQ106" s="77">
        <f t="shared" si="19"/>
        <v>0</v>
      </c>
      <c r="AR106" s="78"/>
      <c r="AS106" s="77">
        <f t="shared" si="20"/>
        <v>0</v>
      </c>
      <c r="AT106" s="78"/>
      <c r="AU106" s="77">
        <f t="shared" si="21"/>
        <v>0</v>
      </c>
      <c r="AV106" s="78"/>
      <c r="AW106" s="77">
        <f t="shared" si="22"/>
        <v>0</v>
      </c>
      <c r="AX106" s="78"/>
      <c r="AY106" s="77">
        <f t="shared" si="23"/>
        <v>0</v>
      </c>
      <c r="AZ106" s="78"/>
      <c r="BA106" s="77">
        <f t="shared" si="24"/>
        <v>0</v>
      </c>
      <c r="BB106" s="78"/>
      <c r="BC106" s="77">
        <f t="shared" si="25"/>
        <v>0</v>
      </c>
      <c r="BD106" s="78"/>
      <c r="BE106" s="77">
        <f t="shared" si="26"/>
        <v>0</v>
      </c>
      <c r="BF106" s="78"/>
      <c r="BG106" s="77">
        <f t="shared" si="27"/>
        <v>0</v>
      </c>
      <c r="BH106" s="78"/>
      <c r="BI106" s="77">
        <f t="shared" si="28"/>
        <v>0</v>
      </c>
      <c r="BJ106" s="78"/>
      <c r="BK106" s="77">
        <f t="shared" si="29"/>
        <v>0</v>
      </c>
      <c r="BL106" s="78"/>
      <c r="BM106" s="77">
        <f t="shared" si="30"/>
        <v>0</v>
      </c>
      <c r="BN106" s="78"/>
      <c r="BO106" s="77">
        <f t="shared" si="31"/>
        <v>0</v>
      </c>
      <c r="BP106" s="78"/>
      <c r="BQ106" s="77">
        <f t="shared" si="32"/>
        <v>0</v>
      </c>
      <c r="BR106" s="78"/>
      <c r="BS106" s="77">
        <f t="shared" si="33"/>
        <v>0</v>
      </c>
      <c r="BT106" s="78"/>
      <c r="BU106" s="77">
        <f t="shared" si="34"/>
        <v>0</v>
      </c>
      <c r="BV106" s="78"/>
      <c r="BW106" s="128">
        <f t="shared" si="35"/>
        <v>0</v>
      </c>
      <c r="BX106" s="78"/>
      <c r="BY106" s="128">
        <f t="shared" si="36"/>
        <v>0</v>
      </c>
      <c r="BZ106" s="78"/>
      <c r="CA106" s="128">
        <f t="shared" si="37"/>
        <v>0</v>
      </c>
      <c r="CB106" s="78"/>
      <c r="CC106" s="128">
        <f t="shared" si="38"/>
        <v>0</v>
      </c>
      <c r="CD106" s="78"/>
      <c r="CE106" s="128">
        <f t="shared" si="39"/>
        <v>0</v>
      </c>
      <c r="CF106" s="78"/>
      <c r="CG106" s="128"/>
      <c r="CH106" s="73">
        <f t="shared" si="40"/>
        <v>0</v>
      </c>
      <c r="CI106" s="74">
        <f t="shared" si="41"/>
        <v>0</v>
      </c>
      <c r="CJ106" s="75">
        <f t="shared" si="42"/>
        <v>2</v>
      </c>
      <c r="CK106" s="75">
        <f t="shared" si="43"/>
        <v>0</v>
      </c>
      <c r="CL106" s="5">
        <f t="shared" si="7"/>
        <v>0</v>
      </c>
      <c r="CM106" s="333">
        <f t="shared" si="44"/>
        <v>0</v>
      </c>
      <c r="CN106" s="334">
        <f t="shared" si="45"/>
        <v>0</v>
      </c>
      <c r="CO106" s="335"/>
      <c r="CP106" s="149">
        <f t="shared" si="46"/>
        <v>0</v>
      </c>
      <c r="CQ106" s="156">
        <f t="shared" si="47"/>
        <v>0</v>
      </c>
      <c r="CR106" s="168">
        <f t="shared" si="48"/>
        <v>0</v>
      </c>
      <c r="CS106" s="169">
        <f t="shared" si="49"/>
        <v>0</v>
      </c>
      <c r="CT106" s="162">
        <f t="shared" si="50"/>
        <v>0</v>
      </c>
      <c r="CU106" s="159">
        <f t="shared" si="51"/>
        <v>0</v>
      </c>
      <c r="CV106" s="175">
        <f t="shared" si="52"/>
        <v>0</v>
      </c>
      <c r="CW106" s="156">
        <f t="shared" si="53"/>
        <v>0</v>
      </c>
      <c r="CX106" s="322">
        <f t="shared" si="54"/>
        <v>0</v>
      </c>
      <c r="CY106" s="138">
        <f t="shared" si="55"/>
        <v>0</v>
      </c>
      <c r="CZ106" s="49"/>
      <c r="DA106" s="49"/>
      <c r="DB106" s="15"/>
    </row>
    <row r="107" spans="1:106" ht="12.75" customHeight="1" x14ac:dyDescent="0.2">
      <c r="A107" s="3"/>
      <c r="B107" s="5">
        <f t="shared" si="57"/>
        <v>39</v>
      </c>
      <c r="C107" s="401"/>
      <c r="D107" s="402"/>
      <c r="E107" s="16"/>
      <c r="F107" s="70"/>
      <c r="G107" s="71">
        <f t="shared" si="8"/>
        <v>0</v>
      </c>
      <c r="H107" s="70"/>
      <c r="I107" s="71">
        <f t="shared" si="9"/>
        <v>0</v>
      </c>
      <c r="J107" s="70"/>
      <c r="K107" s="71">
        <f t="shared" si="10"/>
        <v>0</v>
      </c>
      <c r="L107" s="70"/>
      <c r="M107" s="71">
        <f t="shared" si="11"/>
        <v>0</v>
      </c>
      <c r="N107" s="70"/>
      <c r="O107" s="71">
        <f t="shared" si="12"/>
        <v>0</v>
      </c>
      <c r="P107" s="70"/>
      <c r="Q107" s="71">
        <f t="shared" si="13"/>
        <v>0</v>
      </c>
      <c r="R107" s="70"/>
      <c r="S107" s="77">
        <f t="shared" si="14"/>
        <v>0</v>
      </c>
      <c r="T107" s="70"/>
      <c r="U107" s="77">
        <f t="shared" si="15"/>
        <v>0</v>
      </c>
      <c r="V107" s="70"/>
      <c r="W107" s="77">
        <f t="shared" si="16"/>
        <v>0</v>
      </c>
      <c r="X107" s="70"/>
      <c r="Y107" s="77">
        <f t="shared" si="58"/>
        <v>0</v>
      </c>
      <c r="Z107" s="72"/>
      <c r="AA107" s="77">
        <f t="shared" si="56"/>
        <v>0</v>
      </c>
      <c r="AB107" s="72"/>
      <c r="AC107" s="77">
        <f t="shared" si="2"/>
        <v>0</v>
      </c>
      <c r="AD107" s="72"/>
      <c r="AE107" s="77">
        <f t="shared" si="3"/>
        <v>0</v>
      </c>
      <c r="AF107" s="72"/>
      <c r="AG107" s="77">
        <f t="shared" si="4"/>
        <v>0</v>
      </c>
      <c r="AH107" s="72"/>
      <c r="AI107" s="77">
        <f t="shared" si="17"/>
        <v>0</v>
      </c>
      <c r="AJ107" s="72"/>
      <c r="AK107" s="77">
        <f t="shared" si="18"/>
        <v>0</v>
      </c>
      <c r="AL107" s="72"/>
      <c r="AM107" s="77">
        <f t="shared" si="5"/>
        <v>0</v>
      </c>
      <c r="AN107" s="70"/>
      <c r="AO107" s="77">
        <f t="shared" si="6"/>
        <v>0</v>
      </c>
      <c r="AP107" s="70"/>
      <c r="AQ107" s="77">
        <f t="shared" si="19"/>
        <v>0</v>
      </c>
      <c r="AR107" s="78"/>
      <c r="AS107" s="77">
        <f t="shared" si="20"/>
        <v>0</v>
      </c>
      <c r="AT107" s="78"/>
      <c r="AU107" s="77">
        <f t="shared" si="21"/>
        <v>0</v>
      </c>
      <c r="AV107" s="78"/>
      <c r="AW107" s="77">
        <f t="shared" si="22"/>
        <v>0</v>
      </c>
      <c r="AX107" s="78"/>
      <c r="AY107" s="77">
        <f t="shared" si="23"/>
        <v>0</v>
      </c>
      <c r="AZ107" s="78"/>
      <c r="BA107" s="77">
        <f t="shared" si="24"/>
        <v>0</v>
      </c>
      <c r="BB107" s="78"/>
      <c r="BC107" s="77">
        <f t="shared" si="25"/>
        <v>0</v>
      </c>
      <c r="BD107" s="78"/>
      <c r="BE107" s="77">
        <f t="shared" si="26"/>
        <v>0</v>
      </c>
      <c r="BF107" s="78"/>
      <c r="BG107" s="77">
        <f t="shared" si="27"/>
        <v>0</v>
      </c>
      <c r="BH107" s="78"/>
      <c r="BI107" s="77">
        <f t="shared" si="28"/>
        <v>0</v>
      </c>
      <c r="BJ107" s="78"/>
      <c r="BK107" s="77">
        <f t="shared" si="29"/>
        <v>0</v>
      </c>
      <c r="BL107" s="78"/>
      <c r="BM107" s="77">
        <f t="shared" si="30"/>
        <v>0</v>
      </c>
      <c r="BN107" s="78"/>
      <c r="BO107" s="77">
        <f t="shared" si="31"/>
        <v>0</v>
      </c>
      <c r="BP107" s="78"/>
      <c r="BQ107" s="77">
        <f t="shared" si="32"/>
        <v>0</v>
      </c>
      <c r="BR107" s="78"/>
      <c r="BS107" s="77">
        <f t="shared" si="33"/>
        <v>0</v>
      </c>
      <c r="BT107" s="78"/>
      <c r="BU107" s="77">
        <f t="shared" si="34"/>
        <v>0</v>
      </c>
      <c r="BV107" s="78"/>
      <c r="BW107" s="128">
        <f t="shared" si="35"/>
        <v>0</v>
      </c>
      <c r="BX107" s="78"/>
      <c r="BY107" s="128">
        <f t="shared" si="36"/>
        <v>0</v>
      </c>
      <c r="BZ107" s="78"/>
      <c r="CA107" s="128">
        <f t="shared" si="37"/>
        <v>0</v>
      </c>
      <c r="CB107" s="78"/>
      <c r="CC107" s="128">
        <f t="shared" si="38"/>
        <v>0</v>
      </c>
      <c r="CD107" s="78"/>
      <c r="CE107" s="128">
        <f t="shared" si="39"/>
        <v>0</v>
      </c>
      <c r="CF107" s="78"/>
      <c r="CG107" s="128"/>
      <c r="CH107" s="73">
        <f t="shared" si="40"/>
        <v>0</v>
      </c>
      <c r="CI107" s="74">
        <f t="shared" si="41"/>
        <v>0</v>
      </c>
      <c r="CJ107" s="75">
        <f t="shared" si="42"/>
        <v>2</v>
      </c>
      <c r="CK107" s="75">
        <f t="shared" si="43"/>
        <v>0</v>
      </c>
      <c r="CL107" s="5">
        <f t="shared" si="7"/>
        <v>0</v>
      </c>
      <c r="CM107" s="333">
        <f t="shared" si="44"/>
        <v>0</v>
      </c>
      <c r="CN107" s="334">
        <f t="shared" si="45"/>
        <v>0</v>
      </c>
      <c r="CO107" s="335"/>
      <c r="CP107" s="149">
        <f t="shared" si="46"/>
        <v>0</v>
      </c>
      <c r="CQ107" s="156">
        <f t="shared" si="47"/>
        <v>0</v>
      </c>
      <c r="CR107" s="168">
        <f t="shared" si="48"/>
        <v>0</v>
      </c>
      <c r="CS107" s="169">
        <f t="shared" si="49"/>
        <v>0</v>
      </c>
      <c r="CT107" s="162">
        <f t="shared" si="50"/>
        <v>0</v>
      </c>
      <c r="CU107" s="159">
        <f t="shared" si="51"/>
        <v>0</v>
      </c>
      <c r="CV107" s="175">
        <f t="shared" si="52"/>
        <v>0</v>
      </c>
      <c r="CW107" s="156">
        <f t="shared" si="53"/>
        <v>0</v>
      </c>
      <c r="CX107" s="322">
        <f t="shared" si="54"/>
        <v>0</v>
      </c>
      <c r="CY107" s="138">
        <f t="shared" si="55"/>
        <v>0</v>
      </c>
      <c r="CZ107" s="49"/>
      <c r="DA107" s="49"/>
      <c r="DB107" s="15"/>
    </row>
    <row r="108" spans="1:106" ht="12.75" customHeight="1" x14ac:dyDescent="0.2">
      <c r="A108" s="3"/>
      <c r="B108" s="5">
        <f t="shared" si="57"/>
        <v>40</v>
      </c>
      <c r="C108" s="401"/>
      <c r="D108" s="402"/>
      <c r="E108" s="16"/>
      <c r="F108" s="70"/>
      <c r="G108" s="71">
        <f t="shared" si="8"/>
        <v>0</v>
      </c>
      <c r="H108" s="70"/>
      <c r="I108" s="71">
        <f t="shared" si="9"/>
        <v>0</v>
      </c>
      <c r="J108" s="70"/>
      <c r="K108" s="71">
        <f t="shared" si="10"/>
        <v>0</v>
      </c>
      <c r="L108" s="70"/>
      <c r="M108" s="71">
        <f t="shared" si="11"/>
        <v>0</v>
      </c>
      <c r="N108" s="70"/>
      <c r="O108" s="71">
        <f t="shared" si="12"/>
        <v>0</v>
      </c>
      <c r="P108" s="70"/>
      <c r="Q108" s="71">
        <f t="shared" si="13"/>
        <v>0</v>
      </c>
      <c r="R108" s="70"/>
      <c r="S108" s="77">
        <f t="shared" si="14"/>
        <v>0</v>
      </c>
      <c r="T108" s="70"/>
      <c r="U108" s="77">
        <f t="shared" si="15"/>
        <v>0</v>
      </c>
      <c r="V108" s="70"/>
      <c r="W108" s="77">
        <f t="shared" si="16"/>
        <v>0</v>
      </c>
      <c r="X108" s="70"/>
      <c r="Y108" s="77">
        <f t="shared" si="58"/>
        <v>0</v>
      </c>
      <c r="Z108" s="72"/>
      <c r="AA108" s="77">
        <f t="shared" si="56"/>
        <v>0</v>
      </c>
      <c r="AB108" s="72"/>
      <c r="AC108" s="77">
        <f t="shared" si="2"/>
        <v>0</v>
      </c>
      <c r="AD108" s="72"/>
      <c r="AE108" s="77">
        <f t="shared" si="3"/>
        <v>0</v>
      </c>
      <c r="AF108" s="72"/>
      <c r="AG108" s="77">
        <f t="shared" si="4"/>
        <v>0</v>
      </c>
      <c r="AH108" s="72"/>
      <c r="AI108" s="77">
        <f t="shared" si="17"/>
        <v>0</v>
      </c>
      <c r="AJ108" s="72"/>
      <c r="AK108" s="77">
        <f t="shared" si="18"/>
        <v>0</v>
      </c>
      <c r="AL108" s="72"/>
      <c r="AM108" s="77">
        <f t="shared" si="5"/>
        <v>0</v>
      </c>
      <c r="AN108" s="70"/>
      <c r="AO108" s="77">
        <f t="shared" si="6"/>
        <v>0</v>
      </c>
      <c r="AP108" s="70"/>
      <c r="AQ108" s="77">
        <f t="shared" si="19"/>
        <v>0</v>
      </c>
      <c r="AR108" s="78"/>
      <c r="AS108" s="77">
        <f t="shared" si="20"/>
        <v>0</v>
      </c>
      <c r="AT108" s="78"/>
      <c r="AU108" s="77">
        <f t="shared" si="21"/>
        <v>0</v>
      </c>
      <c r="AV108" s="78"/>
      <c r="AW108" s="77">
        <f t="shared" si="22"/>
        <v>0</v>
      </c>
      <c r="AX108" s="78"/>
      <c r="AY108" s="77">
        <f t="shared" si="23"/>
        <v>0</v>
      </c>
      <c r="AZ108" s="78"/>
      <c r="BA108" s="77">
        <f t="shared" si="24"/>
        <v>0</v>
      </c>
      <c r="BB108" s="78"/>
      <c r="BC108" s="77">
        <f t="shared" si="25"/>
        <v>0</v>
      </c>
      <c r="BD108" s="78"/>
      <c r="BE108" s="77">
        <f t="shared" si="26"/>
        <v>0</v>
      </c>
      <c r="BF108" s="78"/>
      <c r="BG108" s="77">
        <f t="shared" si="27"/>
        <v>0</v>
      </c>
      <c r="BH108" s="78"/>
      <c r="BI108" s="77">
        <f t="shared" si="28"/>
        <v>0</v>
      </c>
      <c r="BJ108" s="78"/>
      <c r="BK108" s="77">
        <f t="shared" si="29"/>
        <v>0</v>
      </c>
      <c r="BL108" s="78"/>
      <c r="BM108" s="77">
        <f t="shared" si="30"/>
        <v>0</v>
      </c>
      <c r="BN108" s="78"/>
      <c r="BO108" s="77">
        <f t="shared" si="31"/>
        <v>0</v>
      </c>
      <c r="BP108" s="78"/>
      <c r="BQ108" s="77">
        <f t="shared" si="32"/>
        <v>0</v>
      </c>
      <c r="BR108" s="78"/>
      <c r="BS108" s="77">
        <f t="shared" si="33"/>
        <v>0</v>
      </c>
      <c r="BT108" s="78"/>
      <c r="BU108" s="77">
        <f t="shared" si="34"/>
        <v>0</v>
      </c>
      <c r="BV108" s="78"/>
      <c r="BW108" s="128">
        <f t="shared" si="35"/>
        <v>0</v>
      </c>
      <c r="BX108" s="78"/>
      <c r="BY108" s="128">
        <f t="shared" si="36"/>
        <v>0</v>
      </c>
      <c r="BZ108" s="78"/>
      <c r="CA108" s="128">
        <f t="shared" si="37"/>
        <v>0</v>
      </c>
      <c r="CB108" s="78"/>
      <c r="CC108" s="128">
        <f t="shared" si="38"/>
        <v>0</v>
      </c>
      <c r="CD108" s="78"/>
      <c r="CE108" s="128">
        <f t="shared" si="39"/>
        <v>0</v>
      </c>
      <c r="CF108" s="78"/>
      <c r="CG108" s="128"/>
      <c r="CH108" s="73">
        <f t="shared" si="40"/>
        <v>0</v>
      </c>
      <c r="CI108" s="74">
        <f t="shared" si="41"/>
        <v>0</v>
      </c>
      <c r="CJ108" s="75">
        <f t="shared" si="42"/>
        <v>2</v>
      </c>
      <c r="CK108" s="75">
        <f t="shared" si="43"/>
        <v>0</v>
      </c>
      <c r="CL108" s="5">
        <f t="shared" si="7"/>
        <v>0</v>
      </c>
      <c r="CM108" s="333">
        <f t="shared" si="44"/>
        <v>0</v>
      </c>
      <c r="CN108" s="334">
        <f t="shared" si="45"/>
        <v>0</v>
      </c>
      <c r="CO108" s="335"/>
      <c r="CP108" s="149">
        <f t="shared" si="46"/>
        <v>0</v>
      </c>
      <c r="CQ108" s="156">
        <f t="shared" si="47"/>
        <v>0</v>
      </c>
      <c r="CR108" s="168">
        <f t="shared" si="48"/>
        <v>0</v>
      </c>
      <c r="CS108" s="169">
        <f t="shared" si="49"/>
        <v>0</v>
      </c>
      <c r="CT108" s="162">
        <f t="shared" si="50"/>
        <v>0</v>
      </c>
      <c r="CU108" s="159">
        <f t="shared" si="51"/>
        <v>0</v>
      </c>
      <c r="CV108" s="175">
        <f t="shared" si="52"/>
        <v>0</v>
      </c>
      <c r="CW108" s="156">
        <f t="shared" si="53"/>
        <v>0</v>
      </c>
      <c r="CX108" s="322">
        <f t="shared" si="54"/>
        <v>0</v>
      </c>
      <c r="CY108" s="138">
        <f t="shared" si="55"/>
        <v>0</v>
      </c>
      <c r="CZ108" s="49"/>
      <c r="DA108" s="49"/>
      <c r="DB108" s="15"/>
    </row>
    <row r="109" spans="1:106" ht="12.75" customHeight="1" x14ac:dyDescent="0.2">
      <c r="A109" s="3"/>
      <c r="B109" s="5">
        <f t="shared" si="57"/>
        <v>41</v>
      </c>
      <c r="C109" s="401"/>
      <c r="D109" s="402"/>
      <c r="E109" s="16"/>
      <c r="F109" s="70"/>
      <c r="G109" s="71">
        <f t="shared" si="8"/>
        <v>0</v>
      </c>
      <c r="H109" s="70"/>
      <c r="I109" s="71">
        <f t="shared" si="9"/>
        <v>0</v>
      </c>
      <c r="J109" s="70"/>
      <c r="K109" s="71">
        <f t="shared" si="10"/>
        <v>0</v>
      </c>
      <c r="L109" s="70"/>
      <c r="M109" s="71">
        <f t="shared" si="11"/>
        <v>0</v>
      </c>
      <c r="N109" s="70"/>
      <c r="O109" s="71">
        <f t="shared" si="12"/>
        <v>0</v>
      </c>
      <c r="P109" s="70"/>
      <c r="Q109" s="71">
        <f t="shared" si="13"/>
        <v>0</v>
      </c>
      <c r="R109" s="70"/>
      <c r="S109" s="77">
        <f t="shared" si="14"/>
        <v>0</v>
      </c>
      <c r="T109" s="70"/>
      <c r="U109" s="77">
        <f t="shared" si="15"/>
        <v>0</v>
      </c>
      <c r="V109" s="70"/>
      <c r="W109" s="77">
        <f t="shared" si="16"/>
        <v>0</v>
      </c>
      <c r="X109" s="70"/>
      <c r="Y109" s="77">
        <f t="shared" si="58"/>
        <v>0</v>
      </c>
      <c r="Z109" s="72"/>
      <c r="AA109" s="77">
        <f t="shared" si="56"/>
        <v>0</v>
      </c>
      <c r="AB109" s="72"/>
      <c r="AC109" s="77">
        <f>IF(AB109=$AB$66,$AB$67,0)</f>
        <v>0</v>
      </c>
      <c r="AD109" s="72"/>
      <c r="AE109" s="77">
        <f t="shared" si="3"/>
        <v>0</v>
      </c>
      <c r="AF109" s="72"/>
      <c r="AG109" s="77">
        <f t="shared" si="4"/>
        <v>0</v>
      </c>
      <c r="AH109" s="72"/>
      <c r="AI109" s="77">
        <f t="shared" si="17"/>
        <v>0</v>
      </c>
      <c r="AJ109" s="72"/>
      <c r="AK109" s="77">
        <f t="shared" si="18"/>
        <v>0</v>
      </c>
      <c r="AL109" s="72"/>
      <c r="AM109" s="77">
        <f t="shared" si="5"/>
        <v>0</v>
      </c>
      <c r="AN109" s="70"/>
      <c r="AO109" s="77">
        <f t="shared" si="6"/>
        <v>0</v>
      </c>
      <c r="AP109" s="70"/>
      <c r="AQ109" s="77">
        <f t="shared" si="19"/>
        <v>0</v>
      </c>
      <c r="AR109" s="78"/>
      <c r="AS109" s="77">
        <f t="shared" si="20"/>
        <v>0</v>
      </c>
      <c r="AT109" s="78"/>
      <c r="AU109" s="77">
        <f t="shared" si="21"/>
        <v>0</v>
      </c>
      <c r="AV109" s="78"/>
      <c r="AW109" s="77">
        <f t="shared" si="22"/>
        <v>0</v>
      </c>
      <c r="AX109" s="78"/>
      <c r="AY109" s="77">
        <f t="shared" si="23"/>
        <v>0</v>
      </c>
      <c r="AZ109" s="78"/>
      <c r="BA109" s="77">
        <f t="shared" si="24"/>
        <v>0</v>
      </c>
      <c r="BB109" s="78"/>
      <c r="BC109" s="77">
        <f t="shared" si="25"/>
        <v>0</v>
      </c>
      <c r="BD109" s="78"/>
      <c r="BE109" s="77">
        <f t="shared" si="26"/>
        <v>0</v>
      </c>
      <c r="BF109" s="78"/>
      <c r="BG109" s="77">
        <f t="shared" si="27"/>
        <v>0</v>
      </c>
      <c r="BH109" s="78"/>
      <c r="BI109" s="77">
        <f t="shared" si="28"/>
        <v>0</v>
      </c>
      <c r="BJ109" s="78"/>
      <c r="BK109" s="77">
        <f t="shared" si="29"/>
        <v>0</v>
      </c>
      <c r="BL109" s="78"/>
      <c r="BM109" s="77">
        <f t="shared" si="30"/>
        <v>0</v>
      </c>
      <c r="BN109" s="78"/>
      <c r="BO109" s="77">
        <f t="shared" si="31"/>
        <v>0</v>
      </c>
      <c r="BP109" s="78"/>
      <c r="BQ109" s="77">
        <f t="shared" si="32"/>
        <v>0</v>
      </c>
      <c r="BR109" s="78"/>
      <c r="BS109" s="77">
        <f t="shared" si="33"/>
        <v>0</v>
      </c>
      <c r="BT109" s="78"/>
      <c r="BU109" s="77">
        <f t="shared" si="34"/>
        <v>0</v>
      </c>
      <c r="BV109" s="78"/>
      <c r="BW109" s="128">
        <f t="shared" si="35"/>
        <v>0</v>
      </c>
      <c r="BX109" s="78"/>
      <c r="BY109" s="128">
        <f t="shared" si="36"/>
        <v>0</v>
      </c>
      <c r="BZ109" s="78"/>
      <c r="CA109" s="128">
        <f t="shared" si="37"/>
        <v>0</v>
      </c>
      <c r="CB109" s="78"/>
      <c r="CC109" s="128">
        <f t="shared" si="38"/>
        <v>0</v>
      </c>
      <c r="CD109" s="78"/>
      <c r="CE109" s="128">
        <f t="shared" si="39"/>
        <v>0</v>
      </c>
      <c r="CF109" s="78"/>
      <c r="CG109" s="128"/>
      <c r="CH109" s="73">
        <f t="shared" si="40"/>
        <v>0</v>
      </c>
      <c r="CI109" s="74">
        <f t="shared" si="41"/>
        <v>0</v>
      </c>
      <c r="CJ109" s="75">
        <f t="shared" si="42"/>
        <v>2</v>
      </c>
      <c r="CK109" s="75">
        <f t="shared" si="43"/>
        <v>0</v>
      </c>
      <c r="CL109" s="5">
        <f t="shared" si="7"/>
        <v>0</v>
      </c>
      <c r="CM109" s="333">
        <f t="shared" si="44"/>
        <v>0</v>
      </c>
      <c r="CN109" s="334">
        <f t="shared" si="45"/>
        <v>0</v>
      </c>
      <c r="CO109" s="335"/>
      <c r="CP109" s="149">
        <f t="shared" si="46"/>
        <v>0</v>
      </c>
      <c r="CQ109" s="156">
        <f t="shared" si="47"/>
        <v>0</v>
      </c>
      <c r="CR109" s="168">
        <f t="shared" si="48"/>
        <v>0</v>
      </c>
      <c r="CS109" s="169">
        <f t="shared" si="49"/>
        <v>0</v>
      </c>
      <c r="CT109" s="162">
        <f t="shared" si="50"/>
        <v>0</v>
      </c>
      <c r="CU109" s="159">
        <f t="shared" si="51"/>
        <v>0</v>
      </c>
      <c r="CV109" s="175">
        <f t="shared" si="52"/>
        <v>0</v>
      </c>
      <c r="CW109" s="156">
        <f t="shared" si="53"/>
        <v>0</v>
      </c>
      <c r="CX109" s="322">
        <f t="shared" si="54"/>
        <v>0</v>
      </c>
      <c r="CY109" s="138">
        <f t="shared" si="55"/>
        <v>0</v>
      </c>
      <c r="CZ109" s="49"/>
      <c r="DA109" s="49"/>
      <c r="DB109" s="15"/>
    </row>
    <row r="110" spans="1:106" ht="12.75" customHeight="1" x14ac:dyDescent="0.2">
      <c r="A110" s="3"/>
      <c r="B110" s="5">
        <f t="shared" si="57"/>
        <v>42</v>
      </c>
      <c r="C110" s="401"/>
      <c r="D110" s="402"/>
      <c r="E110" s="16"/>
      <c r="F110" s="70"/>
      <c r="G110" s="71">
        <f t="shared" si="8"/>
        <v>0</v>
      </c>
      <c r="H110" s="70"/>
      <c r="I110" s="71">
        <f t="shared" si="9"/>
        <v>0</v>
      </c>
      <c r="J110" s="70"/>
      <c r="K110" s="71">
        <f t="shared" si="10"/>
        <v>0</v>
      </c>
      <c r="L110" s="70"/>
      <c r="M110" s="71">
        <f t="shared" si="11"/>
        <v>0</v>
      </c>
      <c r="N110" s="70"/>
      <c r="O110" s="71">
        <f t="shared" si="12"/>
        <v>0</v>
      </c>
      <c r="P110" s="70"/>
      <c r="Q110" s="71">
        <f t="shared" si="13"/>
        <v>0</v>
      </c>
      <c r="R110" s="70"/>
      <c r="S110" s="77">
        <f t="shared" si="14"/>
        <v>0</v>
      </c>
      <c r="T110" s="70"/>
      <c r="U110" s="77">
        <f t="shared" si="15"/>
        <v>0</v>
      </c>
      <c r="V110" s="70"/>
      <c r="W110" s="77">
        <f t="shared" si="16"/>
        <v>0</v>
      </c>
      <c r="X110" s="70"/>
      <c r="Y110" s="77">
        <f t="shared" si="58"/>
        <v>0</v>
      </c>
      <c r="Z110" s="72"/>
      <c r="AA110" s="77">
        <f t="shared" si="56"/>
        <v>0</v>
      </c>
      <c r="AB110" s="72"/>
      <c r="AC110" s="77">
        <f t="shared" si="2"/>
        <v>0</v>
      </c>
      <c r="AD110" s="72"/>
      <c r="AE110" s="77">
        <f t="shared" si="3"/>
        <v>0</v>
      </c>
      <c r="AF110" s="72"/>
      <c r="AG110" s="77">
        <f t="shared" si="4"/>
        <v>0</v>
      </c>
      <c r="AH110" s="72"/>
      <c r="AI110" s="77">
        <f t="shared" si="17"/>
        <v>0</v>
      </c>
      <c r="AJ110" s="72"/>
      <c r="AK110" s="77">
        <f t="shared" si="18"/>
        <v>0</v>
      </c>
      <c r="AL110" s="72"/>
      <c r="AM110" s="77">
        <f t="shared" si="5"/>
        <v>0</v>
      </c>
      <c r="AN110" s="70"/>
      <c r="AO110" s="77">
        <f t="shared" si="6"/>
        <v>0</v>
      </c>
      <c r="AP110" s="70"/>
      <c r="AQ110" s="77">
        <f>IF(AP110=$AP$66,$AP$67,0)</f>
        <v>0</v>
      </c>
      <c r="AR110" s="78"/>
      <c r="AS110" s="77">
        <f t="shared" si="20"/>
        <v>0</v>
      </c>
      <c r="AT110" s="78"/>
      <c r="AU110" s="77">
        <f t="shared" si="21"/>
        <v>0</v>
      </c>
      <c r="AV110" s="78"/>
      <c r="AW110" s="77">
        <f t="shared" si="22"/>
        <v>0</v>
      </c>
      <c r="AX110" s="78"/>
      <c r="AY110" s="77">
        <f t="shared" si="23"/>
        <v>0</v>
      </c>
      <c r="AZ110" s="78"/>
      <c r="BA110" s="77">
        <f t="shared" si="24"/>
        <v>0</v>
      </c>
      <c r="BB110" s="78"/>
      <c r="BC110" s="77">
        <f t="shared" si="25"/>
        <v>0</v>
      </c>
      <c r="BD110" s="78"/>
      <c r="BE110" s="77">
        <f t="shared" si="26"/>
        <v>0</v>
      </c>
      <c r="BF110" s="78"/>
      <c r="BG110" s="77">
        <f t="shared" si="27"/>
        <v>0</v>
      </c>
      <c r="BH110" s="78"/>
      <c r="BI110" s="77">
        <f t="shared" si="28"/>
        <v>0</v>
      </c>
      <c r="BJ110" s="78"/>
      <c r="BK110" s="77">
        <f t="shared" si="29"/>
        <v>0</v>
      </c>
      <c r="BL110" s="78"/>
      <c r="BM110" s="77">
        <f t="shared" si="30"/>
        <v>0</v>
      </c>
      <c r="BN110" s="78"/>
      <c r="BO110" s="77">
        <f t="shared" si="31"/>
        <v>0</v>
      </c>
      <c r="BP110" s="78"/>
      <c r="BQ110" s="77">
        <f t="shared" si="32"/>
        <v>0</v>
      </c>
      <c r="BR110" s="78"/>
      <c r="BS110" s="77">
        <f t="shared" si="33"/>
        <v>0</v>
      </c>
      <c r="BT110" s="78"/>
      <c r="BU110" s="77">
        <f t="shared" si="34"/>
        <v>0</v>
      </c>
      <c r="BV110" s="78"/>
      <c r="BW110" s="128">
        <f t="shared" si="35"/>
        <v>0</v>
      </c>
      <c r="BX110" s="78"/>
      <c r="BY110" s="128">
        <f t="shared" si="36"/>
        <v>0</v>
      </c>
      <c r="BZ110" s="78"/>
      <c r="CA110" s="128">
        <f t="shared" si="37"/>
        <v>0</v>
      </c>
      <c r="CB110" s="78"/>
      <c r="CC110" s="128">
        <f t="shared" si="38"/>
        <v>0</v>
      </c>
      <c r="CD110" s="78"/>
      <c r="CE110" s="128">
        <f t="shared" si="39"/>
        <v>0</v>
      </c>
      <c r="CF110" s="78"/>
      <c r="CG110" s="128"/>
      <c r="CH110" s="73">
        <f t="shared" si="40"/>
        <v>0</v>
      </c>
      <c r="CI110" s="74">
        <f t="shared" si="41"/>
        <v>0</v>
      </c>
      <c r="CJ110" s="75">
        <f t="shared" si="42"/>
        <v>2</v>
      </c>
      <c r="CK110" s="75">
        <f t="shared" si="43"/>
        <v>0</v>
      </c>
      <c r="CL110" s="5">
        <f t="shared" si="7"/>
        <v>0</v>
      </c>
      <c r="CM110" s="333">
        <f t="shared" si="44"/>
        <v>0</v>
      </c>
      <c r="CN110" s="334">
        <f t="shared" si="45"/>
        <v>0</v>
      </c>
      <c r="CO110" s="335"/>
      <c r="CP110" s="149">
        <f t="shared" si="46"/>
        <v>0</v>
      </c>
      <c r="CQ110" s="156">
        <f t="shared" si="47"/>
        <v>0</v>
      </c>
      <c r="CR110" s="168">
        <f t="shared" si="48"/>
        <v>0</v>
      </c>
      <c r="CS110" s="169">
        <f t="shared" si="49"/>
        <v>0</v>
      </c>
      <c r="CT110" s="162">
        <f t="shared" si="50"/>
        <v>0</v>
      </c>
      <c r="CU110" s="159">
        <f t="shared" si="51"/>
        <v>0</v>
      </c>
      <c r="CV110" s="175">
        <f t="shared" si="52"/>
        <v>0</v>
      </c>
      <c r="CW110" s="156">
        <f t="shared" si="53"/>
        <v>0</v>
      </c>
      <c r="CX110" s="322">
        <f t="shared" si="54"/>
        <v>0</v>
      </c>
      <c r="CY110" s="138">
        <f t="shared" si="55"/>
        <v>0</v>
      </c>
      <c r="CZ110" s="49"/>
      <c r="DA110" s="49"/>
      <c r="DB110" s="15"/>
    </row>
    <row r="111" spans="1:106" ht="12.75" customHeight="1" x14ac:dyDescent="0.2">
      <c r="A111" s="3"/>
      <c r="B111" s="5">
        <f t="shared" si="57"/>
        <v>43</v>
      </c>
      <c r="C111" s="401"/>
      <c r="D111" s="402"/>
      <c r="E111" s="16"/>
      <c r="F111" s="70"/>
      <c r="G111" s="71">
        <f t="shared" si="8"/>
        <v>0</v>
      </c>
      <c r="H111" s="70"/>
      <c r="I111" s="71">
        <f t="shared" si="9"/>
        <v>0</v>
      </c>
      <c r="J111" s="70"/>
      <c r="K111" s="71">
        <f t="shared" si="10"/>
        <v>0</v>
      </c>
      <c r="L111" s="70"/>
      <c r="M111" s="71">
        <f t="shared" si="11"/>
        <v>0</v>
      </c>
      <c r="N111" s="70"/>
      <c r="O111" s="71">
        <f t="shared" si="12"/>
        <v>0</v>
      </c>
      <c r="P111" s="70"/>
      <c r="Q111" s="71">
        <f t="shared" si="13"/>
        <v>0</v>
      </c>
      <c r="R111" s="70"/>
      <c r="S111" s="77">
        <f t="shared" si="14"/>
        <v>0</v>
      </c>
      <c r="T111" s="70"/>
      <c r="U111" s="77">
        <f t="shared" si="15"/>
        <v>0</v>
      </c>
      <c r="V111" s="70"/>
      <c r="W111" s="77">
        <f t="shared" si="16"/>
        <v>0</v>
      </c>
      <c r="X111" s="70"/>
      <c r="Y111" s="77">
        <f t="shared" si="58"/>
        <v>0</v>
      </c>
      <c r="Z111" s="72"/>
      <c r="AA111" s="77">
        <f t="shared" si="56"/>
        <v>0</v>
      </c>
      <c r="AB111" s="72"/>
      <c r="AC111" s="77">
        <f t="shared" si="2"/>
        <v>0</v>
      </c>
      <c r="AD111" s="72"/>
      <c r="AE111" s="77">
        <f t="shared" si="3"/>
        <v>0</v>
      </c>
      <c r="AF111" s="72"/>
      <c r="AG111" s="77">
        <f t="shared" si="4"/>
        <v>0</v>
      </c>
      <c r="AH111" s="72"/>
      <c r="AI111" s="77">
        <f t="shared" si="17"/>
        <v>0</v>
      </c>
      <c r="AJ111" s="72"/>
      <c r="AK111" s="77">
        <f t="shared" si="18"/>
        <v>0</v>
      </c>
      <c r="AL111" s="72"/>
      <c r="AM111" s="77">
        <f t="shared" si="5"/>
        <v>0</v>
      </c>
      <c r="AN111" s="70"/>
      <c r="AO111" s="77">
        <f t="shared" si="6"/>
        <v>0</v>
      </c>
      <c r="AP111" s="70"/>
      <c r="AQ111" s="77">
        <f>IF(AP111=$AP$66,$AP$67,0)</f>
        <v>0</v>
      </c>
      <c r="AR111" s="78"/>
      <c r="AS111" s="77">
        <f t="shared" si="20"/>
        <v>0</v>
      </c>
      <c r="AT111" s="78"/>
      <c r="AU111" s="77">
        <f t="shared" si="21"/>
        <v>0</v>
      </c>
      <c r="AV111" s="78"/>
      <c r="AW111" s="77">
        <f t="shared" si="22"/>
        <v>0</v>
      </c>
      <c r="AX111" s="78"/>
      <c r="AY111" s="77">
        <f t="shared" si="23"/>
        <v>0</v>
      </c>
      <c r="AZ111" s="78"/>
      <c r="BA111" s="77">
        <f t="shared" si="24"/>
        <v>0</v>
      </c>
      <c r="BB111" s="78"/>
      <c r="BC111" s="77">
        <f t="shared" si="25"/>
        <v>0</v>
      </c>
      <c r="BD111" s="78"/>
      <c r="BE111" s="77">
        <f t="shared" si="26"/>
        <v>0</v>
      </c>
      <c r="BF111" s="78"/>
      <c r="BG111" s="77">
        <f t="shared" si="27"/>
        <v>0</v>
      </c>
      <c r="BH111" s="78"/>
      <c r="BI111" s="77">
        <f t="shared" si="28"/>
        <v>0</v>
      </c>
      <c r="BJ111" s="78"/>
      <c r="BK111" s="77">
        <f t="shared" si="29"/>
        <v>0</v>
      </c>
      <c r="BL111" s="78"/>
      <c r="BM111" s="77">
        <f t="shared" si="30"/>
        <v>0</v>
      </c>
      <c r="BN111" s="78"/>
      <c r="BO111" s="77">
        <f t="shared" si="31"/>
        <v>0</v>
      </c>
      <c r="BP111" s="78"/>
      <c r="BQ111" s="77">
        <f t="shared" si="32"/>
        <v>0</v>
      </c>
      <c r="BR111" s="78"/>
      <c r="BS111" s="77">
        <f t="shared" si="33"/>
        <v>0</v>
      </c>
      <c r="BT111" s="78"/>
      <c r="BU111" s="77">
        <f t="shared" si="34"/>
        <v>0</v>
      </c>
      <c r="BV111" s="78"/>
      <c r="BW111" s="128">
        <f t="shared" si="35"/>
        <v>0</v>
      </c>
      <c r="BX111" s="78"/>
      <c r="BY111" s="128">
        <f t="shared" si="36"/>
        <v>0</v>
      </c>
      <c r="BZ111" s="78"/>
      <c r="CA111" s="128">
        <f t="shared" si="37"/>
        <v>0</v>
      </c>
      <c r="CB111" s="78"/>
      <c r="CC111" s="128">
        <f t="shared" si="38"/>
        <v>0</v>
      </c>
      <c r="CD111" s="78"/>
      <c r="CE111" s="128">
        <f t="shared" si="39"/>
        <v>0</v>
      </c>
      <c r="CF111" s="78"/>
      <c r="CG111" s="128"/>
      <c r="CH111" s="73">
        <f t="shared" si="40"/>
        <v>0</v>
      </c>
      <c r="CI111" s="74">
        <f t="shared" si="41"/>
        <v>0</v>
      </c>
      <c r="CJ111" s="75">
        <f t="shared" si="42"/>
        <v>2</v>
      </c>
      <c r="CK111" s="75">
        <f t="shared" si="43"/>
        <v>0</v>
      </c>
      <c r="CL111" s="5">
        <f t="shared" si="7"/>
        <v>0</v>
      </c>
      <c r="CM111" s="333">
        <f t="shared" si="44"/>
        <v>0</v>
      </c>
      <c r="CN111" s="334">
        <f t="shared" si="45"/>
        <v>0</v>
      </c>
      <c r="CO111" s="335"/>
      <c r="CP111" s="149">
        <f t="shared" si="46"/>
        <v>0</v>
      </c>
      <c r="CQ111" s="156">
        <f t="shared" si="47"/>
        <v>0</v>
      </c>
      <c r="CR111" s="168">
        <f t="shared" si="48"/>
        <v>0</v>
      </c>
      <c r="CS111" s="169">
        <f t="shared" si="49"/>
        <v>0</v>
      </c>
      <c r="CT111" s="162">
        <f t="shared" si="50"/>
        <v>0</v>
      </c>
      <c r="CU111" s="159">
        <f t="shared" si="51"/>
        <v>0</v>
      </c>
      <c r="CV111" s="175">
        <f t="shared" si="52"/>
        <v>0</v>
      </c>
      <c r="CW111" s="156">
        <f t="shared" si="53"/>
        <v>0</v>
      </c>
      <c r="CX111" s="322">
        <f t="shared" si="54"/>
        <v>0</v>
      </c>
      <c r="CY111" s="138">
        <f t="shared" si="55"/>
        <v>0</v>
      </c>
      <c r="CZ111" s="49"/>
      <c r="DA111" s="49"/>
      <c r="DB111" s="15"/>
    </row>
    <row r="112" spans="1:106" ht="12.75" customHeight="1" x14ac:dyDescent="0.2">
      <c r="A112" s="3"/>
      <c r="B112" s="5">
        <f t="shared" si="57"/>
        <v>44</v>
      </c>
      <c r="C112" s="401"/>
      <c r="D112" s="402"/>
      <c r="E112" s="16"/>
      <c r="F112" s="70"/>
      <c r="G112" s="71">
        <f t="shared" si="8"/>
        <v>0</v>
      </c>
      <c r="H112" s="70"/>
      <c r="I112" s="71">
        <f t="shared" si="9"/>
        <v>0</v>
      </c>
      <c r="J112" s="70"/>
      <c r="K112" s="71">
        <f t="shared" si="10"/>
        <v>0</v>
      </c>
      <c r="L112" s="70"/>
      <c r="M112" s="71">
        <f t="shared" si="11"/>
        <v>0</v>
      </c>
      <c r="N112" s="70"/>
      <c r="O112" s="71">
        <f t="shared" si="12"/>
        <v>0</v>
      </c>
      <c r="P112" s="70"/>
      <c r="Q112" s="71">
        <f t="shared" si="13"/>
        <v>0</v>
      </c>
      <c r="R112" s="70"/>
      <c r="S112" s="77">
        <f t="shared" si="14"/>
        <v>0</v>
      </c>
      <c r="T112" s="70"/>
      <c r="U112" s="77">
        <f t="shared" si="15"/>
        <v>0</v>
      </c>
      <c r="V112" s="70"/>
      <c r="W112" s="77">
        <f t="shared" si="16"/>
        <v>0</v>
      </c>
      <c r="X112" s="70"/>
      <c r="Y112" s="77">
        <f t="shared" si="58"/>
        <v>0</v>
      </c>
      <c r="Z112" s="72"/>
      <c r="AA112" s="77">
        <f t="shared" si="56"/>
        <v>0</v>
      </c>
      <c r="AB112" s="72"/>
      <c r="AC112" s="77">
        <f t="shared" si="2"/>
        <v>0</v>
      </c>
      <c r="AD112" s="72"/>
      <c r="AE112" s="77">
        <f t="shared" si="3"/>
        <v>0</v>
      </c>
      <c r="AF112" s="72"/>
      <c r="AG112" s="77">
        <f t="shared" si="4"/>
        <v>0</v>
      </c>
      <c r="AH112" s="72"/>
      <c r="AI112" s="77">
        <f t="shared" si="17"/>
        <v>0</v>
      </c>
      <c r="AJ112" s="72"/>
      <c r="AK112" s="77">
        <f t="shared" si="18"/>
        <v>0</v>
      </c>
      <c r="AL112" s="72"/>
      <c r="AM112" s="77">
        <f t="shared" si="5"/>
        <v>0</v>
      </c>
      <c r="AN112" s="70"/>
      <c r="AO112" s="77">
        <f t="shared" si="6"/>
        <v>0</v>
      </c>
      <c r="AP112" s="70"/>
      <c r="AQ112" s="77">
        <f t="shared" si="19"/>
        <v>0</v>
      </c>
      <c r="AR112" s="78"/>
      <c r="AS112" s="77">
        <f t="shared" si="20"/>
        <v>0</v>
      </c>
      <c r="AT112" s="78"/>
      <c r="AU112" s="77">
        <f t="shared" si="21"/>
        <v>0</v>
      </c>
      <c r="AV112" s="78"/>
      <c r="AW112" s="77">
        <f t="shared" si="22"/>
        <v>0</v>
      </c>
      <c r="AX112" s="78"/>
      <c r="AY112" s="77">
        <f t="shared" si="23"/>
        <v>0</v>
      </c>
      <c r="AZ112" s="78"/>
      <c r="BA112" s="77">
        <f t="shared" si="24"/>
        <v>0</v>
      </c>
      <c r="BB112" s="78"/>
      <c r="BC112" s="77">
        <f t="shared" si="25"/>
        <v>0</v>
      </c>
      <c r="BD112" s="78"/>
      <c r="BE112" s="77">
        <f t="shared" si="26"/>
        <v>0</v>
      </c>
      <c r="BF112" s="78"/>
      <c r="BG112" s="77">
        <f t="shared" si="27"/>
        <v>0</v>
      </c>
      <c r="BH112" s="78"/>
      <c r="BI112" s="77">
        <f t="shared" si="28"/>
        <v>0</v>
      </c>
      <c r="BJ112" s="78"/>
      <c r="BK112" s="77">
        <f t="shared" si="29"/>
        <v>0</v>
      </c>
      <c r="BL112" s="78"/>
      <c r="BM112" s="77">
        <f t="shared" si="30"/>
        <v>0</v>
      </c>
      <c r="BN112" s="78"/>
      <c r="BO112" s="77">
        <f t="shared" si="31"/>
        <v>0</v>
      </c>
      <c r="BP112" s="78"/>
      <c r="BQ112" s="77">
        <f t="shared" si="32"/>
        <v>0</v>
      </c>
      <c r="BR112" s="78"/>
      <c r="BS112" s="77">
        <f t="shared" si="33"/>
        <v>0</v>
      </c>
      <c r="BT112" s="78"/>
      <c r="BU112" s="77">
        <f t="shared" si="34"/>
        <v>0</v>
      </c>
      <c r="BV112" s="78"/>
      <c r="BW112" s="128">
        <f t="shared" si="35"/>
        <v>0</v>
      </c>
      <c r="BX112" s="78"/>
      <c r="BY112" s="128">
        <f t="shared" si="36"/>
        <v>0</v>
      </c>
      <c r="BZ112" s="78"/>
      <c r="CA112" s="128">
        <f t="shared" si="37"/>
        <v>0</v>
      </c>
      <c r="CB112" s="78"/>
      <c r="CC112" s="128">
        <f t="shared" si="38"/>
        <v>0</v>
      </c>
      <c r="CD112" s="78"/>
      <c r="CE112" s="128">
        <f t="shared" si="39"/>
        <v>0</v>
      </c>
      <c r="CF112" s="78"/>
      <c r="CG112" s="128"/>
      <c r="CH112" s="73">
        <f t="shared" si="40"/>
        <v>0</v>
      </c>
      <c r="CI112" s="74">
        <f t="shared" si="41"/>
        <v>0</v>
      </c>
      <c r="CJ112" s="75">
        <f t="shared" si="42"/>
        <v>2</v>
      </c>
      <c r="CK112" s="75">
        <f t="shared" si="43"/>
        <v>0</v>
      </c>
      <c r="CL112" s="5">
        <f t="shared" si="7"/>
        <v>0</v>
      </c>
      <c r="CM112" s="333">
        <f t="shared" si="44"/>
        <v>0</v>
      </c>
      <c r="CN112" s="334">
        <f t="shared" si="45"/>
        <v>0</v>
      </c>
      <c r="CO112" s="335"/>
      <c r="CP112" s="149">
        <f t="shared" si="46"/>
        <v>0</v>
      </c>
      <c r="CQ112" s="156">
        <f t="shared" si="47"/>
        <v>0</v>
      </c>
      <c r="CR112" s="168">
        <f t="shared" si="48"/>
        <v>0</v>
      </c>
      <c r="CS112" s="169">
        <f t="shared" si="49"/>
        <v>0</v>
      </c>
      <c r="CT112" s="162">
        <f t="shared" si="50"/>
        <v>0</v>
      </c>
      <c r="CU112" s="159">
        <f t="shared" si="51"/>
        <v>0</v>
      </c>
      <c r="CV112" s="175">
        <f t="shared" si="52"/>
        <v>0</v>
      </c>
      <c r="CW112" s="156">
        <f t="shared" si="53"/>
        <v>0</v>
      </c>
      <c r="CX112" s="322">
        <f t="shared" si="54"/>
        <v>0</v>
      </c>
      <c r="CY112" s="138">
        <f t="shared" si="55"/>
        <v>0</v>
      </c>
      <c r="CZ112" s="49"/>
      <c r="DA112" s="49"/>
      <c r="DB112" s="15"/>
    </row>
    <row r="113" spans="1:106" ht="12.75" customHeight="1" x14ac:dyDescent="0.2">
      <c r="A113" s="3"/>
      <c r="B113" s="5">
        <f t="shared" si="57"/>
        <v>45</v>
      </c>
      <c r="C113" s="401"/>
      <c r="D113" s="402"/>
      <c r="E113" s="16"/>
      <c r="F113" s="70"/>
      <c r="G113" s="71">
        <f t="shared" si="8"/>
        <v>0</v>
      </c>
      <c r="H113" s="70"/>
      <c r="I113" s="71">
        <f t="shared" si="9"/>
        <v>0</v>
      </c>
      <c r="J113" s="70"/>
      <c r="K113" s="71">
        <f t="shared" si="10"/>
        <v>0</v>
      </c>
      <c r="L113" s="70"/>
      <c r="M113" s="71">
        <f t="shared" si="11"/>
        <v>0</v>
      </c>
      <c r="N113" s="70"/>
      <c r="O113" s="71">
        <f t="shared" si="12"/>
        <v>0</v>
      </c>
      <c r="P113" s="70"/>
      <c r="Q113" s="71">
        <f t="shared" si="13"/>
        <v>0</v>
      </c>
      <c r="R113" s="70"/>
      <c r="S113" s="77">
        <f t="shared" si="14"/>
        <v>0</v>
      </c>
      <c r="T113" s="70"/>
      <c r="U113" s="77">
        <f t="shared" si="15"/>
        <v>0</v>
      </c>
      <c r="V113" s="70"/>
      <c r="W113" s="77">
        <f t="shared" si="16"/>
        <v>0</v>
      </c>
      <c r="X113" s="70"/>
      <c r="Y113" s="77">
        <f t="shared" si="58"/>
        <v>0</v>
      </c>
      <c r="Z113" s="72"/>
      <c r="AA113" s="77">
        <f t="shared" si="56"/>
        <v>0</v>
      </c>
      <c r="AB113" s="72"/>
      <c r="AC113" s="77">
        <f t="shared" si="2"/>
        <v>0</v>
      </c>
      <c r="AD113" s="72"/>
      <c r="AE113" s="77">
        <f t="shared" si="3"/>
        <v>0</v>
      </c>
      <c r="AF113" s="72"/>
      <c r="AG113" s="77">
        <f t="shared" si="4"/>
        <v>0</v>
      </c>
      <c r="AH113" s="72"/>
      <c r="AI113" s="77">
        <f t="shared" si="17"/>
        <v>0</v>
      </c>
      <c r="AJ113" s="72"/>
      <c r="AK113" s="77">
        <f t="shared" si="18"/>
        <v>0</v>
      </c>
      <c r="AL113" s="72"/>
      <c r="AM113" s="77">
        <f t="shared" si="5"/>
        <v>0</v>
      </c>
      <c r="AN113" s="70"/>
      <c r="AO113" s="77">
        <f t="shared" si="6"/>
        <v>0</v>
      </c>
      <c r="AP113" s="70"/>
      <c r="AQ113" s="77">
        <f t="shared" si="19"/>
        <v>0</v>
      </c>
      <c r="AR113" s="78"/>
      <c r="AS113" s="77">
        <f t="shared" si="20"/>
        <v>0</v>
      </c>
      <c r="AT113" s="78"/>
      <c r="AU113" s="77">
        <f t="shared" si="21"/>
        <v>0</v>
      </c>
      <c r="AV113" s="78"/>
      <c r="AW113" s="77">
        <f t="shared" si="22"/>
        <v>0</v>
      </c>
      <c r="AX113" s="78"/>
      <c r="AY113" s="77">
        <f t="shared" si="23"/>
        <v>0</v>
      </c>
      <c r="AZ113" s="78"/>
      <c r="BA113" s="77">
        <f t="shared" si="24"/>
        <v>0</v>
      </c>
      <c r="BB113" s="78"/>
      <c r="BC113" s="77">
        <f t="shared" si="25"/>
        <v>0</v>
      </c>
      <c r="BD113" s="78"/>
      <c r="BE113" s="77">
        <f t="shared" si="26"/>
        <v>0</v>
      </c>
      <c r="BF113" s="78"/>
      <c r="BG113" s="77">
        <f t="shared" si="27"/>
        <v>0</v>
      </c>
      <c r="BH113" s="78"/>
      <c r="BI113" s="77">
        <f t="shared" si="28"/>
        <v>0</v>
      </c>
      <c r="BJ113" s="78"/>
      <c r="BK113" s="77">
        <f t="shared" si="29"/>
        <v>0</v>
      </c>
      <c r="BL113" s="78"/>
      <c r="BM113" s="77">
        <f t="shared" si="30"/>
        <v>0</v>
      </c>
      <c r="BN113" s="78"/>
      <c r="BO113" s="77">
        <f t="shared" si="31"/>
        <v>0</v>
      </c>
      <c r="BP113" s="78"/>
      <c r="BQ113" s="77">
        <f t="shared" si="32"/>
        <v>0</v>
      </c>
      <c r="BR113" s="78"/>
      <c r="BS113" s="77">
        <f t="shared" si="33"/>
        <v>0</v>
      </c>
      <c r="BT113" s="78"/>
      <c r="BU113" s="77">
        <f t="shared" si="34"/>
        <v>0</v>
      </c>
      <c r="BV113" s="78"/>
      <c r="BW113" s="128">
        <f t="shared" si="35"/>
        <v>0</v>
      </c>
      <c r="BX113" s="78"/>
      <c r="BY113" s="128">
        <f t="shared" si="36"/>
        <v>0</v>
      </c>
      <c r="BZ113" s="78"/>
      <c r="CA113" s="128">
        <f t="shared" si="37"/>
        <v>0</v>
      </c>
      <c r="CB113" s="78"/>
      <c r="CC113" s="128">
        <f t="shared" si="38"/>
        <v>0</v>
      </c>
      <c r="CD113" s="78"/>
      <c r="CE113" s="128">
        <f t="shared" si="39"/>
        <v>0</v>
      </c>
      <c r="CF113" s="78"/>
      <c r="CG113" s="128"/>
      <c r="CH113" s="73">
        <f t="shared" si="40"/>
        <v>0</v>
      </c>
      <c r="CI113" s="74">
        <f t="shared" si="41"/>
        <v>0</v>
      </c>
      <c r="CJ113" s="75">
        <f t="shared" si="42"/>
        <v>2</v>
      </c>
      <c r="CK113" s="75">
        <f t="shared" si="43"/>
        <v>0</v>
      </c>
      <c r="CL113" s="5">
        <f t="shared" si="7"/>
        <v>0</v>
      </c>
      <c r="CM113" s="333">
        <f t="shared" si="44"/>
        <v>0</v>
      </c>
      <c r="CN113" s="334">
        <f t="shared" si="45"/>
        <v>0</v>
      </c>
      <c r="CO113" s="335"/>
      <c r="CP113" s="149">
        <f t="shared" si="46"/>
        <v>0</v>
      </c>
      <c r="CQ113" s="156">
        <f t="shared" si="47"/>
        <v>0</v>
      </c>
      <c r="CR113" s="168">
        <f t="shared" si="48"/>
        <v>0</v>
      </c>
      <c r="CS113" s="169">
        <f t="shared" si="49"/>
        <v>0</v>
      </c>
      <c r="CT113" s="162">
        <f t="shared" si="50"/>
        <v>0</v>
      </c>
      <c r="CU113" s="159">
        <f t="shared" si="51"/>
        <v>0</v>
      </c>
      <c r="CV113" s="175">
        <f t="shared" si="52"/>
        <v>0</v>
      </c>
      <c r="CW113" s="156">
        <f t="shared" si="53"/>
        <v>0</v>
      </c>
      <c r="CX113" s="322">
        <f t="shared" si="54"/>
        <v>0</v>
      </c>
      <c r="CY113" s="138">
        <f t="shared" si="55"/>
        <v>0</v>
      </c>
      <c r="CZ113" s="49"/>
      <c r="DA113" s="49"/>
      <c r="DB113" s="15"/>
    </row>
    <row r="114" spans="1:106" ht="12.75" customHeight="1" x14ac:dyDescent="0.2">
      <c r="A114" s="3"/>
      <c r="B114" s="5">
        <f t="shared" si="57"/>
        <v>46</v>
      </c>
      <c r="C114" s="401"/>
      <c r="D114" s="402"/>
      <c r="E114" s="16"/>
      <c r="F114" s="70"/>
      <c r="G114" s="71">
        <f t="shared" si="8"/>
        <v>0</v>
      </c>
      <c r="H114" s="70"/>
      <c r="I114" s="71">
        <f t="shared" si="9"/>
        <v>0</v>
      </c>
      <c r="J114" s="70"/>
      <c r="K114" s="71">
        <f t="shared" si="10"/>
        <v>0</v>
      </c>
      <c r="L114" s="70"/>
      <c r="M114" s="71">
        <f t="shared" si="11"/>
        <v>0</v>
      </c>
      <c r="N114" s="70"/>
      <c r="O114" s="71">
        <f t="shared" si="12"/>
        <v>0</v>
      </c>
      <c r="P114" s="70"/>
      <c r="Q114" s="71">
        <f t="shared" si="13"/>
        <v>0</v>
      </c>
      <c r="R114" s="70"/>
      <c r="S114" s="77">
        <f t="shared" si="14"/>
        <v>0</v>
      </c>
      <c r="T114" s="70"/>
      <c r="U114" s="77">
        <f t="shared" si="15"/>
        <v>0</v>
      </c>
      <c r="V114" s="70"/>
      <c r="W114" s="77">
        <f t="shared" si="16"/>
        <v>0</v>
      </c>
      <c r="X114" s="70"/>
      <c r="Y114" s="77">
        <f t="shared" si="58"/>
        <v>0</v>
      </c>
      <c r="Z114" s="72"/>
      <c r="AA114" s="77">
        <f t="shared" si="56"/>
        <v>0</v>
      </c>
      <c r="AB114" s="72"/>
      <c r="AC114" s="77">
        <f t="shared" si="2"/>
        <v>0</v>
      </c>
      <c r="AD114" s="72"/>
      <c r="AE114" s="77">
        <f t="shared" si="3"/>
        <v>0</v>
      </c>
      <c r="AF114" s="72"/>
      <c r="AG114" s="77">
        <f>IF(AF114=$AF$66,$AF$67,0)</f>
        <v>0</v>
      </c>
      <c r="AH114" s="72"/>
      <c r="AI114" s="77">
        <f t="shared" si="17"/>
        <v>0</v>
      </c>
      <c r="AJ114" s="72"/>
      <c r="AK114" s="77">
        <f t="shared" si="18"/>
        <v>0</v>
      </c>
      <c r="AL114" s="72"/>
      <c r="AM114" s="77">
        <f t="shared" si="5"/>
        <v>0</v>
      </c>
      <c r="AN114" s="70"/>
      <c r="AO114" s="77">
        <f t="shared" si="6"/>
        <v>0</v>
      </c>
      <c r="AP114" s="70"/>
      <c r="AQ114" s="77">
        <f t="shared" si="19"/>
        <v>0</v>
      </c>
      <c r="AR114" s="78"/>
      <c r="AS114" s="77">
        <f t="shared" si="20"/>
        <v>0</v>
      </c>
      <c r="AT114" s="78"/>
      <c r="AU114" s="77">
        <f t="shared" si="21"/>
        <v>0</v>
      </c>
      <c r="AV114" s="78"/>
      <c r="AW114" s="77">
        <f t="shared" si="22"/>
        <v>0</v>
      </c>
      <c r="AX114" s="78"/>
      <c r="AY114" s="77">
        <f t="shared" si="23"/>
        <v>0</v>
      </c>
      <c r="AZ114" s="78"/>
      <c r="BA114" s="77">
        <f t="shared" si="24"/>
        <v>0</v>
      </c>
      <c r="BB114" s="78"/>
      <c r="BC114" s="77">
        <f t="shared" si="25"/>
        <v>0</v>
      </c>
      <c r="BD114" s="78"/>
      <c r="BE114" s="77">
        <f t="shared" si="26"/>
        <v>0</v>
      </c>
      <c r="BF114" s="78"/>
      <c r="BG114" s="77">
        <f t="shared" si="27"/>
        <v>0</v>
      </c>
      <c r="BH114" s="78"/>
      <c r="BI114" s="77">
        <f t="shared" si="28"/>
        <v>0</v>
      </c>
      <c r="BJ114" s="78"/>
      <c r="BK114" s="77">
        <f t="shared" si="29"/>
        <v>0</v>
      </c>
      <c r="BL114" s="78"/>
      <c r="BM114" s="77">
        <f t="shared" si="30"/>
        <v>0</v>
      </c>
      <c r="BN114" s="78"/>
      <c r="BO114" s="77">
        <f t="shared" si="31"/>
        <v>0</v>
      </c>
      <c r="BP114" s="78"/>
      <c r="BQ114" s="77">
        <f t="shared" si="32"/>
        <v>0</v>
      </c>
      <c r="BR114" s="78"/>
      <c r="BS114" s="77">
        <f t="shared" si="33"/>
        <v>0</v>
      </c>
      <c r="BT114" s="78"/>
      <c r="BU114" s="77">
        <f t="shared" si="34"/>
        <v>0</v>
      </c>
      <c r="BV114" s="78"/>
      <c r="BW114" s="128">
        <f t="shared" si="35"/>
        <v>0</v>
      </c>
      <c r="BX114" s="78"/>
      <c r="BY114" s="128">
        <f t="shared" si="36"/>
        <v>0</v>
      </c>
      <c r="BZ114" s="78"/>
      <c r="CA114" s="128">
        <f t="shared" si="37"/>
        <v>0</v>
      </c>
      <c r="CB114" s="78"/>
      <c r="CC114" s="128">
        <f t="shared" si="38"/>
        <v>0</v>
      </c>
      <c r="CD114" s="78"/>
      <c r="CE114" s="128">
        <f t="shared" si="39"/>
        <v>0</v>
      </c>
      <c r="CF114" s="78"/>
      <c r="CG114" s="128"/>
      <c r="CH114" s="73">
        <f t="shared" si="40"/>
        <v>0</v>
      </c>
      <c r="CI114" s="74">
        <f t="shared" si="41"/>
        <v>0</v>
      </c>
      <c r="CJ114" s="75">
        <f t="shared" si="42"/>
        <v>2</v>
      </c>
      <c r="CK114" s="75">
        <f t="shared" si="43"/>
        <v>0</v>
      </c>
      <c r="CL114" s="5">
        <f t="shared" si="7"/>
        <v>0</v>
      </c>
      <c r="CM114" s="333">
        <f t="shared" si="44"/>
        <v>0</v>
      </c>
      <c r="CN114" s="334">
        <f t="shared" si="45"/>
        <v>0</v>
      </c>
      <c r="CO114" s="335"/>
      <c r="CP114" s="149">
        <f t="shared" si="46"/>
        <v>0</v>
      </c>
      <c r="CQ114" s="156">
        <f t="shared" si="47"/>
        <v>0</v>
      </c>
      <c r="CR114" s="168">
        <f t="shared" si="48"/>
        <v>0</v>
      </c>
      <c r="CS114" s="169">
        <f t="shared" si="49"/>
        <v>0</v>
      </c>
      <c r="CT114" s="162">
        <f t="shared" si="50"/>
        <v>0</v>
      </c>
      <c r="CU114" s="159">
        <f t="shared" si="51"/>
        <v>0</v>
      </c>
      <c r="CV114" s="175">
        <f t="shared" si="52"/>
        <v>0</v>
      </c>
      <c r="CW114" s="156">
        <f t="shared" si="53"/>
        <v>0</v>
      </c>
      <c r="CX114" s="322">
        <f t="shared" si="54"/>
        <v>0</v>
      </c>
      <c r="CY114" s="138">
        <f t="shared" si="55"/>
        <v>0</v>
      </c>
      <c r="CZ114" s="49"/>
      <c r="DA114" s="49"/>
      <c r="DB114" s="15"/>
    </row>
    <row r="115" spans="1:106" ht="12.75" customHeight="1" thickBot="1" x14ac:dyDescent="0.25">
      <c r="A115" s="3"/>
      <c r="B115" s="5">
        <v>47</v>
      </c>
      <c r="C115" s="401"/>
      <c r="D115" s="402"/>
      <c r="E115" s="16"/>
      <c r="F115" s="70"/>
      <c r="G115" s="71">
        <f t="shared" si="8"/>
        <v>0</v>
      </c>
      <c r="H115" s="70"/>
      <c r="I115" s="71">
        <f t="shared" si="9"/>
        <v>0</v>
      </c>
      <c r="J115" s="70"/>
      <c r="K115" s="71">
        <f t="shared" si="10"/>
        <v>0</v>
      </c>
      <c r="L115" s="70"/>
      <c r="M115" s="71">
        <f t="shared" si="11"/>
        <v>0</v>
      </c>
      <c r="N115" s="70"/>
      <c r="O115" s="71">
        <f t="shared" si="12"/>
        <v>0</v>
      </c>
      <c r="P115" s="70"/>
      <c r="Q115" s="71">
        <f t="shared" si="13"/>
        <v>0</v>
      </c>
      <c r="R115" s="70"/>
      <c r="S115" s="77">
        <f t="shared" si="14"/>
        <v>0</v>
      </c>
      <c r="T115" s="70"/>
      <c r="U115" s="77">
        <f t="shared" si="15"/>
        <v>0</v>
      </c>
      <c r="V115" s="70"/>
      <c r="W115" s="77">
        <f t="shared" si="16"/>
        <v>0</v>
      </c>
      <c r="X115" s="70"/>
      <c r="Y115" s="77">
        <f t="shared" si="58"/>
        <v>0</v>
      </c>
      <c r="Z115" s="72"/>
      <c r="AA115" s="77">
        <f t="shared" si="56"/>
        <v>0</v>
      </c>
      <c r="AB115" s="72"/>
      <c r="AC115" s="77">
        <f t="shared" si="2"/>
        <v>0</v>
      </c>
      <c r="AD115" s="72"/>
      <c r="AE115" s="77">
        <f t="shared" si="3"/>
        <v>0</v>
      </c>
      <c r="AF115" s="72"/>
      <c r="AG115" s="77">
        <f>IF(AF115=$AF$66,$AF$67,0)</f>
        <v>0</v>
      </c>
      <c r="AH115" s="72"/>
      <c r="AI115" s="77">
        <f t="shared" si="17"/>
        <v>0</v>
      </c>
      <c r="AJ115" s="72"/>
      <c r="AK115" s="77">
        <f t="shared" si="18"/>
        <v>0</v>
      </c>
      <c r="AL115" s="72"/>
      <c r="AM115" s="77">
        <f t="shared" si="5"/>
        <v>0</v>
      </c>
      <c r="AN115" s="70"/>
      <c r="AO115" s="77">
        <f>IF(AN115=$AN$66,$AN$67,0)</f>
        <v>0</v>
      </c>
      <c r="AP115" s="70"/>
      <c r="AQ115" s="77">
        <f>IF(AP115=$AP$66,$AP$67,0)</f>
        <v>0</v>
      </c>
      <c r="AR115" s="78"/>
      <c r="AS115" s="77">
        <f t="shared" si="20"/>
        <v>0</v>
      </c>
      <c r="AT115" s="78"/>
      <c r="AU115" s="77">
        <f t="shared" si="21"/>
        <v>0</v>
      </c>
      <c r="AV115" s="78"/>
      <c r="AW115" s="77">
        <f t="shared" si="22"/>
        <v>0</v>
      </c>
      <c r="AX115" s="78"/>
      <c r="AY115" s="77">
        <f t="shared" si="23"/>
        <v>0</v>
      </c>
      <c r="AZ115" s="78"/>
      <c r="BA115" s="77">
        <f t="shared" si="24"/>
        <v>0</v>
      </c>
      <c r="BB115" s="78"/>
      <c r="BC115" s="77">
        <f t="shared" si="25"/>
        <v>0</v>
      </c>
      <c r="BD115" s="78"/>
      <c r="BE115" s="77">
        <f t="shared" si="26"/>
        <v>0</v>
      </c>
      <c r="BF115" s="78"/>
      <c r="BG115" s="77">
        <f t="shared" si="27"/>
        <v>0</v>
      </c>
      <c r="BH115" s="78"/>
      <c r="BI115" s="77">
        <f t="shared" si="28"/>
        <v>0</v>
      </c>
      <c r="BJ115" s="78"/>
      <c r="BK115" s="77">
        <f t="shared" si="29"/>
        <v>0</v>
      </c>
      <c r="BL115" s="78"/>
      <c r="BM115" s="77">
        <f t="shared" si="30"/>
        <v>0</v>
      </c>
      <c r="BN115" s="78"/>
      <c r="BO115" s="77">
        <f t="shared" si="31"/>
        <v>0</v>
      </c>
      <c r="BP115" s="78"/>
      <c r="BQ115" s="77">
        <f t="shared" si="32"/>
        <v>0</v>
      </c>
      <c r="BR115" s="78"/>
      <c r="BS115" s="77">
        <f t="shared" si="33"/>
        <v>0</v>
      </c>
      <c r="BT115" s="78"/>
      <c r="BU115" s="77">
        <f t="shared" si="34"/>
        <v>0</v>
      </c>
      <c r="BV115" s="78"/>
      <c r="BW115" s="128">
        <f t="shared" si="35"/>
        <v>0</v>
      </c>
      <c r="BX115" s="78"/>
      <c r="BY115" s="128">
        <f t="shared" si="36"/>
        <v>0</v>
      </c>
      <c r="BZ115" s="78"/>
      <c r="CA115" s="128">
        <f t="shared" si="37"/>
        <v>0</v>
      </c>
      <c r="CB115" s="78"/>
      <c r="CC115" s="128">
        <f t="shared" si="38"/>
        <v>0</v>
      </c>
      <c r="CD115" s="78"/>
      <c r="CE115" s="128">
        <f t="shared" si="39"/>
        <v>0</v>
      </c>
      <c r="CF115" s="78"/>
      <c r="CG115" s="128"/>
      <c r="CH115" s="73">
        <f t="shared" si="40"/>
        <v>0</v>
      </c>
      <c r="CI115" s="74">
        <f t="shared" si="41"/>
        <v>0</v>
      </c>
      <c r="CJ115" s="75">
        <f t="shared" si="42"/>
        <v>2</v>
      </c>
      <c r="CK115" s="75">
        <f t="shared" si="43"/>
        <v>0</v>
      </c>
      <c r="CL115" s="5">
        <f t="shared" si="7"/>
        <v>0</v>
      </c>
      <c r="CM115" s="333">
        <f t="shared" si="44"/>
        <v>0</v>
      </c>
      <c r="CN115" s="334">
        <f t="shared" si="45"/>
        <v>0</v>
      </c>
      <c r="CO115" s="335"/>
      <c r="CP115" s="150">
        <f t="shared" si="46"/>
        <v>0</v>
      </c>
      <c r="CQ115" s="157">
        <f>IF($E$69:$E$115="P",IF(CP115&lt;=0.25,"B",IF(CP115&lt;=0.5,"MB",IF(CP115&lt;=0.75,"MA",IF(CP115&lt;=1,"A")))),0)</f>
        <v>0</v>
      </c>
      <c r="CR115" s="170">
        <f t="shared" si="48"/>
        <v>0</v>
      </c>
      <c r="CS115" s="171">
        <f t="shared" si="49"/>
        <v>0</v>
      </c>
      <c r="CT115" s="163">
        <f t="shared" si="50"/>
        <v>0</v>
      </c>
      <c r="CU115" s="160">
        <f t="shared" si="51"/>
        <v>0</v>
      </c>
      <c r="CV115" s="176">
        <f t="shared" si="52"/>
        <v>0</v>
      </c>
      <c r="CW115" s="157">
        <f t="shared" si="53"/>
        <v>0</v>
      </c>
      <c r="CX115" s="323">
        <f t="shared" si="54"/>
        <v>0</v>
      </c>
      <c r="CY115" s="139">
        <f t="shared" si="55"/>
        <v>0</v>
      </c>
      <c r="CZ115" s="49"/>
      <c r="DA115" s="49"/>
      <c r="DB115" s="15"/>
    </row>
    <row r="116" spans="1:106" ht="12.75" customHeight="1" x14ac:dyDescent="0.2">
      <c r="B116" s="9"/>
      <c r="C116" s="485"/>
      <c r="D116" s="485"/>
      <c r="E116" s="20"/>
      <c r="F116" s="336">
        <v>1</v>
      </c>
      <c r="G116" s="337"/>
      <c r="H116" s="336">
        <v>2</v>
      </c>
      <c r="I116" s="336"/>
      <c r="J116" s="336">
        <v>3</v>
      </c>
      <c r="K116" s="336"/>
      <c r="L116" s="336">
        <v>4</v>
      </c>
      <c r="M116" s="336"/>
      <c r="N116" s="336">
        <v>5</v>
      </c>
      <c r="O116" s="336"/>
      <c r="P116" s="336">
        <v>6</v>
      </c>
      <c r="Q116" s="338"/>
      <c r="R116" s="336">
        <v>7</v>
      </c>
      <c r="S116" s="336"/>
      <c r="T116" s="336">
        <v>8</v>
      </c>
      <c r="U116" s="336"/>
      <c r="V116" s="336">
        <v>9</v>
      </c>
      <c r="W116" s="336"/>
      <c r="X116" s="336">
        <v>10</v>
      </c>
      <c r="Y116" s="336"/>
      <c r="Z116" s="336">
        <v>11</v>
      </c>
      <c r="AA116" s="336"/>
      <c r="AB116" s="336">
        <v>12</v>
      </c>
      <c r="AC116" s="336"/>
      <c r="AD116" s="336">
        <v>13</v>
      </c>
      <c r="AE116" s="336"/>
      <c r="AF116" s="336">
        <v>14</v>
      </c>
      <c r="AG116" s="336"/>
      <c r="AH116" s="336">
        <v>15</v>
      </c>
      <c r="AI116" s="336"/>
      <c r="AJ116" s="336">
        <v>16</v>
      </c>
      <c r="AK116" s="336"/>
      <c r="AL116" s="336">
        <v>17</v>
      </c>
      <c r="AM116" s="336"/>
      <c r="AN116" s="336">
        <v>18</v>
      </c>
      <c r="AO116" s="336"/>
      <c r="AP116" s="338">
        <v>19</v>
      </c>
      <c r="AQ116" s="336"/>
      <c r="AR116" s="336">
        <v>20</v>
      </c>
      <c r="AS116" s="336"/>
      <c r="AT116" s="336">
        <v>21</v>
      </c>
      <c r="AU116" s="336"/>
      <c r="AV116" s="336">
        <v>22</v>
      </c>
      <c r="AW116" s="336"/>
      <c r="AX116" s="336">
        <v>23</v>
      </c>
      <c r="AY116" s="336"/>
      <c r="AZ116" s="336">
        <v>24</v>
      </c>
      <c r="BA116" s="336"/>
      <c r="BB116" s="336">
        <v>25</v>
      </c>
      <c r="BC116" s="336"/>
      <c r="BD116" s="336">
        <v>26</v>
      </c>
      <c r="BE116" s="336"/>
      <c r="BF116" s="336">
        <v>27</v>
      </c>
      <c r="BG116" s="336"/>
      <c r="BH116" s="336">
        <v>28</v>
      </c>
      <c r="BI116" s="336"/>
      <c r="BJ116" s="336">
        <v>29</v>
      </c>
      <c r="BK116" s="336"/>
      <c r="BL116" s="336">
        <v>30</v>
      </c>
      <c r="BM116" s="336"/>
      <c r="BN116" s="336">
        <v>31</v>
      </c>
      <c r="BO116" s="336"/>
      <c r="BP116" s="336">
        <v>32</v>
      </c>
      <c r="BQ116" s="336"/>
      <c r="BR116" s="336">
        <v>33</v>
      </c>
      <c r="BS116" s="336"/>
      <c r="BT116" s="338">
        <v>34</v>
      </c>
      <c r="BU116" s="336"/>
      <c r="BV116" s="336">
        <v>35</v>
      </c>
      <c r="BW116" s="336"/>
      <c r="BX116" s="336">
        <v>36</v>
      </c>
      <c r="BY116" s="336"/>
      <c r="BZ116" s="336">
        <v>37</v>
      </c>
      <c r="CA116" s="336"/>
      <c r="CB116" s="336">
        <v>38</v>
      </c>
      <c r="CC116" s="336"/>
      <c r="CD116" s="336">
        <v>39</v>
      </c>
      <c r="CE116" s="336"/>
      <c r="CF116" s="336">
        <v>40</v>
      </c>
      <c r="CG116" s="127"/>
      <c r="CH116" s="9"/>
      <c r="CI116" s="10"/>
      <c r="CJ116" s="10"/>
      <c r="CK116" s="9"/>
      <c r="CL116" s="9"/>
      <c r="CM116" s="15"/>
      <c r="CN116" s="15"/>
      <c r="CO116" s="15"/>
      <c r="CP116" s="15"/>
      <c r="CQ116" s="15"/>
      <c r="CR116" s="15"/>
      <c r="CS116" s="15"/>
      <c r="CT116" s="15"/>
      <c r="CU116" s="15"/>
      <c r="CV116" s="15"/>
      <c r="CW116" s="15"/>
      <c r="CX116" s="15"/>
      <c r="CY116" s="15"/>
      <c r="CZ116" s="15"/>
      <c r="DA116" s="15"/>
    </row>
    <row r="117" spans="1:106" ht="12.75" customHeight="1" x14ac:dyDescent="0.2">
      <c r="B117" s="3"/>
      <c r="C117" s="403" t="s">
        <v>3</v>
      </c>
      <c r="D117" s="486"/>
      <c r="E117" s="404"/>
      <c r="F117" s="85">
        <f>SUMIF($E$69:$E$115,"=P",G69:G115)</f>
        <v>0</v>
      </c>
      <c r="G117" s="85"/>
      <c r="H117" s="85">
        <f>SUMIF($E$69:$E$115,"=P",I69:I115)</f>
        <v>0</v>
      </c>
      <c r="I117" s="85"/>
      <c r="J117" s="84">
        <f>SUMIF($E$69:$E$115,"=P",K69:K115)</f>
        <v>0</v>
      </c>
      <c r="K117" s="84"/>
      <c r="L117" s="85">
        <f>SUMIF($E$69:$E$115,"=P",M69:M115)</f>
        <v>0</v>
      </c>
      <c r="M117" s="85"/>
      <c r="N117" s="86">
        <f>SUMIF($E$69:$E$115,"=P",O69:O115)</f>
        <v>0</v>
      </c>
      <c r="O117" s="86"/>
      <c r="P117" s="86">
        <f>SUMIF($E$69:$E$115,"=P",Q69:Q115)</f>
        <v>0</v>
      </c>
      <c r="Q117" s="86"/>
      <c r="R117" s="86">
        <f>SUMIF($E$69:$E$115,"=P",S69:S115)</f>
        <v>0</v>
      </c>
      <c r="S117" s="86"/>
      <c r="T117" s="86">
        <f>SUMIF($E$69:$E$115,"=P",U69:U115)</f>
        <v>0</v>
      </c>
      <c r="U117" s="86"/>
      <c r="V117" s="86">
        <f>SUMIF($E$69:$E$115,"=P",W69:W115)</f>
        <v>0</v>
      </c>
      <c r="W117" s="86"/>
      <c r="X117" s="86">
        <f>SUMIF($E$69:$E$115,"=P",Y69:Y115)</f>
        <v>0</v>
      </c>
      <c r="Y117" s="85"/>
      <c r="Z117" s="85">
        <f>SUMIF($E$69:$E$115,"=P",AA69:AA115)</f>
        <v>0</v>
      </c>
      <c r="AA117" s="85"/>
      <c r="AB117" s="85">
        <f>SUMIF($E$69:$E$115,"=P",AC69:AC115)</f>
        <v>0</v>
      </c>
      <c r="AC117" s="85"/>
      <c r="AD117" s="85">
        <f>SUMIF($E$69:$E$115,"=P",AE69:AE115)</f>
        <v>0</v>
      </c>
      <c r="AE117" s="85"/>
      <c r="AF117" s="85">
        <f>SUMIF($E$69:$E$115,"=P",AG69:AG115)</f>
        <v>0</v>
      </c>
      <c r="AG117" s="85"/>
      <c r="AH117" s="85">
        <f>SUMIF($E$69:$E$115,"=P",AI69:AI115)</f>
        <v>0</v>
      </c>
      <c r="AI117" s="85"/>
      <c r="AJ117" s="85">
        <f>SUMIF($E$69:$E$115,"=P",AK69:AK115)</f>
        <v>0</v>
      </c>
      <c r="AK117" s="85"/>
      <c r="AL117" s="85">
        <f>SUMIF($E$69:$E$115,"=P",AM69:AM115)</f>
        <v>0</v>
      </c>
      <c r="AM117" s="85"/>
      <c r="AN117" s="85">
        <f>SUMIF($E$69:$E$115,"=P",AO69:AO115)</f>
        <v>0</v>
      </c>
      <c r="AO117" s="85"/>
      <c r="AP117" s="85">
        <f>SUMIF($E$69:$E$115,"=P",AQ69:AQ115)</f>
        <v>0</v>
      </c>
      <c r="AQ117" s="84"/>
      <c r="AR117" s="84">
        <f>SUMIF($E$69:$E$115,"=P",AS69:AS115)</f>
        <v>0</v>
      </c>
      <c r="AS117" s="84"/>
      <c r="AT117" s="84">
        <f>SUMIF($E$69:$E$115,"=P",AU69:AU115)</f>
        <v>0</v>
      </c>
      <c r="AU117" s="84"/>
      <c r="AV117" s="84">
        <f>SUMIF($E$69:$E$115,"=P",AW69:AW115)</f>
        <v>0</v>
      </c>
      <c r="AW117" s="84"/>
      <c r="AX117" s="84">
        <f>SUMIF($E$69:$E$115,"=P",AY69:AY115)</f>
        <v>0</v>
      </c>
      <c r="AY117" s="84"/>
      <c r="AZ117" s="84">
        <f>SUMIF($E$69:$E$115,"=P",BA69:BA115)</f>
        <v>0</v>
      </c>
      <c r="BA117" s="84"/>
      <c r="BB117" s="84">
        <f>SUMIF($E$69:$E$115,"=P",BC69:BC115)</f>
        <v>0</v>
      </c>
      <c r="BC117" s="84"/>
      <c r="BD117" s="84">
        <f>SUMIF($E$69:$E$115,"=P",BE69:BE115)</f>
        <v>0</v>
      </c>
      <c r="BE117" s="84"/>
      <c r="BF117" s="84">
        <f>SUMIF($E$69:$E$115,"=P",BG69:BG115)</f>
        <v>0</v>
      </c>
      <c r="BG117" s="84"/>
      <c r="BH117" s="84">
        <f>SUMIF($E$69:$E$115,"=P",BI69:BI115)</f>
        <v>0</v>
      </c>
      <c r="BI117" s="84"/>
      <c r="BJ117" s="84">
        <f>SUMIF($E$69:$E$115,"=P",BK69:BK115)</f>
        <v>0</v>
      </c>
      <c r="BK117" s="84"/>
      <c r="BL117" s="84">
        <f>SUMIF($E$69:$E$115,"=P",BM69:BM115)</f>
        <v>0</v>
      </c>
      <c r="BM117" s="84"/>
      <c r="BN117" s="84">
        <f>SUMIF($E$69:$E$115,"=P",BO69:BO115)</f>
        <v>0</v>
      </c>
      <c r="BO117" s="84"/>
      <c r="BP117" s="84">
        <f>SUMIF($E$69:$E$115,"=P",BQ69:BQ115)</f>
        <v>0</v>
      </c>
      <c r="BQ117" s="84"/>
      <c r="BR117" s="84">
        <f>SUMIF($E$69:$E$115,"=P",BS69:BS115)</f>
        <v>0</v>
      </c>
      <c r="BS117" s="84"/>
      <c r="BT117" s="84">
        <f>SUMIF($E$69:$E$115,"=P",BU69:BU115)</f>
        <v>0</v>
      </c>
      <c r="BU117" s="84"/>
      <c r="BV117" s="84">
        <f>SUMIF($E$69:$E$115,"=P",BW69:BW115)</f>
        <v>0</v>
      </c>
      <c r="BW117" s="84"/>
      <c r="BX117" s="84">
        <f>SUMIF($E$69:$E$115,"=P",BY69:BY115)</f>
        <v>0</v>
      </c>
      <c r="BY117" s="84"/>
      <c r="BZ117" s="84">
        <f>SUMIF($E$69:$E$115,"=P",CA69:CA115)</f>
        <v>0</v>
      </c>
      <c r="CA117" s="84"/>
      <c r="CB117" s="84">
        <f>SUMIF($E$69:$E$115,"=P",CC69:CC115)</f>
        <v>0</v>
      </c>
      <c r="CC117" s="84"/>
      <c r="CD117" s="86">
        <f>SUMIF($E$69:$E$115,"=P",CE69:CE115)</f>
        <v>0</v>
      </c>
      <c r="CE117" s="86"/>
      <c r="CF117" s="86">
        <f>SUMIF($E$69:$E$115,"=P",CF69:CF115)</f>
        <v>0</v>
      </c>
      <c r="CG117" s="85"/>
      <c r="CH117" s="6"/>
      <c r="CI117" s="11" t="s">
        <v>29</v>
      </c>
      <c r="CJ117" s="11" t="s">
        <v>28</v>
      </c>
      <c r="CK117" s="115"/>
      <c r="CL117" s="8"/>
      <c r="CM117" s="15"/>
      <c r="CN117" s="15"/>
      <c r="CO117" s="15"/>
      <c r="CP117" s="15"/>
      <c r="CQ117" s="15"/>
      <c r="CR117" s="15"/>
      <c r="CS117" s="15"/>
      <c r="CT117" s="15"/>
      <c r="CU117" s="15"/>
      <c r="CV117" s="15"/>
      <c r="CW117" s="15"/>
      <c r="CX117" s="15"/>
      <c r="CY117" s="15"/>
      <c r="CZ117" s="15"/>
      <c r="DA117" s="15"/>
    </row>
    <row r="118" spans="1:106" ht="12.75" customHeight="1" x14ac:dyDescent="0.2">
      <c r="B118" s="3"/>
      <c r="C118" s="480" t="s">
        <v>33</v>
      </c>
      <c r="D118" s="480"/>
      <c r="E118" s="480"/>
      <c r="F118" s="87" t="e">
        <f>(F117*100)/(C18*F11)</f>
        <v>#DIV/0!</v>
      </c>
      <c r="G118" s="88"/>
      <c r="H118" s="87" t="e">
        <f>(H117*100)/(C19*F11)</f>
        <v>#DIV/0!</v>
      </c>
      <c r="I118" s="87"/>
      <c r="J118" s="87" t="e">
        <f>(J117*100)/(C20*F11)</f>
        <v>#DIV/0!</v>
      </c>
      <c r="K118" s="87"/>
      <c r="L118" s="87" t="e">
        <f>(L117*100)/(C21*F11)</f>
        <v>#DIV/0!</v>
      </c>
      <c r="M118" s="87"/>
      <c r="N118" s="87" t="e">
        <f>(N117*100)/(C22*F11)</f>
        <v>#DIV/0!</v>
      </c>
      <c r="O118" s="87"/>
      <c r="P118" s="87" t="e">
        <f>(P117*100)/(C23*F11)</f>
        <v>#DIV/0!</v>
      </c>
      <c r="Q118" s="87"/>
      <c r="R118" s="87" t="e">
        <f>(R117*100)/(C24*F11)</f>
        <v>#DIV/0!</v>
      </c>
      <c r="S118" s="87"/>
      <c r="T118" s="87" t="e">
        <f>(T117*100)/(C25*F11)</f>
        <v>#DIV/0!</v>
      </c>
      <c r="U118" s="87"/>
      <c r="V118" s="87" t="e">
        <f>(V117*100)/(C26*F11)</f>
        <v>#DIV/0!</v>
      </c>
      <c r="W118" s="87"/>
      <c r="X118" s="87" t="e">
        <f>(X117*100)/(C27*F11)</f>
        <v>#DIV/0!</v>
      </c>
      <c r="Y118" s="87"/>
      <c r="Z118" s="87" t="e">
        <f>(Z117*100)/(C28*F11)</f>
        <v>#DIV/0!</v>
      </c>
      <c r="AA118" s="87"/>
      <c r="AB118" s="87" t="e">
        <f>(AB117*100)/(C29*F11)</f>
        <v>#DIV/0!</v>
      </c>
      <c r="AC118" s="87"/>
      <c r="AD118" s="87" t="e">
        <f>(AD117*100)/(C30*F11)</f>
        <v>#DIV/0!</v>
      </c>
      <c r="AE118" s="87"/>
      <c r="AF118" s="87" t="e">
        <f>(AF117*100)/(C31*F11)</f>
        <v>#DIV/0!</v>
      </c>
      <c r="AG118" s="87"/>
      <c r="AH118" s="87" t="e">
        <f>(AH117*100)/(C32*F11)</f>
        <v>#DIV/0!</v>
      </c>
      <c r="AI118" s="87"/>
      <c r="AJ118" s="87" t="e">
        <f>(AJ117*100)/(C33*F11)</f>
        <v>#DIV/0!</v>
      </c>
      <c r="AK118" s="87"/>
      <c r="AL118" s="87" t="e">
        <f>(AL117*100)/(C34*F11)</f>
        <v>#DIV/0!</v>
      </c>
      <c r="AM118" s="87"/>
      <c r="AN118" s="87" t="e">
        <f>(AN117*100)/(C35*F11)</f>
        <v>#DIV/0!</v>
      </c>
      <c r="AO118" s="87"/>
      <c r="AP118" s="87" t="e">
        <f>(AP117*100)/(C36*F11)</f>
        <v>#DIV/0!</v>
      </c>
      <c r="AQ118" s="87"/>
      <c r="AR118" s="87" t="e">
        <f>(AR117*100)/(C37*F11)</f>
        <v>#DIV/0!</v>
      </c>
      <c r="AS118" s="87"/>
      <c r="AT118" s="87" t="e">
        <f>(AT117*100)/(C38*F11)</f>
        <v>#DIV/0!</v>
      </c>
      <c r="AU118" s="87"/>
      <c r="AV118" s="87" t="e">
        <f>(AV117*100)/(C39*F11)</f>
        <v>#DIV/0!</v>
      </c>
      <c r="AW118" s="87"/>
      <c r="AX118" s="87" t="e">
        <f>(AX117*100)/(C40*F11)</f>
        <v>#DIV/0!</v>
      </c>
      <c r="AY118" s="87"/>
      <c r="AZ118" s="87" t="e">
        <f>(AZ117*100)/(C41*F11)</f>
        <v>#DIV/0!</v>
      </c>
      <c r="BA118" s="87"/>
      <c r="BB118" s="87" t="e">
        <f>(BB117*100)/(C42*F11)</f>
        <v>#DIV/0!</v>
      </c>
      <c r="BC118" s="87"/>
      <c r="BD118" s="87" t="e">
        <f>(BD117*100)/(C43*F11)</f>
        <v>#DIV/0!</v>
      </c>
      <c r="BE118" s="87"/>
      <c r="BF118" s="87" t="e">
        <f>(BF117*100)/(C44*F11)</f>
        <v>#DIV/0!</v>
      </c>
      <c r="BG118" s="87"/>
      <c r="BH118" s="87" t="e">
        <f>(BH117*100)/(C45*F11)</f>
        <v>#DIV/0!</v>
      </c>
      <c r="BI118" s="87"/>
      <c r="BJ118" s="87" t="e">
        <f>(BJ117*100)/(C46*F11)</f>
        <v>#DIV/0!</v>
      </c>
      <c r="BK118" s="87"/>
      <c r="BL118" s="87" t="e">
        <f>(BL117*100)/(C47*F11)</f>
        <v>#DIV/0!</v>
      </c>
      <c r="BM118" s="87"/>
      <c r="BN118" s="87" t="e">
        <f>(BN117*100)/(C48*F11)</f>
        <v>#DIV/0!</v>
      </c>
      <c r="BO118" s="87"/>
      <c r="BP118" s="87" t="e">
        <f>(BP117*100)/(C49*F11)</f>
        <v>#DIV/0!</v>
      </c>
      <c r="BQ118" s="87"/>
      <c r="BR118" s="87" t="e">
        <f>(BR117*100)/(C50*F11)</f>
        <v>#DIV/0!</v>
      </c>
      <c r="BS118" s="87"/>
      <c r="BT118" s="87" t="e">
        <f>(BT117*100)/(C51*F11)</f>
        <v>#DIV/0!</v>
      </c>
      <c r="BU118" s="87"/>
      <c r="BV118" s="87" t="e">
        <f>(BV117*100)/(C52*F11)</f>
        <v>#DIV/0!</v>
      </c>
      <c r="BW118" s="87"/>
      <c r="BX118" s="87" t="e">
        <f>(BX117*100)/(C53*F11)</f>
        <v>#DIV/0!</v>
      </c>
      <c r="BY118" s="87"/>
      <c r="BZ118" s="87" t="e">
        <f>(BZ117*100)/(C54*F11)</f>
        <v>#DIV/0!</v>
      </c>
      <c r="CA118" s="87"/>
      <c r="CB118" s="87" t="e">
        <f>(CB117*100)/(C55*F11)</f>
        <v>#DIV/0!</v>
      </c>
      <c r="CC118" s="87"/>
      <c r="CD118" s="87" t="e">
        <f>(CD117*100)/(C56*F11)</f>
        <v>#DIV/0!</v>
      </c>
      <c r="CE118" s="87"/>
      <c r="CF118" s="87" t="e">
        <f>(CF117*100)/(C57*F11)</f>
        <v>#DIV/0!</v>
      </c>
      <c r="CG118" s="87"/>
      <c r="CH118" s="6"/>
      <c r="CI118" s="12" t="e">
        <f>SUM(CI69:CI115)/COUNTIF(CI69:CI115,"&gt;0")</f>
        <v>#DIV/0!</v>
      </c>
      <c r="CJ118" s="13" t="e">
        <f>SUMIF($E$69:$E$115,"=P",$CJ$69:$CJ$115)/COUNTIF($E$69:$E$115,"=P")</f>
        <v>#DIV/0!</v>
      </c>
      <c r="CK118" s="116"/>
      <c r="CL118" s="8"/>
      <c r="CM118" s="15"/>
      <c r="CN118" s="15"/>
      <c r="CO118" s="15"/>
      <c r="CP118" s="15"/>
      <c r="CQ118" s="15"/>
      <c r="CR118" s="15"/>
      <c r="CS118" s="15"/>
      <c r="CT118" s="15"/>
      <c r="CU118" s="15"/>
      <c r="CV118" s="15"/>
      <c r="CW118" s="15"/>
      <c r="CX118" s="15"/>
      <c r="CY118" s="15"/>
      <c r="CZ118" s="15"/>
      <c r="DA118" s="15"/>
    </row>
    <row r="119" spans="1:106" s="38" customFormat="1" ht="12.75" customHeight="1" x14ac:dyDescent="0.2">
      <c r="C119" s="481"/>
      <c r="D119" s="482"/>
      <c r="E119" s="482"/>
      <c r="F119" s="89"/>
      <c r="G119" s="90"/>
      <c r="H119" s="90"/>
      <c r="I119" s="90"/>
      <c r="J119" s="90"/>
      <c r="K119" s="90"/>
      <c r="L119" s="90"/>
      <c r="M119" s="201"/>
      <c r="N119" s="489"/>
      <c r="O119" s="490"/>
      <c r="P119" s="490"/>
      <c r="Q119" s="490"/>
      <c r="R119" s="490"/>
      <c r="S119" s="490"/>
      <c r="T119" s="490"/>
      <c r="U119" s="490"/>
      <c r="V119" s="490"/>
      <c r="W119" s="490"/>
      <c r="X119" s="201"/>
      <c r="Y119" s="200"/>
      <c r="Z119" s="200"/>
      <c r="AA119" s="200"/>
      <c r="AB119" s="200"/>
      <c r="AC119" s="200"/>
      <c r="AD119" s="200"/>
      <c r="AE119" s="200"/>
      <c r="AF119" s="200"/>
      <c r="AG119" s="200"/>
      <c r="AH119" s="200"/>
      <c r="AI119" s="200"/>
      <c r="AJ119" s="200"/>
      <c r="AK119" s="200"/>
      <c r="AL119" s="200"/>
      <c r="AM119" s="200"/>
      <c r="AN119" s="201"/>
      <c r="AO119" s="489"/>
      <c r="AP119" s="490"/>
      <c r="AQ119" s="490"/>
      <c r="AR119" s="490"/>
      <c r="AS119" s="490"/>
      <c r="AT119" s="490"/>
      <c r="AU119" s="490"/>
      <c r="AV119" s="490"/>
      <c r="AW119" s="490"/>
      <c r="AX119" s="490"/>
      <c r="AY119" s="490"/>
      <c r="AZ119" s="490"/>
      <c r="BA119" s="490"/>
      <c r="BB119" s="490"/>
      <c r="BC119" s="490"/>
      <c r="BD119" s="490"/>
      <c r="BE119" s="490"/>
      <c r="BF119" s="490"/>
      <c r="BG119" s="490"/>
      <c r="BH119" s="490"/>
      <c r="BI119" s="490"/>
      <c r="BJ119" s="490"/>
      <c r="BK119" s="490"/>
      <c r="BL119" s="490"/>
      <c r="BM119" s="490"/>
      <c r="BN119" s="490"/>
      <c r="BO119" s="490"/>
      <c r="BP119" s="490"/>
      <c r="BQ119" s="490"/>
      <c r="BR119" s="490"/>
      <c r="BS119" s="490"/>
      <c r="BT119" s="490"/>
      <c r="BU119" s="490"/>
      <c r="BV119" s="490"/>
      <c r="BW119" s="490"/>
      <c r="BX119" s="490"/>
      <c r="BY119" s="490"/>
      <c r="BZ119" s="490"/>
      <c r="CA119" s="490"/>
      <c r="CB119" s="490"/>
      <c r="CC119" s="490"/>
      <c r="CD119" s="490"/>
      <c r="CE119" s="201"/>
      <c r="CF119" s="201"/>
      <c r="CG119" s="200"/>
      <c r="CI119" s="15"/>
      <c r="CJ119" s="15"/>
      <c r="CK119" s="15"/>
      <c r="CO119" s="48"/>
      <c r="CP119" s="48"/>
      <c r="CQ119" s="48"/>
      <c r="CR119" s="48"/>
      <c r="CS119" s="48"/>
      <c r="CT119" s="48"/>
      <c r="CU119" s="48"/>
      <c r="CV119" s="48"/>
      <c r="CW119" s="48"/>
      <c r="CX119" s="48"/>
      <c r="CY119" s="48"/>
      <c r="CZ119" s="48"/>
      <c r="DA119" s="48"/>
      <c r="DB119" s="48"/>
    </row>
    <row r="120" spans="1:106" ht="12.75" customHeight="1" x14ac:dyDescent="0.25">
      <c r="C120" s="492" t="s">
        <v>35</v>
      </c>
      <c r="D120" s="493"/>
      <c r="E120" s="494"/>
      <c r="F120" s="92" t="e">
        <f>AVERAGE(F118,H118,BD118)</f>
        <v>#DIV/0!</v>
      </c>
      <c r="G120" s="92"/>
      <c r="H120" s="92" t="e">
        <f>AVERAGE(J118,L118,N118,AN118,AP118,AV118,BN118)</f>
        <v>#DIV/0!</v>
      </c>
      <c r="I120" s="92"/>
      <c r="J120" s="92" t="e">
        <f>AVERAGE(P118)</f>
        <v>#DIV/0!</v>
      </c>
      <c r="K120" s="92"/>
      <c r="L120" s="92" t="e">
        <f>AVERAGE(R118)</f>
        <v>#DIV/0!</v>
      </c>
      <c r="M120" s="92"/>
      <c r="N120" s="92" t="e">
        <f>AVERAGE(T118)</f>
        <v>#DIV/0!</v>
      </c>
      <c r="O120" s="92"/>
      <c r="P120" s="92" t="e">
        <f>AVERAGE(V118)</f>
        <v>#DIV/0!</v>
      </c>
      <c r="Q120" s="92"/>
      <c r="R120" s="92" t="e">
        <f>AVERAGE(X118)</f>
        <v>#DIV/0!</v>
      </c>
      <c r="S120" s="92"/>
      <c r="T120" s="92" t="e">
        <f>AVERAGE(Z118,AD118)</f>
        <v>#DIV/0!</v>
      </c>
      <c r="U120" s="92"/>
      <c r="V120" s="92" t="e">
        <f>AVERAGE(AB118,AH118,AJ118)</f>
        <v>#DIV/0!</v>
      </c>
      <c r="W120" s="92"/>
      <c r="X120" s="92" t="e">
        <f>AVERAGE(AF118)</f>
        <v>#DIV/0!</v>
      </c>
      <c r="Y120" s="92"/>
      <c r="Z120" s="92" t="e">
        <f>AVERAGE(AL118)</f>
        <v>#DIV/0!</v>
      </c>
      <c r="AA120" s="92"/>
      <c r="AB120" s="92" t="e">
        <f>AVERAGE(AR118)</f>
        <v>#DIV/0!</v>
      </c>
      <c r="AC120" s="92"/>
      <c r="AD120" s="92" t="e">
        <f>AVERAGE(AT118)</f>
        <v>#DIV/0!</v>
      </c>
      <c r="AE120" s="92"/>
      <c r="AF120" s="92" t="e">
        <f>AVERAGE(AX118)</f>
        <v>#DIV/0!</v>
      </c>
      <c r="AG120" s="92"/>
      <c r="AH120" s="92" t="e">
        <f>AVERAGE(AZ118)</f>
        <v>#DIV/0!</v>
      </c>
      <c r="AI120" s="92"/>
      <c r="AJ120" s="92" t="e">
        <f>AVERAGE(BB118)</f>
        <v>#DIV/0!</v>
      </c>
      <c r="AK120" s="92"/>
      <c r="AL120" s="92" t="e">
        <f>AVERAGE(BF118)</f>
        <v>#DIV/0!</v>
      </c>
      <c r="AM120" s="92"/>
      <c r="AN120" s="92" t="e">
        <f>AVERAGE(BH118)</f>
        <v>#DIV/0!</v>
      </c>
      <c r="AO120" s="92"/>
      <c r="AP120" s="92" t="e">
        <f>AVERAGE(BJ118)</f>
        <v>#DIV/0!</v>
      </c>
      <c r="AQ120" s="92"/>
      <c r="AR120" s="92" t="e">
        <f>AVERAGE(BL118)</f>
        <v>#DIV/0!</v>
      </c>
      <c r="AS120" s="92"/>
      <c r="AT120" s="92" t="e">
        <f>AVERAGE(BR118)</f>
        <v>#DIV/0!</v>
      </c>
      <c r="AU120" s="92"/>
      <c r="AV120" s="92" t="e">
        <f>AVERAGE(BT118,BX118)</f>
        <v>#DIV/0!</v>
      </c>
      <c r="AW120" s="92"/>
      <c r="AX120" s="92" t="e">
        <f>AVERAGE(BV118)</f>
        <v>#DIV/0!</v>
      </c>
      <c r="AY120" s="92"/>
      <c r="AZ120" s="92" t="e">
        <f>AVERAGE(BZ118)</f>
        <v>#DIV/0!</v>
      </c>
      <c r="BA120" s="92"/>
      <c r="BB120" s="92" t="e">
        <f>AVERAGE(CB118)</f>
        <v>#DIV/0!</v>
      </c>
      <c r="BC120" s="92"/>
      <c r="BD120" s="92" t="e">
        <f>AVERAGE(CD118)</f>
        <v>#DIV/0!</v>
      </c>
      <c r="BE120" s="92"/>
      <c r="BF120" s="92" t="e">
        <f>AVERAGE(CF118)</f>
        <v>#DIV/0!</v>
      </c>
      <c r="BG120" s="142"/>
      <c r="BH120" s="98"/>
      <c r="BI120" s="98"/>
      <c r="BJ120" s="98"/>
      <c r="BK120" s="98"/>
      <c r="BL120" s="98"/>
      <c r="BM120" s="98"/>
      <c r="BN120" s="98"/>
      <c r="BO120" s="98"/>
      <c r="BP120" s="98"/>
      <c r="BQ120" s="98"/>
      <c r="BR120" s="98"/>
      <c r="BS120" s="98"/>
      <c r="BT120" s="98"/>
      <c r="BU120" s="98"/>
      <c r="BV120" s="98"/>
      <c r="BW120" s="98"/>
      <c r="BX120" s="98"/>
      <c r="BY120" s="98"/>
      <c r="BZ120" s="98"/>
      <c r="CA120" s="98"/>
      <c r="CB120" s="98"/>
      <c r="CC120" s="98"/>
      <c r="CD120" s="98"/>
      <c r="CE120" s="98"/>
      <c r="CF120" s="98"/>
      <c r="CG120" s="98"/>
      <c r="CL120" s="57"/>
      <c r="CM120" s="57"/>
      <c r="CN120" s="57"/>
      <c r="CO120" s="57"/>
      <c r="CP120" s="483"/>
      <c r="CQ120" s="484"/>
      <c r="CR120" s="484"/>
      <c r="CS120" s="484"/>
      <c r="CT120" s="484"/>
      <c r="CU120" s="484"/>
      <c r="CV120" s="484"/>
      <c r="CW120" s="484"/>
      <c r="CX120" s="196"/>
      <c r="CY120" s="196"/>
    </row>
    <row r="121" spans="1:106" ht="12.75" customHeight="1" x14ac:dyDescent="0.25">
      <c r="C121" s="42"/>
      <c r="D121" s="42"/>
      <c r="E121" s="43"/>
      <c r="F121" s="496"/>
      <c r="G121" s="496"/>
      <c r="H121" s="496"/>
      <c r="I121" s="197"/>
      <c r="J121" s="94"/>
      <c r="K121" s="94"/>
      <c r="L121" s="94"/>
      <c r="M121" s="94"/>
      <c r="N121" s="94"/>
      <c r="O121" s="94"/>
      <c r="P121" s="94"/>
      <c r="Q121" s="94"/>
      <c r="R121" s="94"/>
      <c r="S121" s="94"/>
      <c r="T121" s="94"/>
      <c r="U121" s="95"/>
      <c r="V121" s="144"/>
      <c r="W121" s="95"/>
      <c r="X121" s="95"/>
      <c r="Y121" s="95"/>
      <c r="Z121" s="95"/>
      <c r="AA121" s="95"/>
      <c r="AB121" s="95"/>
      <c r="AC121" s="95"/>
      <c r="AD121" s="95"/>
      <c r="AE121" s="95"/>
      <c r="AF121" s="95"/>
      <c r="AG121" s="95"/>
      <c r="AH121" s="95"/>
      <c r="AI121" s="95"/>
      <c r="AJ121" s="95"/>
      <c r="AK121" s="95"/>
      <c r="AL121" s="95"/>
      <c r="AM121" s="95"/>
      <c r="AN121" s="95"/>
      <c r="AO121" s="95"/>
      <c r="AP121" s="96"/>
      <c r="AQ121" s="96"/>
      <c r="AR121" s="145"/>
      <c r="AS121" s="96"/>
      <c r="AT121" s="96"/>
      <c r="AU121" s="96"/>
      <c r="AV121" s="96"/>
      <c r="AW121" s="96"/>
      <c r="AX121" s="96"/>
      <c r="AY121" s="96"/>
      <c r="AZ121" s="96"/>
      <c r="BA121" s="96"/>
      <c r="BB121" s="96"/>
      <c r="BC121" s="96"/>
      <c r="BD121" s="96"/>
      <c r="BE121" s="96"/>
      <c r="BF121" s="96"/>
      <c r="BG121" s="96"/>
      <c r="BH121" s="96"/>
      <c r="BI121" s="96"/>
      <c r="BJ121" s="96"/>
      <c r="BK121" s="96"/>
      <c r="BL121" s="96"/>
      <c r="BM121" s="96"/>
      <c r="BN121" s="96"/>
      <c r="BO121" s="96"/>
      <c r="BP121" s="96"/>
      <c r="BQ121" s="96"/>
      <c r="BR121" s="96"/>
      <c r="BS121" s="96"/>
      <c r="BT121" s="96"/>
      <c r="BU121" s="96"/>
      <c r="BV121" s="96"/>
      <c r="BW121" s="96"/>
      <c r="BX121" s="96"/>
      <c r="BY121" s="96"/>
      <c r="BZ121" s="96"/>
      <c r="CA121" s="96"/>
      <c r="CB121" s="96"/>
      <c r="CC121" s="96"/>
      <c r="CD121" s="96"/>
      <c r="CE121" s="96"/>
      <c r="CF121" s="96"/>
      <c r="CG121" s="96"/>
      <c r="CL121" s="57"/>
      <c r="CM121" s="57"/>
      <c r="CN121" s="57"/>
      <c r="CO121" s="57"/>
      <c r="CP121" s="491"/>
      <c r="CQ121" s="491"/>
      <c r="CR121" s="491"/>
      <c r="CS121" s="491"/>
      <c r="CT121" s="491"/>
      <c r="CU121" s="491"/>
      <c r="CV121" s="195"/>
      <c r="CW121" s="195"/>
      <c r="CX121" s="195"/>
      <c r="CY121" s="195"/>
    </row>
    <row r="122" spans="1:106" ht="12.75" customHeight="1" x14ac:dyDescent="0.25">
      <c r="C122" s="492" t="s">
        <v>41</v>
      </c>
      <c r="D122" s="493"/>
      <c r="E122" s="494"/>
      <c r="F122" s="92" t="e">
        <f>AVERAGE(AT118,AX118)</f>
        <v>#DIV/0!</v>
      </c>
      <c r="G122" s="97"/>
      <c r="H122" s="92" t="e">
        <f>AVERAGE(CF118)</f>
        <v>#DIV/0!</v>
      </c>
      <c r="I122" s="92"/>
      <c r="J122" s="92" t="e">
        <f>AVERAGE(R118,X118,Z118,AD118:AF118,AL118,BF118,BJ118,BP118,CB118)</f>
        <v>#DIV/0!</v>
      </c>
      <c r="K122" s="92"/>
      <c r="L122" s="92" t="e">
        <f>AVERAGE(F118:P118,T118:V118,AB118,AH118:AJ118,AN118:AR118,AV118,AZ118,BB118:BD118,BH118,BL118:BN118,BR118:BZ118,CD118)</f>
        <v>#DIV/0!</v>
      </c>
      <c r="M122" s="98"/>
      <c r="N122" s="92" t="e">
        <f>L122</f>
        <v>#DIV/0!</v>
      </c>
      <c r="O122" s="95"/>
      <c r="P122" s="95"/>
      <c r="Q122" s="95"/>
      <c r="R122" s="95"/>
      <c r="S122" s="95"/>
      <c r="T122" s="95"/>
      <c r="U122" s="98"/>
      <c r="V122" s="95"/>
      <c r="W122" s="98"/>
      <c r="X122" s="94"/>
      <c r="Y122" s="94"/>
      <c r="Z122" s="94"/>
      <c r="AA122" s="94"/>
      <c r="AB122" s="94"/>
      <c r="AC122" s="94"/>
      <c r="AD122" s="94"/>
      <c r="AE122" s="94"/>
      <c r="AF122" s="94"/>
      <c r="AG122" s="94"/>
      <c r="AH122" s="94"/>
      <c r="AI122" s="94"/>
      <c r="AJ122" s="94"/>
      <c r="AK122" s="94"/>
      <c r="AL122" s="94"/>
      <c r="AM122" s="94"/>
      <c r="AN122" s="94"/>
      <c r="AO122" s="94"/>
      <c r="AP122" s="96"/>
      <c r="AQ122" s="96"/>
      <c r="AR122" s="96"/>
      <c r="AS122" s="96"/>
      <c r="AT122" s="96"/>
      <c r="AU122" s="96"/>
      <c r="AV122" s="96"/>
      <c r="AW122" s="96"/>
      <c r="AX122" s="96"/>
      <c r="AY122" s="96"/>
      <c r="AZ122" s="96"/>
      <c r="BA122" s="96"/>
      <c r="BB122" s="96"/>
      <c r="BC122" s="96"/>
      <c r="BD122" s="96"/>
      <c r="BE122" s="96"/>
      <c r="BF122" s="96"/>
      <c r="BG122" s="96"/>
      <c r="BH122" s="96"/>
      <c r="BI122" s="96"/>
      <c r="BJ122" s="96"/>
      <c r="BK122" s="96"/>
      <c r="BL122" s="96"/>
      <c r="BM122" s="96"/>
      <c r="BN122" s="96"/>
      <c r="BO122" s="96"/>
      <c r="BP122" s="96"/>
      <c r="BQ122" s="96"/>
      <c r="BR122" s="96"/>
      <c r="BS122" s="96"/>
      <c r="BT122" s="96"/>
      <c r="BU122" s="96"/>
      <c r="BV122" s="96"/>
      <c r="BW122" s="96"/>
      <c r="BX122" s="96"/>
      <c r="BY122" s="96"/>
      <c r="BZ122" s="96"/>
      <c r="CA122" s="96"/>
      <c r="CB122" s="96"/>
      <c r="CC122" s="96"/>
      <c r="CD122" s="96"/>
      <c r="CE122" s="96"/>
      <c r="CF122" s="96"/>
      <c r="CG122" s="96"/>
      <c r="CL122" s="57"/>
      <c r="CM122" s="57"/>
      <c r="CN122" s="57"/>
      <c r="CO122" s="57"/>
      <c r="CP122" s="491"/>
      <c r="CQ122" s="491"/>
      <c r="CR122" s="491"/>
      <c r="CS122" s="491"/>
      <c r="CT122" s="491"/>
      <c r="CU122" s="491"/>
      <c r="CV122" s="195"/>
      <c r="CW122" s="195"/>
      <c r="CX122" s="195"/>
      <c r="CY122" s="195"/>
    </row>
    <row r="123" spans="1:106" ht="12.75" customHeight="1" x14ac:dyDescent="0.25">
      <c r="CL123" s="57"/>
      <c r="CM123" s="57"/>
      <c r="CN123" s="57"/>
      <c r="CO123" s="57"/>
      <c r="CP123" s="491"/>
      <c r="CQ123" s="491"/>
      <c r="CR123" s="491"/>
      <c r="CS123" s="491"/>
      <c r="CT123" s="491"/>
      <c r="CU123" s="491"/>
      <c r="CV123" s="195"/>
      <c r="CW123" s="195"/>
      <c r="CX123" s="195"/>
      <c r="CY123" s="195"/>
    </row>
    <row r="124" spans="1:106" ht="12.75" customHeight="1" x14ac:dyDescent="0.2">
      <c r="CL124" s="58"/>
      <c r="CM124" s="58"/>
      <c r="CN124" s="58"/>
      <c r="CO124" s="58"/>
      <c r="CP124" s="59"/>
      <c r="CQ124" s="59"/>
      <c r="CR124" s="59"/>
      <c r="CS124" s="59"/>
      <c r="CT124" s="59"/>
      <c r="CU124" s="59"/>
      <c r="CV124" s="59"/>
      <c r="CW124" s="59"/>
      <c r="CX124" s="59"/>
      <c r="CY124" s="59"/>
    </row>
    <row r="125" spans="1:106" ht="12.75" customHeight="1" x14ac:dyDescent="0.25">
      <c r="CL125" s="495"/>
      <c r="CM125" s="495"/>
      <c r="CN125" s="495"/>
      <c r="CO125" s="495"/>
      <c r="CP125" s="60"/>
      <c r="CQ125" s="61"/>
      <c r="CR125" s="60"/>
      <c r="CS125" s="61"/>
      <c r="CT125" s="60"/>
      <c r="CU125" s="61"/>
      <c r="CV125" s="61"/>
      <c r="CW125" s="61"/>
      <c r="CX125" s="61"/>
      <c r="CY125" s="61"/>
    </row>
    <row r="126" spans="1:106" ht="12.75" customHeight="1" x14ac:dyDescent="0.25">
      <c r="CL126" s="495"/>
      <c r="CM126" s="495"/>
      <c r="CN126" s="495"/>
      <c r="CO126" s="495"/>
      <c r="CP126" s="60"/>
      <c r="CQ126" s="61"/>
      <c r="CR126" s="60"/>
      <c r="CS126" s="61"/>
      <c r="CT126" s="60"/>
      <c r="CU126" s="61"/>
      <c r="CV126" s="61"/>
      <c r="CW126" s="61"/>
      <c r="CX126" s="61"/>
      <c r="CY126" s="61"/>
    </row>
    <row r="127" spans="1:106" ht="12.75" customHeight="1" x14ac:dyDescent="0.25">
      <c r="CL127" s="495"/>
      <c r="CM127" s="495"/>
      <c r="CN127" s="495"/>
      <c r="CO127" s="495"/>
      <c r="CP127" s="60"/>
      <c r="CQ127" s="61"/>
      <c r="CR127" s="60"/>
      <c r="CS127" s="61"/>
      <c r="CT127" s="60"/>
      <c r="CU127" s="61"/>
      <c r="CV127" s="61"/>
      <c r="CW127" s="61"/>
      <c r="CX127" s="61"/>
      <c r="CY127" s="61"/>
    </row>
    <row r="128" spans="1:106" ht="12.75" customHeight="1" x14ac:dyDescent="0.25">
      <c r="CL128" s="495"/>
      <c r="CM128" s="495"/>
      <c r="CN128" s="495"/>
      <c r="CO128" s="495"/>
      <c r="CP128" s="60"/>
      <c r="CQ128" s="61"/>
      <c r="CR128" s="60"/>
      <c r="CS128" s="61"/>
      <c r="CT128" s="60"/>
      <c r="CU128" s="61"/>
      <c r="CV128" s="61"/>
      <c r="CW128" s="61"/>
      <c r="CX128" s="61"/>
      <c r="CY128" s="61"/>
    </row>
  </sheetData>
  <sheetProtection password="88B8" sheet="1" scenarios="1" selectLockedCells="1"/>
  <dataConsolidate/>
  <mergeCells count="218">
    <mergeCell ref="CL128:CO128"/>
    <mergeCell ref="F121:H121"/>
    <mergeCell ref="CP121:CQ123"/>
    <mergeCell ref="CR121:CS123"/>
    <mergeCell ref="CL125:CO125"/>
    <mergeCell ref="C118:E118"/>
    <mergeCell ref="C119:E119"/>
    <mergeCell ref="N119:W119"/>
    <mergeCell ref="AO119:CD119"/>
    <mergeCell ref="C120:E120"/>
    <mergeCell ref="CP120:CW120"/>
    <mergeCell ref="CL126:CO126"/>
    <mergeCell ref="CL127:CO127"/>
    <mergeCell ref="C111:D111"/>
    <mergeCell ref="C112:D112"/>
    <mergeCell ref="C113:D113"/>
    <mergeCell ref="C114:D114"/>
    <mergeCell ref="C115:D115"/>
    <mergeCell ref="C116:D116"/>
    <mergeCell ref="C117:E117"/>
    <mergeCell ref="CT121:CU123"/>
    <mergeCell ref="C122:E122"/>
    <mergeCell ref="C102:D102"/>
    <mergeCell ref="C103:D103"/>
    <mergeCell ref="C104:D104"/>
    <mergeCell ref="C105:D105"/>
    <mergeCell ref="C106:D106"/>
    <mergeCell ref="C107:D107"/>
    <mergeCell ref="C108:D108"/>
    <mergeCell ref="C109:D109"/>
    <mergeCell ref="C110:D110"/>
    <mergeCell ref="C95:D95"/>
    <mergeCell ref="C96:D96"/>
    <mergeCell ref="CZ96:CZ99"/>
    <mergeCell ref="DA96:DA99"/>
    <mergeCell ref="C97:D97"/>
    <mergeCell ref="C98:D98"/>
    <mergeCell ref="C99:D99"/>
    <mergeCell ref="C100:D100"/>
    <mergeCell ref="C101:D101"/>
    <mergeCell ref="C88:D88"/>
    <mergeCell ref="DS88:DU88"/>
    <mergeCell ref="C89:D89"/>
    <mergeCell ref="DS89:DU89"/>
    <mergeCell ref="C90:D90"/>
    <mergeCell ref="C91:D91"/>
    <mergeCell ref="C92:D92"/>
    <mergeCell ref="C93:D93"/>
    <mergeCell ref="C94:D94"/>
    <mergeCell ref="C78:D78"/>
    <mergeCell ref="C79:D79"/>
    <mergeCell ref="C80:D80"/>
    <mergeCell ref="C81:D81"/>
    <mergeCell ref="C82:D82"/>
    <mergeCell ref="C83:D83"/>
    <mergeCell ref="DS83:DU83"/>
    <mergeCell ref="C84:D84"/>
    <mergeCell ref="CZ84:CZ87"/>
    <mergeCell ref="DA84:DA87"/>
    <mergeCell ref="DC84:DC87"/>
    <mergeCell ref="DD84:DD87"/>
    <mergeCell ref="DE84:DE87"/>
    <mergeCell ref="DS84:DU84"/>
    <mergeCell ref="C85:D85"/>
    <mergeCell ref="DS85:DU85"/>
    <mergeCell ref="C86:D86"/>
    <mergeCell ref="DS86:DU86"/>
    <mergeCell ref="C87:D87"/>
    <mergeCell ref="DS87:DU87"/>
    <mergeCell ref="C69:D69"/>
    <mergeCell ref="C70:D70"/>
    <mergeCell ref="C71:D71"/>
    <mergeCell ref="C72:D72"/>
    <mergeCell ref="C73:D73"/>
    <mergeCell ref="C74:D74"/>
    <mergeCell ref="C75:D75"/>
    <mergeCell ref="C76:D76"/>
    <mergeCell ref="C77:D77"/>
    <mergeCell ref="D57:N57"/>
    <mergeCell ref="P57:AJ57"/>
    <mergeCell ref="BR57:CB57"/>
    <mergeCell ref="CC57:CG57"/>
    <mergeCell ref="F58:CJ58"/>
    <mergeCell ref="D61:E61"/>
    <mergeCell ref="D62:E62"/>
    <mergeCell ref="CP64:CY64"/>
    <mergeCell ref="F65:CG65"/>
    <mergeCell ref="CH65:CH68"/>
    <mergeCell ref="CI65:CI68"/>
    <mergeCell ref="CJ65:CJ68"/>
    <mergeCell ref="CK65:CK68"/>
    <mergeCell ref="CL65:CL68"/>
    <mergeCell ref="CP65:CQ67"/>
    <mergeCell ref="CR65:CS67"/>
    <mergeCell ref="CT65:CU67"/>
    <mergeCell ref="CV65:CW67"/>
    <mergeCell ref="CX65:CY65"/>
    <mergeCell ref="C68:D68"/>
    <mergeCell ref="CP53:CY53"/>
    <mergeCell ref="D54:N54"/>
    <mergeCell ref="CP54:CQ56"/>
    <mergeCell ref="CR54:CS56"/>
    <mergeCell ref="CT54:CU56"/>
    <mergeCell ref="CV54:CW56"/>
    <mergeCell ref="CX54:CY56"/>
    <mergeCell ref="D55:N55"/>
    <mergeCell ref="P55:AJ55"/>
    <mergeCell ref="D56:N56"/>
    <mergeCell ref="P56:AJ56"/>
    <mergeCell ref="BR56:CB56"/>
    <mergeCell ref="CC56:CG56"/>
    <mergeCell ref="D50:N50"/>
    <mergeCell ref="P50:AJ54"/>
    <mergeCell ref="BR50:CB50"/>
    <mergeCell ref="CC50:CG50"/>
    <mergeCell ref="D51:N51"/>
    <mergeCell ref="BR51:CB51"/>
    <mergeCell ref="CC51:CG51"/>
    <mergeCell ref="D52:N52"/>
    <mergeCell ref="BR52:CB52"/>
    <mergeCell ref="CC52:CG52"/>
    <mergeCell ref="D53:N53"/>
    <mergeCell ref="BR53:CB55"/>
    <mergeCell ref="CC53:CG55"/>
    <mergeCell ref="D47:N47"/>
    <mergeCell ref="P47:AJ48"/>
    <mergeCell ref="D48:N48"/>
    <mergeCell ref="BR48:CB48"/>
    <mergeCell ref="CC48:CG48"/>
    <mergeCell ref="D49:N49"/>
    <mergeCell ref="P49:AJ49"/>
    <mergeCell ref="BR49:CB49"/>
    <mergeCell ref="CC49:CG49"/>
    <mergeCell ref="D41:N41"/>
    <mergeCell ref="P41:AJ43"/>
    <mergeCell ref="D42:N42"/>
    <mergeCell ref="D43:N43"/>
    <mergeCell ref="D44:N44"/>
    <mergeCell ref="P44:AJ44"/>
    <mergeCell ref="D45:N45"/>
    <mergeCell ref="P45:AJ45"/>
    <mergeCell ref="D46:N46"/>
    <mergeCell ref="P46:AJ46"/>
    <mergeCell ref="BR32:CB32"/>
    <mergeCell ref="CC32:CG32"/>
    <mergeCell ref="BR33:CB33"/>
    <mergeCell ref="CC33:CG33"/>
    <mergeCell ref="D34:N34"/>
    <mergeCell ref="P34:AJ34"/>
    <mergeCell ref="BR34:CB35"/>
    <mergeCell ref="CC34:CG35"/>
    <mergeCell ref="D35:N36"/>
    <mergeCell ref="P35:AJ37"/>
    <mergeCell ref="D37:N37"/>
    <mergeCell ref="BR37:CB37"/>
    <mergeCell ref="CC37:CG37"/>
    <mergeCell ref="BR27:CB28"/>
    <mergeCell ref="CC27:CG28"/>
    <mergeCell ref="D28:N28"/>
    <mergeCell ref="P29:AJ29"/>
    <mergeCell ref="BR29:CB31"/>
    <mergeCell ref="CC29:CG31"/>
    <mergeCell ref="D30:N30"/>
    <mergeCell ref="P30:AJ31"/>
    <mergeCell ref="D31:N31"/>
    <mergeCell ref="BR23:CB23"/>
    <mergeCell ref="CC23:CG23"/>
    <mergeCell ref="D24:N24"/>
    <mergeCell ref="P24:AJ24"/>
    <mergeCell ref="BR24:CB24"/>
    <mergeCell ref="CC24:CG24"/>
    <mergeCell ref="BR25:CB25"/>
    <mergeCell ref="CC25:CG25"/>
    <mergeCell ref="D26:N26"/>
    <mergeCell ref="BR26:CB26"/>
    <mergeCell ref="CC26:CG26"/>
    <mergeCell ref="BR18:CB18"/>
    <mergeCell ref="CC18:CG18"/>
    <mergeCell ref="BR19:CB20"/>
    <mergeCell ref="CC19:CG20"/>
    <mergeCell ref="D20:N22"/>
    <mergeCell ref="BR21:CB21"/>
    <mergeCell ref="CC21:CG21"/>
    <mergeCell ref="BR22:CB22"/>
    <mergeCell ref="CC22:CG22"/>
    <mergeCell ref="C11:E11"/>
    <mergeCell ref="F11:H11"/>
    <mergeCell ref="C12:E12"/>
    <mergeCell ref="F12:H12"/>
    <mergeCell ref="B16:AJ16"/>
    <mergeCell ref="D17:N17"/>
    <mergeCell ref="P17:AJ17"/>
    <mergeCell ref="AL17:AL57"/>
    <mergeCell ref="D18:N19"/>
    <mergeCell ref="P18:AJ23"/>
    <mergeCell ref="D23:N23"/>
    <mergeCell ref="D25:N25"/>
    <mergeCell ref="P25:AJ26"/>
    <mergeCell ref="D29:N29"/>
    <mergeCell ref="D27:N27"/>
    <mergeCell ref="P27:AJ28"/>
    <mergeCell ref="D32:N33"/>
    <mergeCell ref="P32:AJ33"/>
    <mergeCell ref="D38:N38"/>
    <mergeCell ref="P38:AJ38"/>
    <mergeCell ref="D39:N39"/>
    <mergeCell ref="P39:AJ39"/>
    <mergeCell ref="D40:N40"/>
    <mergeCell ref="P40:AJ40"/>
    <mergeCell ref="C2:N2"/>
    <mergeCell ref="C3:N3"/>
    <mergeCell ref="C5:N5"/>
    <mergeCell ref="D7:H7"/>
    <mergeCell ref="N7:U7"/>
    <mergeCell ref="D8:H8"/>
    <mergeCell ref="D9:H9"/>
    <mergeCell ref="C10:E10"/>
    <mergeCell ref="F10:H10"/>
  </mergeCells>
  <conditionalFormatting sqref="CJ69:CK115">
    <cfRule type="cellIs" dxfId="172" priority="82" stopIfTrue="1" operator="between">
      <formula>1</formula>
      <formula>2</formula>
    </cfRule>
    <cfRule type="cellIs" dxfId="171" priority="83" stopIfTrue="1" operator="between">
      <formula>2.05</formula>
      <formula>3.94</formula>
    </cfRule>
    <cfRule type="cellIs" dxfId="170" priority="84" stopIfTrue="1" operator="between">
      <formula>3.95</formula>
      <formula>7</formula>
    </cfRule>
  </conditionalFormatting>
  <conditionalFormatting sqref="F69:F115">
    <cfRule type="cellIs" dxfId="169" priority="80" stopIfTrue="1" operator="notEqual">
      <formula>$F$66</formula>
    </cfRule>
    <cfRule type="cellIs" dxfId="168" priority="81" stopIfTrue="1" operator="equal">
      <formula>$F$66</formula>
    </cfRule>
  </conditionalFormatting>
  <conditionalFormatting sqref="H69:H115">
    <cfRule type="cellIs" dxfId="167" priority="78" stopIfTrue="1" operator="notEqual">
      <formula>$H$66</formula>
    </cfRule>
    <cfRule type="cellIs" dxfId="166" priority="79" stopIfTrue="1" operator="equal">
      <formula>$H$66</formula>
    </cfRule>
  </conditionalFormatting>
  <conditionalFormatting sqref="J69:J115">
    <cfRule type="cellIs" dxfId="165" priority="76" stopIfTrue="1" operator="notEqual">
      <formula>$J$66</formula>
    </cfRule>
    <cfRule type="cellIs" dxfId="164" priority="77" stopIfTrue="1" operator="equal">
      <formula>$J$66</formula>
    </cfRule>
  </conditionalFormatting>
  <conditionalFormatting sqref="L69:L115">
    <cfRule type="cellIs" dxfId="163" priority="74" stopIfTrue="1" operator="notEqual">
      <formula>$L$66</formula>
    </cfRule>
    <cfRule type="cellIs" dxfId="162" priority="75" stopIfTrue="1" operator="equal">
      <formula>$L$66</formula>
    </cfRule>
  </conditionalFormatting>
  <conditionalFormatting sqref="N69:N115">
    <cfRule type="cellIs" dxfId="161" priority="72" stopIfTrue="1" operator="notEqual">
      <formula>$N$66</formula>
    </cfRule>
    <cfRule type="cellIs" dxfId="160" priority="73" stopIfTrue="1" operator="equal">
      <formula>$N$66</formula>
    </cfRule>
  </conditionalFormatting>
  <conditionalFormatting sqref="P69:P115">
    <cfRule type="cellIs" dxfId="159" priority="70" stopIfTrue="1" operator="notEqual">
      <formula>$P$66</formula>
    </cfRule>
    <cfRule type="cellIs" dxfId="158" priority="71" stopIfTrue="1" operator="equal">
      <formula>$P$66</formula>
    </cfRule>
  </conditionalFormatting>
  <conditionalFormatting sqref="R69:R115">
    <cfRule type="cellIs" dxfId="157" priority="68" stopIfTrue="1" operator="notEqual">
      <formula>$R$66</formula>
    </cfRule>
    <cfRule type="cellIs" dxfId="156" priority="69" stopIfTrue="1" operator="equal">
      <formula>$R$66</formula>
    </cfRule>
  </conditionalFormatting>
  <conditionalFormatting sqref="T69:T115">
    <cfRule type="cellIs" dxfId="155" priority="66" stopIfTrue="1" operator="notEqual">
      <formula>$T$66</formula>
    </cfRule>
    <cfRule type="cellIs" dxfId="154" priority="67" stopIfTrue="1" operator="equal">
      <formula>$T$66</formula>
    </cfRule>
  </conditionalFormatting>
  <conditionalFormatting sqref="V69:V115">
    <cfRule type="cellIs" dxfId="153" priority="64" stopIfTrue="1" operator="notEqual">
      <formula>$V$66</formula>
    </cfRule>
    <cfRule type="cellIs" dxfId="152" priority="65" stopIfTrue="1" operator="equal">
      <formula>$V$66</formula>
    </cfRule>
  </conditionalFormatting>
  <conditionalFormatting sqref="X69:X115">
    <cfRule type="cellIs" dxfId="151" priority="62" stopIfTrue="1" operator="notEqual">
      <formula>$X$66</formula>
    </cfRule>
    <cfRule type="cellIs" dxfId="150" priority="63" stopIfTrue="1" operator="equal">
      <formula>$X$66</formula>
    </cfRule>
  </conditionalFormatting>
  <conditionalFormatting sqref="Z69:Z115">
    <cfRule type="cellIs" dxfId="149" priority="60" stopIfTrue="1" operator="notEqual">
      <formula>$Z$66</formula>
    </cfRule>
    <cfRule type="cellIs" dxfId="148" priority="61" stopIfTrue="1" operator="equal">
      <formula>$Z$66</formula>
    </cfRule>
  </conditionalFormatting>
  <conditionalFormatting sqref="AB69:AB115">
    <cfRule type="cellIs" dxfId="147" priority="58" stopIfTrue="1" operator="notEqual">
      <formula>$AB$66</formula>
    </cfRule>
    <cfRule type="cellIs" dxfId="146" priority="59" stopIfTrue="1" operator="equal">
      <formula>$AB$66</formula>
    </cfRule>
  </conditionalFormatting>
  <conditionalFormatting sqref="AD69:AD115">
    <cfRule type="cellIs" dxfId="145" priority="56" stopIfTrue="1" operator="notEqual">
      <formula>$AD$66</formula>
    </cfRule>
    <cfRule type="cellIs" dxfId="144" priority="57" stopIfTrue="1" operator="equal">
      <formula>$AD$66</formula>
    </cfRule>
  </conditionalFormatting>
  <conditionalFormatting sqref="AF69:AF115">
    <cfRule type="cellIs" dxfId="143" priority="54" stopIfTrue="1" operator="notEqual">
      <formula>$AF$66</formula>
    </cfRule>
    <cfRule type="cellIs" dxfId="142" priority="55" stopIfTrue="1" operator="equal">
      <formula>$AF$66</formula>
    </cfRule>
  </conditionalFormatting>
  <conditionalFormatting sqref="AH69:AH115">
    <cfRule type="cellIs" dxfId="141" priority="52" stopIfTrue="1" operator="notEqual">
      <formula>$AH$66</formula>
    </cfRule>
    <cfRule type="cellIs" dxfId="140" priority="53" stopIfTrue="1" operator="equal">
      <formula>$AH$66</formula>
    </cfRule>
  </conditionalFormatting>
  <conditionalFormatting sqref="AJ69:AJ115">
    <cfRule type="cellIs" dxfId="139" priority="50" stopIfTrue="1" operator="notEqual">
      <formula>$AJ$66</formula>
    </cfRule>
    <cfRule type="cellIs" dxfId="138" priority="51" stopIfTrue="1" operator="equal">
      <formula>$AJ$66</formula>
    </cfRule>
  </conditionalFormatting>
  <conditionalFormatting sqref="AL69:AL115">
    <cfRule type="cellIs" dxfId="137" priority="48" stopIfTrue="1" operator="notEqual">
      <formula>$AL$66</formula>
    </cfRule>
    <cfRule type="cellIs" dxfId="136" priority="49" stopIfTrue="1" operator="equal">
      <formula>$AL$66</formula>
    </cfRule>
  </conditionalFormatting>
  <conditionalFormatting sqref="AN69:AN115">
    <cfRule type="cellIs" dxfId="135" priority="46" stopIfTrue="1" operator="notEqual">
      <formula>$AN$66</formula>
    </cfRule>
    <cfRule type="cellIs" dxfId="134" priority="47" stopIfTrue="1" operator="equal">
      <formula>$AN$66</formula>
    </cfRule>
  </conditionalFormatting>
  <conditionalFormatting sqref="AP69:AP115">
    <cfRule type="cellIs" dxfId="133" priority="44" stopIfTrue="1" operator="notEqual">
      <formula>$AP$66</formula>
    </cfRule>
    <cfRule type="cellIs" dxfId="132" priority="45" stopIfTrue="1" operator="equal">
      <formula>$AP$66</formula>
    </cfRule>
  </conditionalFormatting>
  <conditionalFormatting sqref="CK69:CK115">
    <cfRule type="cellIs" dxfId="131" priority="43" stopIfTrue="1" operator="between">
      <formula>295</formula>
      <formula>417</formula>
    </cfRule>
  </conditionalFormatting>
  <conditionalFormatting sqref="AR69:AR115">
    <cfRule type="cellIs" dxfId="130" priority="41" stopIfTrue="1" operator="notEqual">
      <formula>$AR$66</formula>
    </cfRule>
    <cfRule type="cellIs" dxfId="129" priority="42" stopIfTrue="1" operator="equal">
      <formula>$AR$66</formula>
    </cfRule>
  </conditionalFormatting>
  <conditionalFormatting sqref="AT69:AT115">
    <cfRule type="cellIs" dxfId="128" priority="39" stopIfTrue="1" operator="notEqual">
      <formula>$AT$66</formula>
    </cfRule>
    <cfRule type="cellIs" dxfId="127" priority="40" stopIfTrue="1" operator="equal">
      <formula>$AT$66</formula>
    </cfRule>
  </conditionalFormatting>
  <conditionalFormatting sqref="AV69:AV115">
    <cfRule type="cellIs" dxfId="126" priority="37" stopIfTrue="1" operator="notEqual">
      <formula>$AV$66</formula>
    </cfRule>
    <cfRule type="cellIs" dxfId="125" priority="38" stopIfTrue="1" operator="equal">
      <formula>$AV$66</formula>
    </cfRule>
  </conditionalFormatting>
  <conditionalFormatting sqref="AX69:AX115">
    <cfRule type="cellIs" dxfId="124" priority="35" stopIfTrue="1" operator="notEqual">
      <formula>$AX$66</formula>
    </cfRule>
    <cfRule type="cellIs" dxfId="123" priority="36" stopIfTrue="1" operator="equal">
      <formula>$AX$66</formula>
    </cfRule>
  </conditionalFormatting>
  <conditionalFormatting sqref="AZ69:AZ115">
    <cfRule type="cellIs" dxfId="122" priority="33" stopIfTrue="1" operator="notEqual">
      <formula>$AZ$66</formula>
    </cfRule>
    <cfRule type="cellIs" dxfId="121" priority="34" stopIfTrue="1" operator="equal">
      <formula>$AZ$66</formula>
    </cfRule>
  </conditionalFormatting>
  <conditionalFormatting sqref="BB69:BB115">
    <cfRule type="cellIs" dxfId="120" priority="31" stopIfTrue="1" operator="notEqual">
      <formula>$BB$66</formula>
    </cfRule>
    <cfRule type="cellIs" dxfId="119" priority="32" stopIfTrue="1" operator="equal">
      <formula>$BB$66</formula>
    </cfRule>
  </conditionalFormatting>
  <conditionalFormatting sqref="BD69:BD115">
    <cfRule type="cellIs" dxfId="118" priority="29" stopIfTrue="1" operator="notEqual">
      <formula>$BD$66</formula>
    </cfRule>
    <cfRule type="cellIs" dxfId="117" priority="30" stopIfTrue="1" operator="equal">
      <formula>$BD$66</formula>
    </cfRule>
  </conditionalFormatting>
  <conditionalFormatting sqref="BF69:BF115">
    <cfRule type="cellIs" dxfId="116" priority="27" stopIfTrue="1" operator="notEqual">
      <formula>$BF$66</formula>
    </cfRule>
    <cfRule type="cellIs" dxfId="115" priority="28" stopIfTrue="1" operator="equal">
      <formula>$BF$66</formula>
    </cfRule>
  </conditionalFormatting>
  <conditionalFormatting sqref="BH69:BH115">
    <cfRule type="cellIs" dxfId="114" priority="25" stopIfTrue="1" operator="notEqual">
      <formula>$BH$66</formula>
    </cfRule>
    <cfRule type="cellIs" dxfId="113" priority="26" stopIfTrue="1" operator="equal">
      <formula>$BH$66</formula>
    </cfRule>
  </conditionalFormatting>
  <conditionalFormatting sqref="BJ69:BJ115">
    <cfRule type="cellIs" dxfId="112" priority="23" stopIfTrue="1" operator="notEqual">
      <formula>$BJ$66</formula>
    </cfRule>
    <cfRule type="cellIs" dxfId="111" priority="24" stopIfTrue="1" operator="equal">
      <formula>$BJ$66</formula>
    </cfRule>
  </conditionalFormatting>
  <conditionalFormatting sqref="BL69:BL115">
    <cfRule type="cellIs" dxfId="110" priority="21" stopIfTrue="1" operator="notEqual">
      <formula>$BL$66</formula>
    </cfRule>
    <cfRule type="cellIs" dxfId="109" priority="22" stopIfTrue="1" operator="equal">
      <formula>$BL$66</formula>
    </cfRule>
  </conditionalFormatting>
  <conditionalFormatting sqref="BN69:BN115">
    <cfRule type="cellIs" dxfId="108" priority="19" stopIfTrue="1" operator="notEqual">
      <formula>$BN$66</formula>
    </cfRule>
    <cfRule type="cellIs" dxfId="107" priority="20" stopIfTrue="1" operator="equal">
      <formula>$BN$66</formula>
    </cfRule>
  </conditionalFormatting>
  <conditionalFormatting sqref="BP69:BP115">
    <cfRule type="cellIs" dxfId="106" priority="17" stopIfTrue="1" operator="notEqual">
      <formula>$BP$66</formula>
    </cfRule>
    <cfRule type="cellIs" dxfId="105" priority="18" stopIfTrue="1" operator="equal">
      <formula>$BP$66</formula>
    </cfRule>
  </conditionalFormatting>
  <conditionalFormatting sqref="BR69:BR115">
    <cfRule type="cellIs" dxfId="104" priority="15" stopIfTrue="1" operator="notEqual">
      <formula>$BR$66</formula>
    </cfRule>
    <cfRule type="cellIs" dxfId="103" priority="16" stopIfTrue="1" operator="equal">
      <formula>$BR$66</formula>
    </cfRule>
  </conditionalFormatting>
  <conditionalFormatting sqref="BT69:BT115">
    <cfRule type="cellIs" dxfId="102" priority="13" stopIfTrue="1" operator="notEqual">
      <formula>$BT$66</formula>
    </cfRule>
    <cfRule type="cellIs" dxfId="101" priority="14" stopIfTrue="1" operator="equal">
      <formula>$BT$66</formula>
    </cfRule>
  </conditionalFormatting>
  <conditionalFormatting sqref="BV69:BV115">
    <cfRule type="cellIs" dxfId="100" priority="11" stopIfTrue="1" operator="notEqual">
      <formula>$BV$66</formula>
    </cfRule>
    <cfRule type="cellIs" dxfId="99" priority="12" stopIfTrue="1" operator="equal">
      <formula>$BV$66</formula>
    </cfRule>
  </conditionalFormatting>
  <conditionalFormatting sqref="BX69:BX115">
    <cfRule type="cellIs" dxfId="98" priority="9" stopIfTrue="1" operator="notEqual">
      <formula>$BX$66</formula>
    </cfRule>
    <cfRule type="cellIs" dxfId="97" priority="10" stopIfTrue="1" operator="equal">
      <formula>$BX$66</formula>
    </cfRule>
  </conditionalFormatting>
  <conditionalFormatting sqref="BZ69:BZ115">
    <cfRule type="cellIs" dxfId="96" priority="7" stopIfTrue="1" operator="notEqual">
      <formula>$BZ$66</formula>
    </cfRule>
    <cfRule type="cellIs" dxfId="95" priority="8" stopIfTrue="1" operator="equal">
      <formula>$BZ$66</formula>
    </cfRule>
  </conditionalFormatting>
  <conditionalFormatting sqref="CB69:CB115">
    <cfRule type="cellIs" dxfId="94" priority="5" stopIfTrue="1" operator="notEqual">
      <formula>$CB$66</formula>
    </cfRule>
    <cfRule type="cellIs" dxfId="93" priority="6" stopIfTrue="1" operator="equal">
      <formula>$CB$66</formula>
    </cfRule>
  </conditionalFormatting>
  <conditionalFormatting sqref="CD69:CD115">
    <cfRule type="cellIs" dxfId="92" priority="3" stopIfTrue="1" operator="notEqual">
      <formula>$CD$66</formula>
    </cfRule>
    <cfRule type="cellIs" dxfId="91" priority="4" stopIfTrue="1" operator="equal">
      <formula>$CD$66</formula>
    </cfRule>
  </conditionalFormatting>
  <conditionalFormatting sqref="CF69:CF115">
    <cfRule type="cellIs" dxfId="90" priority="1" stopIfTrue="1" operator="notEqual">
      <formula>$K$11</formula>
    </cfRule>
    <cfRule type="cellIs" dxfId="89" priority="2" stopIfTrue="1" operator="equal">
      <formula>$K$11</formula>
    </cfRule>
  </conditionalFormatting>
  <dataValidations count="6">
    <dataValidation type="list" allowBlank="1" showInputMessage="1" showErrorMessage="1" errorTitle="ERROR" error="SOLO SE ADMITEN LAS RESPUESTAS NUMÉRICAS: 0, 1, 2 y 3." sqref="CF69:CF115">
      <formula1>$K$8:$K$11</formula1>
    </dataValidation>
    <dataValidation type="list" allowBlank="1" showInputMessage="1" showErrorMessage="1" errorTitle="ERROR" error="SOLO SE ADMITEN LAS ALTERNATIVAS: A, B, C y D." sqref="AJ69:AJ115">
      <formula1>$J$8:$J$11</formula1>
    </dataValidation>
    <dataValidation type="list" allowBlank="1" showInputMessage="1" showErrorMessage="1" errorTitle="ERROR" error="SOLO SE ADMITEN LAS RESPUESTAS: A, B, C y D." sqref="F69:F115 H69:H115 J69:J115 L69:L115 N69:N115 P69:P115 R69:R115 T69:T115 V69:V115 X69:X115 Z69:Z115 AB69:AB115 AD69:AD115 AF69:AF115 AH69:AH115 CD69:CD115 AL69:AL115 AN69:AN115 AP69:AP115 AR69:AR115 AT69:AT115 AV69:AV115 AX69:AX115 AZ69:AZ115 BB69:BB115 BD69:BD115 BF69:BF115 BH69:BH115 BJ69:BJ115 BL69:BL115 BN69:BN115 BP69:BP115 BR69:BR115 BT69:BT115 BV69:BV115 BX69:BX115 BZ69:BZ115 CB69:CB115">
      <formula1>$J$8:$J$11</formula1>
    </dataValidation>
    <dataValidation allowBlank="1" showInputMessage="1" showErrorMessage="1" errorTitle="ERROR" error="SOLO SE ADMITEN LAS RESPUESTAS: A, B, C o D." sqref="BQ69:BQ115 BM69:BM115 BO69:BO115 BS69:BS115"/>
    <dataValidation type="list" allowBlank="1" showInputMessage="1" showErrorMessage="1" errorTitle="Error" error="DIGITAR &quot;p o P&quot; SI ALUMNO SE ENCUENTRA PRESENTE O BIEN &quot;a o A&quot;  SI ESTÁ AUSENTE." sqref="E69:E115">
      <formula1>$DF$14:$DF$15</formula1>
    </dataValidation>
    <dataValidation type="decimal" allowBlank="1" showInputMessage="1" showErrorMessage="1" errorTitle="ERROR" error="Sólo se admiten valores decimales entre 0 y 3. Ingresar valores con coma decimal y no con punto, por ejemplo: 2,5 y no 2.5" sqref="K69:K115">
      <formula1>0</formula1>
      <formula2>3</formula2>
    </dataValidation>
  </dataValidations>
  <printOptions horizontalCentered="1" verticalCentered="1"/>
  <pageMargins left="0.15748031496062992" right="0.27559055118110237" top="0.19685039370078741" bottom="0.19685039370078741" header="0.15748031496062992" footer="0.27559055118110237"/>
  <pageSetup paperSize="258" scale="43" orientation="landscape" horizontalDpi="300" verticalDpi="300" r:id="rId1"/>
  <headerFooter alignWithMargins="0"/>
  <rowBreaks count="1" manualBreakCount="1">
    <brk id="63" max="127" man="1"/>
  </rowBreaks>
  <colBreaks count="1" manualBreakCount="1">
    <brk id="90" max="123" man="1"/>
  </col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3">
    <tabColor rgb="FFFF0000"/>
  </sheetPr>
  <dimension ref="A2:DU128"/>
  <sheetViews>
    <sheetView showGridLines="0" topLeftCell="C1" zoomScale="80" zoomScaleNormal="80" zoomScaleSheetLayoutView="80" workbookViewId="0">
      <selection activeCell="D9" sqref="D9:H9"/>
    </sheetView>
  </sheetViews>
  <sheetFormatPr baseColWidth="10" defaultColWidth="9.140625" defaultRowHeight="12.75" customHeight="1" x14ac:dyDescent="0.2"/>
  <cols>
    <col min="1" max="1" width="1.42578125" customWidth="1"/>
    <col min="2" max="2" width="7.85546875" customWidth="1"/>
    <col min="3" max="3" width="9" customWidth="1"/>
    <col min="4" max="4" width="37.28515625" customWidth="1"/>
    <col min="5" max="5" width="14" style="19" bestFit="1" customWidth="1"/>
    <col min="6" max="6" width="5.140625" customWidth="1"/>
    <col min="7" max="7" width="5.140625" style="27" hidden="1" customWidth="1"/>
    <col min="8" max="8" width="5.140625" customWidth="1"/>
    <col min="9" max="9" width="5.140625" hidden="1" customWidth="1"/>
    <col min="10" max="10" width="5.140625" customWidth="1"/>
    <col min="11" max="11" width="5.140625" hidden="1" customWidth="1"/>
    <col min="12" max="12" width="5.140625" customWidth="1"/>
    <col min="13" max="13" width="5.140625" hidden="1" customWidth="1"/>
    <col min="14" max="14" width="5.140625" style="19" customWidth="1"/>
    <col min="15" max="15" width="5.140625" style="19" hidden="1" customWidth="1"/>
    <col min="16" max="16" width="5.140625" style="19" customWidth="1"/>
    <col min="17" max="17" width="5.140625" style="19" hidden="1" customWidth="1"/>
    <col min="18" max="18" width="5.140625" style="19" customWidth="1"/>
    <col min="19" max="19" width="5.140625" style="19" hidden="1" customWidth="1"/>
    <col min="20" max="20" width="5.140625" style="19" customWidth="1"/>
    <col min="21" max="21" width="5.140625" hidden="1" customWidth="1"/>
    <col min="22" max="22" width="5.140625" customWidth="1"/>
    <col min="23" max="23" width="5.140625" hidden="1" customWidth="1"/>
    <col min="24" max="24" width="5.140625" customWidth="1"/>
    <col min="25" max="25" width="5.140625" hidden="1" customWidth="1"/>
    <col min="26" max="26" width="5.140625" customWidth="1"/>
    <col min="27" max="27" width="5.140625" hidden="1" customWidth="1"/>
    <col min="28" max="28" width="5.140625" customWidth="1"/>
    <col min="29" max="29" width="5.140625" hidden="1" customWidth="1"/>
    <col min="30" max="30" width="5.140625" customWidth="1"/>
    <col min="31" max="31" width="5.140625" hidden="1" customWidth="1"/>
    <col min="32" max="32" width="5.140625" customWidth="1"/>
    <col min="33" max="33" width="5.140625" hidden="1" customWidth="1"/>
    <col min="34" max="34" width="5.140625" customWidth="1"/>
    <col min="35" max="35" width="5.140625" hidden="1" customWidth="1"/>
    <col min="36" max="36" width="5.140625" customWidth="1"/>
    <col min="37" max="37" width="5.140625" hidden="1" customWidth="1"/>
    <col min="38" max="38" width="5.140625" customWidth="1"/>
    <col min="39" max="39" width="5.140625" hidden="1" customWidth="1"/>
    <col min="40" max="40" width="5.140625" customWidth="1"/>
    <col min="41" max="41" width="5.140625" hidden="1" customWidth="1"/>
    <col min="42" max="42" width="5.140625" customWidth="1"/>
    <col min="43" max="43" width="5.140625" hidden="1" customWidth="1"/>
    <col min="44" max="44" width="5.140625" customWidth="1"/>
    <col min="45" max="45" width="5.140625" hidden="1" customWidth="1"/>
    <col min="46" max="46" width="5.140625" customWidth="1"/>
    <col min="47" max="47" width="5.140625" hidden="1" customWidth="1"/>
    <col min="48" max="48" width="5.140625" customWidth="1"/>
    <col min="49" max="49" width="5.140625" hidden="1" customWidth="1"/>
    <col min="50" max="50" width="5.140625" customWidth="1"/>
    <col min="51" max="51" width="5.140625" hidden="1" customWidth="1"/>
    <col min="52" max="52" width="5.140625" customWidth="1"/>
    <col min="53" max="53" width="5.140625" hidden="1" customWidth="1"/>
    <col min="54" max="54" width="5.140625" customWidth="1"/>
    <col min="55" max="55" width="5.140625" hidden="1" customWidth="1"/>
    <col min="56" max="56" width="5.140625" customWidth="1"/>
    <col min="57" max="57" width="5.140625" hidden="1" customWidth="1"/>
    <col min="58" max="58" width="5.140625" customWidth="1"/>
    <col min="59" max="59" width="5.140625" hidden="1" customWidth="1"/>
    <col min="60" max="60" width="5.140625" customWidth="1"/>
    <col min="61" max="61" width="5.140625" hidden="1" customWidth="1"/>
    <col min="62" max="62" width="5.140625" customWidth="1"/>
    <col min="63" max="63" width="5.140625" hidden="1" customWidth="1"/>
    <col min="64" max="64" width="5.140625" customWidth="1"/>
    <col min="65" max="65" width="5.140625" hidden="1" customWidth="1"/>
    <col min="66" max="66" width="5.140625" customWidth="1"/>
    <col min="67" max="67" width="5.140625" hidden="1" customWidth="1"/>
    <col min="68" max="68" width="5.140625" customWidth="1"/>
    <col min="69" max="69" width="5.140625" hidden="1" customWidth="1"/>
    <col min="70" max="70" width="5.140625" customWidth="1"/>
    <col min="71" max="71" width="5.140625" hidden="1" customWidth="1"/>
    <col min="72" max="72" width="5.140625" customWidth="1"/>
    <col min="73" max="73" width="5.140625" hidden="1" customWidth="1"/>
    <col min="74" max="74" width="5.140625" customWidth="1"/>
    <col min="75" max="75" width="5.140625" hidden="1" customWidth="1"/>
    <col min="76" max="76" width="5.140625" customWidth="1"/>
    <col min="77" max="77" width="5.140625" hidden="1" customWidth="1"/>
    <col min="78" max="78" width="5.140625" customWidth="1"/>
    <col min="79" max="79" width="5.140625" hidden="1" customWidth="1"/>
    <col min="80" max="80" width="5.140625" customWidth="1"/>
    <col min="81" max="81" width="5.140625" hidden="1" customWidth="1"/>
    <col min="82" max="82" width="5.140625" customWidth="1"/>
    <col min="83" max="83" width="5.140625" hidden="1" customWidth="1"/>
    <col min="84" max="84" width="5.140625" customWidth="1"/>
    <col min="85" max="85" width="5.140625" hidden="1" customWidth="1"/>
    <col min="86" max="86" width="7.85546875" customWidth="1"/>
    <col min="87" max="87" width="8" customWidth="1"/>
    <col min="88" max="88" width="10.85546875" customWidth="1"/>
    <col min="89" max="89" width="14.140625" hidden="1" customWidth="1"/>
    <col min="90" max="92" width="12" customWidth="1"/>
    <col min="93" max="93" width="29.85546875" style="44" customWidth="1"/>
    <col min="94" max="103" width="8.28515625" style="44" customWidth="1"/>
    <col min="104" max="105" width="12.42578125" style="44" bestFit="1" customWidth="1"/>
    <col min="106" max="106" width="0.5703125" style="44" customWidth="1"/>
    <col min="107" max="109" width="17.42578125" customWidth="1"/>
    <col min="110" max="110" width="13.42578125" customWidth="1"/>
    <col min="111" max="111" width="5.5703125" customWidth="1"/>
    <col min="118" max="118" width="5.42578125" customWidth="1"/>
    <col min="119" max="121" width="6.140625" customWidth="1"/>
  </cols>
  <sheetData>
    <row r="2" spans="1:110" ht="12.75" customHeight="1" x14ac:dyDescent="0.2">
      <c r="C2" s="438" t="s">
        <v>19</v>
      </c>
      <c r="D2" s="438"/>
      <c r="E2" s="438"/>
      <c r="F2" s="438"/>
      <c r="G2" s="438"/>
      <c r="H2" s="438"/>
      <c r="I2" s="438"/>
      <c r="J2" s="438"/>
      <c r="K2" s="438"/>
      <c r="L2" s="438"/>
      <c r="M2" s="438"/>
      <c r="N2" s="438"/>
      <c r="O2" s="21"/>
      <c r="P2" s="21"/>
      <c r="Q2" s="21"/>
      <c r="R2" s="21"/>
      <c r="S2" s="21"/>
      <c r="T2" s="21"/>
    </row>
    <row r="3" spans="1:110" ht="12.75" customHeight="1" x14ac:dyDescent="0.2">
      <c r="C3" s="458" t="s">
        <v>20</v>
      </c>
      <c r="D3" s="459"/>
      <c r="E3" s="459"/>
      <c r="F3" s="459"/>
      <c r="G3" s="459"/>
      <c r="H3" s="459"/>
      <c r="I3" s="459"/>
      <c r="J3" s="459"/>
      <c r="K3" s="459"/>
      <c r="L3" s="459"/>
      <c r="M3" s="459"/>
      <c r="N3" s="459"/>
      <c r="O3" s="22"/>
      <c r="P3" s="22"/>
      <c r="Q3" s="22"/>
      <c r="R3" s="22"/>
      <c r="S3" s="22"/>
      <c r="T3" s="22"/>
    </row>
    <row r="4" spans="1:110" ht="12.75" customHeight="1" x14ac:dyDescent="0.2">
      <c r="C4" s="1"/>
      <c r="D4" s="1"/>
      <c r="E4" s="1"/>
      <c r="F4" s="1"/>
      <c r="G4" s="24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110" ht="12.75" customHeight="1" x14ac:dyDescent="0.2">
      <c r="C5" s="497" t="s">
        <v>91</v>
      </c>
      <c r="D5" s="497"/>
      <c r="E5" s="497"/>
      <c r="F5" s="497"/>
      <c r="G5" s="497"/>
      <c r="H5" s="497"/>
      <c r="I5" s="497"/>
      <c r="J5" s="497"/>
      <c r="K5" s="497"/>
      <c r="L5" s="497"/>
      <c r="M5" s="497"/>
      <c r="N5" s="497"/>
      <c r="O5" s="1"/>
      <c r="P5" s="1"/>
      <c r="Q5" s="1"/>
      <c r="R5" s="1"/>
      <c r="S5" s="1"/>
      <c r="T5" s="1"/>
    </row>
    <row r="6" spans="1:110" ht="12.75" customHeight="1" x14ac:dyDescent="0.2">
      <c r="C6" s="2"/>
      <c r="D6" s="2"/>
      <c r="E6" s="17"/>
      <c r="F6" s="2"/>
      <c r="G6" s="25"/>
      <c r="H6" s="2"/>
      <c r="I6" s="15"/>
      <c r="L6" s="2"/>
      <c r="M6" s="2"/>
      <c r="N6" s="17"/>
      <c r="O6" s="17"/>
      <c r="P6" s="17"/>
      <c r="Q6" s="17"/>
      <c r="R6" s="17"/>
      <c r="S6" s="17"/>
      <c r="T6" s="17"/>
      <c r="U6" s="2"/>
      <c r="V6" s="15"/>
    </row>
    <row r="7" spans="1:110" ht="12.75" customHeight="1" x14ac:dyDescent="0.2">
      <c r="B7" s="3"/>
      <c r="C7" s="4" t="s">
        <v>15</v>
      </c>
      <c r="D7" s="439"/>
      <c r="E7" s="439"/>
      <c r="F7" s="439"/>
      <c r="G7" s="439"/>
      <c r="H7" s="439"/>
      <c r="I7" s="129"/>
      <c r="J7" s="55"/>
      <c r="K7" s="109"/>
      <c r="L7" s="7" t="s">
        <v>18</v>
      </c>
      <c r="M7" s="7"/>
      <c r="N7" s="440"/>
      <c r="O7" s="440"/>
      <c r="P7" s="440"/>
      <c r="Q7" s="440"/>
      <c r="R7" s="440"/>
      <c r="S7" s="440"/>
      <c r="T7" s="440"/>
      <c r="U7" s="440"/>
      <c r="V7" s="102"/>
      <c r="W7" s="15"/>
      <c r="X7" s="15"/>
    </row>
    <row r="8" spans="1:110" ht="12.75" customHeight="1" x14ac:dyDescent="0.2">
      <c r="B8" s="3"/>
      <c r="C8" s="4" t="s">
        <v>1</v>
      </c>
      <c r="D8" s="441" t="s">
        <v>92</v>
      </c>
      <c r="E8" s="441"/>
      <c r="F8" s="441"/>
      <c r="G8" s="441"/>
      <c r="H8" s="441"/>
      <c r="I8" s="130"/>
      <c r="J8" s="82" t="s">
        <v>0</v>
      </c>
      <c r="K8" s="82">
        <v>0</v>
      </c>
      <c r="L8" s="119"/>
      <c r="M8" s="119"/>
      <c r="N8" s="119"/>
      <c r="O8" s="30"/>
      <c r="P8" s="30"/>
      <c r="Q8" s="30"/>
      <c r="R8" s="30"/>
      <c r="S8" s="30"/>
      <c r="T8" s="30"/>
      <c r="U8" s="31"/>
      <c r="V8" s="32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</row>
    <row r="9" spans="1:110" ht="12.75" customHeight="1" x14ac:dyDescent="0.2">
      <c r="B9" s="3"/>
      <c r="C9" s="4" t="s">
        <v>5</v>
      </c>
      <c r="D9" s="445"/>
      <c r="E9" s="446"/>
      <c r="F9" s="446"/>
      <c r="G9" s="446"/>
      <c r="H9" s="447"/>
      <c r="I9" s="131"/>
      <c r="J9" s="82" t="s">
        <v>24</v>
      </c>
      <c r="K9" s="82">
        <v>1</v>
      </c>
      <c r="L9" s="120"/>
      <c r="M9" s="120"/>
      <c r="N9" s="120"/>
      <c r="O9" s="34"/>
      <c r="P9" s="34"/>
      <c r="Q9" s="34"/>
      <c r="R9" s="34"/>
      <c r="S9" s="34"/>
      <c r="T9" s="34"/>
      <c r="U9" s="35"/>
      <c r="V9" s="35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  <c r="CA9" s="33"/>
      <c r="CB9" s="33"/>
      <c r="CC9" s="33"/>
      <c r="CD9" s="33"/>
      <c r="CE9" s="33"/>
      <c r="CF9" s="33"/>
      <c r="CG9" s="33"/>
    </row>
    <row r="10" spans="1:110" ht="12.75" customHeight="1" x14ac:dyDescent="0.2">
      <c r="B10" s="3"/>
      <c r="C10" s="420" t="s">
        <v>10</v>
      </c>
      <c r="D10" s="421"/>
      <c r="E10" s="422"/>
      <c r="F10" s="448"/>
      <c r="G10" s="449"/>
      <c r="H10" s="450"/>
      <c r="I10" s="132"/>
      <c r="J10" s="82" t="s">
        <v>25</v>
      </c>
      <c r="K10" s="82">
        <v>2</v>
      </c>
      <c r="L10" s="120"/>
      <c r="M10" s="120"/>
      <c r="N10" s="120"/>
      <c r="O10" s="34"/>
      <c r="P10" s="34"/>
      <c r="Q10" s="34"/>
      <c r="R10" s="34"/>
      <c r="S10" s="34"/>
      <c r="T10" s="34"/>
      <c r="U10" s="35"/>
      <c r="V10" s="35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</row>
    <row r="11" spans="1:110" ht="12.75" customHeight="1" x14ac:dyDescent="0.2">
      <c r="B11" s="3"/>
      <c r="C11" s="420" t="s">
        <v>8</v>
      </c>
      <c r="D11" s="421"/>
      <c r="E11" s="422"/>
      <c r="F11" s="423">
        <f>COUNTIF(E69:E115,"=P")</f>
        <v>0</v>
      </c>
      <c r="G11" s="424"/>
      <c r="H11" s="425"/>
      <c r="I11" s="133"/>
      <c r="J11" s="82" t="s">
        <v>26</v>
      </c>
      <c r="K11" s="82">
        <v>3</v>
      </c>
      <c r="L11" s="120"/>
      <c r="M11" s="120"/>
      <c r="N11" s="120"/>
      <c r="O11" s="34"/>
      <c r="P11" s="100"/>
      <c r="Q11" s="100"/>
      <c r="R11" s="100"/>
      <c r="S11" s="100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45"/>
      <c r="CP11" s="45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</row>
    <row r="12" spans="1:110" ht="12.75" customHeight="1" x14ac:dyDescent="0.2">
      <c r="B12" s="3"/>
      <c r="C12" s="420" t="s">
        <v>13</v>
      </c>
      <c r="D12" s="421"/>
      <c r="E12" s="422"/>
      <c r="F12" s="423">
        <f>COUNTIF(E69:E115,"=A")</f>
        <v>0</v>
      </c>
      <c r="G12" s="424"/>
      <c r="H12" s="425"/>
      <c r="I12" s="133"/>
      <c r="J12" s="117"/>
      <c r="K12" s="134"/>
      <c r="L12" s="121"/>
      <c r="M12" s="56"/>
      <c r="N12" s="56"/>
      <c r="O12" s="5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101"/>
      <c r="CI12" s="101"/>
      <c r="CJ12" s="101"/>
      <c r="CK12" s="101"/>
      <c r="CL12" s="101"/>
      <c r="CM12" s="101"/>
      <c r="CN12" s="101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</row>
    <row r="13" spans="1:110" ht="12.75" customHeight="1" x14ac:dyDescent="0.2">
      <c r="C13" s="9"/>
      <c r="D13" s="9"/>
      <c r="E13" s="18"/>
      <c r="F13" s="9"/>
      <c r="G13" s="26"/>
      <c r="H13" s="9"/>
      <c r="I13" s="15"/>
      <c r="L13" s="34"/>
      <c r="M13" s="36"/>
      <c r="N13" s="36"/>
      <c r="O13" s="3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  <c r="CC13" s="56"/>
      <c r="CD13" s="56"/>
      <c r="CE13" s="56"/>
      <c r="CF13" s="56"/>
      <c r="CG13" s="56"/>
      <c r="CH13" s="101"/>
      <c r="CI13" s="101"/>
      <c r="CJ13" s="101"/>
      <c r="CK13" s="101"/>
      <c r="CL13" s="101"/>
      <c r="CM13" s="101"/>
      <c r="CN13" s="101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/>
      <c r="DA13" s="45"/>
      <c r="DF13" s="23"/>
    </row>
    <row r="14" spans="1:110" ht="12.75" customHeight="1" x14ac:dyDescent="0.2">
      <c r="L14" s="143"/>
      <c r="M14" s="36"/>
      <c r="N14" s="36"/>
      <c r="O14" s="3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  <c r="BY14" s="56"/>
      <c r="BZ14" s="56"/>
      <c r="CA14" s="56"/>
      <c r="CB14" s="56"/>
      <c r="CC14" s="56"/>
      <c r="CD14" s="56"/>
      <c r="CE14" s="56"/>
      <c r="CF14" s="56"/>
      <c r="CG14" s="56"/>
      <c r="CH14" s="48"/>
      <c r="CI14" s="48"/>
      <c r="CJ14" s="48"/>
      <c r="CK14" s="48"/>
      <c r="CL14" s="48"/>
      <c r="CM14" s="48"/>
      <c r="CN14" s="48"/>
      <c r="DF14" s="39" t="s">
        <v>0</v>
      </c>
    </row>
    <row r="15" spans="1:110" ht="12.75" customHeight="1" thickBot="1" x14ac:dyDescent="0.25">
      <c r="B15" s="15"/>
      <c r="C15" s="15"/>
      <c r="D15" s="15" t="s">
        <v>39</v>
      </c>
      <c r="CH15" s="38"/>
      <c r="DF15" s="39" t="s">
        <v>4</v>
      </c>
    </row>
    <row r="16" spans="1:110" ht="12.75" customHeight="1" thickBot="1" x14ac:dyDescent="0.25">
      <c r="A16" s="15"/>
      <c r="B16" s="451" t="s">
        <v>46</v>
      </c>
      <c r="C16" s="452"/>
      <c r="D16" s="452"/>
      <c r="E16" s="452"/>
      <c r="F16" s="452"/>
      <c r="G16" s="452"/>
      <c r="H16" s="452"/>
      <c r="I16" s="452"/>
      <c r="J16" s="452"/>
      <c r="K16" s="452"/>
      <c r="L16" s="452"/>
      <c r="M16" s="452"/>
      <c r="N16" s="452"/>
      <c r="O16" s="452"/>
      <c r="P16" s="453"/>
      <c r="Q16" s="453"/>
      <c r="R16" s="453"/>
      <c r="S16" s="453"/>
      <c r="T16" s="453"/>
      <c r="U16" s="453"/>
      <c r="V16" s="453"/>
      <c r="W16" s="453"/>
      <c r="X16" s="453"/>
      <c r="Y16" s="453"/>
      <c r="Z16" s="453"/>
      <c r="AA16" s="453"/>
      <c r="AB16" s="453"/>
      <c r="AC16" s="453"/>
      <c r="AD16" s="453"/>
      <c r="AE16" s="453"/>
      <c r="AF16" s="453"/>
      <c r="AG16" s="453"/>
      <c r="AH16" s="453"/>
      <c r="AI16" s="453"/>
      <c r="AJ16" s="454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H16" s="38"/>
      <c r="DF16" s="33"/>
    </row>
    <row r="17" spans="1:105" ht="12.75" customHeight="1" x14ac:dyDescent="0.2">
      <c r="A17" s="15"/>
      <c r="B17" s="107" t="s">
        <v>2</v>
      </c>
      <c r="C17" s="136" t="s">
        <v>27</v>
      </c>
      <c r="D17" s="442" t="s">
        <v>12</v>
      </c>
      <c r="E17" s="443"/>
      <c r="F17" s="443"/>
      <c r="G17" s="443"/>
      <c r="H17" s="443"/>
      <c r="I17" s="443"/>
      <c r="J17" s="443"/>
      <c r="K17" s="443"/>
      <c r="L17" s="443"/>
      <c r="M17" s="443"/>
      <c r="N17" s="444"/>
      <c r="O17" s="103"/>
      <c r="P17" s="455" t="s">
        <v>40</v>
      </c>
      <c r="Q17" s="456"/>
      <c r="R17" s="456"/>
      <c r="S17" s="456"/>
      <c r="T17" s="456"/>
      <c r="U17" s="456"/>
      <c r="V17" s="456"/>
      <c r="W17" s="456"/>
      <c r="X17" s="456"/>
      <c r="Y17" s="456"/>
      <c r="Z17" s="456"/>
      <c r="AA17" s="456"/>
      <c r="AB17" s="456"/>
      <c r="AC17" s="456"/>
      <c r="AD17" s="456"/>
      <c r="AE17" s="456"/>
      <c r="AF17" s="456"/>
      <c r="AG17" s="456"/>
      <c r="AH17" s="456"/>
      <c r="AI17" s="456"/>
      <c r="AJ17" s="457"/>
      <c r="AK17" s="203"/>
      <c r="AL17" s="353"/>
      <c r="AM17" s="114"/>
      <c r="AN17" s="114"/>
      <c r="AO17" s="114"/>
      <c r="AP17" s="114"/>
      <c r="AQ17" s="114"/>
      <c r="AR17" s="114"/>
      <c r="AS17" s="114"/>
      <c r="AT17" s="114"/>
      <c r="AU17" s="114"/>
      <c r="AV17" s="114"/>
      <c r="AW17" s="114"/>
      <c r="AX17" s="114"/>
      <c r="AY17" s="114"/>
      <c r="AZ17" s="114"/>
      <c r="BA17" s="114"/>
      <c r="BB17" s="114"/>
      <c r="BC17" s="114"/>
      <c r="BD17" s="114"/>
      <c r="BE17" s="114"/>
      <c r="BF17" s="114"/>
      <c r="BG17" s="114"/>
      <c r="BH17" s="114"/>
      <c r="BI17" s="114"/>
      <c r="BJ17" s="114"/>
      <c r="BK17" s="114"/>
      <c r="BL17" s="114"/>
      <c r="BM17" s="114"/>
      <c r="BN17" s="114"/>
      <c r="BO17" s="114"/>
      <c r="BP17" s="114"/>
      <c r="BQ17" s="114"/>
      <c r="BR17" s="114"/>
      <c r="BS17" s="114"/>
      <c r="BT17" s="114"/>
      <c r="BU17" s="114"/>
      <c r="BV17" s="114"/>
      <c r="BW17" s="114"/>
      <c r="BX17" s="114"/>
      <c r="BY17" s="114"/>
      <c r="BZ17" s="114"/>
      <c r="CA17" s="114"/>
      <c r="CB17" s="114"/>
      <c r="CC17" s="114"/>
      <c r="CD17" s="114"/>
      <c r="CE17" s="114"/>
      <c r="CF17" s="114"/>
      <c r="CG17" s="114"/>
      <c r="CH17" s="52"/>
      <c r="CI17" s="52"/>
      <c r="CZ17" s="46"/>
      <c r="DA17" s="46"/>
    </row>
    <row r="18" spans="1:105" ht="15" customHeight="1" x14ac:dyDescent="0.2">
      <c r="A18" s="15"/>
      <c r="B18" s="108">
        <v>1</v>
      </c>
      <c r="C18" s="124">
        <v>1</v>
      </c>
      <c r="D18" s="460" t="s">
        <v>48</v>
      </c>
      <c r="E18" s="461"/>
      <c r="F18" s="461"/>
      <c r="G18" s="461"/>
      <c r="H18" s="461"/>
      <c r="I18" s="461"/>
      <c r="J18" s="461"/>
      <c r="K18" s="461"/>
      <c r="L18" s="461"/>
      <c r="M18" s="461"/>
      <c r="N18" s="462"/>
      <c r="O18" s="99"/>
      <c r="P18" s="344" t="s">
        <v>80</v>
      </c>
      <c r="Q18" s="345"/>
      <c r="R18" s="345"/>
      <c r="S18" s="345"/>
      <c r="T18" s="345"/>
      <c r="U18" s="345"/>
      <c r="V18" s="345"/>
      <c r="W18" s="345"/>
      <c r="X18" s="345"/>
      <c r="Y18" s="345"/>
      <c r="Z18" s="345"/>
      <c r="AA18" s="345"/>
      <c r="AB18" s="345"/>
      <c r="AC18" s="345"/>
      <c r="AD18" s="345"/>
      <c r="AE18" s="345"/>
      <c r="AF18" s="345"/>
      <c r="AG18" s="345"/>
      <c r="AH18" s="345"/>
      <c r="AI18" s="345"/>
      <c r="AJ18" s="346"/>
      <c r="AK18" s="204"/>
      <c r="AL18" s="353"/>
      <c r="AM18" s="114"/>
      <c r="AN18" s="114"/>
      <c r="AO18" s="114"/>
      <c r="AP18" s="114"/>
      <c r="AQ18" s="114"/>
      <c r="AR18" s="114"/>
      <c r="AS18" s="114"/>
      <c r="AT18" s="114"/>
      <c r="AU18" s="114"/>
      <c r="AV18" s="114"/>
      <c r="AW18" s="114"/>
      <c r="AX18" s="114"/>
      <c r="AY18" s="114"/>
      <c r="AZ18" s="114"/>
      <c r="BA18" s="114"/>
      <c r="BB18" s="114"/>
      <c r="BC18" s="114"/>
      <c r="BD18" s="114"/>
      <c r="BE18" s="114"/>
      <c r="BF18" s="114"/>
      <c r="BG18" s="114"/>
      <c r="BH18" s="114"/>
      <c r="BI18" s="114"/>
      <c r="BJ18" s="114"/>
      <c r="BK18" s="114"/>
      <c r="BL18" s="114"/>
      <c r="BM18" s="114"/>
      <c r="BN18" s="114"/>
      <c r="BO18" s="114"/>
      <c r="BP18" s="114"/>
      <c r="BQ18" s="114"/>
      <c r="BR18" s="343"/>
      <c r="BS18" s="343"/>
      <c r="BT18" s="343"/>
      <c r="BU18" s="343"/>
      <c r="BV18" s="343"/>
      <c r="BW18" s="343"/>
      <c r="BX18" s="343"/>
      <c r="BY18" s="343"/>
      <c r="BZ18" s="343"/>
      <c r="CA18" s="343"/>
      <c r="CB18" s="343"/>
      <c r="CC18" s="343"/>
      <c r="CD18" s="343"/>
      <c r="CE18" s="343"/>
      <c r="CF18" s="343"/>
      <c r="CG18" s="343"/>
      <c r="CH18" s="51"/>
      <c r="CI18" s="51"/>
      <c r="CZ18" s="46"/>
      <c r="DA18" s="46"/>
    </row>
    <row r="19" spans="1:105" ht="15" customHeight="1" x14ac:dyDescent="0.2">
      <c r="A19" s="15"/>
      <c r="B19" s="108">
        <f>B18+1</f>
        <v>2</v>
      </c>
      <c r="C19" s="124">
        <v>1</v>
      </c>
      <c r="D19" s="463"/>
      <c r="E19" s="464"/>
      <c r="F19" s="464"/>
      <c r="G19" s="464"/>
      <c r="H19" s="464"/>
      <c r="I19" s="464"/>
      <c r="J19" s="464"/>
      <c r="K19" s="464"/>
      <c r="L19" s="464"/>
      <c r="M19" s="464"/>
      <c r="N19" s="465"/>
      <c r="O19" s="99"/>
      <c r="P19" s="344"/>
      <c r="Q19" s="345"/>
      <c r="R19" s="345"/>
      <c r="S19" s="345"/>
      <c r="T19" s="345"/>
      <c r="U19" s="345"/>
      <c r="V19" s="345"/>
      <c r="W19" s="345"/>
      <c r="X19" s="345"/>
      <c r="Y19" s="345"/>
      <c r="Z19" s="345"/>
      <c r="AA19" s="345"/>
      <c r="AB19" s="345"/>
      <c r="AC19" s="345"/>
      <c r="AD19" s="345"/>
      <c r="AE19" s="345"/>
      <c r="AF19" s="345"/>
      <c r="AG19" s="345"/>
      <c r="AH19" s="345"/>
      <c r="AI19" s="345"/>
      <c r="AJ19" s="346"/>
      <c r="AK19" s="204"/>
      <c r="AL19" s="353"/>
      <c r="AM19" s="114"/>
      <c r="AN19" s="114"/>
      <c r="AO19" s="114"/>
      <c r="AP19" s="114"/>
      <c r="AQ19" s="114"/>
      <c r="AR19" s="114"/>
      <c r="AS19" s="114"/>
      <c r="AT19" s="114"/>
      <c r="AU19" s="114"/>
      <c r="AV19" s="114"/>
      <c r="AW19" s="114"/>
      <c r="AX19" s="114"/>
      <c r="AY19" s="114"/>
      <c r="AZ19" s="114"/>
      <c r="BA19" s="114"/>
      <c r="BB19" s="114"/>
      <c r="BC19" s="114"/>
      <c r="BD19" s="114"/>
      <c r="BE19" s="114"/>
      <c r="BF19" s="114"/>
      <c r="BG19" s="114"/>
      <c r="BH19" s="114"/>
      <c r="BI19" s="114"/>
      <c r="BJ19" s="114"/>
      <c r="BK19" s="114"/>
      <c r="BL19" s="114"/>
      <c r="BM19" s="114"/>
      <c r="BN19" s="114"/>
      <c r="BO19" s="114"/>
      <c r="BP19" s="114"/>
      <c r="BQ19" s="114"/>
      <c r="BR19" s="342"/>
      <c r="BS19" s="342"/>
      <c r="BT19" s="342"/>
      <c r="BU19" s="342"/>
      <c r="BV19" s="342"/>
      <c r="BW19" s="342"/>
      <c r="BX19" s="342"/>
      <c r="BY19" s="342"/>
      <c r="BZ19" s="342"/>
      <c r="CA19" s="342"/>
      <c r="CB19" s="342"/>
      <c r="CC19" s="342"/>
      <c r="CD19" s="342"/>
      <c r="CE19" s="342"/>
      <c r="CF19" s="342"/>
      <c r="CG19" s="342"/>
      <c r="CH19" s="52"/>
      <c r="CI19" s="52"/>
      <c r="CZ19" s="46"/>
      <c r="DA19" s="46"/>
    </row>
    <row r="20" spans="1:105" ht="15" customHeight="1" x14ac:dyDescent="0.2">
      <c r="A20" s="15"/>
      <c r="B20" s="108">
        <f t="shared" ref="B20:B57" si="0">B19+1</f>
        <v>3</v>
      </c>
      <c r="C20" s="124">
        <v>1</v>
      </c>
      <c r="D20" s="466" t="s">
        <v>47</v>
      </c>
      <c r="E20" s="467"/>
      <c r="F20" s="467"/>
      <c r="G20" s="467"/>
      <c r="H20" s="467"/>
      <c r="I20" s="467"/>
      <c r="J20" s="467"/>
      <c r="K20" s="467"/>
      <c r="L20" s="467"/>
      <c r="M20" s="467"/>
      <c r="N20" s="468"/>
      <c r="O20" s="99"/>
      <c r="P20" s="344"/>
      <c r="Q20" s="345"/>
      <c r="R20" s="345"/>
      <c r="S20" s="345"/>
      <c r="T20" s="345"/>
      <c r="U20" s="345"/>
      <c r="V20" s="345"/>
      <c r="W20" s="345"/>
      <c r="X20" s="345"/>
      <c r="Y20" s="345"/>
      <c r="Z20" s="345"/>
      <c r="AA20" s="345"/>
      <c r="AB20" s="345"/>
      <c r="AC20" s="345"/>
      <c r="AD20" s="345"/>
      <c r="AE20" s="345"/>
      <c r="AF20" s="345"/>
      <c r="AG20" s="345"/>
      <c r="AH20" s="345"/>
      <c r="AI20" s="345"/>
      <c r="AJ20" s="346"/>
      <c r="AK20" s="204"/>
      <c r="AL20" s="353"/>
      <c r="AM20" s="114"/>
      <c r="AN20" s="114"/>
      <c r="AO20" s="114"/>
      <c r="AP20" s="114"/>
      <c r="AQ20" s="114"/>
      <c r="AR20" s="114"/>
      <c r="AS20" s="114"/>
      <c r="AT20" s="114"/>
      <c r="AU20" s="114"/>
      <c r="AV20" s="114"/>
      <c r="AW20" s="114"/>
      <c r="AX20" s="114"/>
      <c r="AY20" s="114"/>
      <c r="AZ20" s="114"/>
      <c r="BA20" s="114"/>
      <c r="BB20" s="114"/>
      <c r="BC20" s="114"/>
      <c r="BD20" s="114"/>
      <c r="BE20" s="114"/>
      <c r="BF20" s="114"/>
      <c r="BG20" s="114"/>
      <c r="BH20" s="114"/>
      <c r="BI20" s="114"/>
      <c r="BJ20" s="114"/>
      <c r="BK20" s="114"/>
      <c r="BL20" s="114"/>
      <c r="BM20" s="114"/>
      <c r="BN20" s="114"/>
      <c r="BO20" s="114"/>
      <c r="BP20" s="114"/>
      <c r="BQ20" s="114"/>
      <c r="BR20" s="342"/>
      <c r="BS20" s="342"/>
      <c r="BT20" s="342"/>
      <c r="BU20" s="342"/>
      <c r="BV20" s="342"/>
      <c r="BW20" s="342"/>
      <c r="BX20" s="342"/>
      <c r="BY20" s="342"/>
      <c r="BZ20" s="342"/>
      <c r="CA20" s="342"/>
      <c r="CB20" s="342"/>
      <c r="CC20" s="342"/>
      <c r="CD20" s="342"/>
      <c r="CE20" s="342"/>
      <c r="CF20" s="342"/>
      <c r="CG20" s="342"/>
      <c r="CH20" s="53"/>
      <c r="CI20" s="53"/>
      <c r="CZ20" s="46"/>
      <c r="DA20" s="46"/>
    </row>
    <row r="21" spans="1:105" ht="15" customHeight="1" x14ac:dyDescent="0.2">
      <c r="A21" s="15"/>
      <c r="B21" s="108">
        <f t="shared" si="0"/>
        <v>4</v>
      </c>
      <c r="C21" s="124">
        <v>1</v>
      </c>
      <c r="D21" s="469"/>
      <c r="E21" s="470"/>
      <c r="F21" s="470"/>
      <c r="G21" s="470"/>
      <c r="H21" s="470"/>
      <c r="I21" s="470"/>
      <c r="J21" s="470"/>
      <c r="K21" s="470"/>
      <c r="L21" s="470"/>
      <c r="M21" s="470"/>
      <c r="N21" s="471"/>
      <c r="O21" s="99"/>
      <c r="P21" s="344"/>
      <c r="Q21" s="345"/>
      <c r="R21" s="345"/>
      <c r="S21" s="345"/>
      <c r="T21" s="345"/>
      <c r="U21" s="345"/>
      <c r="V21" s="345"/>
      <c r="W21" s="345"/>
      <c r="X21" s="345"/>
      <c r="Y21" s="345"/>
      <c r="Z21" s="345"/>
      <c r="AA21" s="345"/>
      <c r="AB21" s="345"/>
      <c r="AC21" s="345"/>
      <c r="AD21" s="345"/>
      <c r="AE21" s="345"/>
      <c r="AF21" s="345"/>
      <c r="AG21" s="345"/>
      <c r="AH21" s="345"/>
      <c r="AI21" s="345"/>
      <c r="AJ21" s="346"/>
      <c r="AK21" s="204"/>
      <c r="AL21" s="353"/>
      <c r="AM21" s="114"/>
      <c r="AN21" s="114"/>
      <c r="AO21" s="114"/>
      <c r="AP21" s="114"/>
      <c r="AQ21" s="114"/>
      <c r="AR21" s="114"/>
      <c r="AS21" s="114"/>
      <c r="AT21" s="114"/>
      <c r="AU21" s="114"/>
      <c r="AV21" s="114"/>
      <c r="AW21" s="114"/>
      <c r="AX21" s="114"/>
      <c r="AY21" s="114"/>
      <c r="AZ21" s="114"/>
      <c r="BA21" s="114"/>
      <c r="BB21" s="114"/>
      <c r="BC21" s="114"/>
      <c r="BD21" s="114"/>
      <c r="BE21" s="114"/>
      <c r="BF21" s="114"/>
      <c r="BG21" s="114"/>
      <c r="BH21" s="114"/>
      <c r="BI21" s="114"/>
      <c r="BJ21" s="114"/>
      <c r="BK21" s="114"/>
      <c r="BL21" s="114"/>
      <c r="BM21" s="114"/>
      <c r="BN21" s="114"/>
      <c r="BO21" s="114"/>
      <c r="BP21" s="114"/>
      <c r="BQ21" s="114"/>
      <c r="BR21" s="360"/>
      <c r="BS21" s="360"/>
      <c r="BT21" s="360"/>
      <c r="BU21" s="360"/>
      <c r="BV21" s="360"/>
      <c r="BW21" s="360"/>
      <c r="BX21" s="360"/>
      <c r="BY21" s="360"/>
      <c r="BZ21" s="360"/>
      <c r="CA21" s="360"/>
      <c r="CB21" s="360"/>
      <c r="CC21" s="360"/>
      <c r="CD21" s="360"/>
      <c r="CE21" s="360"/>
      <c r="CF21" s="360"/>
      <c r="CG21" s="360"/>
      <c r="CH21" s="54"/>
      <c r="CI21" s="54"/>
      <c r="CZ21" s="46"/>
      <c r="DA21" s="46"/>
    </row>
    <row r="22" spans="1:105" ht="15" customHeight="1" x14ac:dyDescent="0.2">
      <c r="A22" s="15"/>
      <c r="B22" s="108">
        <f t="shared" si="0"/>
        <v>5</v>
      </c>
      <c r="C22" s="124">
        <v>1</v>
      </c>
      <c r="D22" s="472"/>
      <c r="E22" s="473"/>
      <c r="F22" s="473"/>
      <c r="G22" s="473"/>
      <c r="H22" s="473"/>
      <c r="I22" s="473"/>
      <c r="J22" s="473"/>
      <c r="K22" s="473"/>
      <c r="L22" s="473"/>
      <c r="M22" s="473"/>
      <c r="N22" s="474"/>
      <c r="O22" s="99"/>
      <c r="P22" s="344"/>
      <c r="Q22" s="345"/>
      <c r="R22" s="345"/>
      <c r="S22" s="345"/>
      <c r="T22" s="345"/>
      <c r="U22" s="345"/>
      <c r="V22" s="345"/>
      <c r="W22" s="345"/>
      <c r="X22" s="345"/>
      <c r="Y22" s="345"/>
      <c r="Z22" s="345"/>
      <c r="AA22" s="345"/>
      <c r="AB22" s="345"/>
      <c r="AC22" s="345"/>
      <c r="AD22" s="345"/>
      <c r="AE22" s="345"/>
      <c r="AF22" s="345"/>
      <c r="AG22" s="345"/>
      <c r="AH22" s="345"/>
      <c r="AI22" s="345"/>
      <c r="AJ22" s="346"/>
      <c r="AK22" s="204"/>
      <c r="AL22" s="353"/>
      <c r="AM22" s="114"/>
      <c r="AN22" s="114"/>
      <c r="AO22" s="114"/>
      <c r="AP22" s="114"/>
      <c r="AQ22" s="114"/>
      <c r="AR22" s="114"/>
      <c r="AS22" s="114"/>
      <c r="AT22" s="114"/>
      <c r="AU22" s="114"/>
      <c r="AV22" s="114"/>
      <c r="AW22" s="114"/>
      <c r="AX22" s="114"/>
      <c r="AY22" s="114"/>
      <c r="AZ22" s="114"/>
      <c r="BA22" s="114"/>
      <c r="BB22" s="114"/>
      <c r="BC22" s="114"/>
      <c r="BD22" s="114"/>
      <c r="BE22" s="114"/>
      <c r="BF22" s="114"/>
      <c r="BG22" s="114"/>
      <c r="BH22" s="114"/>
      <c r="BI22" s="114"/>
      <c r="BJ22" s="114"/>
      <c r="BK22" s="114"/>
      <c r="BL22" s="114"/>
      <c r="BM22" s="114"/>
      <c r="BN22" s="114"/>
      <c r="BO22" s="114"/>
      <c r="BP22" s="114"/>
      <c r="BQ22" s="114"/>
      <c r="BR22" s="342"/>
      <c r="BS22" s="342"/>
      <c r="BT22" s="342"/>
      <c r="BU22" s="342"/>
      <c r="BV22" s="342"/>
      <c r="BW22" s="342"/>
      <c r="BX22" s="342"/>
      <c r="BY22" s="342"/>
      <c r="BZ22" s="342"/>
      <c r="CA22" s="342"/>
      <c r="CB22" s="342"/>
      <c r="CC22" s="342"/>
      <c r="CD22" s="342"/>
      <c r="CE22" s="342"/>
      <c r="CF22" s="342"/>
      <c r="CG22" s="342"/>
      <c r="CH22" s="52"/>
      <c r="CI22" s="52"/>
      <c r="CZ22" s="46"/>
      <c r="DA22" s="46"/>
    </row>
    <row r="23" spans="1:105" ht="15" customHeight="1" x14ac:dyDescent="0.2">
      <c r="A23" s="15"/>
      <c r="B23" s="108">
        <f t="shared" si="0"/>
        <v>6</v>
      </c>
      <c r="C23" s="124">
        <v>1</v>
      </c>
      <c r="D23" s="357" t="s">
        <v>49</v>
      </c>
      <c r="E23" s="358"/>
      <c r="F23" s="358"/>
      <c r="G23" s="358"/>
      <c r="H23" s="358"/>
      <c r="I23" s="358"/>
      <c r="J23" s="358"/>
      <c r="K23" s="358"/>
      <c r="L23" s="358"/>
      <c r="M23" s="358"/>
      <c r="N23" s="359"/>
      <c r="O23" s="99"/>
      <c r="P23" s="344"/>
      <c r="Q23" s="345"/>
      <c r="R23" s="345"/>
      <c r="S23" s="345"/>
      <c r="T23" s="345"/>
      <c r="U23" s="345"/>
      <c r="V23" s="345"/>
      <c r="W23" s="345"/>
      <c r="X23" s="345"/>
      <c r="Y23" s="345"/>
      <c r="Z23" s="345"/>
      <c r="AA23" s="345"/>
      <c r="AB23" s="345"/>
      <c r="AC23" s="345"/>
      <c r="AD23" s="345"/>
      <c r="AE23" s="345"/>
      <c r="AF23" s="345"/>
      <c r="AG23" s="345"/>
      <c r="AH23" s="345"/>
      <c r="AI23" s="345"/>
      <c r="AJ23" s="346"/>
      <c r="AK23" s="204"/>
      <c r="AL23" s="353"/>
      <c r="AM23" s="114"/>
      <c r="AN23" s="114"/>
      <c r="AO23" s="114"/>
      <c r="AP23" s="114"/>
      <c r="AQ23" s="114"/>
      <c r="AR23" s="114"/>
      <c r="AS23" s="114"/>
      <c r="AT23" s="114"/>
      <c r="AU23" s="114"/>
      <c r="AV23" s="114"/>
      <c r="AW23" s="114"/>
      <c r="AX23" s="114"/>
      <c r="AY23" s="114"/>
      <c r="AZ23" s="114"/>
      <c r="BA23" s="114"/>
      <c r="BB23" s="114"/>
      <c r="BC23" s="114"/>
      <c r="BD23" s="114"/>
      <c r="BE23" s="114"/>
      <c r="BF23" s="114"/>
      <c r="BG23" s="114"/>
      <c r="BH23" s="114"/>
      <c r="BI23" s="114"/>
      <c r="BJ23" s="114"/>
      <c r="BK23" s="114"/>
      <c r="BL23" s="114"/>
      <c r="BM23" s="114"/>
      <c r="BN23" s="114"/>
      <c r="BO23" s="114"/>
      <c r="BP23" s="114"/>
      <c r="BQ23" s="114"/>
      <c r="BR23" s="360"/>
      <c r="BS23" s="360"/>
      <c r="BT23" s="360"/>
      <c r="BU23" s="360"/>
      <c r="BV23" s="360"/>
      <c r="BW23" s="360"/>
      <c r="BX23" s="360"/>
      <c r="BY23" s="360"/>
      <c r="BZ23" s="360"/>
      <c r="CA23" s="360"/>
      <c r="CB23" s="360"/>
      <c r="CC23" s="360"/>
      <c r="CD23" s="360"/>
      <c r="CE23" s="360"/>
      <c r="CF23" s="360"/>
      <c r="CG23" s="360"/>
      <c r="CH23" s="53"/>
      <c r="CI23" s="53"/>
      <c r="CZ23" s="46"/>
      <c r="DA23" s="46"/>
    </row>
    <row r="24" spans="1:105" ht="15" customHeight="1" x14ac:dyDescent="0.2">
      <c r="A24" s="15"/>
      <c r="B24" s="108">
        <f t="shared" si="0"/>
        <v>7</v>
      </c>
      <c r="C24" s="124">
        <v>1</v>
      </c>
      <c r="D24" s="357" t="s">
        <v>50</v>
      </c>
      <c r="E24" s="358"/>
      <c r="F24" s="358"/>
      <c r="G24" s="358"/>
      <c r="H24" s="358"/>
      <c r="I24" s="358"/>
      <c r="J24" s="358"/>
      <c r="K24" s="358"/>
      <c r="L24" s="358"/>
      <c r="M24" s="358"/>
      <c r="N24" s="359"/>
      <c r="O24" s="99"/>
      <c r="P24" s="347" t="s">
        <v>78</v>
      </c>
      <c r="Q24" s="348"/>
      <c r="R24" s="348"/>
      <c r="S24" s="348"/>
      <c r="T24" s="348"/>
      <c r="U24" s="348"/>
      <c r="V24" s="348"/>
      <c r="W24" s="348"/>
      <c r="X24" s="348"/>
      <c r="Y24" s="348"/>
      <c r="Z24" s="348"/>
      <c r="AA24" s="348"/>
      <c r="AB24" s="348"/>
      <c r="AC24" s="348"/>
      <c r="AD24" s="348"/>
      <c r="AE24" s="348"/>
      <c r="AF24" s="348"/>
      <c r="AG24" s="348"/>
      <c r="AH24" s="348"/>
      <c r="AI24" s="348"/>
      <c r="AJ24" s="349"/>
      <c r="AK24" s="204"/>
      <c r="AL24" s="353"/>
      <c r="AM24" s="114"/>
      <c r="AN24" s="114"/>
      <c r="AO24" s="114"/>
      <c r="AP24" s="114"/>
      <c r="AQ24" s="114"/>
      <c r="AR24" s="114"/>
      <c r="AS24" s="114"/>
      <c r="AT24" s="114"/>
      <c r="AU24" s="114"/>
      <c r="AV24" s="114"/>
      <c r="AW24" s="114"/>
      <c r="AX24" s="114"/>
      <c r="AY24" s="114"/>
      <c r="AZ24" s="114"/>
      <c r="BA24" s="114"/>
      <c r="BB24" s="114"/>
      <c r="BC24" s="114"/>
      <c r="BD24" s="114"/>
      <c r="BE24" s="114"/>
      <c r="BF24" s="114"/>
      <c r="BG24" s="114"/>
      <c r="BH24" s="114"/>
      <c r="BI24" s="114"/>
      <c r="BJ24" s="114"/>
      <c r="BK24" s="114"/>
      <c r="BL24" s="114"/>
      <c r="BM24" s="114"/>
      <c r="BN24" s="114"/>
      <c r="BO24" s="114"/>
      <c r="BP24" s="114"/>
      <c r="BQ24" s="114"/>
      <c r="BR24" s="342"/>
      <c r="BS24" s="342"/>
      <c r="BT24" s="342"/>
      <c r="BU24" s="342"/>
      <c r="BV24" s="342"/>
      <c r="BW24" s="342"/>
      <c r="BX24" s="342"/>
      <c r="BY24" s="342"/>
      <c r="BZ24" s="342"/>
      <c r="CA24" s="342"/>
      <c r="CB24" s="342"/>
      <c r="CC24" s="342"/>
      <c r="CD24" s="342"/>
      <c r="CE24" s="342"/>
      <c r="CF24" s="342"/>
      <c r="CG24" s="342"/>
      <c r="CH24" s="53"/>
      <c r="CI24" s="53"/>
      <c r="CZ24" s="46"/>
      <c r="DA24" s="46"/>
    </row>
    <row r="25" spans="1:105" ht="15" customHeight="1" x14ac:dyDescent="0.2">
      <c r="A25" s="15"/>
      <c r="B25" s="108">
        <f t="shared" si="0"/>
        <v>8</v>
      </c>
      <c r="C25" s="124">
        <v>1</v>
      </c>
      <c r="D25" s="357" t="s">
        <v>51</v>
      </c>
      <c r="E25" s="358"/>
      <c r="F25" s="358"/>
      <c r="G25" s="358"/>
      <c r="H25" s="358"/>
      <c r="I25" s="358"/>
      <c r="J25" s="358"/>
      <c r="K25" s="358"/>
      <c r="L25" s="358"/>
      <c r="M25" s="358"/>
      <c r="N25" s="359"/>
      <c r="O25" s="99"/>
      <c r="P25" s="344" t="s">
        <v>80</v>
      </c>
      <c r="Q25" s="345"/>
      <c r="R25" s="345"/>
      <c r="S25" s="345"/>
      <c r="T25" s="345"/>
      <c r="U25" s="345"/>
      <c r="V25" s="345"/>
      <c r="W25" s="345"/>
      <c r="X25" s="345"/>
      <c r="Y25" s="345"/>
      <c r="Z25" s="345"/>
      <c r="AA25" s="345"/>
      <c r="AB25" s="345"/>
      <c r="AC25" s="345"/>
      <c r="AD25" s="345"/>
      <c r="AE25" s="345"/>
      <c r="AF25" s="345"/>
      <c r="AG25" s="345"/>
      <c r="AH25" s="345"/>
      <c r="AI25" s="345"/>
      <c r="AJ25" s="346"/>
      <c r="AK25" s="204"/>
      <c r="AL25" s="353"/>
      <c r="AM25" s="114"/>
      <c r="AN25" s="114"/>
      <c r="AO25" s="114"/>
      <c r="AP25" s="114"/>
      <c r="AQ25" s="114"/>
      <c r="AR25" s="114"/>
      <c r="AS25" s="114"/>
      <c r="AT25" s="114"/>
      <c r="AU25" s="114"/>
      <c r="AV25" s="114"/>
      <c r="AW25" s="114"/>
      <c r="AX25" s="114"/>
      <c r="AY25" s="114"/>
      <c r="AZ25" s="114"/>
      <c r="BA25" s="114"/>
      <c r="BB25" s="114"/>
      <c r="BC25" s="114"/>
      <c r="BD25" s="114"/>
      <c r="BE25" s="114"/>
      <c r="BF25" s="114"/>
      <c r="BG25" s="114"/>
      <c r="BH25" s="114"/>
      <c r="BI25" s="114"/>
      <c r="BJ25" s="114"/>
      <c r="BK25" s="114"/>
      <c r="BL25" s="114"/>
      <c r="BM25" s="114"/>
      <c r="BN25" s="114"/>
      <c r="BO25" s="114"/>
      <c r="BP25" s="114"/>
      <c r="BQ25" s="114"/>
      <c r="BR25" s="360"/>
      <c r="BS25" s="360"/>
      <c r="BT25" s="360"/>
      <c r="BU25" s="360"/>
      <c r="BV25" s="360"/>
      <c r="BW25" s="360"/>
      <c r="BX25" s="360"/>
      <c r="BY25" s="360"/>
      <c r="BZ25" s="360"/>
      <c r="CA25" s="360"/>
      <c r="CB25" s="360"/>
      <c r="CC25" s="360"/>
      <c r="CD25" s="360"/>
      <c r="CE25" s="360"/>
      <c r="CF25" s="360"/>
      <c r="CG25" s="360"/>
      <c r="CH25" s="53"/>
      <c r="CI25" s="53"/>
      <c r="CZ25" s="46"/>
      <c r="DA25" s="46"/>
    </row>
    <row r="26" spans="1:105" ht="15" customHeight="1" x14ac:dyDescent="0.2">
      <c r="A26" s="15"/>
      <c r="B26" s="108">
        <f t="shared" si="0"/>
        <v>9</v>
      </c>
      <c r="C26" s="124">
        <v>1</v>
      </c>
      <c r="D26" s="357" t="s">
        <v>52</v>
      </c>
      <c r="E26" s="358"/>
      <c r="F26" s="358"/>
      <c r="G26" s="358"/>
      <c r="H26" s="358"/>
      <c r="I26" s="358"/>
      <c r="J26" s="358"/>
      <c r="K26" s="358"/>
      <c r="L26" s="358"/>
      <c r="M26" s="358"/>
      <c r="N26" s="359"/>
      <c r="O26" s="99"/>
      <c r="P26" s="344"/>
      <c r="Q26" s="345"/>
      <c r="R26" s="345"/>
      <c r="S26" s="345"/>
      <c r="T26" s="345"/>
      <c r="U26" s="345"/>
      <c r="V26" s="345"/>
      <c r="W26" s="345"/>
      <c r="X26" s="345"/>
      <c r="Y26" s="345"/>
      <c r="Z26" s="345"/>
      <c r="AA26" s="345"/>
      <c r="AB26" s="345"/>
      <c r="AC26" s="345"/>
      <c r="AD26" s="345"/>
      <c r="AE26" s="345"/>
      <c r="AF26" s="345"/>
      <c r="AG26" s="345"/>
      <c r="AH26" s="345"/>
      <c r="AI26" s="345"/>
      <c r="AJ26" s="346"/>
      <c r="AK26" s="204"/>
      <c r="AL26" s="353"/>
      <c r="AM26" s="114"/>
      <c r="AN26" s="114"/>
      <c r="AO26" s="114"/>
      <c r="AP26" s="114"/>
      <c r="AQ26" s="114"/>
      <c r="AR26" s="114"/>
      <c r="AS26" s="114"/>
      <c r="AT26" s="114"/>
      <c r="AU26" s="114"/>
      <c r="AV26" s="114"/>
      <c r="AW26" s="114"/>
      <c r="AX26" s="114"/>
      <c r="AY26" s="114"/>
      <c r="AZ26" s="114"/>
      <c r="BA26" s="114"/>
      <c r="BB26" s="114"/>
      <c r="BC26" s="114"/>
      <c r="BD26" s="114"/>
      <c r="BE26" s="114"/>
      <c r="BF26" s="114"/>
      <c r="BG26" s="114"/>
      <c r="BH26" s="114"/>
      <c r="BI26" s="114"/>
      <c r="BJ26" s="114"/>
      <c r="BK26" s="114"/>
      <c r="BL26" s="114"/>
      <c r="BM26" s="114"/>
      <c r="BN26" s="114"/>
      <c r="BO26" s="114"/>
      <c r="BP26" s="114"/>
      <c r="BQ26" s="114"/>
      <c r="BR26" s="342"/>
      <c r="BS26" s="342"/>
      <c r="BT26" s="342"/>
      <c r="BU26" s="342"/>
      <c r="BV26" s="342"/>
      <c r="BW26" s="342"/>
      <c r="BX26" s="342"/>
      <c r="BY26" s="342"/>
      <c r="BZ26" s="342"/>
      <c r="CA26" s="342"/>
      <c r="CB26" s="342"/>
      <c r="CC26" s="342"/>
      <c r="CD26" s="342"/>
      <c r="CE26" s="342"/>
      <c r="CF26" s="342"/>
      <c r="CG26" s="342"/>
      <c r="CH26" s="53"/>
      <c r="CI26" s="53"/>
      <c r="CZ26" s="46"/>
      <c r="DA26" s="46"/>
    </row>
    <row r="27" spans="1:105" ht="15" customHeight="1" x14ac:dyDescent="0.2">
      <c r="A27" s="15"/>
      <c r="B27" s="108">
        <f t="shared" si="0"/>
        <v>10</v>
      </c>
      <c r="C27" s="124">
        <v>1</v>
      </c>
      <c r="D27" s="377" t="s">
        <v>53</v>
      </c>
      <c r="E27" s="378"/>
      <c r="F27" s="378"/>
      <c r="G27" s="378"/>
      <c r="H27" s="378"/>
      <c r="I27" s="378"/>
      <c r="J27" s="378"/>
      <c r="K27" s="378"/>
      <c r="L27" s="378"/>
      <c r="M27" s="378"/>
      <c r="N27" s="379"/>
      <c r="O27" s="99"/>
      <c r="P27" s="347" t="s">
        <v>78</v>
      </c>
      <c r="Q27" s="348"/>
      <c r="R27" s="348"/>
      <c r="S27" s="348"/>
      <c r="T27" s="348"/>
      <c r="U27" s="348"/>
      <c r="V27" s="348"/>
      <c r="W27" s="348"/>
      <c r="X27" s="348"/>
      <c r="Y27" s="348"/>
      <c r="Z27" s="348"/>
      <c r="AA27" s="348"/>
      <c r="AB27" s="348"/>
      <c r="AC27" s="348"/>
      <c r="AD27" s="348"/>
      <c r="AE27" s="348"/>
      <c r="AF27" s="348"/>
      <c r="AG27" s="348"/>
      <c r="AH27" s="348"/>
      <c r="AI27" s="348"/>
      <c r="AJ27" s="349"/>
      <c r="AK27" s="204"/>
      <c r="AL27" s="353"/>
      <c r="AM27" s="114"/>
      <c r="AN27" s="114"/>
      <c r="AO27" s="114"/>
      <c r="AP27" s="114"/>
      <c r="AQ27" s="114"/>
      <c r="AR27" s="114"/>
      <c r="AS27" s="114"/>
      <c r="AT27" s="114"/>
      <c r="AU27" s="114"/>
      <c r="AV27" s="114"/>
      <c r="AW27" s="114"/>
      <c r="AX27" s="114"/>
      <c r="AY27" s="114"/>
      <c r="AZ27" s="114"/>
      <c r="BA27" s="114"/>
      <c r="BB27" s="114"/>
      <c r="BC27" s="114"/>
      <c r="BD27" s="114"/>
      <c r="BE27" s="114"/>
      <c r="BF27" s="114"/>
      <c r="BG27" s="114"/>
      <c r="BH27" s="114"/>
      <c r="BI27" s="114"/>
      <c r="BJ27" s="114"/>
      <c r="BK27" s="114"/>
      <c r="BL27" s="114"/>
      <c r="BM27" s="114"/>
      <c r="BN27" s="114"/>
      <c r="BO27" s="114"/>
      <c r="BP27" s="114"/>
      <c r="BQ27" s="114"/>
      <c r="BR27" s="360"/>
      <c r="BS27" s="360"/>
      <c r="BT27" s="360"/>
      <c r="BU27" s="360"/>
      <c r="BV27" s="360"/>
      <c r="BW27" s="360"/>
      <c r="BX27" s="360"/>
      <c r="BY27" s="360"/>
      <c r="BZ27" s="360"/>
      <c r="CA27" s="360"/>
      <c r="CB27" s="360"/>
      <c r="CC27" s="360"/>
      <c r="CD27" s="360"/>
      <c r="CE27" s="360"/>
      <c r="CF27" s="360"/>
      <c r="CG27" s="360"/>
      <c r="CH27" s="53"/>
      <c r="CI27" s="53"/>
      <c r="CZ27" s="46"/>
      <c r="DA27" s="46"/>
    </row>
    <row r="28" spans="1:105" ht="15" customHeight="1" x14ac:dyDescent="0.2">
      <c r="A28" s="15"/>
      <c r="B28" s="108">
        <f t="shared" si="0"/>
        <v>11</v>
      </c>
      <c r="C28" s="124">
        <v>1</v>
      </c>
      <c r="D28" s="361" t="s">
        <v>54</v>
      </c>
      <c r="E28" s="362"/>
      <c r="F28" s="362"/>
      <c r="G28" s="362"/>
      <c r="H28" s="362"/>
      <c r="I28" s="362"/>
      <c r="J28" s="362"/>
      <c r="K28" s="362"/>
      <c r="L28" s="362"/>
      <c r="M28" s="362"/>
      <c r="N28" s="363"/>
      <c r="O28" s="99"/>
      <c r="P28" s="347"/>
      <c r="Q28" s="348"/>
      <c r="R28" s="348"/>
      <c r="S28" s="348"/>
      <c r="T28" s="348"/>
      <c r="U28" s="348"/>
      <c r="V28" s="348"/>
      <c r="W28" s="348"/>
      <c r="X28" s="348"/>
      <c r="Y28" s="348"/>
      <c r="Z28" s="348"/>
      <c r="AA28" s="348"/>
      <c r="AB28" s="348"/>
      <c r="AC28" s="348"/>
      <c r="AD28" s="348"/>
      <c r="AE28" s="348"/>
      <c r="AF28" s="348"/>
      <c r="AG28" s="348"/>
      <c r="AH28" s="348"/>
      <c r="AI28" s="348"/>
      <c r="AJ28" s="349"/>
      <c r="AK28" s="204"/>
      <c r="AL28" s="353"/>
      <c r="AM28" s="114"/>
      <c r="AN28" s="114"/>
      <c r="AO28" s="114"/>
      <c r="AP28" s="114"/>
      <c r="AQ28" s="114"/>
      <c r="AR28" s="114"/>
      <c r="AS28" s="114"/>
      <c r="AT28" s="114"/>
      <c r="AU28" s="114"/>
      <c r="AV28" s="114"/>
      <c r="AW28" s="114"/>
      <c r="AX28" s="114"/>
      <c r="AY28" s="114"/>
      <c r="AZ28" s="114"/>
      <c r="BA28" s="114"/>
      <c r="BB28" s="114"/>
      <c r="BC28" s="114"/>
      <c r="BD28" s="114"/>
      <c r="BE28" s="114"/>
      <c r="BF28" s="114"/>
      <c r="BG28" s="114"/>
      <c r="BH28" s="114"/>
      <c r="BI28" s="114"/>
      <c r="BJ28" s="114"/>
      <c r="BK28" s="114"/>
      <c r="BL28" s="114"/>
      <c r="BM28" s="114"/>
      <c r="BN28" s="114"/>
      <c r="BO28" s="114"/>
      <c r="BP28" s="114"/>
      <c r="BQ28" s="114"/>
      <c r="BR28" s="360"/>
      <c r="BS28" s="360"/>
      <c r="BT28" s="360"/>
      <c r="BU28" s="360"/>
      <c r="BV28" s="360"/>
      <c r="BW28" s="360"/>
      <c r="BX28" s="360"/>
      <c r="BY28" s="360"/>
      <c r="BZ28" s="360"/>
      <c r="CA28" s="360"/>
      <c r="CB28" s="360"/>
      <c r="CC28" s="360"/>
      <c r="CD28" s="360"/>
      <c r="CE28" s="360"/>
      <c r="CF28" s="360"/>
      <c r="CG28" s="360"/>
      <c r="CH28" s="53"/>
      <c r="CI28" s="53"/>
      <c r="CZ28" s="46"/>
      <c r="DA28" s="46"/>
    </row>
    <row r="29" spans="1:105" ht="15" customHeight="1" x14ac:dyDescent="0.2">
      <c r="A29" s="15"/>
      <c r="B29" s="108">
        <f t="shared" si="0"/>
        <v>12</v>
      </c>
      <c r="C29" s="124">
        <v>1</v>
      </c>
      <c r="D29" s="426" t="s">
        <v>55</v>
      </c>
      <c r="E29" s="427"/>
      <c r="F29" s="427"/>
      <c r="G29" s="427"/>
      <c r="H29" s="427"/>
      <c r="I29" s="427"/>
      <c r="J29" s="427"/>
      <c r="K29" s="427"/>
      <c r="L29" s="427"/>
      <c r="M29" s="427"/>
      <c r="N29" s="428"/>
      <c r="O29" s="99"/>
      <c r="P29" s="344" t="s">
        <v>80</v>
      </c>
      <c r="Q29" s="345"/>
      <c r="R29" s="345"/>
      <c r="S29" s="345"/>
      <c r="T29" s="345"/>
      <c r="U29" s="345"/>
      <c r="V29" s="345"/>
      <c r="W29" s="345"/>
      <c r="X29" s="345"/>
      <c r="Y29" s="345"/>
      <c r="Z29" s="345"/>
      <c r="AA29" s="345"/>
      <c r="AB29" s="345"/>
      <c r="AC29" s="345"/>
      <c r="AD29" s="345"/>
      <c r="AE29" s="345"/>
      <c r="AF29" s="345"/>
      <c r="AG29" s="345"/>
      <c r="AH29" s="345"/>
      <c r="AI29" s="345"/>
      <c r="AJ29" s="346"/>
      <c r="AK29" s="204"/>
      <c r="AL29" s="353"/>
      <c r="AM29" s="114"/>
      <c r="AN29" s="114"/>
      <c r="AO29" s="114"/>
      <c r="AP29" s="114"/>
      <c r="AQ29" s="114"/>
      <c r="AR29" s="114"/>
      <c r="AS29" s="114"/>
      <c r="AT29" s="114"/>
      <c r="AU29" s="114"/>
      <c r="AV29" s="114"/>
      <c r="AW29" s="114"/>
      <c r="AX29" s="114"/>
      <c r="AY29" s="114"/>
      <c r="AZ29" s="114"/>
      <c r="BA29" s="114"/>
      <c r="BB29" s="114"/>
      <c r="BC29" s="114"/>
      <c r="BD29" s="114"/>
      <c r="BE29" s="114"/>
      <c r="BF29" s="114"/>
      <c r="BG29" s="114"/>
      <c r="BH29" s="114"/>
      <c r="BI29" s="114"/>
      <c r="BJ29" s="114"/>
      <c r="BK29" s="114"/>
      <c r="BL29" s="114"/>
      <c r="BM29" s="114"/>
      <c r="BN29" s="114"/>
      <c r="BO29" s="114"/>
      <c r="BP29" s="114"/>
      <c r="BQ29" s="114"/>
      <c r="BR29" s="342"/>
      <c r="BS29" s="342"/>
      <c r="BT29" s="342"/>
      <c r="BU29" s="342"/>
      <c r="BV29" s="342"/>
      <c r="BW29" s="342"/>
      <c r="BX29" s="342"/>
      <c r="BY29" s="342"/>
      <c r="BZ29" s="342"/>
      <c r="CA29" s="342"/>
      <c r="CB29" s="342"/>
      <c r="CC29" s="342"/>
      <c r="CD29" s="342"/>
      <c r="CE29" s="342"/>
      <c r="CF29" s="342"/>
      <c r="CG29" s="342"/>
      <c r="CH29" s="53"/>
      <c r="CI29" s="53"/>
      <c r="CZ29" s="46"/>
      <c r="DA29" s="46"/>
    </row>
    <row r="30" spans="1:105" ht="28.5" customHeight="1" x14ac:dyDescent="0.2">
      <c r="A30" s="15"/>
      <c r="B30" s="108">
        <f t="shared" si="0"/>
        <v>13</v>
      </c>
      <c r="C30" s="124">
        <v>1</v>
      </c>
      <c r="D30" s="361" t="s">
        <v>54</v>
      </c>
      <c r="E30" s="362"/>
      <c r="F30" s="362"/>
      <c r="G30" s="362"/>
      <c r="H30" s="362"/>
      <c r="I30" s="362"/>
      <c r="J30" s="362"/>
      <c r="K30" s="362"/>
      <c r="L30" s="362"/>
      <c r="M30" s="362"/>
      <c r="N30" s="363"/>
      <c r="O30" s="99"/>
      <c r="P30" s="347" t="s">
        <v>79</v>
      </c>
      <c r="Q30" s="348"/>
      <c r="R30" s="348"/>
      <c r="S30" s="348"/>
      <c r="T30" s="348"/>
      <c r="U30" s="348"/>
      <c r="V30" s="348"/>
      <c r="W30" s="348"/>
      <c r="X30" s="348"/>
      <c r="Y30" s="348"/>
      <c r="Z30" s="348"/>
      <c r="AA30" s="348"/>
      <c r="AB30" s="348"/>
      <c r="AC30" s="348"/>
      <c r="AD30" s="348"/>
      <c r="AE30" s="348"/>
      <c r="AF30" s="348"/>
      <c r="AG30" s="348"/>
      <c r="AH30" s="348"/>
      <c r="AI30" s="348"/>
      <c r="AJ30" s="349"/>
      <c r="AK30" s="204"/>
      <c r="AL30" s="353"/>
      <c r="AM30" s="114"/>
      <c r="AN30" s="114"/>
      <c r="AO30" s="114"/>
      <c r="AP30" s="114"/>
      <c r="AQ30" s="114"/>
      <c r="AR30" s="114"/>
      <c r="AS30" s="114"/>
      <c r="AT30" s="114"/>
      <c r="AU30" s="114"/>
      <c r="AV30" s="114"/>
      <c r="AW30" s="114"/>
      <c r="AX30" s="114"/>
      <c r="AY30" s="114"/>
      <c r="AZ30" s="114"/>
      <c r="BA30" s="114"/>
      <c r="BB30" s="114"/>
      <c r="BC30" s="114"/>
      <c r="BD30" s="114"/>
      <c r="BE30" s="114"/>
      <c r="BF30" s="114"/>
      <c r="BG30" s="114"/>
      <c r="BH30" s="114"/>
      <c r="BI30" s="114"/>
      <c r="BJ30" s="114"/>
      <c r="BK30" s="114"/>
      <c r="BL30" s="114"/>
      <c r="BM30" s="114"/>
      <c r="BN30" s="114"/>
      <c r="BO30" s="114"/>
      <c r="BP30" s="114"/>
      <c r="BQ30" s="114"/>
      <c r="BR30" s="342"/>
      <c r="BS30" s="342"/>
      <c r="BT30" s="342"/>
      <c r="BU30" s="342"/>
      <c r="BV30" s="342"/>
      <c r="BW30" s="342"/>
      <c r="BX30" s="342"/>
      <c r="BY30" s="342"/>
      <c r="BZ30" s="342"/>
      <c r="CA30" s="342"/>
      <c r="CB30" s="342"/>
      <c r="CC30" s="342"/>
      <c r="CD30" s="342"/>
      <c r="CE30" s="342"/>
      <c r="CF30" s="342"/>
      <c r="CG30" s="342"/>
      <c r="CH30" s="53"/>
      <c r="CI30" s="53"/>
      <c r="CZ30" s="46"/>
      <c r="DA30" s="46"/>
    </row>
    <row r="31" spans="1:105" ht="15" customHeight="1" x14ac:dyDescent="0.2">
      <c r="A31" s="15"/>
      <c r="B31" s="108">
        <f t="shared" si="0"/>
        <v>14</v>
      </c>
      <c r="C31" s="124">
        <v>1</v>
      </c>
      <c r="D31" s="357" t="s">
        <v>56</v>
      </c>
      <c r="E31" s="358"/>
      <c r="F31" s="358"/>
      <c r="G31" s="358"/>
      <c r="H31" s="358"/>
      <c r="I31" s="358"/>
      <c r="J31" s="358"/>
      <c r="K31" s="358"/>
      <c r="L31" s="358"/>
      <c r="M31" s="358"/>
      <c r="N31" s="359"/>
      <c r="O31" s="99"/>
      <c r="P31" s="347"/>
      <c r="Q31" s="348"/>
      <c r="R31" s="348"/>
      <c r="S31" s="348"/>
      <c r="T31" s="348"/>
      <c r="U31" s="348"/>
      <c r="V31" s="348"/>
      <c r="W31" s="348"/>
      <c r="X31" s="348"/>
      <c r="Y31" s="348"/>
      <c r="Z31" s="348"/>
      <c r="AA31" s="348"/>
      <c r="AB31" s="348"/>
      <c r="AC31" s="348"/>
      <c r="AD31" s="348"/>
      <c r="AE31" s="348"/>
      <c r="AF31" s="348"/>
      <c r="AG31" s="348"/>
      <c r="AH31" s="348"/>
      <c r="AI31" s="348"/>
      <c r="AJ31" s="349"/>
      <c r="AK31" s="204"/>
      <c r="AL31" s="353"/>
      <c r="AM31" s="114"/>
      <c r="AN31" s="114"/>
      <c r="AO31" s="114"/>
      <c r="AP31" s="114"/>
      <c r="AQ31" s="114"/>
      <c r="AR31" s="114"/>
      <c r="AS31" s="114"/>
      <c r="AT31" s="114"/>
      <c r="AU31" s="114"/>
      <c r="AV31" s="114"/>
      <c r="AW31" s="114"/>
      <c r="AX31" s="114"/>
      <c r="AY31" s="114"/>
      <c r="AZ31" s="114"/>
      <c r="BA31" s="114"/>
      <c r="BB31" s="114"/>
      <c r="BC31" s="114"/>
      <c r="BD31" s="114"/>
      <c r="BE31" s="114"/>
      <c r="BF31" s="114"/>
      <c r="BG31" s="114"/>
      <c r="BH31" s="114"/>
      <c r="BI31" s="114"/>
      <c r="BJ31" s="114"/>
      <c r="BK31" s="114"/>
      <c r="BL31" s="114"/>
      <c r="BM31" s="114"/>
      <c r="BN31" s="114"/>
      <c r="BO31" s="114"/>
      <c r="BP31" s="114"/>
      <c r="BQ31" s="114"/>
      <c r="BR31" s="342"/>
      <c r="BS31" s="342"/>
      <c r="BT31" s="342"/>
      <c r="BU31" s="342"/>
      <c r="BV31" s="342"/>
      <c r="BW31" s="342"/>
      <c r="BX31" s="342"/>
      <c r="BY31" s="342"/>
      <c r="BZ31" s="342"/>
      <c r="CA31" s="342"/>
      <c r="CB31" s="342"/>
      <c r="CC31" s="342"/>
      <c r="CD31" s="342"/>
      <c r="CE31" s="342"/>
      <c r="CF31" s="342"/>
      <c r="CG31" s="342"/>
      <c r="CH31" s="53"/>
      <c r="CI31" s="53"/>
      <c r="CZ31" s="46"/>
      <c r="DA31" s="46"/>
    </row>
    <row r="32" spans="1:105" ht="15" customHeight="1" x14ac:dyDescent="0.2">
      <c r="A32" s="15"/>
      <c r="B32" s="108">
        <f t="shared" si="0"/>
        <v>15</v>
      </c>
      <c r="C32" s="124">
        <v>1</v>
      </c>
      <c r="D32" s="426" t="s">
        <v>55</v>
      </c>
      <c r="E32" s="427"/>
      <c r="F32" s="427"/>
      <c r="G32" s="427"/>
      <c r="H32" s="427"/>
      <c r="I32" s="427"/>
      <c r="J32" s="427"/>
      <c r="K32" s="427"/>
      <c r="L32" s="427"/>
      <c r="M32" s="427"/>
      <c r="N32" s="428"/>
      <c r="O32" s="99"/>
      <c r="P32" s="344" t="s">
        <v>80</v>
      </c>
      <c r="Q32" s="345"/>
      <c r="R32" s="345"/>
      <c r="S32" s="345"/>
      <c r="T32" s="345"/>
      <c r="U32" s="345"/>
      <c r="V32" s="345"/>
      <c r="W32" s="345"/>
      <c r="X32" s="345"/>
      <c r="Y32" s="345"/>
      <c r="Z32" s="345"/>
      <c r="AA32" s="345"/>
      <c r="AB32" s="345"/>
      <c r="AC32" s="345"/>
      <c r="AD32" s="345"/>
      <c r="AE32" s="345"/>
      <c r="AF32" s="345"/>
      <c r="AG32" s="345"/>
      <c r="AH32" s="345"/>
      <c r="AI32" s="345"/>
      <c r="AJ32" s="346"/>
      <c r="AK32" s="204"/>
      <c r="AL32" s="353"/>
      <c r="AM32" s="114"/>
      <c r="AN32" s="114"/>
      <c r="AO32" s="114"/>
      <c r="AP32" s="114"/>
      <c r="AQ32" s="114"/>
      <c r="AR32" s="114"/>
      <c r="AS32" s="114"/>
      <c r="AT32" s="114"/>
      <c r="AU32" s="114"/>
      <c r="AV32" s="114"/>
      <c r="AW32" s="114"/>
      <c r="AX32" s="114"/>
      <c r="AY32" s="114"/>
      <c r="AZ32" s="114"/>
      <c r="BA32" s="114"/>
      <c r="BB32" s="114"/>
      <c r="BC32" s="114"/>
      <c r="BD32" s="114"/>
      <c r="BE32" s="114"/>
      <c r="BF32" s="114"/>
      <c r="BG32" s="114"/>
      <c r="BH32" s="114"/>
      <c r="BI32" s="114"/>
      <c r="BJ32" s="114"/>
      <c r="BK32" s="114"/>
      <c r="BL32" s="114"/>
      <c r="BM32" s="114"/>
      <c r="BN32" s="114"/>
      <c r="BO32" s="114"/>
      <c r="BP32" s="114"/>
      <c r="BQ32" s="114"/>
      <c r="BR32" s="343"/>
      <c r="BS32" s="343"/>
      <c r="BT32" s="343"/>
      <c r="BU32" s="343"/>
      <c r="BV32" s="343"/>
      <c r="BW32" s="343"/>
      <c r="BX32" s="343"/>
      <c r="BY32" s="343"/>
      <c r="BZ32" s="343"/>
      <c r="CA32" s="343"/>
      <c r="CB32" s="343"/>
      <c r="CC32" s="343"/>
      <c r="CD32" s="343"/>
      <c r="CE32" s="343"/>
      <c r="CF32" s="343"/>
      <c r="CG32" s="343"/>
      <c r="CH32" s="53"/>
      <c r="CI32" s="53"/>
      <c r="CZ32" s="46"/>
      <c r="DA32" s="46"/>
    </row>
    <row r="33" spans="1:105" ht="15" customHeight="1" x14ac:dyDescent="0.2">
      <c r="A33" s="15"/>
      <c r="B33" s="108">
        <f t="shared" si="0"/>
        <v>16</v>
      </c>
      <c r="C33" s="124">
        <v>1</v>
      </c>
      <c r="D33" s="475"/>
      <c r="E33" s="476"/>
      <c r="F33" s="476"/>
      <c r="G33" s="476"/>
      <c r="H33" s="476"/>
      <c r="I33" s="476"/>
      <c r="J33" s="476"/>
      <c r="K33" s="476"/>
      <c r="L33" s="476"/>
      <c r="M33" s="476"/>
      <c r="N33" s="477"/>
      <c r="O33" s="99"/>
      <c r="P33" s="344"/>
      <c r="Q33" s="345"/>
      <c r="R33" s="345"/>
      <c r="S33" s="345"/>
      <c r="T33" s="345"/>
      <c r="U33" s="345"/>
      <c r="V33" s="345"/>
      <c r="W33" s="345"/>
      <c r="X33" s="345"/>
      <c r="Y33" s="345"/>
      <c r="Z33" s="345"/>
      <c r="AA33" s="345"/>
      <c r="AB33" s="345"/>
      <c r="AC33" s="345"/>
      <c r="AD33" s="345"/>
      <c r="AE33" s="345"/>
      <c r="AF33" s="345"/>
      <c r="AG33" s="345"/>
      <c r="AH33" s="345"/>
      <c r="AI33" s="345"/>
      <c r="AJ33" s="346"/>
      <c r="AK33" s="204"/>
      <c r="AL33" s="353"/>
      <c r="AM33" s="114"/>
      <c r="AN33" s="114"/>
      <c r="AO33" s="114"/>
      <c r="AP33" s="114"/>
      <c r="AQ33" s="114"/>
      <c r="AR33" s="114"/>
      <c r="AS33" s="114"/>
      <c r="AT33" s="114"/>
      <c r="AU33" s="114"/>
      <c r="AV33" s="114"/>
      <c r="AW33" s="114"/>
      <c r="AX33" s="114"/>
      <c r="AY33" s="114"/>
      <c r="AZ33" s="114"/>
      <c r="BA33" s="114"/>
      <c r="BB33" s="114"/>
      <c r="BC33" s="114"/>
      <c r="BD33" s="114"/>
      <c r="BE33" s="114"/>
      <c r="BF33" s="114"/>
      <c r="BG33" s="114"/>
      <c r="BH33" s="114"/>
      <c r="BI33" s="114"/>
      <c r="BJ33" s="114"/>
      <c r="BK33" s="114"/>
      <c r="BL33" s="114"/>
      <c r="BM33" s="114"/>
      <c r="BN33" s="114"/>
      <c r="BO33" s="114"/>
      <c r="BP33" s="114"/>
      <c r="BQ33" s="114"/>
      <c r="BR33" s="360"/>
      <c r="BS33" s="360"/>
      <c r="BT33" s="360"/>
      <c r="BU33" s="360"/>
      <c r="BV33" s="360"/>
      <c r="BW33" s="360"/>
      <c r="BX33" s="360"/>
      <c r="BY33" s="360"/>
      <c r="BZ33" s="360"/>
      <c r="CA33" s="360"/>
      <c r="CB33" s="360"/>
      <c r="CC33" s="360"/>
      <c r="CD33" s="360"/>
      <c r="CE33" s="360"/>
      <c r="CF33" s="360"/>
      <c r="CG33" s="360"/>
      <c r="CH33" s="53"/>
      <c r="CI33" s="53"/>
      <c r="CZ33" s="46"/>
      <c r="DA33" s="46"/>
    </row>
    <row r="34" spans="1:105" ht="15" customHeight="1" x14ac:dyDescent="0.2">
      <c r="A34" s="15"/>
      <c r="B34" s="108">
        <f t="shared" si="0"/>
        <v>17</v>
      </c>
      <c r="C34" s="124">
        <v>1</v>
      </c>
      <c r="D34" s="377" t="s">
        <v>57</v>
      </c>
      <c r="E34" s="378"/>
      <c r="F34" s="378"/>
      <c r="G34" s="378"/>
      <c r="H34" s="378"/>
      <c r="I34" s="378"/>
      <c r="J34" s="378"/>
      <c r="K34" s="378"/>
      <c r="L34" s="378"/>
      <c r="M34" s="378"/>
      <c r="N34" s="379"/>
      <c r="O34" s="99"/>
      <c r="P34" s="347" t="s">
        <v>78</v>
      </c>
      <c r="Q34" s="348"/>
      <c r="R34" s="348"/>
      <c r="S34" s="348"/>
      <c r="T34" s="348"/>
      <c r="U34" s="348"/>
      <c r="V34" s="348"/>
      <c r="W34" s="348"/>
      <c r="X34" s="348"/>
      <c r="Y34" s="348"/>
      <c r="Z34" s="348"/>
      <c r="AA34" s="348"/>
      <c r="AB34" s="348"/>
      <c r="AC34" s="348"/>
      <c r="AD34" s="348"/>
      <c r="AE34" s="348"/>
      <c r="AF34" s="348"/>
      <c r="AG34" s="348"/>
      <c r="AH34" s="348"/>
      <c r="AI34" s="348"/>
      <c r="AJ34" s="349"/>
      <c r="AK34" s="204"/>
      <c r="AL34" s="353"/>
      <c r="AM34" s="114"/>
      <c r="AN34" s="114"/>
      <c r="AO34" s="114"/>
      <c r="AP34" s="114"/>
      <c r="AQ34" s="114"/>
      <c r="AR34" s="114"/>
      <c r="AS34" s="114"/>
      <c r="AT34" s="114"/>
      <c r="AU34" s="114"/>
      <c r="AV34" s="114"/>
      <c r="AW34" s="114"/>
      <c r="AX34" s="114"/>
      <c r="AY34" s="114"/>
      <c r="AZ34" s="114"/>
      <c r="BA34" s="114"/>
      <c r="BB34" s="114"/>
      <c r="BC34" s="114"/>
      <c r="BD34" s="114"/>
      <c r="BE34" s="114"/>
      <c r="BF34" s="114"/>
      <c r="BG34" s="114"/>
      <c r="BH34" s="114"/>
      <c r="BI34" s="114"/>
      <c r="BJ34" s="114"/>
      <c r="BK34" s="114"/>
      <c r="BL34" s="114"/>
      <c r="BM34" s="114"/>
      <c r="BN34" s="114"/>
      <c r="BO34" s="114"/>
      <c r="BP34" s="114"/>
      <c r="BQ34" s="114"/>
      <c r="BR34" s="342"/>
      <c r="BS34" s="342"/>
      <c r="BT34" s="342"/>
      <c r="BU34" s="342"/>
      <c r="BV34" s="342"/>
      <c r="BW34" s="342"/>
      <c r="BX34" s="342"/>
      <c r="BY34" s="342"/>
      <c r="BZ34" s="342"/>
      <c r="CA34" s="342"/>
      <c r="CB34" s="342"/>
      <c r="CC34" s="342"/>
      <c r="CD34" s="342"/>
      <c r="CE34" s="342"/>
      <c r="CF34" s="342"/>
      <c r="CG34" s="342"/>
      <c r="CH34" s="53"/>
      <c r="CI34" s="53"/>
      <c r="CZ34" s="46"/>
      <c r="DA34" s="46"/>
    </row>
    <row r="35" spans="1:105" ht="15" customHeight="1" x14ac:dyDescent="0.2">
      <c r="A35" s="15"/>
      <c r="B35" s="108">
        <f t="shared" si="0"/>
        <v>18</v>
      </c>
      <c r="C35" s="124">
        <v>1</v>
      </c>
      <c r="D35" s="466" t="s">
        <v>47</v>
      </c>
      <c r="E35" s="467"/>
      <c r="F35" s="467"/>
      <c r="G35" s="467"/>
      <c r="H35" s="467"/>
      <c r="I35" s="467"/>
      <c r="J35" s="467"/>
      <c r="K35" s="467"/>
      <c r="L35" s="467"/>
      <c r="M35" s="467"/>
      <c r="N35" s="468"/>
      <c r="O35" s="99"/>
      <c r="P35" s="344" t="s">
        <v>80</v>
      </c>
      <c r="Q35" s="345"/>
      <c r="R35" s="345"/>
      <c r="S35" s="345"/>
      <c r="T35" s="345"/>
      <c r="U35" s="345"/>
      <c r="V35" s="345"/>
      <c r="W35" s="345"/>
      <c r="X35" s="345"/>
      <c r="Y35" s="345"/>
      <c r="Z35" s="345"/>
      <c r="AA35" s="345"/>
      <c r="AB35" s="345"/>
      <c r="AC35" s="345"/>
      <c r="AD35" s="345"/>
      <c r="AE35" s="345"/>
      <c r="AF35" s="345"/>
      <c r="AG35" s="345"/>
      <c r="AH35" s="345"/>
      <c r="AI35" s="345"/>
      <c r="AJ35" s="346"/>
      <c r="AK35" s="204"/>
      <c r="AL35" s="353"/>
      <c r="AM35" s="114"/>
      <c r="AN35" s="114"/>
      <c r="AO35" s="114"/>
      <c r="AP35" s="114"/>
      <c r="AQ35" s="114"/>
      <c r="AR35" s="114"/>
      <c r="AS35" s="114"/>
      <c r="AT35" s="114"/>
      <c r="AU35" s="114"/>
      <c r="AV35" s="114"/>
      <c r="AW35" s="114"/>
      <c r="AX35" s="114"/>
      <c r="AY35" s="114"/>
      <c r="AZ35" s="114"/>
      <c r="BA35" s="114"/>
      <c r="BB35" s="114"/>
      <c r="BC35" s="114"/>
      <c r="BD35" s="114"/>
      <c r="BE35" s="114"/>
      <c r="BF35" s="114"/>
      <c r="BG35" s="114"/>
      <c r="BH35" s="114"/>
      <c r="BI35" s="114"/>
      <c r="BJ35" s="114"/>
      <c r="BK35" s="114"/>
      <c r="BL35" s="114"/>
      <c r="BM35" s="114"/>
      <c r="BN35" s="114"/>
      <c r="BO35" s="114"/>
      <c r="BP35" s="114"/>
      <c r="BQ35" s="114"/>
      <c r="BR35" s="342"/>
      <c r="BS35" s="342"/>
      <c r="BT35" s="342"/>
      <c r="BU35" s="342"/>
      <c r="BV35" s="342"/>
      <c r="BW35" s="342"/>
      <c r="BX35" s="342"/>
      <c r="BY35" s="342"/>
      <c r="BZ35" s="342"/>
      <c r="CA35" s="342"/>
      <c r="CB35" s="342"/>
      <c r="CC35" s="342"/>
      <c r="CD35" s="342"/>
      <c r="CE35" s="342"/>
      <c r="CF35" s="342"/>
      <c r="CG35" s="342"/>
      <c r="CH35" s="53"/>
      <c r="CI35" s="53"/>
      <c r="CZ35" s="46"/>
      <c r="DA35" s="46"/>
    </row>
    <row r="36" spans="1:105" ht="15" customHeight="1" x14ac:dyDescent="0.2">
      <c r="A36" s="15"/>
      <c r="B36" s="108">
        <f t="shared" si="0"/>
        <v>19</v>
      </c>
      <c r="C36" s="124">
        <v>1</v>
      </c>
      <c r="D36" s="472"/>
      <c r="E36" s="473"/>
      <c r="F36" s="473"/>
      <c r="G36" s="473"/>
      <c r="H36" s="473"/>
      <c r="I36" s="473"/>
      <c r="J36" s="473"/>
      <c r="K36" s="473"/>
      <c r="L36" s="473"/>
      <c r="M36" s="473"/>
      <c r="N36" s="474"/>
      <c r="O36" s="104"/>
      <c r="P36" s="344"/>
      <c r="Q36" s="345"/>
      <c r="R36" s="345"/>
      <c r="S36" s="345"/>
      <c r="T36" s="345"/>
      <c r="U36" s="345"/>
      <c r="V36" s="345"/>
      <c r="W36" s="345"/>
      <c r="X36" s="345"/>
      <c r="Y36" s="345"/>
      <c r="Z36" s="345"/>
      <c r="AA36" s="345"/>
      <c r="AB36" s="345"/>
      <c r="AC36" s="345"/>
      <c r="AD36" s="345"/>
      <c r="AE36" s="345"/>
      <c r="AF36" s="345"/>
      <c r="AG36" s="345"/>
      <c r="AH36" s="345"/>
      <c r="AI36" s="345"/>
      <c r="AJ36" s="346"/>
      <c r="AK36" s="204"/>
      <c r="AL36" s="353"/>
      <c r="AM36" s="114"/>
      <c r="AN36" s="114"/>
      <c r="AO36" s="114"/>
      <c r="AP36" s="114"/>
      <c r="AQ36" s="114"/>
      <c r="AR36" s="114"/>
      <c r="AS36" s="114"/>
      <c r="AT36" s="114"/>
      <c r="AU36" s="114"/>
      <c r="AV36" s="114"/>
      <c r="AW36" s="114"/>
      <c r="AX36" s="114"/>
      <c r="AY36" s="114"/>
      <c r="AZ36" s="114"/>
      <c r="BA36" s="114"/>
      <c r="BB36" s="114"/>
      <c r="BC36" s="114"/>
      <c r="BD36" s="114"/>
      <c r="BE36" s="114"/>
      <c r="BF36" s="114"/>
      <c r="BG36" s="114"/>
      <c r="BH36" s="114"/>
      <c r="BI36" s="114"/>
      <c r="BJ36" s="114"/>
      <c r="BK36" s="114"/>
      <c r="BL36" s="114"/>
      <c r="BM36" s="114"/>
      <c r="BN36" s="114"/>
      <c r="BO36" s="114"/>
      <c r="BP36" s="114"/>
      <c r="BQ36" s="114"/>
      <c r="BR36" s="135"/>
      <c r="BS36" s="135"/>
      <c r="BT36" s="135"/>
      <c r="BU36" s="135"/>
      <c r="BV36" s="135"/>
      <c r="BW36" s="135"/>
      <c r="BX36" s="135"/>
      <c r="BY36" s="135"/>
      <c r="BZ36" s="135"/>
      <c r="CA36" s="135"/>
      <c r="CB36" s="135"/>
      <c r="CC36" s="135"/>
      <c r="CD36" s="135"/>
      <c r="CE36" s="135"/>
      <c r="CF36" s="135"/>
      <c r="CG36" s="135"/>
      <c r="CH36" s="52"/>
      <c r="CI36" s="52"/>
      <c r="CJ36" s="48"/>
      <c r="CK36" s="48"/>
      <c r="CL36" s="48"/>
      <c r="CM36" s="48"/>
      <c r="CN36" s="48"/>
      <c r="CO36" s="48"/>
      <c r="CP36" s="48"/>
      <c r="CQ36" s="48"/>
      <c r="CR36" s="48"/>
      <c r="CS36" s="48"/>
      <c r="CT36" s="48"/>
      <c r="CU36" s="48"/>
      <c r="CZ36" s="47"/>
      <c r="DA36" s="47"/>
    </row>
    <row r="37" spans="1:105" ht="15" customHeight="1" x14ac:dyDescent="0.2">
      <c r="A37" s="15"/>
      <c r="B37" s="108">
        <f t="shared" si="0"/>
        <v>20</v>
      </c>
      <c r="C37" s="124">
        <v>1</v>
      </c>
      <c r="D37" s="357" t="s">
        <v>58</v>
      </c>
      <c r="E37" s="358"/>
      <c r="F37" s="358"/>
      <c r="G37" s="358"/>
      <c r="H37" s="358"/>
      <c r="I37" s="358"/>
      <c r="J37" s="358"/>
      <c r="K37" s="358"/>
      <c r="L37" s="358"/>
      <c r="M37" s="358"/>
      <c r="N37" s="359"/>
      <c r="O37" s="104"/>
      <c r="P37" s="344"/>
      <c r="Q37" s="345"/>
      <c r="R37" s="345"/>
      <c r="S37" s="345"/>
      <c r="T37" s="345"/>
      <c r="U37" s="345"/>
      <c r="V37" s="345"/>
      <c r="W37" s="345"/>
      <c r="X37" s="345"/>
      <c r="Y37" s="345"/>
      <c r="Z37" s="345"/>
      <c r="AA37" s="345"/>
      <c r="AB37" s="345"/>
      <c r="AC37" s="345"/>
      <c r="AD37" s="345"/>
      <c r="AE37" s="345"/>
      <c r="AF37" s="345"/>
      <c r="AG37" s="345"/>
      <c r="AH37" s="345"/>
      <c r="AI37" s="345"/>
      <c r="AJ37" s="346"/>
      <c r="AK37" s="204"/>
      <c r="AL37" s="353"/>
      <c r="AM37" s="114"/>
      <c r="AN37" s="114"/>
      <c r="AO37" s="114"/>
      <c r="AP37" s="114"/>
      <c r="AQ37" s="114"/>
      <c r="AR37" s="114"/>
      <c r="AS37" s="114"/>
      <c r="AT37" s="114"/>
      <c r="AU37" s="114"/>
      <c r="AV37" s="114"/>
      <c r="AW37" s="114"/>
      <c r="AX37" s="114"/>
      <c r="AY37" s="114"/>
      <c r="AZ37" s="114"/>
      <c r="BA37" s="114"/>
      <c r="BB37" s="114"/>
      <c r="BC37" s="114"/>
      <c r="BD37" s="114"/>
      <c r="BE37" s="114"/>
      <c r="BF37" s="114"/>
      <c r="BG37" s="114"/>
      <c r="BH37" s="114"/>
      <c r="BI37" s="114"/>
      <c r="BJ37" s="114"/>
      <c r="BK37" s="114"/>
      <c r="BL37" s="114"/>
      <c r="BM37" s="114"/>
      <c r="BN37" s="114"/>
      <c r="BO37" s="114"/>
      <c r="BP37" s="114"/>
      <c r="BQ37" s="114"/>
      <c r="BR37" s="342"/>
      <c r="BS37" s="342"/>
      <c r="BT37" s="342"/>
      <c r="BU37" s="342"/>
      <c r="BV37" s="342"/>
      <c r="BW37" s="342"/>
      <c r="BX37" s="342"/>
      <c r="BY37" s="342"/>
      <c r="BZ37" s="342"/>
      <c r="CA37" s="342"/>
      <c r="CB37" s="342"/>
      <c r="CC37" s="342"/>
      <c r="CD37" s="342"/>
      <c r="CE37" s="342"/>
      <c r="CF37" s="342"/>
      <c r="CG37" s="342"/>
      <c r="CH37" s="52"/>
      <c r="CI37" s="52"/>
      <c r="CJ37" s="48"/>
      <c r="CK37" s="48"/>
      <c r="CL37" s="48"/>
      <c r="CM37" s="48"/>
      <c r="CN37" s="48"/>
      <c r="CO37" s="48"/>
      <c r="CP37" s="48"/>
      <c r="CQ37" s="48"/>
      <c r="CR37" s="48"/>
      <c r="CS37" s="48"/>
      <c r="CT37" s="48"/>
      <c r="CU37" s="48"/>
      <c r="CZ37" s="47"/>
      <c r="DA37" s="47"/>
    </row>
    <row r="38" spans="1:105" ht="15" customHeight="1" x14ac:dyDescent="0.2">
      <c r="A38" s="15"/>
      <c r="B38" s="108">
        <f t="shared" si="0"/>
        <v>21</v>
      </c>
      <c r="C38" s="124">
        <v>1</v>
      </c>
      <c r="D38" s="357" t="s">
        <v>59</v>
      </c>
      <c r="E38" s="358"/>
      <c r="F38" s="358"/>
      <c r="G38" s="358"/>
      <c r="H38" s="358"/>
      <c r="I38" s="358"/>
      <c r="J38" s="358"/>
      <c r="K38" s="358"/>
      <c r="L38" s="358"/>
      <c r="M38" s="358"/>
      <c r="N38" s="359"/>
      <c r="O38" s="104"/>
      <c r="P38" s="350" t="s">
        <v>76</v>
      </c>
      <c r="Q38" s="351"/>
      <c r="R38" s="351"/>
      <c r="S38" s="351"/>
      <c r="T38" s="351"/>
      <c r="U38" s="351"/>
      <c r="V38" s="351"/>
      <c r="W38" s="351"/>
      <c r="X38" s="351"/>
      <c r="Y38" s="351"/>
      <c r="Z38" s="351"/>
      <c r="AA38" s="351"/>
      <c r="AB38" s="351"/>
      <c r="AC38" s="351"/>
      <c r="AD38" s="351"/>
      <c r="AE38" s="351"/>
      <c r="AF38" s="351"/>
      <c r="AG38" s="351"/>
      <c r="AH38" s="351"/>
      <c r="AI38" s="351"/>
      <c r="AJ38" s="352"/>
      <c r="AK38" s="204"/>
      <c r="AL38" s="353"/>
      <c r="AM38" s="114"/>
      <c r="AN38" s="114"/>
      <c r="AO38" s="114"/>
      <c r="AP38" s="114"/>
      <c r="AQ38" s="114"/>
      <c r="AR38" s="114"/>
      <c r="AS38" s="114"/>
      <c r="AT38" s="114"/>
      <c r="AU38" s="114"/>
      <c r="AV38" s="114"/>
      <c r="AW38" s="114"/>
      <c r="AX38" s="114"/>
      <c r="AY38" s="114"/>
      <c r="AZ38" s="114"/>
      <c r="BA38" s="114"/>
      <c r="BB38" s="114"/>
      <c r="BC38" s="114"/>
      <c r="BD38" s="114"/>
      <c r="BE38" s="114"/>
      <c r="BF38" s="114"/>
      <c r="BG38" s="114"/>
      <c r="BH38" s="114"/>
      <c r="BI38" s="114"/>
      <c r="BJ38" s="114"/>
      <c r="BK38" s="114"/>
      <c r="BL38" s="114"/>
      <c r="BM38" s="114"/>
      <c r="BN38" s="114"/>
      <c r="BO38" s="114"/>
      <c r="BP38" s="114"/>
      <c r="BQ38" s="114"/>
      <c r="BR38" s="202"/>
      <c r="BS38" s="202"/>
      <c r="BT38" s="135"/>
      <c r="BU38" s="135"/>
      <c r="BV38" s="135"/>
      <c r="BW38" s="135"/>
      <c r="BX38" s="135"/>
      <c r="BY38" s="135"/>
      <c r="BZ38" s="135"/>
      <c r="CA38" s="135"/>
      <c r="CB38" s="135"/>
      <c r="CC38" s="135"/>
      <c r="CD38" s="135"/>
      <c r="CE38" s="135"/>
      <c r="CF38" s="135"/>
      <c r="CG38" s="135"/>
      <c r="CH38" s="135"/>
      <c r="CI38" s="135"/>
      <c r="CJ38" s="135"/>
      <c r="CK38" s="135"/>
      <c r="CL38" s="135"/>
      <c r="CM38" s="135"/>
      <c r="CN38" s="135"/>
      <c r="CO38" s="135"/>
      <c r="CP38" s="135"/>
      <c r="CQ38" s="135"/>
      <c r="CR38" s="48"/>
      <c r="CS38" s="48"/>
      <c r="CT38" s="48"/>
      <c r="CU38" s="48"/>
      <c r="CZ38" s="47"/>
      <c r="DA38" s="47"/>
    </row>
    <row r="39" spans="1:105" ht="15" customHeight="1" x14ac:dyDescent="0.2">
      <c r="A39" s="15"/>
      <c r="B39" s="108">
        <f t="shared" si="0"/>
        <v>22</v>
      </c>
      <c r="C39" s="124">
        <v>1</v>
      </c>
      <c r="D39" s="374" t="s">
        <v>47</v>
      </c>
      <c r="E39" s="375"/>
      <c r="F39" s="375"/>
      <c r="G39" s="375"/>
      <c r="H39" s="375"/>
      <c r="I39" s="375"/>
      <c r="J39" s="375"/>
      <c r="K39" s="375"/>
      <c r="L39" s="375"/>
      <c r="M39" s="375"/>
      <c r="N39" s="376"/>
      <c r="O39" s="104"/>
      <c r="P39" s="344" t="s">
        <v>80</v>
      </c>
      <c r="Q39" s="345"/>
      <c r="R39" s="345"/>
      <c r="S39" s="345"/>
      <c r="T39" s="345"/>
      <c r="U39" s="345"/>
      <c r="V39" s="345"/>
      <c r="W39" s="345"/>
      <c r="X39" s="345"/>
      <c r="Y39" s="345"/>
      <c r="Z39" s="345"/>
      <c r="AA39" s="345"/>
      <c r="AB39" s="345"/>
      <c r="AC39" s="345"/>
      <c r="AD39" s="345"/>
      <c r="AE39" s="345"/>
      <c r="AF39" s="345"/>
      <c r="AG39" s="345"/>
      <c r="AH39" s="345"/>
      <c r="AI39" s="345"/>
      <c r="AJ39" s="346"/>
      <c r="AK39" s="204"/>
      <c r="AL39" s="353"/>
      <c r="AM39" s="114"/>
      <c r="AN39" s="114"/>
      <c r="AO39" s="114"/>
      <c r="AP39" s="114"/>
      <c r="AQ39" s="114"/>
      <c r="AR39" s="114"/>
      <c r="AS39" s="114"/>
      <c r="AT39" s="114"/>
      <c r="AU39" s="114"/>
      <c r="AV39" s="114"/>
      <c r="AW39" s="114"/>
      <c r="AX39" s="114"/>
      <c r="AY39" s="114"/>
      <c r="AZ39" s="114"/>
      <c r="BA39" s="114"/>
      <c r="BB39" s="114"/>
      <c r="BC39" s="114"/>
      <c r="BD39" s="114"/>
      <c r="BE39" s="114"/>
      <c r="BF39" s="114"/>
      <c r="BG39" s="114"/>
      <c r="BH39" s="114"/>
      <c r="BI39" s="114"/>
      <c r="BJ39" s="114"/>
      <c r="BK39" s="114"/>
      <c r="BL39" s="114"/>
      <c r="BM39" s="114"/>
      <c r="BN39" s="114"/>
      <c r="BO39" s="114"/>
      <c r="BP39" s="114"/>
      <c r="BQ39" s="114"/>
      <c r="BR39" s="202"/>
      <c r="BS39" s="202"/>
      <c r="BT39" s="202"/>
      <c r="BU39" s="202"/>
      <c r="BV39" s="202"/>
      <c r="BW39" s="202"/>
      <c r="BX39" s="202"/>
      <c r="BY39" s="202"/>
      <c r="BZ39" s="202"/>
      <c r="CA39" s="202"/>
      <c r="CB39" s="202"/>
      <c r="CC39" s="202"/>
      <c r="CD39" s="202"/>
      <c r="CE39" s="202"/>
      <c r="CF39" s="202"/>
      <c r="CG39" s="202"/>
      <c r="CH39" s="52"/>
      <c r="CI39" s="52"/>
      <c r="CZ39" s="47"/>
      <c r="DA39" s="47"/>
    </row>
    <row r="40" spans="1:105" ht="15" customHeight="1" x14ac:dyDescent="0.2">
      <c r="A40" s="15"/>
      <c r="B40" s="108">
        <f t="shared" si="0"/>
        <v>23</v>
      </c>
      <c r="C40" s="124">
        <v>1</v>
      </c>
      <c r="D40" s="357" t="s">
        <v>60</v>
      </c>
      <c r="E40" s="358"/>
      <c r="F40" s="358"/>
      <c r="G40" s="358"/>
      <c r="H40" s="358"/>
      <c r="I40" s="358"/>
      <c r="J40" s="358"/>
      <c r="K40" s="358"/>
      <c r="L40" s="358"/>
      <c r="M40" s="358"/>
      <c r="N40" s="359"/>
      <c r="O40" s="104"/>
      <c r="P40" s="350" t="s">
        <v>76</v>
      </c>
      <c r="Q40" s="351"/>
      <c r="R40" s="351"/>
      <c r="S40" s="351"/>
      <c r="T40" s="351"/>
      <c r="U40" s="351"/>
      <c r="V40" s="351"/>
      <c r="W40" s="351"/>
      <c r="X40" s="351"/>
      <c r="Y40" s="351"/>
      <c r="Z40" s="351"/>
      <c r="AA40" s="351"/>
      <c r="AB40" s="351"/>
      <c r="AC40" s="351"/>
      <c r="AD40" s="351"/>
      <c r="AE40" s="351"/>
      <c r="AF40" s="351"/>
      <c r="AG40" s="351"/>
      <c r="AH40" s="351"/>
      <c r="AI40" s="351"/>
      <c r="AJ40" s="352"/>
      <c r="AK40" s="204"/>
      <c r="AL40" s="353"/>
      <c r="AM40" s="114"/>
      <c r="AN40" s="114"/>
      <c r="AO40" s="114"/>
      <c r="AP40" s="114"/>
      <c r="AQ40" s="114"/>
      <c r="AR40" s="114"/>
      <c r="AS40" s="114"/>
      <c r="AT40" s="114"/>
      <c r="AU40" s="114"/>
      <c r="AV40" s="114"/>
      <c r="AW40" s="114"/>
      <c r="AX40" s="114"/>
      <c r="AY40" s="114"/>
      <c r="AZ40" s="114"/>
      <c r="BA40" s="114"/>
      <c r="BB40" s="114"/>
      <c r="BC40" s="114"/>
      <c r="BD40" s="114"/>
      <c r="BE40" s="114"/>
      <c r="BF40" s="114"/>
      <c r="BG40" s="114"/>
      <c r="BH40" s="114"/>
      <c r="BI40" s="114"/>
      <c r="BJ40" s="114"/>
      <c r="BK40" s="114"/>
      <c r="BL40" s="114"/>
      <c r="BM40" s="114"/>
      <c r="BN40" s="114"/>
      <c r="BO40" s="114"/>
      <c r="BP40" s="114"/>
      <c r="BQ40" s="114"/>
      <c r="BR40" s="202"/>
      <c r="BS40" s="202"/>
      <c r="BT40" s="202"/>
      <c r="BU40" s="202"/>
      <c r="BV40" s="202"/>
      <c r="BW40" s="202"/>
      <c r="BX40" s="202"/>
      <c r="BY40" s="202"/>
      <c r="BZ40" s="202"/>
      <c r="CA40" s="202"/>
      <c r="CB40" s="202"/>
      <c r="CC40" s="202"/>
      <c r="CD40" s="202"/>
      <c r="CE40" s="202"/>
      <c r="CF40" s="202"/>
      <c r="CG40" s="202"/>
      <c r="CH40" s="52"/>
      <c r="CI40" s="52"/>
      <c r="CZ40" s="47"/>
      <c r="DA40" s="47"/>
    </row>
    <row r="41" spans="1:105" ht="15" customHeight="1" x14ac:dyDescent="0.2">
      <c r="A41" s="15"/>
      <c r="B41" s="108">
        <f t="shared" si="0"/>
        <v>24</v>
      </c>
      <c r="C41" s="124">
        <v>1</v>
      </c>
      <c r="D41" s="357" t="s">
        <v>61</v>
      </c>
      <c r="E41" s="358"/>
      <c r="F41" s="358"/>
      <c r="G41" s="358"/>
      <c r="H41" s="358"/>
      <c r="I41" s="358"/>
      <c r="J41" s="358"/>
      <c r="K41" s="358"/>
      <c r="L41" s="358"/>
      <c r="M41" s="358"/>
      <c r="N41" s="359"/>
      <c r="O41" s="104"/>
      <c r="P41" s="344" t="s">
        <v>80</v>
      </c>
      <c r="Q41" s="345"/>
      <c r="R41" s="345"/>
      <c r="S41" s="345"/>
      <c r="T41" s="345"/>
      <c r="U41" s="345"/>
      <c r="V41" s="345"/>
      <c r="W41" s="345"/>
      <c r="X41" s="345"/>
      <c r="Y41" s="345"/>
      <c r="Z41" s="345"/>
      <c r="AA41" s="345"/>
      <c r="AB41" s="345"/>
      <c r="AC41" s="345"/>
      <c r="AD41" s="345"/>
      <c r="AE41" s="345"/>
      <c r="AF41" s="345"/>
      <c r="AG41" s="345"/>
      <c r="AH41" s="345"/>
      <c r="AI41" s="345"/>
      <c r="AJ41" s="346"/>
      <c r="AK41" s="204"/>
      <c r="AL41" s="353"/>
      <c r="AM41" s="114"/>
      <c r="AN41" s="114"/>
      <c r="AO41" s="114"/>
      <c r="AP41" s="114"/>
      <c r="AQ41" s="114"/>
      <c r="AR41" s="114"/>
      <c r="AS41" s="114"/>
      <c r="AT41" s="114"/>
      <c r="AU41" s="114"/>
      <c r="AV41" s="114"/>
      <c r="AW41" s="114"/>
      <c r="AX41" s="114"/>
      <c r="AY41" s="114"/>
      <c r="AZ41" s="114"/>
      <c r="BA41" s="114"/>
      <c r="BB41" s="114"/>
      <c r="BC41" s="114"/>
      <c r="BD41" s="114"/>
      <c r="BE41" s="114"/>
      <c r="BF41" s="114"/>
      <c r="BG41" s="114"/>
      <c r="BH41" s="114"/>
      <c r="BI41" s="114"/>
      <c r="BJ41" s="114"/>
      <c r="BK41" s="114"/>
      <c r="BL41" s="114"/>
      <c r="BM41" s="114"/>
      <c r="BN41" s="114"/>
      <c r="BO41" s="114"/>
      <c r="BP41" s="114"/>
      <c r="BQ41" s="114"/>
      <c r="BR41" s="202"/>
      <c r="BS41" s="202"/>
      <c r="BT41" s="202"/>
      <c r="BU41" s="202"/>
      <c r="BV41" s="202"/>
      <c r="BW41" s="202"/>
      <c r="BX41" s="202"/>
      <c r="BY41" s="202"/>
      <c r="BZ41" s="202"/>
      <c r="CA41" s="202"/>
      <c r="CB41" s="202"/>
      <c r="CC41" s="202"/>
      <c r="CD41" s="202"/>
      <c r="CE41" s="202"/>
      <c r="CF41" s="202"/>
      <c r="CG41" s="202"/>
      <c r="CH41" s="52"/>
      <c r="CI41" s="52"/>
      <c r="CZ41" s="47"/>
      <c r="DA41" s="47"/>
    </row>
    <row r="42" spans="1:105" ht="15" customHeight="1" x14ac:dyDescent="0.2">
      <c r="A42" s="15"/>
      <c r="B42" s="108">
        <f t="shared" si="0"/>
        <v>25</v>
      </c>
      <c r="C42" s="124">
        <v>1</v>
      </c>
      <c r="D42" s="357" t="s">
        <v>62</v>
      </c>
      <c r="E42" s="358"/>
      <c r="F42" s="358"/>
      <c r="G42" s="358"/>
      <c r="H42" s="358"/>
      <c r="I42" s="358"/>
      <c r="J42" s="358"/>
      <c r="K42" s="358"/>
      <c r="L42" s="358"/>
      <c r="M42" s="358"/>
      <c r="N42" s="359"/>
      <c r="O42" s="104"/>
      <c r="P42" s="344"/>
      <c r="Q42" s="345"/>
      <c r="R42" s="345"/>
      <c r="S42" s="345"/>
      <c r="T42" s="345"/>
      <c r="U42" s="345"/>
      <c r="V42" s="345"/>
      <c r="W42" s="345"/>
      <c r="X42" s="345"/>
      <c r="Y42" s="345"/>
      <c r="Z42" s="345"/>
      <c r="AA42" s="345"/>
      <c r="AB42" s="345"/>
      <c r="AC42" s="345"/>
      <c r="AD42" s="345"/>
      <c r="AE42" s="345"/>
      <c r="AF42" s="345"/>
      <c r="AG42" s="345"/>
      <c r="AH42" s="345"/>
      <c r="AI42" s="345"/>
      <c r="AJ42" s="346"/>
      <c r="AK42" s="204"/>
      <c r="AL42" s="353"/>
      <c r="AM42" s="114"/>
      <c r="AN42" s="114"/>
      <c r="AO42" s="114"/>
      <c r="AP42" s="114"/>
      <c r="AQ42" s="114"/>
      <c r="AR42" s="114"/>
      <c r="AS42" s="114"/>
      <c r="AT42" s="114"/>
      <c r="AU42" s="114"/>
      <c r="AV42" s="114"/>
      <c r="AW42" s="114"/>
      <c r="AX42" s="114"/>
      <c r="AY42" s="114"/>
      <c r="AZ42" s="114"/>
      <c r="BA42" s="114"/>
      <c r="BB42" s="114"/>
      <c r="BC42" s="114"/>
      <c r="BD42" s="114"/>
      <c r="BE42" s="114"/>
      <c r="BF42" s="114"/>
      <c r="BG42" s="114"/>
      <c r="BH42" s="114"/>
      <c r="BI42" s="114"/>
      <c r="BJ42" s="114"/>
      <c r="BK42" s="114"/>
      <c r="BL42" s="114"/>
      <c r="BM42" s="114"/>
      <c r="BN42" s="114"/>
      <c r="BO42" s="114"/>
      <c r="BP42" s="114"/>
      <c r="BQ42" s="114"/>
      <c r="BR42" s="202"/>
      <c r="BS42" s="202"/>
      <c r="BT42" s="202"/>
      <c r="BU42" s="202"/>
      <c r="BV42" s="202"/>
      <c r="BW42" s="202"/>
      <c r="BX42" s="202"/>
      <c r="BY42" s="202"/>
      <c r="BZ42" s="202"/>
      <c r="CA42" s="202"/>
      <c r="CB42" s="202"/>
      <c r="CC42" s="202"/>
      <c r="CD42" s="202"/>
      <c r="CE42" s="202"/>
      <c r="CF42" s="202"/>
      <c r="CG42" s="202"/>
      <c r="CH42" s="52"/>
      <c r="CI42" s="52"/>
      <c r="CZ42" s="47"/>
      <c r="DA42" s="47"/>
    </row>
    <row r="43" spans="1:105" ht="15" customHeight="1" x14ac:dyDescent="0.2">
      <c r="A43" s="15"/>
      <c r="B43" s="108">
        <f t="shared" si="0"/>
        <v>26</v>
      </c>
      <c r="C43" s="124">
        <v>1</v>
      </c>
      <c r="D43" s="435" t="s">
        <v>48</v>
      </c>
      <c r="E43" s="436"/>
      <c r="F43" s="436"/>
      <c r="G43" s="436"/>
      <c r="H43" s="436"/>
      <c r="I43" s="436"/>
      <c r="J43" s="436"/>
      <c r="K43" s="436"/>
      <c r="L43" s="436"/>
      <c r="M43" s="436"/>
      <c r="N43" s="437"/>
      <c r="O43" s="104"/>
      <c r="P43" s="344"/>
      <c r="Q43" s="345"/>
      <c r="R43" s="345"/>
      <c r="S43" s="345"/>
      <c r="T43" s="345"/>
      <c r="U43" s="345"/>
      <c r="V43" s="345"/>
      <c r="W43" s="345"/>
      <c r="X43" s="345"/>
      <c r="Y43" s="345"/>
      <c r="Z43" s="345"/>
      <c r="AA43" s="345"/>
      <c r="AB43" s="345"/>
      <c r="AC43" s="345"/>
      <c r="AD43" s="345"/>
      <c r="AE43" s="345"/>
      <c r="AF43" s="345"/>
      <c r="AG43" s="345"/>
      <c r="AH43" s="345"/>
      <c r="AI43" s="345"/>
      <c r="AJ43" s="346"/>
      <c r="AK43" s="204"/>
      <c r="AL43" s="353"/>
      <c r="AM43" s="114"/>
      <c r="AN43" s="114"/>
      <c r="AO43" s="114"/>
      <c r="AP43" s="114"/>
      <c r="AQ43" s="114"/>
      <c r="AR43" s="114"/>
      <c r="AS43" s="114"/>
      <c r="AT43" s="114"/>
      <c r="AU43" s="114"/>
      <c r="AV43" s="114"/>
      <c r="AW43" s="114"/>
      <c r="AX43" s="114"/>
      <c r="AY43" s="114"/>
      <c r="AZ43" s="114"/>
      <c r="BA43" s="114"/>
      <c r="BB43" s="114"/>
      <c r="BC43" s="114"/>
      <c r="BD43" s="114"/>
      <c r="BE43" s="114"/>
      <c r="BF43" s="114"/>
      <c r="BG43" s="114"/>
      <c r="BH43" s="114"/>
      <c r="BI43" s="114"/>
      <c r="BJ43" s="114"/>
      <c r="BK43" s="114"/>
      <c r="BL43" s="114"/>
      <c r="BM43" s="114"/>
      <c r="BN43" s="114"/>
      <c r="BO43" s="114"/>
      <c r="BP43" s="114"/>
      <c r="BQ43" s="114"/>
      <c r="BR43" s="202"/>
      <c r="BS43" s="202"/>
      <c r="BT43" s="202"/>
      <c r="BU43" s="202"/>
      <c r="BV43" s="202"/>
      <c r="BW43" s="202"/>
      <c r="BX43" s="202"/>
      <c r="BY43" s="202"/>
      <c r="BZ43" s="202"/>
      <c r="CA43" s="202"/>
      <c r="CB43" s="202"/>
      <c r="CC43" s="202"/>
      <c r="CD43" s="202"/>
      <c r="CE43" s="202"/>
      <c r="CF43" s="202"/>
      <c r="CG43" s="202"/>
      <c r="CH43" s="52"/>
      <c r="CI43" s="52"/>
      <c r="CZ43" s="47"/>
      <c r="DA43" s="47"/>
    </row>
    <row r="44" spans="1:105" ht="31.5" customHeight="1" x14ac:dyDescent="0.2">
      <c r="A44" s="15"/>
      <c r="B44" s="108">
        <f t="shared" si="0"/>
        <v>27</v>
      </c>
      <c r="C44" s="124">
        <v>1</v>
      </c>
      <c r="D44" s="357" t="s">
        <v>63</v>
      </c>
      <c r="E44" s="358"/>
      <c r="F44" s="358"/>
      <c r="G44" s="358"/>
      <c r="H44" s="358"/>
      <c r="I44" s="358"/>
      <c r="J44" s="358"/>
      <c r="K44" s="358"/>
      <c r="L44" s="358"/>
      <c r="M44" s="358"/>
      <c r="N44" s="359"/>
      <c r="O44" s="104"/>
      <c r="P44" s="347" t="s">
        <v>78</v>
      </c>
      <c r="Q44" s="348"/>
      <c r="R44" s="348"/>
      <c r="S44" s="348"/>
      <c r="T44" s="348"/>
      <c r="U44" s="348"/>
      <c r="V44" s="348"/>
      <c r="W44" s="348"/>
      <c r="X44" s="348"/>
      <c r="Y44" s="348"/>
      <c r="Z44" s="348"/>
      <c r="AA44" s="348"/>
      <c r="AB44" s="348"/>
      <c r="AC44" s="348"/>
      <c r="AD44" s="348"/>
      <c r="AE44" s="348"/>
      <c r="AF44" s="348"/>
      <c r="AG44" s="348"/>
      <c r="AH44" s="348"/>
      <c r="AI44" s="348"/>
      <c r="AJ44" s="349"/>
      <c r="AK44" s="204"/>
      <c r="AL44" s="353"/>
      <c r="AM44" s="114"/>
      <c r="AN44" s="114"/>
      <c r="AO44" s="114"/>
      <c r="AP44" s="114"/>
      <c r="AQ44" s="114"/>
      <c r="AR44" s="114"/>
      <c r="AS44" s="114"/>
      <c r="AT44" s="114"/>
      <c r="AU44" s="114"/>
      <c r="AV44" s="114"/>
      <c r="AW44" s="114"/>
      <c r="AX44" s="114"/>
      <c r="AY44" s="114"/>
      <c r="AZ44" s="114"/>
      <c r="BA44" s="114"/>
      <c r="BB44" s="114"/>
      <c r="BC44" s="114"/>
      <c r="BD44" s="114"/>
      <c r="BE44" s="114"/>
      <c r="BF44" s="114"/>
      <c r="BG44" s="114"/>
      <c r="BH44" s="114"/>
      <c r="BI44" s="114"/>
      <c r="BJ44" s="114"/>
      <c r="BK44" s="114"/>
      <c r="BL44" s="114"/>
      <c r="BM44" s="114"/>
      <c r="BN44" s="114"/>
      <c r="BO44" s="114"/>
      <c r="BP44" s="114"/>
      <c r="BQ44" s="114"/>
      <c r="BR44" s="202"/>
      <c r="BS44" s="202"/>
      <c r="BT44" s="202"/>
      <c r="BU44" s="202"/>
      <c r="BV44" s="202"/>
      <c r="BW44" s="202"/>
      <c r="BX44" s="202"/>
      <c r="BY44" s="202"/>
      <c r="BZ44" s="202"/>
      <c r="CA44" s="202"/>
      <c r="CB44" s="202"/>
      <c r="CC44" s="202"/>
      <c r="CD44" s="202"/>
      <c r="CE44" s="202"/>
      <c r="CF44" s="202"/>
      <c r="CG44" s="202"/>
      <c r="CH44" s="52"/>
      <c r="CI44" s="52"/>
      <c r="CZ44" s="47"/>
      <c r="DA44" s="47"/>
    </row>
    <row r="45" spans="1:105" ht="15" customHeight="1" x14ac:dyDescent="0.2">
      <c r="A45" s="15"/>
      <c r="B45" s="108">
        <f t="shared" si="0"/>
        <v>28</v>
      </c>
      <c r="C45" s="124">
        <v>1</v>
      </c>
      <c r="D45" s="357" t="s">
        <v>64</v>
      </c>
      <c r="E45" s="358"/>
      <c r="F45" s="358"/>
      <c r="G45" s="358"/>
      <c r="H45" s="358"/>
      <c r="I45" s="358"/>
      <c r="J45" s="358"/>
      <c r="K45" s="358"/>
      <c r="L45" s="358"/>
      <c r="M45" s="358"/>
      <c r="N45" s="359"/>
      <c r="O45" s="104"/>
      <c r="P45" s="344" t="s">
        <v>80</v>
      </c>
      <c r="Q45" s="345"/>
      <c r="R45" s="345"/>
      <c r="S45" s="345"/>
      <c r="T45" s="345"/>
      <c r="U45" s="345"/>
      <c r="V45" s="345"/>
      <c r="W45" s="345"/>
      <c r="X45" s="345"/>
      <c r="Y45" s="345"/>
      <c r="Z45" s="345"/>
      <c r="AA45" s="345"/>
      <c r="AB45" s="345"/>
      <c r="AC45" s="345"/>
      <c r="AD45" s="345"/>
      <c r="AE45" s="345"/>
      <c r="AF45" s="345"/>
      <c r="AG45" s="345"/>
      <c r="AH45" s="345"/>
      <c r="AI45" s="345"/>
      <c r="AJ45" s="346"/>
      <c r="AK45" s="204"/>
      <c r="AL45" s="353"/>
      <c r="AM45" s="114"/>
      <c r="AN45" s="114"/>
      <c r="AO45" s="114"/>
      <c r="AP45" s="114"/>
      <c r="AQ45" s="114"/>
      <c r="AR45" s="114"/>
      <c r="AS45" s="114"/>
      <c r="AT45" s="114"/>
      <c r="AU45" s="114"/>
      <c r="AV45" s="114"/>
      <c r="AW45" s="114"/>
      <c r="AX45" s="114"/>
      <c r="AY45" s="114"/>
      <c r="AZ45" s="114"/>
      <c r="BA45" s="114"/>
      <c r="BB45" s="114"/>
      <c r="BC45" s="114"/>
      <c r="BD45" s="114"/>
      <c r="BE45" s="114"/>
      <c r="BF45" s="114"/>
      <c r="BG45" s="114"/>
      <c r="BH45" s="114"/>
      <c r="BI45" s="114"/>
      <c r="BJ45" s="114"/>
      <c r="BK45" s="114"/>
      <c r="BL45" s="114"/>
      <c r="BM45" s="114"/>
      <c r="BN45" s="114"/>
      <c r="BO45" s="114"/>
      <c r="BP45" s="114"/>
      <c r="BQ45" s="114"/>
      <c r="BR45" s="202"/>
      <c r="BS45" s="202"/>
      <c r="BT45" s="202"/>
      <c r="BU45" s="202"/>
      <c r="BV45" s="202"/>
      <c r="BW45" s="202"/>
      <c r="BX45" s="202"/>
      <c r="BY45" s="202"/>
      <c r="BZ45" s="202"/>
      <c r="CA45" s="202"/>
      <c r="CB45" s="202"/>
      <c r="CC45" s="202"/>
      <c r="CD45" s="202"/>
      <c r="CE45" s="202"/>
      <c r="CF45" s="202"/>
      <c r="CG45" s="202"/>
      <c r="CH45" s="52"/>
      <c r="CI45" s="52"/>
      <c r="CZ45" s="47"/>
      <c r="DA45" s="47"/>
    </row>
    <row r="46" spans="1:105" ht="26.25" customHeight="1" x14ac:dyDescent="0.2">
      <c r="A46" s="15"/>
      <c r="B46" s="108">
        <f t="shared" si="0"/>
        <v>29</v>
      </c>
      <c r="C46" s="124">
        <v>1</v>
      </c>
      <c r="D46" s="357" t="s">
        <v>65</v>
      </c>
      <c r="E46" s="358"/>
      <c r="F46" s="358"/>
      <c r="G46" s="358"/>
      <c r="H46" s="358"/>
      <c r="I46" s="358"/>
      <c r="J46" s="358"/>
      <c r="K46" s="358"/>
      <c r="L46" s="358"/>
      <c r="M46" s="358"/>
      <c r="N46" s="359"/>
      <c r="O46" s="104"/>
      <c r="P46" s="347" t="s">
        <v>78</v>
      </c>
      <c r="Q46" s="348"/>
      <c r="R46" s="348"/>
      <c r="S46" s="348"/>
      <c r="T46" s="348"/>
      <c r="U46" s="348"/>
      <c r="V46" s="348"/>
      <c r="W46" s="348"/>
      <c r="X46" s="348"/>
      <c r="Y46" s="348"/>
      <c r="Z46" s="348"/>
      <c r="AA46" s="348"/>
      <c r="AB46" s="348"/>
      <c r="AC46" s="348"/>
      <c r="AD46" s="348"/>
      <c r="AE46" s="348"/>
      <c r="AF46" s="348"/>
      <c r="AG46" s="348"/>
      <c r="AH46" s="348"/>
      <c r="AI46" s="348"/>
      <c r="AJ46" s="349"/>
      <c r="AK46" s="204"/>
      <c r="AL46" s="353"/>
      <c r="AM46" s="114"/>
      <c r="AN46" s="114"/>
      <c r="AO46" s="114"/>
      <c r="AP46" s="114"/>
      <c r="AQ46" s="114"/>
      <c r="AR46" s="114"/>
      <c r="AS46" s="114"/>
      <c r="AT46" s="114"/>
      <c r="AU46" s="114"/>
      <c r="AV46" s="114"/>
      <c r="AW46" s="114"/>
      <c r="AX46" s="114"/>
      <c r="AY46" s="114"/>
      <c r="AZ46" s="114"/>
      <c r="BA46" s="114"/>
      <c r="BB46" s="114"/>
      <c r="BC46" s="114"/>
      <c r="BD46" s="114"/>
      <c r="BE46" s="114"/>
      <c r="BF46" s="114"/>
      <c r="BG46" s="114"/>
      <c r="BH46" s="114"/>
      <c r="BI46" s="114"/>
      <c r="BJ46" s="114"/>
      <c r="BK46" s="114"/>
      <c r="BL46" s="114"/>
      <c r="BM46" s="114"/>
      <c r="BN46" s="114"/>
      <c r="BO46" s="114"/>
      <c r="BP46" s="114"/>
      <c r="BQ46" s="114"/>
      <c r="BR46" s="202"/>
      <c r="BS46" s="202"/>
      <c r="BT46" s="202"/>
      <c r="BU46" s="202"/>
      <c r="BV46" s="202"/>
      <c r="BW46" s="202"/>
      <c r="BX46" s="202"/>
      <c r="BY46" s="202"/>
      <c r="BZ46" s="202"/>
      <c r="CA46" s="202"/>
      <c r="CB46" s="202"/>
      <c r="CC46" s="202"/>
      <c r="CD46" s="202"/>
      <c r="CE46" s="202"/>
      <c r="CF46" s="202"/>
      <c r="CG46" s="202"/>
      <c r="CH46" s="52"/>
      <c r="CI46" s="52"/>
      <c r="CZ46" s="47"/>
      <c r="DA46" s="47"/>
    </row>
    <row r="47" spans="1:105" ht="15" customHeight="1" x14ac:dyDescent="0.2">
      <c r="A47" s="15"/>
      <c r="B47" s="108">
        <f t="shared" si="0"/>
        <v>30</v>
      </c>
      <c r="C47" s="124">
        <v>1</v>
      </c>
      <c r="D47" s="357" t="s">
        <v>66</v>
      </c>
      <c r="E47" s="358"/>
      <c r="F47" s="358"/>
      <c r="G47" s="358"/>
      <c r="H47" s="358"/>
      <c r="I47" s="358"/>
      <c r="J47" s="358"/>
      <c r="K47" s="358"/>
      <c r="L47" s="358"/>
      <c r="M47" s="358"/>
      <c r="N47" s="359"/>
      <c r="O47" s="104"/>
      <c r="P47" s="344" t="s">
        <v>81</v>
      </c>
      <c r="Q47" s="345"/>
      <c r="R47" s="345"/>
      <c r="S47" s="345"/>
      <c r="T47" s="345"/>
      <c r="U47" s="345"/>
      <c r="V47" s="345"/>
      <c r="W47" s="345"/>
      <c r="X47" s="345"/>
      <c r="Y47" s="345"/>
      <c r="Z47" s="345"/>
      <c r="AA47" s="345"/>
      <c r="AB47" s="345"/>
      <c r="AC47" s="345"/>
      <c r="AD47" s="345"/>
      <c r="AE47" s="345"/>
      <c r="AF47" s="345"/>
      <c r="AG47" s="345"/>
      <c r="AH47" s="345"/>
      <c r="AI47" s="345"/>
      <c r="AJ47" s="346"/>
      <c r="AK47" s="204"/>
      <c r="AL47" s="353"/>
      <c r="AM47" s="114"/>
      <c r="AN47" s="114"/>
      <c r="AO47" s="114"/>
      <c r="AP47" s="114"/>
      <c r="AQ47" s="114"/>
      <c r="AR47" s="114"/>
      <c r="AS47" s="114"/>
      <c r="AT47" s="114"/>
      <c r="AU47" s="114"/>
      <c r="AV47" s="114"/>
      <c r="AW47" s="114"/>
      <c r="AX47" s="114"/>
      <c r="AY47" s="114"/>
      <c r="AZ47" s="114"/>
      <c r="BA47" s="114"/>
      <c r="BB47" s="114"/>
      <c r="BC47" s="114"/>
      <c r="BD47" s="114"/>
      <c r="BE47" s="114"/>
      <c r="BF47" s="114"/>
      <c r="BG47" s="114"/>
      <c r="BH47" s="114"/>
      <c r="BI47" s="114"/>
      <c r="BJ47" s="114"/>
      <c r="BK47" s="114"/>
      <c r="BL47" s="114"/>
      <c r="BM47" s="114"/>
      <c r="BN47" s="114"/>
      <c r="BO47" s="114"/>
      <c r="BP47" s="114"/>
      <c r="BQ47" s="114"/>
      <c r="BR47" s="202"/>
      <c r="BS47" s="202"/>
      <c r="BT47" s="202"/>
      <c r="BU47" s="202"/>
      <c r="BV47" s="202"/>
      <c r="BW47" s="202"/>
      <c r="BX47" s="202"/>
      <c r="BY47" s="202"/>
      <c r="BZ47" s="202"/>
      <c r="CA47" s="202"/>
      <c r="CB47" s="202"/>
      <c r="CC47" s="202"/>
      <c r="CD47" s="202"/>
      <c r="CE47" s="202"/>
      <c r="CF47" s="202"/>
      <c r="CG47" s="202"/>
      <c r="CH47" s="52"/>
      <c r="CI47" s="52"/>
      <c r="CZ47" s="47"/>
      <c r="DA47" s="47"/>
    </row>
    <row r="48" spans="1:105" ht="15" customHeight="1" x14ac:dyDescent="0.2">
      <c r="A48" s="15"/>
      <c r="B48" s="108">
        <f t="shared" si="0"/>
        <v>31</v>
      </c>
      <c r="C48" s="124">
        <v>1</v>
      </c>
      <c r="D48" s="374" t="s">
        <v>47</v>
      </c>
      <c r="E48" s="375"/>
      <c r="F48" s="375"/>
      <c r="G48" s="375"/>
      <c r="H48" s="375"/>
      <c r="I48" s="375"/>
      <c r="J48" s="375"/>
      <c r="K48" s="375"/>
      <c r="L48" s="375"/>
      <c r="M48" s="375"/>
      <c r="N48" s="376"/>
      <c r="O48" s="104"/>
      <c r="P48" s="344"/>
      <c r="Q48" s="345"/>
      <c r="R48" s="345"/>
      <c r="S48" s="345"/>
      <c r="T48" s="345"/>
      <c r="U48" s="345"/>
      <c r="V48" s="345"/>
      <c r="W48" s="345"/>
      <c r="X48" s="345"/>
      <c r="Y48" s="345"/>
      <c r="Z48" s="345"/>
      <c r="AA48" s="345"/>
      <c r="AB48" s="345"/>
      <c r="AC48" s="345"/>
      <c r="AD48" s="345"/>
      <c r="AE48" s="345"/>
      <c r="AF48" s="345"/>
      <c r="AG48" s="345"/>
      <c r="AH48" s="345"/>
      <c r="AI48" s="345"/>
      <c r="AJ48" s="346"/>
      <c r="AK48" s="204"/>
      <c r="AL48" s="353"/>
      <c r="AM48" s="114"/>
      <c r="AN48" s="114"/>
      <c r="AO48" s="114"/>
      <c r="AP48" s="114"/>
      <c r="AQ48" s="114"/>
      <c r="AR48" s="114"/>
      <c r="AS48" s="114"/>
      <c r="AT48" s="114"/>
      <c r="AU48" s="114"/>
      <c r="AV48" s="114"/>
      <c r="AW48" s="114"/>
      <c r="AX48" s="114"/>
      <c r="AY48" s="114"/>
      <c r="AZ48" s="114"/>
      <c r="BA48" s="114"/>
      <c r="BB48" s="114"/>
      <c r="BC48" s="114"/>
      <c r="BD48" s="114"/>
      <c r="BE48" s="114"/>
      <c r="BF48" s="114"/>
      <c r="BG48" s="114"/>
      <c r="BH48" s="114"/>
      <c r="BI48" s="114"/>
      <c r="BJ48" s="114"/>
      <c r="BK48" s="114"/>
      <c r="BL48" s="114"/>
      <c r="BM48" s="114"/>
      <c r="BN48" s="114"/>
      <c r="BO48" s="114"/>
      <c r="BP48" s="114"/>
      <c r="BQ48" s="114"/>
      <c r="BR48" s="360"/>
      <c r="BS48" s="360"/>
      <c r="BT48" s="360"/>
      <c r="BU48" s="360"/>
      <c r="BV48" s="360"/>
      <c r="BW48" s="360"/>
      <c r="BX48" s="360"/>
      <c r="BY48" s="360"/>
      <c r="BZ48" s="360"/>
      <c r="CA48" s="360"/>
      <c r="CB48" s="360"/>
      <c r="CC48" s="360"/>
      <c r="CD48" s="360"/>
      <c r="CE48" s="360"/>
      <c r="CF48" s="360"/>
      <c r="CG48" s="360"/>
      <c r="CH48" s="52"/>
      <c r="CI48" s="52"/>
      <c r="CZ48" s="47"/>
      <c r="DA48" s="47"/>
    </row>
    <row r="49" spans="1:110" ht="26.25" customHeight="1" x14ac:dyDescent="0.2">
      <c r="A49" s="15"/>
      <c r="B49" s="108">
        <f t="shared" si="0"/>
        <v>32</v>
      </c>
      <c r="C49" s="124">
        <v>1</v>
      </c>
      <c r="D49" s="357" t="s">
        <v>65</v>
      </c>
      <c r="E49" s="358"/>
      <c r="F49" s="358"/>
      <c r="G49" s="358"/>
      <c r="H49" s="358"/>
      <c r="I49" s="358"/>
      <c r="J49" s="358"/>
      <c r="K49" s="358"/>
      <c r="L49" s="358"/>
      <c r="M49" s="358"/>
      <c r="N49" s="359"/>
      <c r="O49" s="104"/>
      <c r="P49" s="347" t="s">
        <v>78</v>
      </c>
      <c r="Q49" s="348"/>
      <c r="R49" s="348"/>
      <c r="S49" s="348"/>
      <c r="T49" s="348"/>
      <c r="U49" s="348"/>
      <c r="V49" s="348"/>
      <c r="W49" s="348"/>
      <c r="X49" s="348"/>
      <c r="Y49" s="348"/>
      <c r="Z49" s="348"/>
      <c r="AA49" s="348"/>
      <c r="AB49" s="348"/>
      <c r="AC49" s="348"/>
      <c r="AD49" s="348"/>
      <c r="AE49" s="348"/>
      <c r="AF49" s="348"/>
      <c r="AG49" s="348"/>
      <c r="AH49" s="348"/>
      <c r="AI49" s="348"/>
      <c r="AJ49" s="349"/>
      <c r="AK49" s="204"/>
      <c r="AL49" s="353"/>
      <c r="AM49" s="114"/>
      <c r="AN49" s="114"/>
      <c r="AO49" s="114"/>
      <c r="AP49" s="114"/>
      <c r="AQ49" s="114"/>
      <c r="AR49" s="114"/>
      <c r="AS49" s="114"/>
      <c r="AT49" s="114"/>
      <c r="AU49" s="114"/>
      <c r="AV49" s="114"/>
      <c r="AW49" s="114"/>
      <c r="AX49" s="114"/>
      <c r="AY49" s="114"/>
      <c r="AZ49" s="114"/>
      <c r="BA49" s="114"/>
      <c r="BB49" s="114"/>
      <c r="BC49" s="114"/>
      <c r="BD49" s="114"/>
      <c r="BE49" s="114"/>
      <c r="BF49" s="114"/>
      <c r="BG49" s="114"/>
      <c r="BH49" s="114"/>
      <c r="BI49" s="114"/>
      <c r="BJ49" s="114"/>
      <c r="BK49" s="114"/>
      <c r="BL49" s="114"/>
      <c r="BM49" s="114"/>
      <c r="BN49" s="114"/>
      <c r="BO49" s="114"/>
      <c r="BP49" s="114"/>
      <c r="BQ49" s="114"/>
      <c r="BR49" s="342"/>
      <c r="BS49" s="342"/>
      <c r="BT49" s="342"/>
      <c r="BU49" s="342"/>
      <c r="BV49" s="342"/>
      <c r="BW49" s="342"/>
      <c r="BX49" s="342"/>
      <c r="BY49" s="342"/>
      <c r="BZ49" s="342"/>
      <c r="CA49" s="342"/>
      <c r="CB49" s="342"/>
      <c r="CC49" s="342"/>
      <c r="CD49" s="342"/>
      <c r="CE49" s="342"/>
      <c r="CF49" s="342"/>
      <c r="CG49" s="342"/>
      <c r="CH49" s="52"/>
      <c r="CI49" s="52"/>
      <c r="CZ49" s="47"/>
      <c r="DA49" s="47"/>
    </row>
    <row r="50" spans="1:110" ht="15" customHeight="1" x14ac:dyDescent="0.2">
      <c r="A50" s="15"/>
      <c r="B50" s="108">
        <f t="shared" si="0"/>
        <v>33</v>
      </c>
      <c r="C50" s="124">
        <v>1</v>
      </c>
      <c r="D50" s="357" t="s">
        <v>67</v>
      </c>
      <c r="E50" s="358"/>
      <c r="F50" s="358"/>
      <c r="G50" s="358"/>
      <c r="H50" s="358"/>
      <c r="I50" s="358"/>
      <c r="J50" s="358"/>
      <c r="K50" s="358"/>
      <c r="L50" s="358"/>
      <c r="M50" s="358"/>
      <c r="N50" s="359"/>
      <c r="O50" s="104"/>
      <c r="P50" s="344" t="s">
        <v>80</v>
      </c>
      <c r="Q50" s="345"/>
      <c r="R50" s="345"/>
      <c r="S50" s="345"/>
      <c r="T50" s="345"/>
      <c r="U50" s="345"/>
      <c r="V50" s="345"/>
      <c r="W50" s="345"/>
      <c r="X50" s="345"/>
      <c r="Y50" s="345"/>
      <c r="Z50" s="345"/>
      <c r="AA50" s="345"/>
      <c r="AB50" s="345"/>
      <c r="AC50" s="345"/>
      <c r="AD50" s="345"/>
      <c r="AE50" s="345"/>
      <c r="AF50" s="345"/>
      <c r="AG50" s="345"/>
      <c r="AH50" s="345"/>
      <c r="AI50" s="345"/>
      <c r="AJ50" s="346"/>
      <c r="AK50" s="204"/>
      <c r="AL50" s="353"/>
      <c r="AM50" s="114"/>
      <c r="AN50" s="114"/>
      <c r="AO50" s="114"/>
      <c r="AP50" s="114"/>
      <c r="AQ50" s="114"/>
      <c r="AR50" s="114"/>
      <c r="AS50" s="114"/>
      <c r="AT50" s="114"/>
      <c r="AU50" s="114"/>
      <c r="AV50" s="114"/>
      <c r="AW50" s="114"/>
      <c r="AX50" s="114"/>
      <c r="AY50" s="114"/>
      <c r="AZ50" s="114"/>
      <c r="BA50" s="114"/>
      <c r="BB50" s="114"/>
      <c r="BC50" s="114"/>
      <c r="BD50" s="114"/>
      <c r="BE50" s="114"/>
      <c r="BF50" s="114"/>
      <c r="BG50" s="114"/>
      <c r="BH50" s="114"/>
      <c r="BI50" s="114"/>
      <c r="BJ50" s="114"/>
      <c r="BK50" s="114"/>
      <c r="BL50" s="114"/>
      <c r="BM50" s="114"/>
      <c r="BN50" s="114"/>
      <c r="BO50" s="114"/>
      <c r="BP50" s="114"/>
      <c r="BQ50" s="114"/>
      <c r="BR50" s="360"/>
      <c r="BS50" s="360"/>
      <c r="BT50" s="360"/>
      <c r="BU50" s="360"/>
      <c r="BV50" s="360"/>
      <c r="BW50" s="360"/>
      <c r="BX50" s="360"/>
      <c r="BY50" s="360"/>
      <c r="BZ50" s="360"/>
      <c r="CA50" s="360"/>
      <c r="CB50" s="360"/>
      <c r="CC50" s="360"/>
      <c r="CD50" s="360"/>
      <c r="CE50" s="360"/>
      <c r="CF50" s="360"/>
      <c r="CG50" s="360"/>
      <c r="CH50" s="52"/>
      <c r="CI50" s="52"/>
      <c r="CZ50" s="47"/>
      <c r="DA50" s="47"/>
    </row>
    <row r="51" spans="1:110" ht="15" customHeight="1" x14ac:dyDescent="0.2">
      <c r="A51" s="15"/>
      <c r="B51" s="108">
        <f t="shared" si="0"/>
        <v>34</v>
      </c>
      <c r="C51" s="124">
        <v>1</v>
      </c>
      <c r="D51" s="429" t="s">
        <v>68</v>
      </c>
      <c r="E51" s="430"/>
      <c r="F51" s="430"/>
      <c r="G51" s="430"/>
      <c r="H51" s="430"/>
      <c r="I51" s="430"/>
      <c r="J51" s="430"/>
      <c r="K51" s="430"/>
      <c r="L51" s="430"/>
      <c r="M51" s="430"/>
      <c r="N51" s="431"/>
      <c r="O51" s="104"/>
      <c r="P51" s="344"/>
      <c r="Q51" s="345"/>
      <c r="R51" s="345"/>
      <c r="S51" s="345"/>
      <c r="T51" s="345"/>
      <c r="U51" s="345"/>
      <c r="V51" s="345"/>
      <c r="W51" s="345"/>
      <c r="X51" s="345"/>
      <c r="Y51" s="345"/>
      <c r="Z51" s="345"/>
      <c r="AA51" s="345"/>
      <c r="AB51" s="345"/>
      <c r="AC51" s="345"/>
      <c r="AD51" s="345"/>
      <c r="AE51" s="345"/>
      <c r="AF51" s="345"/>
      <c r="AG51" s="345"/>
      <c r="AH51" s="345"/>
      <c r="AI51" s="345"/>
      <c r="AJ51" s="346"/>
      <c r="AK51" s="204"/>
      <c r="AL51" s="353"/>
      <c r="AM51" s="114"/>
      <c r="AN51" s="114"/>
      <c r="AO51" s="114"/>
      <c r="AP51" s="114"/>
      <c r="AQ51" s="114"/>
      <c r="AR51" s="114"/>
      <c r="AS51" s="114"/>
      <c r="AT51" s="114"/>
      <c r="AU51" s="114"/>
      <c r="AV51" s="114"/>
      <c r="AW51" s="114"/>
      <c r="AX51" s="114"/>
      <c r="AY51" s="114"/>
      <c r="AZ51" s="114"/>
      <c r="BA51" s="114"/>
      <c r="BB51" s="114"/>
      <c r="BC51" s="114"/>
      <c r="BD51" s="114"/>
      <c r="BE51" s="114"/>
      <c r="BF51" s="114"/>
      <c r="BG51" s="114"/>
      <c r="BH51" s="114"/>
      <c r="BI51" s="114"/>
      <c r="BJ51" s="114"/>
      <c r="BK51" s="114"/>
      <c r="BL51" s="114"/>
      <c r="BM51" s="114"/>
      <c r="BN51" s="114"/>
      <c r="BO51" s="114"/>
      <c r="BP51" s="114"/>
      <c r="BQ51" s="114"/>
      <c r="BR51" s="342"/>
      <c r="BS51" s="342"/>
      <c r="BT51" s="342"/>
      <c r="BU51" s="342"/>
      <c r="BV51" s="342"/>
      <c r="BW51" s="342"/>
      <c r="BX51" s="342"/>
      <c r="BY51" s="342"/>
      <c r="BZ51" s="342"/>
      <c r="CA51" s="342"/>
      <c r="CB51" s="342"/>
      <c r="CC51" s="342"/>
      <c r="CD51" s="342"/>
      <c r="CE51" s="342"/>
      <c r="CF51" s="342"/>
      <c r="CG51" s="342"/>
      <c r="CH51" s="52"/>
      <c r="CI51" s="52"/>
      <c r="CZ51" s="47"/>
      <c r="DA51" s="47"/>
    </row>
    <row r="52" spans="1:110" ht="15" customHeight="1" thickBot="1" x14ac:dyDescent="0.25">
      <c r="A52" s="15"/>
      <c r="B52" s="108">
        <f t="shared" si="0"/>
        <v>35</v>
      </c>
      <c r="C52" s="125">
        <v>1</v>
      </c>
      <c r="D52" s="357" t="s">
        <v>69</v>
      </c>
      <c r="E52" s="358"/>
      <c r="F52" s="358"/>
      <c r="G52" s="358"/>
      <c r="H52" s="358"/>
      <c r="I52" s="358"/>
      <c r="J52" s="358"/>
      <c r="K52" s="358"/>
      <c r="L52" s="358"/>
      <c r="M52" s="358"/>
      <c r="N52" s="359"/>
      <c r="O52" s="104"/>
      <c r="P52" s="344"/>
      <c r="Q52" s="345"/>
      <c r="R52" s="345"/>
      <c r="S52" s="345"/>
      <c r="T52" s="345"/>
      <c r="U52" s="345"/>
      <c r="V52" s="345"/>
      <c r="W52" s="345"/>
      <c r="X52" s="345"/>
      <c r="Y52" s="345"/>
      <c r="Z52" s="345"/>
      <c r="AA52" s="345"/>
      <c r="AB52" s="345"/>
      <c r="AC52" s="345"/>
      <c r="AD52" s="345"/>
      <c r="AE52" s="345"/>
      <c r="AF52" s="345"/>
      <c r="AG52" s="345"/>
      <c r="AH52" s="345"/>
      <c r="AI52" s="345"/>
      <c r="AJ52" s="346"/>
      <c r="AK52" s="204"/>
      <c r="AL52" s="353"/>
      <c r="AM52" s="114"/>
      <c r="AN52" s="114"/>
      <c r="AO52" s="114"/>
      <c r="AP52" s="114"/>
      <c r="AQ52" s="114"/>
      <c r="AR52" s="114"/>
      <c r="AS52" s="114"/>
      <c r="AT52" s="114"/>
      <c r="AU52" s="114"/>
      <c r="AV52" s="114"/>
      <c r="AW52" s="114"/>
      <c r="AX52" s="114"/>
      <c r="AY52" s="114"/>
      <c r="AZ52" s="114"/>
      <c r="BA52" s="114"/>
      <c r="BB52" s="114"/>
      <c r="BC52" s="114"/>
      <c r="BD52" s="114"/>
      <c r="BE52" s="114"/>
      <c r="BF52" s="114"/>
      <c r="BG52" s="114"/>
      <c r="BH52" s="114"/>
      <c r="BI52" s="114"/>
      <c r="BJ52" s="114"/>
      <c r="BK52" s="114"/>
      <c r="BL52" s="114"/>
      <c r="BM52" s="114"/>
      <c r="BN52" s="114"/>
      <c r="BO52" s="114"/>
      <c r="BP52" s="114"/>
      <c r="BQ52" s="114"/>
      <c r="BR52" s="360"/>
      <c r="BS52" s="360"/>
      <c r="BT52" s="360"/>
      <c r="BU52" s="360"/>
      <c r="BV52" s="360"/>
      <c r="BW52" s="360"/>
      <c r="BX52" s="360"/>
      <c r="BY52" s="360"/>
      <c r="BZ52" s="360"/>
      <c r="CA52" s="360"/>
      <c r="CB52" s="360"/>
      <c r="CC52" s="360"/>
      <c r="CD52" s="360"/>
      <c r="CE52" s="360"/>
      <c r="CF52" s="360"/>
      <c r="CG52" s="360"/>
      <c r="CH52" s="52"/>
      <c r="CI52" s="52"/>
      <c r="CZ52" s="47"/>
      <c r="DA52" s="47"/>
    </row>
    <row r="53" spans="1:110" ht="26.25" customHeight="1" thickBot="1" x14ac:dyDescent="0.25">
      <c r="A53" s="15"/>
      <c r="B53" s="108">
        <f t="shared" si="0"/>
        <v>36</v>
      </c>
      <c r="C53" s="124">
        <v>1</v>
      </c>
      <c r="D53" s="432" t="s">
        <v>68</v>
      </c>
      <c r="E53" s="433"/>
      <c r="F53" s="433"/>
      <c r="G53" s="433"/>
      <c r="H53" s="433"/>
      <c r="I53" s="433"/>
      <c r="J53" s="433"/>
      <c r="K53" s="433"/>
      <c r="L53" s="433"/>
      <c r="M53" s="433"/>
      <c r="N53" s="434"/>
      <c r="O53" s="99"/>
      <c r="P53" s="344"/>
      <c r="Q53" s="345"/>
      <c r="R53" s="345"/>
      <c r="S53" s="345"/>
      <c r="T53" s="345"/>
      <c r="U53" s="345"/>
      <c r="V53" s="345"/>
      <c r="W53" s="345"/>
      <c r="X53" s="345"/>
      <c r="Y53" s="345"/>
      <c r="Z53" s="345"/>
      <c r="AA53" s="345"/>
      <c r="AB53" s="345"/>
      <c r="AC53" s="345"/>
      <c r="AD53" s="345"/>
      <c r="AE53" s="345"/>
      <c r="AF53" s="345"/>
      <c r="AG53" s="345"/>
      <c r="AH53" s="345"/>
      <c r="AI53" s="345"/>
      <c r="AJ53" s="346"/>
      <c r="AK53" s="204"/>
      <c r="AL53" s="353"/>
      <c r="AM53" s="114"/>
      <c r="AN53" s="114"/>
      <c r="AO53" s="114"/>
      <c r="AP53" s="114"/>
      <c r="AQ53" s="114"/>
      <c r="AR53" s="114"/>
      <c r="AS53" s="114"/>
      <c r="AT53" s="114"/>
      <c r="AU53" s="114"/>
      <c r="AV53" s="114"/>
      <c r="AW53" s="114"/>
      <c r="AX53" s="114"/>
      <c r="AY53" s="114"/>
      <c r="AZ53" s="114"/>
      <c r="BA53" s="114"/>
      <c r="BB53" s="114"/>
      <c r="BC53" s="114"/>
      <c r="BD53" s="114"/>
      <c r="BE53" s="114"/>
      <c r="BF53" s="114"/>
      <c r="BG53" s="114"/>
      <c r="BH53" s="114"/>
      <c r="BI53" s="114"/>
      <c r="BJ53" s="114"/>
      <c r="BK53" s="114"/>
      <c r="BL53" s="114"/>
      <c r="BM53" s="114"/>
      <c r="BN53" s="114"/>
      <c r="BO53" s="114"/>
      <c r="BP53" s="114"/>
      <c r="BQ53" s="114"/>
      <c r="BR53" s="342"/>
      <c r="BS53" s="342"/>
      <c r="BT53" s="342"/>
      <c r="BU53" s="342"/>
      <c r="BV53" s="342"/>
      <c r="BW53" s="342"/>
      <c r="BX53" s="342"/>
      <c r="BY53" s="342"/>
      <c r="BZ53" s="342"/>
      <c r="CA53" s="342"/>
      <c r="CB53" s="342"/>
      <c r="CC53" s="342"/>
      <c r="CD53" s="342"/>
      <c r="CE53" s="342"/>
      <c r="CF53" s="342"/>
      <c r="CG53" s="342"/>
      <c r="CH53" s="54"/>
      <c r="CI53" s="54"/>
      <c r="CP53" s="387" t="s">
        <v>75</v>
      </c>
      <c r="CQ53" s="388"/>
      <c r="CR53" s="388"/>
      <c r="CS53" s="388"/>
      <c r="CT53" s="388"/>
      <c r="CU53" s="388"/>
      <c r="CV53" s="388"/>
      <c r="CW53" s="388"/>
      <c r="CX53" s="388"/>
      <c r="CY53" s="389"/>
      <c r="CZ53" s="47"/>
      <c r="DA53" s="47"/>
    </row>
    <row r="54" spans="1:110" ht="22.5" customHeight="1" x14ac:dyDescent="0.2">
      <c r="A54" s="15"/>
      <c r="B54" s="108">
        <f t="shared" si="0"/>
        <v>37</v>
      </c>
      <c r="C54" s="124">
        <v>1</v>
      </c>
      <c r="D54" s="357" t="s">
        <v>70</v>
      </c>
      <c r="E54" s="358"/>
      <c r="F54" s="358"/>
      <c r="G54" s="358"/>
      <c r="H54" s="358"/>
      <c r="I54" s="358"/>
      <c r="J54" s="358"/>
      <c r="K54" s="358"/>
      <c r="L54" s="358"/>
      <c r="M54" s="358"/>
      <c r="N54" s="359"/>
      <c r="O54" s="99"/>
      <c r="P54" s="344"/>
      <c r="Q54" s="345"/>
      <c r="R54" s="345"/>
      <c r="S54" s="345"/>
      <c r="T54" s="345"/>
      <c r="U54" s="345"/>
      <c r="V54" s="345"/>
      <c r="W54" s="345"/>
      <c r="X54" s="345"/>
      <c r="Y54" s="345"/>
      <c r="Z54" s="345"/>
      <c r="AA54" s="345"/>
      <c r="AB54" s="345"/>
      <c r="AC54" s="345"/>
      <c r="AD54" s="345"/>
      <c r="AE54" s="345"/>
      <c r="AF54" s="345"/>
      <c r="AG54" s="345"/>
      <c r="AH54" s="345"/>
      <c r="AI54" s="345"/>
      <c r="AJ54" s="346"/>
      <c r="AK54" s="204"/>
      <c r="AL54" s="353"/>
      <c r="AM54" s="114"/>
      <c r="AN54" s="114"/>
      <c r="AO54" s="114"/>
      <c r="AP54" s="114"/>
      <c r="AQ54" s="114"/>
      <c r="AR54" s="114"/>
      <c r="AS54" s="114"/>
      <c r="AT54" s="114"/>
      <c r="AU54" s="114"/>
      <c r="AV54" s="114"/>
      <c r="AW54" s="114"/>
      <c r="AX54" s="114"/>
      <c r="AY54" s="114"/>
      <c r="AZ54" s="114"/>
      <c r="BA54" s="114"/>
      <c r="BB54" s="114"/>
      <c r="BC54" s="114"/>
      <c r="BD54" s="114"/>
      <c r="BE54" s="114"/>
      <c r="BF54" s="114"/>
      <c r="BG54" s="114"/>
      <c r="BH54" s="114"/>
      <c r="BI54" s="114"/>
      <c r="BJ54" s="114"/>
      <c r="BK54" s="114"/>
      <c r="BL54" s="114"/>
      <c r="BM54" s="114"/>
      <c r="BN54" s="114"/>
      <c r="BO54" s="114"/>
      <c r="BP54" s="114"/>
      <c r="BQ54" s="114"/>
      <c r="BR54" s="342"/>
      <c r="BS54" s="342"/>
      <c r="BT54" s="342"/>
      <c r="BU54" s="342"/>
      <c r="BV54" s="342"/>
      <c r="BW54" s="342"/>
      <c r="BX54" s="342"/>
      <c r="BY54" s="342"/>
      <c r="BZ54" s="342"/>
      <c r="CA54" s="342"/>
      <c r="CB54" s="342"/>
      <c r="CC54" s="342"/>
      <c r="CD54" s="342"/>
      <c r="CE54" s="342"/>
      <c r="CF54" s="342"/>
      <c r="CG54" s="342"/>
      <c r="CH54" s="53"/>
      <c r="CI54" s="53"/>
      <c r="CP54" s="365" t="str">
        <f>CP65</f>
        <v>1) Reflexión sobre el texto (estructura y propósito).</v>
      </c>
      <c r="CQ54" s="366"/>
      <c r="CR54" s="392" t="str">
        <f>CR65</f>
        <v>2) Reflexión sobre el contenido del texto (argumentación).</v>
      </c>
      <c r="CS54" s="393"/>
      <c r="CT54" s="396" t="str">
        <f>CT65</f>
        <v>3) Extracción de información explícita.</v>
      </c>
      <c r="CU54" s="397"/>
      <c r="CV54" s="390" t="str">
        <f>CV65</f>
        <v>4) Extracción de información implícita.</v>
      </c>
      <c r="CW54" s="391"/>
      <c r="CX54" s="383" t="str">
        <f>CX65</f>
        <v>5) Reconocimiento de funciones gramaticales y usos ortográficos</v>
      </c>
      <c r="CY54" s="384"/>
      <c r="CZ54" s="47"/>
      <c r="DA54" s="47"/>
    </row>
    <row r="55" spans="1:110" ht="22.5" customHeight="1" x14ac:dyDescent="0.2">
      <c r="A55" s="15"/>
      <c r="B55" s="108">
        <f t="shared" si="0"/>
        <v>38</v>
      </c>
      <c r="C55" s="124">
        <v>1</v>
      </c>
      <c r="D55" s="377" t="s">
        <v>71</v>
      </c>
      <c r="E55" s="378"/>
      <c r="F55" s="378"/>
      <c r="G55" s="378"/>
      <c r="H55" s="378"/>
      <c r="I55" s="378"/>
      <c r="J55" s="378"/>
      <c r="K55" s="378"/>
      <c r="L55" s="378"/>
      <c r="M55" s="378"/>
      <c r="N55" s="379"/>
      <c r="O55" s="99"/>
      <c r="P55" s="347" t="s">
        <v>78</v>
      </c>
      <c r="Q55" s="348"/>
      <c r="R55" s="348"/>
      <c r="S55" s="348"/>
      <c r="T55" s="348"/>
      <c r="U55" s="348"/>
      <c r="V55" s="348"/>
      <c r="W55" s="348"/>
      <c r="X55" s="348"/>
      <c r="Y55" s="348"/>
      <c r="Z55" s="348"/>
      <c r="AA55" s="348"/>
      <c r="AB55" s="348"/>
      <c r="AC55" s="348"/>
      <c r="AD55" s="348"/>
      <c r="AE55" s="348"/>
      <c r="AF55" s="348"/>
      <c r="AG55" s="348"/>
      <c r="AH55" s="348"/>
      <c r="AI55" s="348"/>
      <c r="AJ55" s="349"/>
      <c r="AK55" s="204"/>
      <c r="AL55" s="353"/>
      <c r="AM55" s="114"/>
      <c r="AN55" s="114"/>
      <c r="AO55" s="114"/>
      <c r="AP55" s="114"/>
      <c r="AQ55" s="114"/>
      <c r="AR55" s="114"/>
      <c r="AS55" s="114"/>
      <c r="AT55" s="114"/>
      <c r="AU55" s="114"/>
      <c r="AV55" s="114"/>
      <c r="AW55" s="114"/>
      <c r="AX55" s="114"/>
      <c r="AY55" s="114"/>
      <c r="AZ55" s="114"/>
      <c r="BA55" s="114"/>
      <c r="BB55" s="114"/>
      <c r="BC55" s="114"/>
      <c r="BD55" s="114"/>
      <c r="BE55" s="114"/>
      <c r="BF55" s="114"/>
      <c r="BG55" s="114"/>
      <c r="BH55" s="114"/>
      <c r="BI55" s="114"/>
      <c r="BJ55" s="114"/>
      <c r="BK55" s="114"/>
      <c r="BL55" s="114"/>
      <c r="BM55" s="114"/>
      <c r="BN55" s="114"/>
      <c r="BO55" s="114"/>
      <c r="BP55" s="114"/>
      <c r="BQ55" s="114"/>
      <c r="BR55" s="342"/>
      <c r="BS55" s="342"/>
      <c r="BT55" s="342"/>
      <c r="BU55" s="342"/>
      <c r="BV55" s="342"/>
      <c r="BW55" s="342"/>
      <c r="BX55" s="342"/>
      <c r="BY55" s="342"/>
      <c r="BZ55" s="342"/>
      <c r="CA55" s="342"/>
      <c r="CB55" s="342"/>
      <c r="CC55" s="342"/>
      <c r="CD55" s="342"/>
      <c r="CE55" s="342"/>
      <c r="CF55" s="342"/>
      <c r="CG55" s="342"/>
      <c r="CH55" s="52"/>
      <c r="CI55" s="52"/>
      <c r="CP55" s="367"/>
      <c r="CQ55" s="368"/>
      <c r="CR55" s="394"/>
      <c r="CS55" s="395"/>
      <c r="CT55" s="398"/>
      <c r="CU55" s="399"/>
      <c r="CV55" s="344"/>
      <c r="CW55" s="346"/>
      <c r="CX55" s="385"/>
      <c r="CY55" s="386"/>
      <c r="CZ55" s="47"/>
      <c r="DA55" s="47"/>
    </row>
    <row r="56" spans="1:110" ht="22.5" customHeight="1" x14ac:dyDescent="0.2">
      <c r="A56" s="15"/>
      <c r="B56" s="108">
        <f t="shared" si="0"/>
        <v>39</v>
      </c>
      <c r="C56" s="124">
        <v>1</v>
      </c>
      <c r="D56" s="357" t="s">
        <v>72</v>
      </c>
      <c r="E56" s="358"/>
      <c r="F56" s="358"/>
      <c r="G56" s="358"/>
      <c r="H56" s="358"/>
      <c r="I56" s="358"/>
      <c r="J56" s="358"/>
      <c r="K56" s="358"/>
      <c r="L56" s="358"/>
      <c r="M56" s="358"/>
      <c r="N56" s="359"/>
      <c r="O56" s="104"/>
      <c r="P56" s="344" t="s">
        <v>80</v>
      </c>
      <c r="Q56" s="345"/>
      <c r="R56" s="345"/>
      <c r="S56" s="345"/>
      <c r="T56" s="345"/>
      <c r="U56" s="345"/>
      <c r="V56" s="345"/>
      <c r="W56" s="345"/>
      <c r="X56" s="345"/>
      <c r="Y56" s="345"/>
      <c r="Z56" s="345"/>
      <c r="AA56" s="345"/>
      <c r="AB56" s="345"/>
      <c r="AC56" s="345"/>
      <c r="AD56" s="345"/>
      <c r="AE56" s="345"/>
      <c r="AF56" s="345"/>
      <c r="AG56" s="345"/>
      <c r="AH56" s="345"/>
      <c r="AI56" s="345"/>
      <c r="AJ56" s="346"/>
      <c r="AK56" s="204"/>
      <c r="AL56" s="353"/>
      <c r="AM56" s="114"/>
      <c r="AN56" s="114"/>
      <c r="AO56" s="114"/>
      <c r="AP56" s="114"/>
      <c r="AQ56" s="114"/>
      <c r="AR56" s="114"/>
      <c r="AS56" s="114"/>
      <c r="AT56" s="114"/>
      <c r="AU56" s="114"/>
      <c r="AV56" s="114"/>
      <c r="AW56" s="114"/>
      <c r="AX56" s="114"/>
      <c r="AY56" s="114"/>
      <c r="AZ56" s="114"/>
      <c r="BA56" s="114"/>
      <c r="BB56" s="114"/>
      <c r="BC56" s="114"/>
      <c r="BD56" s="114"/>
      <c r="BE56" s="114"/>
      <c r="BF56" s="114"/>
      <c r="BG56" s="114"/>
      <c r="BH56" s="114"/>
      <c r="BI56" s="114"/>
      <c r="BJ56" s="114"/>
      <c r="BK56" s="114"/>
      <c r="BL56" s="114"/>
      <c r="BM56" s="114"/>
      <c r="BN56" s="114"/>
      <c r="BO56" s="114"/>
      <c r="BP56" s="114"/>
      <c r="BQ56" s="114"/>
      <c r="BR56" s="343"/>
      <c r="BS56" s="343"/>
      <c r="BT56" s="343"/>
      <c r="BU56" s="343"/>
      <c r="BV56" s="343"/>
      <c r="BW56" s="343"/>
      <c r="BX56" s="343"/>
      <c r="BY56" s="343"/>
      <c r="BZ56" s="343"/>
      <c r="CA56" s="343"/>
      <c r="CB56" s="343"/>
      <c r="CC56" s="343"/>
      <c r="CD56" s="343"/>
      <c r="CE56" s="343"/>
      <c r="CF56" s="343"/>
      <c r="CG56" s="343"/>
      <c r="CH56" s="51"/>
      <c r="CI56" s="51"/>
      <c r="CP56" s="367"/>
      <c r="CQ56" s="368"/>
      <c r="CR56" s="394"/>
      <c r="CS56" s="395"/>
      <c r="CT56" s="398"/>
      <c r="CU56" s="399"/>
      <c r="CV56" s="344"/>
      <c r="CW56" s="346"/>
      <c r="CX56" s="385"/>
      <c r="CY56" s="386"/>
      <c r="CZ56" s="47"/>
      <c r="DA56" s="47"/>
    </row>
    <row r="57" spans="1:110" ht="28.5" customHeight="1" thickBot="1" x14ac:dyDescent="0.25">
      <c r="A57" s="15"/>
      <c r="B57" s="108">
        <f t="shared" si="0"/>
        <v>40</v>
      </c>
      <c r="C57" s="126">
        <v>3</v>
      </c>
      <c r="D57" s="380" t="s">
        <v>73</v>
      </c>
      <c r="E57" s="381"/>
      <c r="F57" s="381"/>
      <c r="G57" s="381"/>
      <c r="H57" s="381"/>
      <c r="I57" s="381"/>
      <c r="J57" s="381"/>
      <c r="K57" s="381"/>
      <c r="L57" s="381"/>
      <c r="M57" s="381"/>
      <c r="N57" s="382"/>
      <c r="O57" s="105"/>
      <c r="P57" s="354" t="s">
        <v>77</v>
      </c>
      <c r="Q57" s="355"/>
      <c r="R57" s="355"/>
      <c r="S57" s="355"/>
      <c r="T57" s="355"/>
      <c r="U57" s="355"/>
      <c r="V57" s="355"/>
      <c r="W57" s="355"/>
      <c r="X57" s="355"/>
      <c r="Y57" s="355"/>
      <c r="Z57" s="355"/>
      <c r="AA57" s="355"/>
      <c r="AB57" s="355"/>
      <c r="AC57" s="355"/>
      <c r="AD57" s="355"/>
      <c r="AE57" s="355"/>
      <c r="AF57" s="355"/>
      <c r="AG57" s="355"/>
      <c r="AH57" s="355"/>
      <c r="AI57" s="355"/>
      <c r="AJ57" s="356"/>
      <c r="AK57" s="204"/>
      <c r="AL57" s="353"/>
      <c r="AM57" s="114"/>
      <c r="AN57" s="114"/>
      <c r="AO57" s="114"/>
      <c r="AP57" s="114"/>
      <c r="AQ57" s="114"/>
      <c r="AR57" s="114"/>
      <c r="AS57" s="114"/>
      <c r="AT57" s="114"/>
      <c r="AU57" s="114"/>
      <c r="AV57" s="114"/>
      <c r="AW57" s="114"/>
      <c r="AX57" s="114"/>
      <c r="AY57" s="114"/>
      <c r="AZ57" s="114"/>
      <c r="BA57" s="114"/>
      <c r="BB57" s="114"/>
      <c r="BC57" s="114"/>
      <c r="BD57" s="114"/>
      <c r="BE57" s="114"/>
      <c r="BF57" s="114"/>
      <c r="BG57" s="114"/>
      <c r="BH57" s="114"/>
      <c r="BI57" s="114"/>
      <c r="BJ57" s="114"/>
      <c r="BK57" s="114"/>
      <c r="BL57" s="114"/>
      <c r="BM57" s="114"/>
      <c r="BN57" s="114"/>
      <c r="BO57" s="114"/>
      <c r="BP57" s="114"/>
      <c r="BQ57" s="114"/>
      <c r="BR57" s="400"/>
      <c r="BS57" s="400"/>
      <c r="BT57" s="400"/>
      <c r="BU57" s="400"/>
      <c r="BV57" s="400"/>
      <c r="BW57" s="400"/>
      <c r="BX57" s="400"/>
      <c r="BY57" s="400"/>
      <c r="BZ57" s="400"/>
      <c r="CA57" s="400"/>
      <c r="CB57" s="400"/>
      <c r="CC57" s="400"/>
      <c r="CD57" s="400"/>
      <c r="CE57" s="400"/>
      <c r="CF57" s="400"/>
      <c r="CG57" s="400"/>
      <c r="CH57" s="53"/>
      <c r="CI57" s="53"/>
      <c r="CP57" s="212" t="s">
        <v>31</v>
      </c>
      <c r="CQ57" s="213" t="s">
        <v>32</v>
      </c>
      <c r="CR57" s="172" t="s">
        <v>31</v>
      </c>
      <c r="CS57" s="173" t="s">
        <v>32</v>
      </c>
      <c r="CT57" s="208" t="s">
        <v>31</v>
      </c>
      <c r="CU57" s="209" t="s">
        <v>32</v>
      </c>
      <c r="CV57" s="210" t="s">
        <v>31</v>
      </c>
      <c r="CW57" s="211" t="s">
        <v>32</v>
      </c>
      <c r="CX57" s="165" t="s">
        <v>31</v>
      </c>
      <c r="CY57" s="152" t="s">
        <v>32</v>
      </c>
      <c r="CZ57" s="37"/>
      <c r="DA57" s="37"/>
    </row>
    <row r="58" spans="1:110" ht="15" customHeight="1" thickBot="1" x14ac:dyDescent="0.3">
      <c r="A58" s="15"/>
      <c r="B58" s="79" t="s">
        <v>17</v>
      </c>
      <c r="C58" s="80">
        <f>SUM(C18:C57)</f>
        <v>42</v>
      </c>
      <c r="D58" s="15"/>
      <c r="E58" s="37"/>
      <c r="F58" s="341"/>
      <c r="G58" s="341"/>
      <c r="H58" s="341"/>
      <c r="I58" s="341"/>
      <c r="J58" s="341"/>
      <c r="K58" s="341"/>
      <c r="L58" s="341"/>
      <c r="M58" s="341"/>
      <c r="N58" s="341"/>
      <c r="O58" s="341"/>
      <c r="P58" s="341"/>
      <c r="Q58" s="341"/>
      <c r="R58" s="341"/>
      <c r="S58" s="341"/>
      <c r="T58" s="341"/>
      <c r="U58" s="341"/>
      <c r="V58" s="341"/>
      <c r="W58" s="341"/>
      <c r="X58" s="341"/>
      <c r="Y58" s="341"/>
      <c r="Z58" s="341"/>
      <c r="AA58" s="341"/>
      <c r="AB58" s="341"/>
      <c r="AC58" s="341"/>
      <c r="AD58" s="341"/>
      <c r="AE58" s="341"/>
      <c r="AF58" s="341"/>
      <c r="AG58" s="341"/>
      <c r="AH58" s="341"/>
      <c r="AI58" s="341"/>
      <c r="AJ58" s="341"/>
      <c r="AK58" s="341"/>
      <c r="AL58" s="341"/>
      <c r="AM58" s="341"/>
      <c r="AN58" s="341"/>
      <c r="AO58" s="341"/>
      <c r="AP58" s="341"/>
      <c r="AQ58" s="341"/>
      <c r="AR58" s="341"/>
      <c r="AS58" s="341"/>
      <c r="AT58" s="341"/>
      <c r="AU58" s="341"/>
      <c r="AV58" s="341"/>
      <c r="AW58" s="341"/>
      <c r="AX58" s="341"/>
      <c r="AY58" s="341"/>
      <c r="AZ58" s="341"/>
      <c r="BA58" s="341"/>
      <c r="BB58" s="341"/>
      <c r="BC58" s="341"/>
      <c r="BD58" s="341"/>
      <c r="BE58" s="341"/>
      <c r="BF58" s="341"/>
      <c r="BG58" s="341"/>
      <c r="BH58" s="341"/>
      <c r="BI58" s="341"/>
      <c r="BJ58" s="341"/>
      <c r="BK58" s="341"/>
      <c r="BL58" s="341"/>
      <c r="BM58" s="341"/>
      <c r="BN58" s="341"/>
      <c r="BO58" s="341"/>
      <c r="BP58" s="341"/>
      <c r="BQ58" s="341"/>
      <c r="BR58" s="341"/>
      <c r="BS58" s="341"/>
      <c r="BT58" s="341"/>
      <c r="BU58" s="341"/>
      <c r="BV58" s="341"/>
      <c r="BW58" s="341"/>
      <c r="BX58" s="341"/>
      <c r="BY58" s="341"/>
      <c r="BZ58" s="341"/>
      <c r="CA58" s="341"/>
      <c r="CB58" s="341"/>
      <c r="CC58" s="341"/>
      <c r="CD58" s="341"/>
      <c r="CE58" s="341"/>
      <c r="CF58" s="341"/>
      <c r="CG58" s="341"/>
      <c r="CH58" s="341"/>
      <c r="CI58" s="341"/>
      <c r="CJ58" s="341"/>
      <c r="CK58" s="106"/>
      <c r="CL58" s="207"/>
      <c r="CM58" s="207"/>
      <c r="CN58" s="207"/>
      <c r="CO58" s="214" t="s">
        <v>82</v>
      </c>
      <c r="CP58" s="186">
        <f>COUNTIF($CQ$69:$CQ$115, "B")</f>
        <v>0</v>
      </c>
      <c r="CQ58" s="177" t="e">
        <f>COUNTIF($CQ$69:$CQ$115,"B")/COUNTIF($E$69:$E$115,"P")</f>
        <v>#DIV/0!</v>
      </c>
      <c r="CR58" s="186">
        <f>COUNTIF($CS$69:$CS$115,"B")</f>
        <v>0</v>
      </c>
      <c r="CS58" s="178" t="e">
        <f>COUNTIF($CS$69:$CS$115,"B")/COUNTIF($E$69:$E$115,"P")</f>
        <v>#DIV/0!</v>
      </c>
      <c r="CT58" s="187">
        <f>COUNTIF($CU$69:$CU$115,"B")</f>
        <v>0</v>
      </c>
      <c r="CU58" s="177" t="e">
        <f>COUNTIF($CU$69:$CU$115,"B")/COUNTIF($E$69:$E$115,"P")</f>
        <v>#DIV/0!</v>
      </c>
      <c r="CV58" s="188">
        <f>COUNTIF($CW$69:$CW$115,"B")</f>
        <v>0</v>
      </c>
      <c r="CW58" s="178" t="e">
        <f>COUNTIF($CW$69:$CW$115,"B")/COUNTIF($E$69:$E$115,"P")</f>
        <v>#DIV/0!</v>
      </c>
      <c r="CX58" s="179">
        <f t="shared" ref="CX58:CY61" si="1">CR58</f>
        <v>0</v>
      </c>
      <c r="CY58" s="178" t="e">
        <f t="shared" si="1"/>
        <v>#DIV/0!</v>
      </c>
      <c r="CZ58" s="37"/>
      <c r="DA58" s="37"/>
      <c r="DB58" s="37"/>
      <c r="DE58" s="44"/>
      <c r="DF58" s="44"/>
    </row>
    <row r="59" spans="1:110" ht="15" customHeight="1" thickBot="1" x14ac:dyDescent="0.3">
      <c r="B59" s="15"/>
      <c r="C59" s="15"/>
      <c r="I59" s="44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  <c r="AA59" s="56"/>
      <c r="AB59" s="56"/>
      <c r="AC59" s="56"/>
      <c r="AD59" s="56"/>
      <c r="AE59" s="56"/>
      <c r="AF59" s="56"/>
      <c r="AG59" s="56"/>
      <c r="AH59" s="56"/>
      <c r="AI59" s="56"/>
      <c r="AJ59" s="56"/>
      <c r="AK59" s="56"/>
      <c r="AL59" s="56"/>
      <c r="AM59" s="56"/>
      <c r="CL59" s="207"/>
      <c r="CM59" s="207"/>
      <c r="CN59" s="207"/>
      <c r="CO59" s="214" t="s">
        <v>83</v>
      </c>
      <c r="CP59" s="189">
        <f>COUNTIF($CQ$69:$CQ$115, "MB")</f>
        <v>0</v>
      </c>
      <c r="CQ59" s="180" t="e">
        <f>COUNTIF($CQ$69:$CQ$115,"MB")/COUNTIF($E$69:$E$115,"P")</f>
        <v>#DIV/0!</v>
      </c>
      <c r="CR59" s="189">
        <f>COUNTIF($CS$69:$CS$115,"MB")</f>
        <v>0</v>
      </c>
      <c r="CS59" s="181" t="e">
        <f>COUNTIF($CS$69:$CS$115,"MB")/COUNTIF($E$69:$E$115,"P")</f>
        <v>#DIV/0!</v>
      </c>
      <c r="CT59" s="190">
        <f>COUNTIF($CU$69:$CU$115,"MB")</f>
        <v>0</v>
      </c>
      <c r="CU59" s="180" t="e">
        <f>COUNTIF($CU$69:$CU$115,"MB")/COUNTIF($E$69:$E$115,"P")</f>
        <v>#DIV/0!</v>
      </c>
      <c r="CV59" s="191">
        <f>COUNTIF($CW$69:$CW$115,"MB")</f>
        <v>0</v>
      </c>
      <c r="CW59" s="181" t="e">
        <f>COUNTIF($CW$69:$CW$115,"MB")/COUNTIF($E$69:$E$115,"P")</f>
        <v>#DIV/0!</v>
      </c>
      <c r="CX59" s="182">
        <f t="shared" si="1"/>
        <v>0</v>
      </c>
      <c r="CY59" s="181" t="e">
        <f t="shared" si="1"/>
        <v>#DIV/0!</v>
      </c>
    </row>
    <row r="60" spans="1:110" ht="15" customHeight="1" thickBot="1" x14ac:dyDescent="0.3">
      <c r="D60" s="117" t="s">
        <v>44</v>
      </c>
      <c r="E60" s="82">
        <v>250</v>
      </c>
      <c r="F60" s="118">
        <f>E60/F62</f>
        <v>9.9206349206349209</v>
      </c>
      <c r="G60" s="28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6"/>
      <c r="AB60" s="56"/>
      <c r="AC60" s="56"/>
      <c r="AD60" s="56"/>
      <c r="AE60" s="56"/>
      <c r="AF60" s="56"/>
      <c r="AG60" s="56"/>
      <c r="AH60" s="56"/>
      <c r="AI60" s="56"/>
      <c r="AJ60" s="56"/>
      <c r="AK60" s="56"/>
      <c r="AL60" s="56"/>
      <c r="AM60" s="56"/>
      <c r="AN60" s="56"/>
      <c r="AO60" s="56"/>
      <c r="AP60" s="56"/>
      <c r="AQ60" s="56"/>
      <c r="AR60" s="56"/>
      <c r="AS60" s="56"/>
      <c r="AT60" s="56"/>
      <c r="AU60" s="56"/>
      <c r="AV60" s="56"/>
      <c r="AW60" s="56"/>
      <c r="AX60" s="56"/>
      <c r="AY60" s="56"/>
      <c r="AZ60" s="56"/>
      <c r="BA60" s="56"/>
      <c r="BB60" s="56"/>
      <c r="BC60" s="56"/>
      <c r="BD60" s="56"/>
      <c r="BE60" s="56"/>
      <c r="BF60" s="56"/>
      <c r="BG60" s="56"/>
      <c r="BH60" s="56"/>
      <c r="BI60" s="56"/>
      <c r="BJ60" s="56"/>
      <c r="BK60" s="56"/>
      <c r="BL60" s="56"/>
      <c r="BM60" s="56"/>
      <c r="BN60" s="56"/>
      <c r="BO60" s="56"/>
      <c r="BP60" s="56"/>
      <c r="BQ60" s="56"/>
      <c r="BR60" s="56"/>
      <c r="BS60" s="56"/>
      <c r="BT60" s="56"/>
      <c r="BU60" s="56"/>
      <c r="BV60" s="56"/>
      <c r="CL60" s="207"/>
      <c r="CM60" s="207"/>
      <c r="CN60" s="207"/>
      <c r="CO60" s="214" t="s">
        <v>84</v>
      </c>
      <c r="CP60" s="189">
        <f>COUNTIF($CQ$69:$CQ$115, "MA")</f>
        <v>0</v>
      </c>
      <c r="CQ60" s="180" t="e">
        <f>COUNTIF($CQ$69:$CQ$115,"MA")/COUNTIF($E$69:$E$115,"P")</f>
        <v>#DIV/0!</v>
      </c>
      <c r="CR60" s="189">
        <f>COUNTIF($CS$69:$CS$115,"MA")</f>
        <v>0</v>
      </c>
      <c r="CS60" s="181" t="e">
        <f>COUNTIF($CS$69:$CS$115,"MA")/COUNTIF($E$69:$E$115,"P")</f>
        <v>#DIV/0!</v>
      </c>
      <c r="CT60" s="190">
        <f>COUNTIF($CU$69:$CU$115,"MA")</f>
        <v>0</v>
      </c>
      <c r="CU60" s="180" t="e">
        <f>COUNTIF($CU$69:$CU$115,"MA")/COUNTIF($E$69:$E$115,"P")</f>
        <v>#DIV/0!</v>
      </c>
      <c r="CV60" s="191">
        <f>COUNTIF($CW$69:$CW$115,"MA")</f>
        <v>0</v>
      </c>
      <c r="CW60" s="181" t="e">
        <f>COUNTIF($CW$69:$CW$115,"MA")/COUNTIF($E$69:$E$115,"P")</f>
        <v>#DIV/0!</v>
      </c>
      <c r="CX60" s="182">
        <f t="shared" si="1"/>
        <v>0</v>
      </c>
      <c r="CY60" s="181" t="e">
        <f t="shared" si="1"/>
        <v>#DIV/0!</v>
      </c>
    </row>
    <row r="61" spans="1:110" ht="15" customHeight="1" thickBot="1" x14ac:dyDescent="0.3">
      <c r="C61" s="3"/>
      <c r="D61" s="480" t="s">
        <v>6</v>
      </c>
      <c r="E61" s="480"/>
      <c r="F61" s="5">
        <f>C58</f>
        <v>42</v>
      </c>
      <c r="G61" s="29"/>
      <c r="H61" s="15"/>
      <c r="I61" s="15"/>
      <c r="L61" s="48"/>
      <c r="M61" s="135"/>
      <c r="N61" s="135"/>
      <c r="O61" s="135"/>
      <c r="P61" s="135"/>
      <c r="Q61" s="135"/>
      <c r="R61" s="135"/>
      <c r="S61" s="135"/>
      <c r="T61" s="135"/>
      <c r="U61" s="135"/>
      <c r="V61" s="135"/>
      <c r="W61" s="135"/>
      <c r="AB61" s="48"/>
      <c r="AC61" s="48"/>
      <c r="CL61" s="207"/>
      <c r="CM61" s="207"/>
      <c r="CN61" s="207"/>
      <c r="CO61" s="215" t="s">
        <v>85</v>
      </c>
      <c r="CP61" s="192">
        <f>COUNTIF($CQ$69:$CQ$115, "A")</f>
        <v>0</v>
      </c>
      <c r="CQ61" s="183" t="e">
        <f>COUNTIF($CQ$69:$CQ$115,"A")/COUNTIF($E$69:$E$115,"P")</f>
        <v>#DIV/0!</v>
      </c>
      <c r="CR61" s="192">
        <f>COUNTIF($CS$69:$CS$115,"A")</f>
        <v>0</v>
      </c>
      <c r="CS61" s="184" t="e">
        <f>COUNTIF($CS$69:$CS$115,"A")/COUNTIF($E$69:$E$115,"P")</f>
        <v>#DIV/0!</v>
      </c>
      <c r="CT61" s="193">
        <f>COUNTIF($CU$69:$CU$115,"A")</f>
        <v>0</v>
      </c>
      <c r="CU61" s="183" t="e">
        <f>COUNTIF($CU$69:$CU$115,"A")/COUNTIF($E$69:$E$115,"P")</f>
        <v>#DIV/0!</v>
      </c>
      <c r="CV61" s="194">
        <f>COUNTIF($CW$69:$CW$115,"A")</f>
        <v>0</v>
      </c>
      <c r="CW61" s="184" t="e">
        <f>COUNTIF($CW$69:$CW$115,"A")/COUNTIF($E$69:$E$115,"P")</f>
        <v>#DIV/0!</v>
      </c>
      <c r="CX61" s="185">
        <f t="shared" si="1"/>
        <v>0</v>
      </c>
      <c r="CY61" s="184" t="e">
        <f t="shared" si="1"/>
        <v>#DIV/0!</v>
      </c>
    </row>
    <row r="62" spans="1:110" ht="12.75" customHeight="1" x14ac:dyDescent="0.2">
      <c r="C62" s="3"/>
      <c r="D62" s="403" t="s">
        <v>9</v>
      </c>
      <c r="E62" s="404"/>
      <c r="F62" s="5">
        <f>F61*0.6</f>
        <v>25.2</v>
      </c>
      <c r="G62" s="29"/>
      <c r="H62" s="15"/>
      <c r="I62" s="15"/>
      <c r="J62" s="110"/>
      <c r="K62" s="110"/>
      <c r="L62" s="110"/>
      <c r="M62" s="110"/>
      <c r="N62" s="110"/>
      <c r="O62" s="110"/>
      <c r="P62" s="110"/>
      <c r="Q62" s="110"/>
      <c r="R62" s="110"/>
      <c r="S62" s="110"/>
      <c r="T62" s="110"/>
      <c r="U62" s="110"/>
      <c r="V62" s="110"/>
      <c r="W62" s="110"/>
      <c r="X62" s="110"/>
      <c r="Y62" s="110"/>
      <c r="Z62" s="110"/>
      <c r="AA62" s="110"/>
      <c r="AB62" s="110"/>
      <c r="AC62" s="110"/>
    </row>
    <row r="63" spans="1:110" ht="12.75" customHeight="1" thickBot="1" x14ac:dyDescent="0.25">
      <c r="C63" s="15"/>
      <c r="D63" s="62"/>
      <c r="E63" s="62"/>
      <c r="F63" s="64"/>
      <c r="G63" s="63"/>
      <c r="H63" s="15"/>
      <c r="I63" s="15"/>
      <c r="J63" s="110"/>
      <c r="K63" s="110"/>
      <c r="L63" s="110"/>
      <c r="M63" s="135"/>
      <c r="N63" s="135"/>
      <c r="O63" s="135"/>
      <c r="P63" s="135"/>
      <c r="Q63" s="135"/>
      <c r="R63" s="135"/>
      <c r="S63" s="135"/>
      <c r="T63" s="135"/>
      <c r="U63" s="135"/>
      <c r="V63" s="135"/>
      <c r="W63" s="135"/>
      <c r="X63" s="48"/>
      <c r="Y63" s="48"/>
      <c r="Z63" s="48"/>
      <c r="AA63" s="48"/>
      <c r="AB63" s="48"/>
    </row>
    <row r="64" spans="1:110" ht="12.75" customHeight="1" thickBot="1" x14ac:dyDescent="0.25">
      <c r="D64" s="15"/>
      <c r="E64" s="37"/>
      <c r="F64" s="65"/>
      <c r="G64" s="66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5"/>
      <c r="AI64" s="65"/>
      <c r="AJ64" s="65"/>
      <c r="AK64" s="65"/>
      <c r="AL64" s="65"/>
      <c r="AM64" s="65"/>
      <c r="AN64" s="65"/>
      <c r="AO64" s="65"/>
      <c r="AP64" s="65"/>
      <c r="AQ64" s="65"/>
      <c r="AR64" s="65"/>
      <c r="AS64" s="65"/>
      <c r="AT64" s="65"/>
      <c r="AU64" s="65"/>
      <c r="AV64" s="65"/>
      <c r="AW64" s="65"/>
      <c r="AX64" s="65"/>
      <c r="AY64" s="65"/>
      <c r="AZ64" s="65"/>
      <c r="BA64" s="65"/>
      <c r="BB64" s="65"/>
      <c r="BC64" s="65"/>
      <c r="BD64" s="65"/>
      <c r="BE64" s="65"/>
      <c r="BF64" s="65"/>
      <c r="BG64" s="65"/>
      <c r="BH64" s="65"/>
      <c r="BI64" s="65"/>
      <c r="BJ64" s="65"/>
      <c r="BK64" s="65"/>
      <c r="BL64" s="65"/>
      <c r="BM64" s="65"/>
      <c r="BN64" s="65"/>
      <c r="BO64" s="65"/>
      <c r="BP64" s="65"/>
      <c r="BQ64" s="65"/>
      <c r="BR64" s="65"/>
      <c r="BS64" s="65"/>
      <c r="BT64" s="65"/>
      <c r="BU64" s="65"/>
      <c r="BV64" s="65"/>
      <c r="BW64" s="65"/>
      <c r="BX64" s="65"/>
      <c r="BY64" s="65"/>
      <c r="BZ64" s="65"/>
      <c r="CA64" s="65"/>
      <c r="CB64" s="65"/>
      <c r="CC64" s="65"/>
      <c r="CD64" s="65"/>
      <c r="CE64" s="65"/>
      <c r="CF64" s="65"/>
      <c r="CG64" s="65"/>
      <c r="CH64" s="2"/>
      <c r="CI64" s="2"/>
      <c r="CJ64" s="2"/>
      <c r="CK64" s="2"/>
      <c r="CL64" s="2"/>
      <c r="CM64" s="15"/>
      <c r="CN64" s="15"/>
      <c r="CO64" s="15"/>
      <c r="CP64" s="410" t="s">
        <v>40</v>
      </c>
      <c r="CQ64" s="411"/>
      <c r="CR64" s="411"/>
      <c r="CS64" s="411"/>
      <c r="CT64" s="411"/>
      <c r="CU64" s="411"/>
      <c r="CV64" s="411"/>
      <c r="CW64" s="411"/>
      <c r="CX64" s="411"/>
      <c r="CY64" s="412"/>
      <c r="CZ64" s="15"/>
      <c r="DA64" s="15"/>
    </row>
    <row r="65" spans="1:113" ht="67.5" customHeight="1" x14ac:dyDescent="0.2">
      <c r="B65" s="15"/>
      <c r="C65" s="15"/>
      <c r="D65" s="15"/>
      <c r="E65" s="40"/>
      <c r="F65" s="478" t="s">
        <v>30</v>
      </c>
      <c r="G65" s="479"/>
      <c r="H65" s="479"/>
      <c r="I65" s="479"/>
      <c r="J65" s="479"/>
      <c r="K65" s="479"/>
      <c r="L65" s="479"/>
      <c r="M65" s="479"/>
      <c r="N65" s="479"/>
      <c r="O65" s="479"/>
      <c r="P65" s="479"/>
      <c r="Q65" s="479"/>
      <c r="R65" s="479"/>
      <c r="S65" s="479"/>
      <c r="T65" s="479"/>
      <c r="U65" s="479"/>
      <c r="V65" s="479"/>
      <c r="W65" s="479"/>
      <c r="X65" s="479"/>
      <c r="Y65" s="479"/>
      <c r="Z65" s="479"/>
      <c r="AA65" s="479"/>
      <c r="AB65" s="479"/>
      <c r="AC65" s="479"/>
      <c r="AD65" s="479"/>
      <c r="AE65" s="479"/>
      <c r="AF65" s="479"/>
      <c r="AG65" s="479"/>
      <c r="AH65" s="479"/>
      <c r="AI65" s="479"/>
      <c r="AJ65" s="479"/>
      <c r="AK65" s="479"/>
      <c r="AL65" s="479"/>
      <c r="AM65" s="479"/>
      <c r="AN65" s="479"/>
      <c r="AO65" s="479"/>
      <c r="AP65" s="479"/>
      <c r="AQ65" s="479"/>
      <c r="AR65" s="479"/>
      <c r="AS65" s="479"/>
      <c r="AT65" s="479"/>
      <c r="AU65" s="479"/>
      <c r="AV65" s="479"/>
      <c r="AW65" s="479"/>
      <c r="AX65" s="479"/>
      <c r="AY65" s="479"/>
      <c r="AZ65" s="479"/>
      <c r="BA65" s="479"/>
      <c r="BB65" s="479"/>
      <c r="BC65" s="479"/>
      <c r="BD65" s="479"/>
      <c r="BE65" s="479"/>
      <c r="BF65" s="479"/>
      <c r="BG65" s="479"/>
      <c r="BH65" s="479"/>
      <c r="BI65" s="479"/>
      <c r="BJ65" s="479"/>
      <c r="BK65" s="479"/>
      <c r="BL65" s="479"/>
      <c r="BM65" s="479"/>
      <c r="BN65" s="479"/>
      <c r="BO65" s="479"/>
      <c r="BP65" s="479"/>
      <c r="BQ65" s="479"/>
      <c r="BR65" s="479"/>
      <c r="BS65" s="479"/>
      <c r="BT65" s="479"/>
      <c r="BU65" s="479"/>
      <c r="BV65" s="479"/>
      <c r="BW65" s="479"/>
      <c r="BX65" s="479"/>
      <c r="BY65" s="479"/>
      <c r="BZ65" s="479"/>
      <c r="CA65" s="479"/>
      <c r="CB65" s="479"/>
      <c r="CC65" s="479"/>
      <c r="CD65" s="479"/>
      <c r="CE65" s="479"/>
      <c r="CF65" s="479"/>
      <c r="CG65" s="479"/>
      <c r="CH65" s="405" t="s">
        <v>21</v>
      </c>
      <c r="CI65" s="405" t="s">
        <v>22</v>
      </c>
      <c r="CJ65" s="413" t="s">
        <v>16</v>
      </c>
      <c r="CK65" s="417" t="s">
        <v>43</v>
      </c>
      <c r="CL65" s="369" t="s">
        <v>14</v>
      </c>
      <c r="CM65" s="206"/>
      <c r="CN65" s="206"/>
      <c r="CO65" s="205"/>
      <c r="CP65" s="365" t="str">
        <f>P38</f>
        <v>1) Reflexión sobre el texto (estructura y propósito).</v>
      </c>
      <c r="CQ65" s="366"/>
      <c r="CR65" s="392" t="str">
        <f>P57</f>
        <v>2) Reflexión sobre el contenido del texto (argumentación).</v>
      </c>
      <c r="CS65" s="393"/>
      <c r="CT65" s="396" t="str">
        <f>P24</f>
        <v>3) Extracción de información explícita.</v>
      </c>
      <c r="CU65" s="397"/>
      <c r="CV65" s="390" t="str">
        <f>P18</f>
        <v>4) Extracción de información implícita.</v>
      </c>
      <c r="CW65" s="391"/>
      <c r="CX65" s="408" t="s">
        <v>74</v>
      </c>
      <c r="CY65" s="409"/>
      <c r="DA65" s="48"/>
      <c r="DB65" s="15"/>
      <c r="DC65" s="38"/>
    </row>
    <row r="66" spans="1:113" ht="12.75" hidden="1" customHeight="1" x14ac:dyDescent="0.2">
      <c r="B66" s="15"/>
      <c r="C66" s="15"/>
      <c r="D66" s="15"/>
      <c r="E66" s="41" t="s">
        <v>23</v>
      </c>
      <c r="F66" s="7" t="s">
        <v>0</v>
      </c>
      <c r="G66" s="7"/>
      <c r="H66" s="7" t="s">
        <v>26</v>
      </c>
      <c r="I66" s="7"/>
      <c r="J66" s="7" t="s">
        <v>24</v>
      </c>
      <c r="K66" s="7"/>
      <c r="L66" s="7" t="s">
        <v>25</v>
      </c>
      <c r="M66" s="7"/>
      <c r="N66" s="7" t="s">
        <v>26</v>
      </c>
      <c r="O66" s="7"/>
      <c r="P66" s="7" t="s">
        <v>26</v>
      </c>
      <c r="Q66" s="7"/>
      <c r="R66" s="7" t="s">
        <v>0</v>
      </c>
      <c r="S66" s="7"/>
      <c r="T66" s="7" t="s">
        <v>25</v>
      </c>
      <c r="U66" s="7"/>
      <c r="V66" s="7" t="s">
        <v>26</v>
      </c>
      <c r="W66" s="7"/>
      <c r="X66" s="7" t="s">
        <v>0</v>
      </c>
      <c r="Y66" s="7"/>
      <c r="Z66" s="7" t="s">
        <v>24</v>
      </c>
      <c r="AA66" s="7"/>
      <c r="AB66" s="7" t="s">
        <v>0</v>
      </c>
      <c r="AC66" s="7"/>
      <c r="AD66" s="7" t="s">
        <v>26</v>
      </c>
      <c r="AE66" s="7"/>
      <c r="AF66" s="7" t="s">
        <v>25</v>
      </c>
      <c r="AG66" s="7"/>
      <c r="AH66" s="7" t="s">
        <v>24</v>
      </c>
      <c r="AI66" s="7"/>
      <c r="AJ66" s="7" t="s">
        <v>25</v>
      </c>
      <c r="AK66" s="7"/>
      <c r="AL66" s="7" t="s">
        <v>24</v>
      </c>
      <c r="AM66" s="7"/>
      <c r="AN66" s="7" t="s">
        <v>0</v>
      </c>
      <c r="AO66" s="7"/>
      <c r="AP66" s="7" t="s">
        <v>24</v>
      </c>
      <c r="AQ66" s="7"/>
      <c r="AR66" s="7" t="s">
        <v>25</v>
      </c>
      <c r="AS66" s="7"/>
      <c r="AT66" s="7" t="s">
        <v>24</v>
      </c>
      <c r="AU66" s="7"/>
      <c r="AV66" s="7" t="s">
        <v>25</v>
      </c>
      <c r="AW66" s="7"/>
      <c r="AX66" s="7" t="s">
        <v>26</v>
      </c>
      <c r="AY66" s="7"/>
      <c r="AZ66" s="7" t="s">
        <v>24</v>
      </c>
      <c r="BA66" s="7"/>
      <c r="BB66" s="7" t="s">
        <v>25</v>
      </c>
      <c r="BC66" s="7"/>
      <c r="BD66" s="7" t="s">
        <v>25</v>
      </c>
      <c r="BE66" s="7"/>
      <c r="BF66" s="7" t="s">
        <v>24</v>
      </c>
      <c r="BG66" s="7"/>
      <c r="BH66" s="7" t="s">
        <v>26</v>
      </c>
      <c r="BI66" s="7"/>
      <c r="BJ66" s="7" t="s">
        <v>25</v>
      </c>
      <c r="BK66" s="7"/>
      <c r="BL66" s="7" t="s">
        <v>24</v>
      </c>
      <c r="BM66" s="7"/>
      <c r="BN66" s="7" t="s">
        <v>25</v>
      </c>
      <c r="BO66" s="7"/>
      <c r="BP66" s="7" t="s">
        <v>25</v>
      </c>
      <c r="BQ66" s="7"/>
      <c r="BR66" s="7" t="s">
        <v>26</v>
      </c>
      <c r="BS66" s="7"/>
      <c r="BT66" s="7" t="s">
        <v>24</v>
      </c>
      <c r="BU66" s="7"/>
      <c r="BV66" s="7" t="s">
        <v>25</v>
      </c>
      <c r="BW66" s="7"/>
      <c r="BX66" s="7" t="s">
        <v>0</v>
      </c>
      <c r="BY66" s="7"/>
      <c r="BZ66" s="7" t="s">
        <v>0</v>
      </c>
      <c r="CA66" s="7"/>
      <c r="CB66" s="7" t="s">
        <v>24</v>
      </c>
      <c r="CC66" s="7"/>
      <c r="CD66" s="7" t="s">
        <v>26</v>
      </c>
      <c r="CE66" s="7"/>
      <c r="CF66" s="7"/>
      <c r="CG66" s="7"/>
      <c r="CH66" s="406"/>
      <c r="CI66" s="406"/>
      <c r="CJ66" s="414"/>
      <c r="CK66" s="418"/>
      <c r="CL66" s="369"/>
      <c r="CM66" s="206"/>
      <c r="CN66" s="206"/>
      <c r="CO66" s="205"/>
      <c r="CP66" s="367"/>
      <c r="CQ66" s="368"/>
      <c r="CR66" s="394"/>
      <c r="CS66" s="395"/>
      <c r="CT66" s="398"/>
      <c r="CU66" s="399"/>
      <c r="CV66" s="344"/>
      <c r="CW66" s="346"/>
      <c r="CX66" s="198"/>
      <c r="CY66" s="199"/>
      <c r="DA66" s="48"/>
      <c r="DB66" s="15"/>
      <c r="DC66" s="38"/>
    </row>
    <row r="67" spans="1:113" ht="14.25" hidden="1" customHeight="1" x14ac:dyDescent="0.2">
      <c r="B67" s="2"/>
      <c r="C67" s="2"/>
      <c r="D67" s="2"/>
      <c r="E67" s="41"/>
      <c r="F67" s="68">
        <v>1</v>
      </c>
      <c r="G67" s="68"/>
      <c r="H67" s="68">
        <v>1</v>
      </c>
      <c r="I67" s="68"/>
      <c r="J67" s="68">
        <v>1</v>
      </c>
      <c r="K67" s="68"/>
      <c r="L67" s="68">
        <v>1</v>
      </c>
      <c r="M67" s="68"/>
      <c r="N67" s="68">
        <v>1</v>
      </c>
      <c r="O67" s="68"/>
      <c r="P67" s="68">
        <v>1</v>
      </c>
      <c r="Q67" s="68"/>
      <c r="R67" s="68">
        <v>1</v>
      </c>
      <c r="S67" s="68"/>
      <c r="T67" s="68">
        <v>1</v>
      </c>
      <c r="U67" s="68"/>
      <c r="V67" s="68">
        <v>1</v>
      </c>
      <c r="W67" s="68"/>
      <c r="X67" s="68">
        <v>1</v>
      </c>
      <c r="Y67" s="68"/>
      <c r="Z67" s="68">
        <v>1</v>
      </c>
      <c r="AA67" s="68"/>
      <c r="AB67" s="68">
        <v>1</v>
      </c>
      <c r="AC67" s="68"/>
      <c r="AD67" s="68">
        <v>1</v>
      </c>
      <c r="AE67" s="68"/>
      <c r="AF67" s="68">
        <v>1</v>
      </c>
      <c r="AG67" s="68"/>
      <c r="AH67" s="68">
        <v>1</v>
      </c>
      <c r="AI67" s="68"/>
      <c r="AJ67" s="68">
        <v>1</v>
      </c>
      <c r="AK67" s="68"/>
      <c r="AL67" s="68">
        <v>1</v>
      </c>
      <c r="AM67" s="68"/>
      <c r="AN67" s="68">
        <v>1</v>
      </c>
      <c r="AO67" s="68"/>
      <c r="AP67" s="68">
        <v>1</v>
      </c>
      <c r="AQ67" s="68"/>
      <c r="AR67" s="68">
        <v>1</v>
      </c>
      <c r="AS67" s="68"/>
      <c r="AT67" s="68">
        <v>1</v>
      </c>
      <c r="AU67" s="68"/>
      <c r="AV67" s="68">
        <v>1</v>
      </c>
      <c r="AW67" s="68"/>
      <c r="AX67" s="68">
        <v>1</v>
      </c>
      <c r="AY67" s="68"/>
      <c r="AZ67" s="68">
        <v>1</v>
      </c>
      <c r="BA67" s="68"/>
      <c r="BB67" s="68">
        <v>1</v>
      </c>
      <c r="BC67" s="68"/>
      <c r="BD67" s="68">
        <v>1</v>
      </c>
      <c r="BE67" s="68"/>
      <c r="BF67" s="68">
        <v>1</v>
      </c>
      <c r="BG67" s="68"/>
      <c r="BH67" s="68">
        <v>1</v>
      </c>
      <c r="BI67" s="68"/>
      <c r="BJ67" s="68">
        <v>1</v>
      </c>
      <c r="BK67" s="68"/>
      <c r="BL67" s="68">
        <v>1</v>
      </c>
      <c r="BM67" s="68"/>
      <c r="BN67" s="68">
        <v>1</v>
      </c>
      <c r="BO67" s="68"/>
      <c r="BP67" s="68">
        <v>1</v>
      </c>
      <c r="BQ67" s="68"/>
      <c r="BR67" s="68">
        <v>1</v>
      </c>
      <c r="BS67" s="68"/>
      <c r="BT67" s="68">
        <v>1</v>
      </c>
      <c r="BU67" s="68"/>
      <c r="BV67" s="68">
        <v>1</v>
      </c>
      <c r="BW67" s="68"/>
      <c r="BX67" s="68">
        <v>1</v>
      </c>
      <c r="BY67" s="68"/>
      <c r="BZ67" s="68">
        <v>1</v>
      </c>
      <c r="CA67" s="68"/>
      <c r="CB67" s="68">
        <v>1</v>
      </c>
      <c r="CC67" s="68"/>
      <c r="CD67" s="68">
        <v>1</v>
      </c>
      <c r="CE67" s="68"/>
      <c r="CF67" s="68">
        <v>3</v>
      </c>
      <c r="CG67" s="68"/>
      <c r="CH67" s="406"/>
      <c r="CI67" s="406"/>
      <c r="CJ67" s="414"/>
      <c r="CK67" s="418"/>
      <c r="CL67" s="369"/>
      <c r="CM67" s="206"/>
      <c r="CN67" s="206"/>
      <c r="CO67" s="205"/>
      <c r="CP67" s="367"/>
      <c r="CQ67" s="368"/>
      <c r="CR67" s="394"/>
      <c r="CS67" s="395"/>
      <c r="CT67" s="398"/>
      <c r="CU67" s="399"/>
      <c r="CV67" s="344"/>
      <c r="CW67" s="346"/>
      <c r="CX67" s="198"/>
      <c r="CY67" s="199"/>
      <c r="DA67" s="48"/>
      <c r="DB67" s="15"/>
      <c r="DC67" s="38"/>
    </row>
    <row r="68" spans="1:113" ht="53.25" customHeight="1" thickBot="1" x14ac:dyDescent="0.25">
      <c r="A68" s="3"/>
      <c r="B68" s="14" t="s">
        <v>7</v>
      </c>
      <c r="C68" s="416" t="s">
        <v>11</v>
      </c>
      <c r="D68" s="416"/>
      <c r="E68" s="67" t="s">
        <v>34</v>
      </c>
      <c r="F68" s="111">
        <v>1</v>
      </c>
      <c r="G68" s="111"/>
      <c r="H68" s="111">
        <v>2</v>
      </c>
      <c r="I68" s="111"/>
      <c r="J68" s="111">
        <v>3</v>
      </c>
      <c r="K68" s="111"/>
      <c r="L68" s="111">
        <v>4</v>
      </c>
      <c r="M68" s="111"/>
      <c r="N68" s="111">
        <v>5</v>
      </c>
      <c r="O68" s="111"/>
      <c r="P68" s="111">
        <v>6</v>
      </c>
      <c r="Q68" s="111"/>
      <c r="R68" s="113">
        <v>7</v>
      </c>
      <c r="S68" s="113"/>
      <c r="T68" s="111">
        <v>8</v>
      </c>
      <c r="U68" s="111"/>
      <c r="V68" s="111">
        <v>9</v>
      </c>
      <c r="W68" s="111"/>
      <c r="X68" s="113">
        <v>10</v>
      </c>
      <c r="Y68" s="113"/>
      <c r="Z68" s="113">
        <v>11</v>
      </c>
      <c r="AA68" s="113"/>
      <c r="AB68" s="111">
        <v>12</v>
      </c>
      <c r="AC68" s="111"/>
      <c r="AD68" s="113">
        <v>13</v>
      </c>
      <c r="AE68" s="113"/>
      <c r="AF68" s="113">
        <v>14</v>
      </c>
      <c r="AG68" s="113"/>
      <c r="AH68" s="111">
        <v>15</v>
      </c>
      <c r="AI68" s="111"/>
      <c r="AJ68" s="111">
        <v>16</v>
      </c>
      <c r="AK68" s="111"/>
      <c r="AL68" s="113">
        <v>17</v>
      </c>
      <c r="AM68" s="113"/>
      <c r="AN68" s="111">
        <v>18</v>
      </c>
      <c r="AO68" s="111"/>
      <c r="AP68" s="111">
        <v>19</v>
      </c>
      <c r="AQ68" s="111"/>
      <c r="AR68" s="111">
        <v>20</v>
      </c>
      <c r="AS68" s="111"/>
      <c r="AT68" s="112">
        <v>21</v>
      </c>
      <c r="AU68" s="112"/>
      <c r="AV68" s="111">
        <v>22</v>
      </c>
      <c r="AW68" s="111"/>
      <c r="AX68" s="112">
        <v>23</v>
      </c>
      <c r="AY68" s="112"/>
      <c r="AZ68" s="111">
        <v>24</v>
      </c>
      <c r="BA68" s="111"/>
      <c r="BB68" s="111">
        <v>25</v>
      </c>
      <c r="BC68" s="111"/>
      <c r="BD68" s="111">
        <v>26</v>
      </c>
      <c r="BE68" s="111"/>
      <c r="BF68" s="113">
        <v>27</v>
      </c>
      <c r="BG68" s="113"/>
      <c r="BH68" s="111">
        <v>28</v>
      </c>
      <c r="BI68" s="111"/>
      <c r="BJ68" s="113">
        <v>29</v>
      </c>
      <c r="BK68" s="113"/>
      <c r="BL68" s="111">
        <v>30</v>
      </c>
      <c r="BM68" s="111"/>
      <c r="BN68" s="111">
        <v>31</v>
      </c>
      <c r="BO68" s="111"/>
      <c r="BP68" s="113">
        <v>32</v>
      </c>
      <c r="BQ68" s="113"/>
      <c r="BR68" s="111">
        <v>33</v>
      </c>
      <c r="BS68" s="111"/>
      <c r="BT68" s="111">
        <v>34</v>
      </c>
      <c r="BU68" s="111"/>
      <c r="BV68" s="111">
        <v>35</v>
      </c>
      <c r="BW68" s="111"/>
      <c r="BX68" s="111">
        <v>36</v>
      </c>
      <c r="BY68" s="111"/>
      <c r="BZ68" s="111">
        <v>37</v>
      </c>
      <c r="CA68" s="111"/>
      <c r="CB68" s="113">
        <v>38</v>
      </c>
      <c r="CC68" s="113"/>
      <c r="CD68" s="111">
        <v>39</v>
      </c>
      <c r="CE68" s="111"/>
      <c r="CF68" s="137">
        <v>40</v>
      </c>
      <c r="CG68" s="137"/>
      <c r="CH68" s="407"/>
      <c r="CI68" s="407"/>
      <c r="CJ68" s="415"/>
      <c r="CK68" s="419"/>
      <c r="CL68" s="369"/>
      <c r="CM68" s="331" t="s">
        <v>86</v>
      </c>
      <c r="CN68" s="331" t="s">
        <v>87</v>
      </c>
      <c r="CO68" s="332" t="s">
        <v>88</v>
      </c>
      <c r="CP68" s="212" t="s">
        <v>42</v>
      </c>
      <c r="CQ68" s="213" t="s">
        <v>14</v>
      </c>
      <c r="CR68" s="172" t="s">
        <v>42</v>
      </c>
      <c r="CS68" s="173" t="s">
        <v>14</v>
      </c>
      <c r="CT68" s="208" t="s">
        <v>42</v>
      </c>
      <c r="CU68" s="209" t="s">
        <v>14</v>
      </c>
      <c r="CV68" s="210" t="s">
        <v>42</v>
      </c>
      <c r="CW68" s="211" t="s">
        <v>14</v>
      </c>
      <c r="CX68" s="165" t="s">
        <v>42</v>
      </c>
      <c r="CY68" s="153" t="s">
        <v>14</v>
      </c>
      <c r="DA68" s="48"/>
      <c r="DB68" s="15"/>
      <c r="DC68" s="38"/>
    </row>
    <row r="69" spans="1:113" ht="12.75" customHeight="1" x14ac:dyDescent="0.2">
      <c r="A69" s="3"/>
      <c r="B69" s="5">
        <v>1</v>
      </c>
      <c r="C69" s="401"/>
      <c r="D69" s="402"/>
      <c r="E69" s="16"/>
      <c r="F69" s="76"/>
      <c r="G69" s="77">
        <f>IF(F69=$F$66,$F$67,0)</f>
        <v>0</v>
      </c>
      <c r="H69" s="76"/>
      <c r="I69" s="77">
        <f>IF(H69=$H$66,$H$67,0)</f>
        <v>0</v>
      </c>
      <c r="J69" s="76"/>
      <c r="K69" s="77">
        <f>IF(J69=$J$66,$J$67,0)</f>
        <v>0</v>
      </c>
      <c r="L69" s="76"/>
      <c r="M69" s="77">
        <f>IF(L69=$L$66,$L$67,0)</f>
        <v>0</v>
      </c>
      <c r="N69" s="76"/>
      <c r="O69" s="77">
        <f>IF(N69=$N$66,$N$67,0)</f>
        <v>0</v>
      </c>
      <c r="P69" s="76"/>
      <c r="Q69" s="77">
        <f>IF(P69=$P$66,$P$67,0)</f>
        <v>0</v>
      </c>
      <c r="R69" s="76"/>
      <c r="S69" s="77">
        <f>IF(R69=$R$66,$R$67,0)</f>
        <v>0</v>
      </c>
      <c r="T69" s="76"/>
      <c r="U69" s="77">
        <f>IF(T69=$T$66,$T$67,0)</f>
        <v>0</v>
      </c>
      <c r="V69" s="76"/>
      <c r="W69" s="77">
        <f>IF(V69=$V$66,$V$67,0)</f>
        <v>0</v>
      </c>
      <c r="X69" s="76"/>
      <c r="Y69" s="77">
        <f>IF(X69=$X$66,$X$67,0)</f>
        <v>0</v>
      </c>
      <c r="Z69" s="78"/>
      <c r="AA69" s="77">
        <f>IF(Z69=$Z$66,$Z$67,0)</f>
        <v>0</v>
      </c>
      <c r="AB69" s="78"/>
      <c r="AC69" s="77">
        <f t="shared" ref="AC69:AC115" si="2">IF(AB69=$AB$66,$AB$67,0)</f>
        <v>0</v>
      </c>
      <c r="AD69" s="78"/>
      <c r="AE69" s="77">
        <f t="shared" ref="AE69:AE115" si="3">IF(AD69=$AD$66,$AD$67,0)</f>
        <v>0</v>
      </c>
      <c r="AF69" s="78"/>
      <c r="AG69" s="77">
        <f t="shared" ref="AG69:AG113" si="4">IF(AF69=$AF$66,$AF$67,0)</f>
        <v>0</v>
      </c>
      <c r="AH69" s="78"/>
      <c r="AI69" s="77">
        <f>IF(AH69=$AH$66,$AH$67,0)</f>
        <v>0</v>
      </c>
      <c r="AJ69" s="78"/>
      <c r="AK69" s="77">
        <f>IF(AJ69=$AJ$66,$AJ$67,0)</f>
        <v>0</v>
      </c>
      <c r="AL69" s="78"/>
      <c r="AM69" s="77">
        <f t="shared" ref="AM69:AM115" si="5">IF(AL69=$AL$66,$AL$67,0)</f>
        <v>0</v>
      </c>
      <c r="AN69" s="76"/>
      <c r="AO69" s="77">
        <f t="shared" ref="AO69:AO114" si="6">IF(AN69=$AN$66,$AN$67,0)</f>
        <v>0</v>
      </c>
      <c r="AP69" s="76"/>
      <c r="AQ69" s="77">
        <f>IF(AP69=$AP$66,$AP$67,0)</f>
        <v>0</v>
      </c>
      <c r="AR69" s="78"/>
      <c r="AS69" s="77">
        <f>IF(AR69=$AR$66,$AR$67,0)</f>
        <v>0</v>
      </c>
      <c r="AT69" s="78"/>
      <c r="AU69" s="77">
        <f>IF(AT69=$AT$66,$AT$67,0)</f>
        <v>0</v>
      </c>
      <c r="AV69" s="78"/>
      <c r="AW69" s="77">
        <f>IF(AV69=$AV$66,$AV$67,0)</f>
        <v>0</v>
      </c>
      <c r="AX69" s="78"/>
      <c r="AY69" s="77">
        <f>IF(AX69=$AX$66,$AX$67,0)</f>
        <v>0</v>
      </c>
      <c r="AZ69" s="78"/>
      <c r="BA69" s="77">
        <f>IF(AZ69=$AZ$66,$AZ$67,0)</f>
        <v>0</v>
      </c>
      <c r="BB69" s="78"/>
      <c r="BC69" s="77">
        <f>IF(BB69=$BB$66,$BB$67,0)</f>
        <v>0</v>
      </c>
      <c r="BD69" s="78"/>
      <c r="BE69" s="77">
        <f>IF(BD69=$BD$66,$BD$67,0)</f>
        <v>0</v>
      </c>
      <c r="BF69" s="78"/>
      <c r="BG69" s="77">
        <f>IF(BF69=$BF$66,$BF$67,0)</f>
        <v>0</v>
      </c>
      <c r="BH69" s="78"/>
      <c r="BI69" s="77">
        <f>IF(BH69=$BH$66,$BH$67,0)</f>
        <v>0</v>
      </c>
      <c r="BJ69" s="78"/>
      <c r="BK69" s="77">
        <f>IF(BJ69=$BJ$66,$BJ$67,0)</f>
        <v>0</v>
      </c>
      <c r="BL69" s="78"/>
      <c r="BM69" s="77">
        <f>IF(BL69=$BL$66,$BL$67,0)</f>
        <v>0</v>
      </c>
      <c r="BN69" s="78"/>
      <c r="BO69" s="77">
        <f>IF(BN69=$BN$66,$BN$67,0)</f>
        <v>0</v>
      </c>
      <c r="BP69" s="78"/>
      <c r="BQ69" s="77">
        <f>IF(BP69=$BP$66,$BP$67,0)</f>
        <v>0</v>
      </c>
      <c r="BR69" s="78"/>
      <c r="BS69" s="77">
        <f>IF(BR69=$BR$66,$BR$67,0)</f>
        <v>0</v>
      </c>
      <c r="BT69" s="78"/>
      <c r="BU69" s="77">
        <f>IF(BT69=$BT$66,$BT$67,0)</f>
        <v>0</v>
      </c>
      <c r="BV69" s="78"/>
      <c r="BW69" s="128">
        <f>IF(BV69=$BV$66,$BV$67,0)</f>
        <v>0</v>
      </c>
      <c r="BX69" s="78"/>
      <c r="BY69" s="128">
        <f>IF(BX69=$BX$66,$BX$67,0)</f>
        <v>0</v>
      </c>
      <c r="BZ69" s="78"/>
      <c r="CA69" s="128">
        <f>IF(BZ69=$BZ$66,$BZ$67,0)</f>
        <v>0</v>
      </c>
      <c r="CB69" s="78"/>
      <c r="CC69" s="128">
        <f>IF(CB69=$CB$66,$CB$67,0)</f>
        <v>0</v>
      </c>
      <c r="CD69" s="78"/>
      <c r="CE69" s="128">
        <f>IF(CD69=$CD$66,$CD$67,0)</f>
        <v>0</v>
      </c>
      <c r="CF69" s="78"/>
      <c r="CG69" s="128"/>
      <c r="CH69" s="73">
        <f>IF((E69="P"),SUM(F69:CG69),0)</f>
        <v>0</v>
      </c>
      <c r="CI69" s="74">
        <f>(CH69*100)/F$61</f>
        <v>0</v>
      </c>
      <c r="CJ69" s="75">
        <f>IF(CH69&gt;=F$62,0.178571*CH69-0.5,0.079365*CH69+2)</f>
        <v>2</v>
      </c>
      <c r="CK69" s="75">
        <f>CH69*$F$60</f>
        <v>0</v>
      </c>
      <c r="CL69" s="5">
        <f t="shared" ref="CL69:CL115" si="7">IF($E$69:$E$115="P",IF(AND((CI69&lt;50),(CI69&gt;=0)),"INICIAL",IF(AND((CI69&lt;80),(CI69&gt;49)),"INTERMEDIO",IF(AND((CI69&lt;=100),(CI69&gt;79)),"AVANZADO"))),0)</f>
        <v>0</v>
      </c>
      <c r="CM69" s="333">
        <f>IF((E69="P"),ROUND(CJ69-$CJ$118,2),0)</f>
        <v>0</v>
      </c>
      <c r="CN69" s="334">
        <f>IF((E69="P"),ROUND(POWER(CM69,2),3),0)</f>
        <v>0</v>
      </c>
      <c r="CO69" s="335">
        <f>SUM(CN69:CN115)</f>
        <v>0</v>
      </c>
      <c r="CP69" s="140">
        <f>IF((E69="P"),(SUM(AT69:AU69)+SUM(AX69:AY69))/2,0)</f>
        <v>0</v>
      </c>
      <c r="CQ69" s="155">
        <f>IF($E$69:$E$115="P",IF(CP69&lt;=0.25,"B",IF(CP69&lt;=0.5,"MB",IF(CP69&lt;=0.75,"MA",IF(CP69&lt;=1,"A")))),0)</f>
        <v>0</v>
      </c>
      <c r="CR69" s="166">
        <f>IF((E69="P"),(SUM(CF69))/3,0)</f>
        <v>0</v>
      </c>
      <c r="CS69" s="167">
        <f>IF($E$69:$E$115="P",IF(CR69&lt;=0.25,"B",IF(CR69&lt;=0.5,"MB",IF(CR69&lt;=0.75,"MA",IF(CR69&lt;=1,"A")))),0)</f>
        <v>0</v>
      </c>
      <c r="CT69" s="161">
        <f>IF((E69="P"),(SUM(R69:S69)+SUM(X69:AA69)+SUM(AD69:AG69)+SUM(AL69:AM69)+SUM(BF69:BG69)+SUM(BJ69:BK69)+SUM(BP69:BQ69)+SUM(CB69:CC69))/10,0)</f>
        <v>0</v>
      </c>
      <c r="CU69" s="158">
        <f>IF($E$69:$E$115="P",IF(CT69&lt;=0.25,"B",IF(CT69&lt;=0.5,"MB",IF(CT69&lt;=0.75,"MA",IF(CT69&lt;=1,"A")))),0)</f>
        <v>0</v>
      </c>
      <c r="CV69" s="174">
        <f>IF((E69="P"),(SUM(F69:Q69)+SUM(T69:W69)+SUM(AB69:AC69)+SUM(AH69:AK69)+SUM(AN69:AS69)+SUM(AV69:AW69)+SUM(AZ69:BE69)+SUM(BH69:BI69)+SUM(BL69:BO69)+SUM(BR69:CA69)+SUM(CD69:CE69))/27,0)</f>
        <v>0</v>
      </c>
      <c r="CW69" s="155">
        <f>IF($E$69:$E$115="P",IF(CV69&lt;=0.25,"B",IF(CV69&lt;=0.5,"MB",IF(CV69&lt;=0.75,"MA",IF(CV69&lt;=1,"A")))),0)</f>
        <v>0</v>
      </c>
      <c r="CX69" s="321">
        <f>CR69</f>
        <v>0</v>
      </c>
      <c r="CY69" s="141">
        <f>CW69</f>
        <v>0</v>
      </c>
      <c r="DA69" s="48"/>
      <c r="DB69" s="15"/>
      <c r="DC69" s="38"/>
      <c r="DI69" s="154" t="str">
        <f>CP65</f>
        <v>1) Reflexión sobre el texto (estructura y propósito).</v>
      </c>
    </row>
    <row r="70" spans="1:113" ht="12.75" customHeight="1" x14ac:dyDescent="0.2">
      <c r="A70" s="3"/>
      <c r="B70" s="5">
        <v>2</v>
      </c>
      <c r="C70" s="401"/>
      <c r="D70" s="402"/>
      <c r="E70" s="16"/>
      <c r="F70" s="70"/>
      <c r="G70" s="71">
        <f t="shared" ref="G70:G115" si="8">IF(F70=$F$66,$F$67,0)</f>
        <v>0</v>
      </c>
      <c r="H70" s="70"/>
      <c r="I70" s="71">
        <f t="shared" ref="I70:I115" si="9">IF(H70=$H$66,$H$67,0)</f>
        <v>0</v>
      </c>
      <c r="J70" s="70"/>
      <c r="K70" s="71">
        <f t="shared" ref="K70:K115" si="10">IF(J70=$J$66,$J$67,0)</f>
        <v>0</v>
      </c>
      <c r="L70" s="70"/>
      <c r="M70" s="71">
        <f t="shared" ref="M70:M115" si="11">IF(L70=$L$66,$L$67,0)</f>
        <v>0</v>
      </c>
      <c r="N70" s="70"/>
      <c r="O70" s="71">
        <f t="shared" ref="O70:O115" si="12">IF(N70=$N$66,$N$67,0)</f>
        <v>0</v>
      </c>
      <c r="P70" s="70"/>
      <c r="Q70" s="71">
        <f t="shared" ref="Q70:Q115" si="13">IF(P70=$P$66,$P$67,0)</f>
        <v>0</v>
      </c>
      <c r="R70" s="70"/>
      <c r="S70" s="77">
        <f t="shared" ref="S70:S115" si="14">IF(R70=$R$66,$R$67,0)</f>
        <v>0</v>
      </c>
      <c r="T70" s="70"/>
      <c r="U70" s="77">
        <f t="shared" ref="U70:U115" si="15">IF(T70=$T$66,$T$67,0)</f>
        <v>0</v>
      </c>
      <c r="V70" s="70"/>
      <c r="W70" s="77">
        <f t="shared" ref="W70:W115" si="16">IF(V70=$V$66,$V$67,0)</f>
        <v>0</v>
      </c>
      <c r="X70" s="70"/>
      <c r="Y70" s="77">
        <f>IF(X70=$X$66,$X$67,0)</f>
        <v>0</v>
      </c>
      <c r="Z70" s="72"/>
      <c r="AA70" s="77">
        <f>IF(Z70=$Z$66,$Z$67,0)</f>
        <v>0</v>
      </c>
      <c r="AB70" s="72"/>
      <c r="AC70" s="77">
        <f t="shared" si="2"/>
        <v>0</v>
      </c>
      <c r="AD70" s="72"/>
      <c r="AE70" s="77">
        <f t="shared" si="3"/>
        <v>0</v>
      </c>
      <c r="AF70" s="72"/>
      <c r="AG70" s="77">
        <f t="shared" si="4"/>
        <v>0</v>
      </c>
      <c r="AH70" s="72"/>
      <c r="AI70" s="77">
        <f t="shared" ref="AI70:AI115" si="17">IF(AH70=$AH$66,$AH$67,0)</f>
        <v>0</v>
      </c>
      <c r="AJ70" s="72"/>
      <c r="AK70" s="77">
        <f t="shared" ref="AK70:AK115" si="18">IF(AJ70=$AJ$66,$AJ$67,0)</f>
        <v>0</v>
      </c>
      <c r="AL70" s="72"/>
      <c r="AM70" s="77">
        <f t="shared" si="5"/>
        <v>0</v>
      </c>
      <c r="AN70" s="70"/>
      <c r="AO70" s="77">
        <f t="shared" si="6"/>
        <v>0</v>
      </c>
      <c r="AP70" s="70"/>
      <c r="AQ70" s="77">
        <f t="shared" ref="AQ70:AQ114" si="19">IF(AP70=$AP$66,$AP$67,0)</f>
        <v>0</v>
      </c>
      <c r="AR70" s="78"/>
      <c r="AS70" s="77">
        <f t="shared" ref="AS70:AS115" si="20">IF(AR70=$AR$66,$AR$67,0)</f>
        <v>0</v>
      </c>
      <c r="AT70" s="78"/>
      <c r="AU70" s="77">
        <f t="shared" ref="AU70:AU115" si="21">IF(AT70=$AT$66,$AT$67,0)</f>
        <v>0</v>
      </c>
      <c r="AV70" s="78"/>
      <c r="AW70" s="77">
        <f t="shared" ref="AW70:AW115" si="22">IF(AV70=$AV$66,$AV$67,0)</f>
        <v>0</v>
      </c>
      <c r="AX70" s="78"/>
      <c r="AY70" s="77">
        <f t="shared" ref="AY70:AY115" si="23">IF(AX70=$AX$66,$AX$67,0)</f>
        <v>0</v>
      </c>
      <c r="AZ70" s="78"/>
      <c r="BA70" s="77">
        <f t="shared" ref="BA70:BA115" si="24">IF(AZ70=$AZ$66,$AZ$67,0)</f>
        <v>0</v>
      </c>
      <c r="BB70" s="78"/>
      <c r="BC70" s="77">
        <f t="shared" ref="BC70:BC115" si="25">IF(BB70=$BB$66,$BB$67,0)</f>
        <v>0</v>
      </c>
      <c r="BD70" s="78"/>
      <c r="BE70" s="77">
        <f t="shared" ref="BE70:BE115" si="26">IF(BD70=$BD$66,$BD$67,0)</f>
        <v>0</v>
      </c>
      <c r="BF70" s="78"/>
      <c r="BG70" s="77">
        <f t="shared" ref="BG70:BG115" si="27">IF(BF70=$BF$66,$BF$67,0)</f>
        <v>0</v>
      </c>
      <c r="BH70" s="78"/>
      <c r="BI70" s="77">
        <f t="shared" ref="BI70:BI115" si="28">IF(BH70=$BH$66,$BH$67,0)</f>
        <v>0</v>
      </c>
      <c r="BJ70" s="78"/>
      <c r="BK70" s="77">
        <f t="shared" ref="BK70:BK115" si="29">IF(BJ70=$BJ$66,$BJ$67,0)</f>
        <v>0</v>
      </c>
      <c r="BL70" s="78"/>
      <c r="BM70" s="77">
        <f t="shared" ref="BM70:BM115" si="30">IF(BL70=$BL$66,$BL$67,0)</f>
        <v>0</v>
      </c>
      <c r="BN70" s="78"/>
      <c r="BO70" s="77">
        <f t="shared" ref="BO70:BO115" si="31">IF(BN70=$BN$66,$BN$67,0)</f>
        <v>0</v>
      </c>
      <c r="BP70" s="78"/>
      <c r="BQ70" s="77">
        <f t="shared" ref="BQ70:BQ115" si="32">IF(BP70=$BP$66,$BP$67,0)</f>
        <v>0</v>
      </c>
      <c r="BR70" s="78"/>
      <c r="BS70" s="77">
        <f t="shared" ref="BS70:BS115" si="33">IF(BR70=$BR$66,$BR$67,0)</f>
        <v>0</v>
      </c>
      <c r="BT70" s="78"/>
      <c r="BU70" s="77">
        <f t="shared" ref="BU70:BU115" si="34">IF(BT70=$BT$66,$BT$67,0)</f>
        <v>0</v>
      </c>
      <c r="BV70" s="78"/>
      <c r="BW70" s="128">
        <f t="shared" ref="BW70:BW115" si="35">IF(BV70=$BV$66,$BV$67,0)</f>
        <v>0</v>
      </c>
      <c r="BX70" s="78"/>
      <c r="BY70" s="128">
        <f t="shared" ref="BY70:BY115" si="36">IF(BX70=$BX$66,$BX$67,0)</f>
        <v>0</v>
      </c>
      <c r="BZ70" s="78"/>
      <c r="CA70" s="128">
        <f t="shared" ref="CA70:CA115" si="37">IF(BZ70=$BZ$66,$BZ$67,0)</f>
        <v>0</v>
      </c>
      <c r="CB70" s="78"/>
      <c r="CC70" s="128">
        <f t="shared" ref="CC70:CC115" si="38">IF(CB70=$CB$66,$CB$67,0)</f>
        <v>0</v>
      </c>
      <c r="CD70" s="78"/>
      <c r="CE70" s="128">
        <f t="shared" ref="CE70:CE115" si="39">IF(CD70=$CD$66,$CD$67,0)</f>
        <v>0</v>
      </c>
      <c r="CF70" s="78"/>
      <c r="CG70" s="128"/>
      <c r="CH70" s="73">
        <f t="shared" ref="CH70:CH115" si="40">IF((E70="P"),SUM(F70:CG70),0)</f>
        <v>0</v>
      </c>
      <c r="CI70" s="74">
        <f t="shared" ref="CI70:CI115" si="41">(CH70*100)/F$61</f>
        <v>0</v>
      </c>
      <c r="CJ70" s="75">
        <f t="shared" ref="CJ70:CJ115" si="42">IF(CH70&gt;=F$62,0.178571*CH70-0.5,0.079365*CH70+2)</f>
        <v>2</v>
      </c>
      <c r="CK70" s="75">
        <f t="shared" ref="CK70:CK115" si="43">CH70*$F$60</f>
        <v>0</v>
      </c>
      <c r="CL70" s="5">
        <f t="shared" si="7"/>
        <v>0</v>
      </c>
      <c r="CM70" s="333">
        <f t="shared" ref="CM70:CM115" si="44">IF((E70="P"),ROUND(CJ70-$CJ$118,2),0)</f>
        <v>0</v>
      </c>
      <c r="CN70" s="334">
        <f t="shared" ref="CN70:CN115" si="45">IF((E70="P"),ROUND(POWER(CM70,2),3),0)</f>
        <v>0</v>
      </c>
      <c r="CO70" s="335">
        <f>COUNTIF(E69:E115,"=P")</f>
        <v>0</v>
      </c>
      <c r="CP70" s="149">
        <f t="shared" ref="CP70:CP115" si="46">IF((E70="P"),(SUM(AT70:AU70)+SUM(AX70:AY70))/2,0)</f>
        <v>0</v>
      </c>
      <c r="CQ70" s="156">
        <f t="shared" ref="CQ70:CQ114" si="47">IF($E$69:$E$115="P",IF(CP70&lt;=0.25,"B",IF(CP70&lt;=0.5,"MB",IF(CP70&lt;=0.75,"MA",IF(CP70&lt;=1,"A")))),0)</f>
        <v>0</v>
      </c>
      <c r="CR70" s="168">
        <f t="shared" ref="CR70:CR115" si="48">IF((E70="P"),(SUM(CF70))/3,0)</f>
        <v>0</v>
      </c>
      <c r="CS70" s="169">
        <f t="shared" ref="CS70:CS115" si="49">IF($E$69:$E$115="P",IF(CR70&lt;=0.25,"B",IF(CR70&lt;=0.5,"MB",IF(CR70&lt;=0.75,"MA",IF(CR70&lt;=1,"A")))),0)</f>
        <v>0</v>
      </c>
      <c r="CT70" s="162">
        <f t="shared" ref="CT70:CT115" si="50">IF((E70="P"),(SUM(R70:S70)+SUM(X70:AA70)+SUM(AD70:AG70)+SUM(AL70:AM70)+SUM(BF70:BG70)+SUM(BJ70:BK70)+SUM(BP70:BQ70)+SUM(CB70:CC70))/10,0)</f>
        <v>0</v>
      </c>
      <c r="CU70" s="159">
        <f t="shared" ref="CU70:CU115" si="51">IF($E$69:$E$115="P",IF(CT70&lt;=0.25,"B",IF(CT70&lt;=0.5,"MB",IF(CT70&lt;=0.75,"MA",IF(CT70&lt;=1,"A")))),0)</f>
        <v>0</v>
      </c>
      <c r="CV70" s="175">
        <f t="shared" ref="CV70:CV115" si="52">IF((E70="P"),(SUM(F70:Q70)+SUM(T70:W70)+SUM(AB70:AC70)+SUM(AH70:AK70)+SUM(AN70:AS70)+SUM(AV70:AW70)+SUM(AZ70:BE70)+SUM(BH70:BI70)+SUM(BL70:BO70)+SUM(BR70:CA70)+SUM(CD70:CE70))/27,0)</f>
        <v>0</v>
      </c>
      <c r="CW70" s="156">
        <f t="shared" ref="CW70:CW115" si="53">IF($E$69:$E$115="P",IF(CV70&lt;=0.25,"B",IF(CV70&lt;=0.5,"MB",IF(CV70&lt;=0.75,"MA",IF(CV70&lt;=1,"A")))),0)</f>
        <v>0</v>
      </c>
      <c r="CX70" s="322">
        <f t="shared" ref="CX70:CX115" si="54">CR70</f>
        <v>0</v>
      </c>
      <c r="CY70" s="138">
        <f t="shared" ref="CY70:CY115" si="55">CW70</f>
        <v>0</v>
      </c>
      <c r="DA70" s="48"/>
      <c r="DB70" s="15"/>
      <c r="DC70" s="38"/>
      <c r="DI70" s="154" t="str">
        <f>CR65</f>
        <v>2) Reflexión sobre el contenido del texto (argumentación).</v>
      </c>
    </row>
    <row r="71" spans="1:113" ht="12.75" customHeight="1" x14ac:dyDescent="0.2">
      <c r="A71" s="3"/>
      <c r="B71" s="5">
        <v>3</v>
      </c>
      <c r="C71" s="401"/>
      <c r="D71" s="402"/>
      <c r="E71" s="16"/>
      <c r="F71" s="70"/>
      <c r="G71" s="71">
        <f t="shared" si="8"/>
        <v>0</v>
      </c>
      <c r="H71" s="70"/>
      <c r="I71" s="71">
        <f t="shared" si="9"/>
        <v>0</v>
      </c>
      <c r="J71" s="70"/>
      <c r="K71" s="71">
        <f t="shared" si="10"/>
        <v>0</v>
      </c>
      <c r="L71" s="70"/>
      <c r="M71" s="71">
        <f t="shared" si="11"/>
        <v>0</v>
      </c>
      <c r="N71" s="70"/>
      <c r="O71" s="71">
        <f t="shared" si="12"/>
        <v>0</v>
      </c>
      <c r="P71" s="70"/>
      <c r="Q71" s="71">
        <f t="shared" si="13"/>
        <v>0</v>
      </c>
      <c r="R71" s="70"/>
      <c r="S71" s="77">
        <f t="shared" si="14"/>
        <v>0</v>
      </c>
      <c r="T71" s="70"/>
      <c r="U71" s="77">
        <f t="shared" si="15"/>
        <v>0</v>
      </c>
      <c r="V71" s="70"/>
      <c r="W71" s="77">
        <f t="shared" si="16"/>
        <v>0</v>
      </c>
      <c r="X71" s="70"/>
      <c r="Y71" s="77">
        <f>IF(X71=$X$66,$X$67,0)</f>
        <v>0</v>
      </c>
      <c r="Z71" s="72"/>
      <c r="AA71" s="77">
        <f t="shared" ref="AA71:AA115" si="56">IF(Z71=$Z$66,$Z$67,0)</f>
        <v>0</v>
      </c>
      <c r="AB71" s="72"/>
      <c r="AC71" s="77">
        <f t="shared" si="2"/>
        <v>0</v>
      </c>
      <c r="AD71" s="72"/>
      <c r="AE71" s="77">
        <f t="shared" si="3"/>
        <v>0</v>
      </c>
      <c r="AF71" s="72"/>
      <c r="AG71" s="77">
        <f t="shared" si="4"/>
        <v>0</v>
      </c>
      <c r="AH71" s="72"/>
      <c r="AI71" s="77">
        <f t="shared" si="17"/>
        <v>0</v>
      </c>
      <c r="AJ71" s="72"/>
      <c r="AK71" s="77">
        <f t="shared" si="18"/>
        <v>0</v>
      </c>
      <c r="AL71" s="72"/>
      <c r="AM71" s="77">
        <f t="shared" si="5"/>
        <v>0</v>
      </c>
      <c r="AN71" s="70"/>
      <c r="AO71" s="77">
        <f t="shared" si="6"/>
        <v>0</v>
      </c>
      <c r="AP71" s="70"/>
      <c r="AQ71" s="77">
        <f t="shared" si="19"/>
        <v>0</v>
      </c>
      <c r="AR71" s="78"/>
      <c r="AS71" s="77">
        <f>IF(AR71=$AR$66,$AR$67,0)</f>
        <v>0</v>
      </c>
      <c r="AT71" s="78"/>
      <c r="AU71" s="77">
        <f>IF(AT71=$AT$66,$AT$67,0)</f>
        <v>0</v>
      </c>
      <c r="AV71" s="78"/>
      <c r="AW71" s="77">
        <f t="shared" si="22"/>
        <v>0</v>
      </c>
      <c r="AX71" s="78"/>
      <c r="AY71" s="77">
        <f t="shared" si="23"/>
        <v>0</v>
      </c>
      <c r="AZ71" s="78"/>
      <c r="BA71" s="77">
        <f t="shared" si="24"/>
        <v>0</v>
      </c>
      <c r="BB71" s="78"/>
      <c r="BC71" s="77">
        <f t="shared" si="25"/>
        <v>0</v>
      </c>
      <c r="BD71" s="78"/>
      <c r="BE71" s="77">
        <f t="shared" si="26"/>
        <v>0</v>
      </c>
      <c r="BF71" s="78"/>
      <c r="BG71" s="77">
        <f t="shared" si="27"/>
        <v>0</v>
      </c>
      <c r="BH71" s="78"/>
      <c r="BI71" s="77">
        <f t="shared" si="28"/>
        <v>0</v>
      </c>
      <c r="BJ71" s="78"/>
      <c r="BK71" s="77">
        <f t="shared" si="29"/>
        <v>0</v>
      </c>
      <c r="BL71" s="78"/>
      <c r="BM71" s="77">
        <f t="shared" si="30"/>
        <v>0</v>
      </c>
      <c r="BN71" s="78"/>
      <c r="BO71" s="77">
        <f t="shared" si="31"/>
        <v>0</v>
      </c>
      <c r="BP71" s="78"/>
      <c r="BQ71" s="77">
        <f t="shared" si="32"/>
        <v>0</v>
      </c>
      <c r="BR71" s="78"/>
      <c r="BS71" s="77">
        <f t="shared" si="33"/>
        <v>0</v>
      </c>
      <c r="BT71" s="78"/>
      <c r="BU71" s="77">
        <f t="shared" si="34"/>
        <v>0</v>
      </c>
      <c r="BV71" s="78"/>
      <c r="BW71" s="128">
        <f t="shared" si="35"/>
        <v>0</v>
      </c>
      <c r="BX71" s="78"/>
      <c r="BY71" s="128">
        <f t="shared" si="36"/>
        <v>0</v>
      </c>
      <c r="BZ71" s="78"/>
      <c r="CA71" s="128">
        <f t="shared" si="37"/>
        <v>0</v>
      </c>
      <c r="CB71" s="78"/>
      <c r="CC71" s="128">
        <f t="shared" si="38"/>
        <v>0</v>
      </c>
      <c r="CD71" s="78"/>
      <c r="CE71" s="128">
        <f t="shared" si="39"/>
        <v>0</v>
      </c>
      <c r="CF71" s="78"/>
      <c r="CG71" s="128"/>
      <c r="CH71" s="73">
        <f t="shared" si="40"/>
        <v>0</v>
      </c>
      <c r="CI71" s="74">
        <f t="shared" si="41"/>
        <v>0</v>
      </c>
      <c r="CJ71" s="75">
        <f t="shared" si="42"/>
        <v>2</v>
      </c>
      <c r="CK71" s="75">
        <f t="shared" si="43"/>
        <v>0</v>
      </c>
      <c r="CL71" s="5">
        <f t="shared" si="7"/>
        <v>0</v>
      </c>
      <c r="CM71" s="333">
        <f t="shared" si="44"/>
        <v>0</v>
      </c>
      <c r="CN71" s="334">
        <f t="shared" si="45"/>
        <v>0</v>
      </c>
      <c r="CO71" s="335"/>
      <c r="CP71" s="149">
        <f t="shared" si="46"/>
        <v>0</v>
      </c>
      <c r="CQ71" s="156">
        <f t="shared" si="47"/>
        <v>0</v>
      </c>
      <c r="CR71" s="168">
        <f t="shared" si="48"/>
        <v>0</v>
      </c>
      <c r="CS71" s="169">
        <f t="shared" si="49"/>
        <v>0</v>
      </c>
      <c r="CT71" s="162">
        <f t="shared" si="50"/>
        <v>0</v>
      </c>
      <c r="CU71" s="159">
        <f t="shared" si="51"/>
        <v>0</v>
      </c>
      <c r="CV71" s="175">
        <f t="shared" si="52"/>
        <v>0</v>
      </c>
      <c r="CW71" s="156">
        <f t="shared" si="53"/>
        <v>0</v>
      </c>
      <c r="CX71" s="322">
        <f t="shared" si="54"/>
        <v>0</v>
      </c>
      <c r="CY71" s="138">
        <f t="shared" si="55"/>
        <v>0</v>
      </c>
      <c r="CZ71" s="49"/>
      <c r="DA71" s="49"/>
      <c r="DB71" s="15"/>
      <c r="DI71" s="154" t="str">
        <f>CT65</f>
        <v>3) Extracción de información explícita.</v>
      </c>
    </row>
    <row r="72" spans="1:113" ht="12.75" customHeight="1" x14ac:dyDescent="0.2">
      <c r="A72" s="3"/>
      <c r="B72" s="5">
        <f t="shared" ref="B72:B114" si="57">B71+1</f>
        <v>4</v>
      </c>
      <c r="C72" s="401"/>
      <c r="D72" s="402"/>
      <c r="E72" s="16"/>
      <c r="F72" s="70"/>
      <c r="G72" s="71">
        <f t="shared" si="8"/>
        <v>0</v>
      </c>
      <c r="H72" s="70"/>
      <c r="I72" s="71">
        <f t="shared" si="9"/>
        <v>0</v>
      </c>
      <c r="J72" s="70"/>
      <c r="K72" s="71">
        <f t="shared" si="10"/>
        <v>0</v>
      </c>
      <c r="L72" s="70"/>
      <c r="M72" s="71">
        <f t="shared" si="11"/>
        <v>0</v>
      </c>
      <c r="N72" s="70"/>
      <c r="O72" s="71">
        <f t="shared" si="12"/>
        <v>0</v>
      </c>
      <c r="P72" s="70"/>
      <c r="Q72" s="71">
        <f t="shared" si="13"/>
        <v>0</v>
      </c>
      <c r="R72" s="70"/>
      <c r="S72" s="77">
        <f t="shared" si="14"/>
        <v>0</v>
      </c>
      <c r="T72" s="70"/>
      <c r="U72" s="77">
        <f t="shared" si="15"/>
        <v>0</v>
      </c>
      <c r="V72" s="70"/>
      <c r="W72" s="77">
        <f t="shared" si="16"/>
        <v>0</v>
      </c>
      <c r="X72" s="70"/>
      <c r="Y72" s="77">
        <f>IF(X72=$X$66,$X$67,0)</f>
        <v>0</v>
      </c>
      <c r="Z72" s="72"/>
      <c r="AA72" s="77">
        <f t="shared" si="56"/>
        <v>0</v>
      </c>
      <c r="AB72" s="72"/>
      <c r="AC72" s="77">
        <f t="shared" si="2"/>
        <v>0</v>
      </c>
      <c r="AD72" s="72"/>
      <c r="AE72" s="77">
        <f t="shared" si="3"/>
        <v>0</v>
      </c>
      <c r="AF72" s="72"/>
      <c r="AG72" s="77">
        <f t="shared" si="4"/>
        <v>0</v>
      </c>
      <c r="AH72" s="72"/>
      <c r="AI72" s="77">
        <f t="shared" si="17"/>
        <v>0</v>
      </c>
      <c r="AJ72" s="72"/>
      <c r="AK72" s="77">
        <f t="shared" si="18"/>
        <v>0</v>
      </c>
      <c r="AL72" s="72"/>
      <c r="AM72" s="77">
        <f t="shared" si="5"/>
        <v>0</v>
      </c>
      <c r="AN72" s="70"/>
      <c r="AO72" s="77">
        <f t="shared" si="6"/>
        <v>0</v>
      </c>
      <c r="AP72" s="70"/>
      <c r="AQ72" s="77">
        <f t="shared" si="19"/>
        <v>0</v>
      </c>
      <c r="AR72" s="78"/>
      <c r="AS72" s="77">
        <f t="shared" si="20"/>
        <v>0</v>
      </c>
      <c r="AT72" s="78"/>
      <c r="AU72" s="77">
        <f t="shared" si="21"/>
        <v>0</v>
      </c>
      <c r="AV72" s="78"/>
      <c r="AW72" s="77">
        <f t="shared" si="22"/>
        <v>0</v>
      </c>
      <c r="AX72" s="78"/>
      <c r="AY72" s="77">
        <f t="shared" si="23"/>
        <v>0</v>
      </c>
      <c r="AZ72" s="78"/>
      <c r="BA72" s="77">
        <f t="shared" si="24"/>
        <v>0</v>
      </c>
      <c r="BB72" s="78"/>
      <c r="BC72" s="77">
        <f t="shared" si="25"/>
        <v>0</v>
      </c>
      <c r="BD72" s="78"/>
      <c r="BE72" s="77">
        <f t="shared" si="26"/>
        <v>0</v>
      </c>
      <c r="BF72" s="78"/>
      <c r="BG72" s="77">
        <f t="shared" si="27"/>
        <v>0</v>
      </c>
      <c r="BH72" s="78"/>
      <c r="BI72" s="77">
        <f t="shared" si="28"/>
        <v>0</v>
      </c>
      <c r="BJ72" s="78"/>
      <c r="BK72" s="77">
        <f t="shared" si="29"/>
        <v>0</v>
      </c>
      <c r="BL72" s="78"/>
      <c r="BM72" s="77">
        <f t="shared" si="30"/>
        <v>0</v>
      </c>
      <c r="BN72" s="78"/>
      <c r="BO72" s="77">
        <f t="shared" si="31"/>
        <v>0</v>
      </c>
      <c r="BP72" s="78"/>
      <c r="BQ72" s="77">
        <f t="shared" si="32"/>
        <v>0</v>
      </c>
      <c r="BR72" s="78"/>
      <c r="BS72" s="77">
        <f t="shared" si="33"/>
        <v>0</v>
      </c>
      <c r="BT72" s="78"/>
      <c r="BU72" s="77">
        <f t="shared" si="34"/>
        <v>0</v>
      </c>
      <c r="BV72" s="78"/>
      <c r="BW72" s="128">
        <f t="shared" si="35"/>
        <v>0</v>
      </c>
      <c r="BX72" s="78"/>
      <c r="BY72" s="128">
        <f t="shared" si="36"/>
        <v>0</v>
      </c>
      <c r="BZ72" s="78"/>
      <c r="CA72" s="128">
        <f t="shared" si="37"/>
        <v>0</v>
      </c>
      <c r="CB72" s="78"/>
      <c r="CC72" s="128">
        <f t="shared" si="38"/>
        <v>0</v>
      </c>
      <c r="CD72" s="78"/>
      <c r="CE72" s="128">
        <f t="shared" si="39"/>
        <v>0</v>
      </c>
      <c r="CF72" s="78"/>
      <c r="CG72" s="128"/>
      <c r="CH72" s="73">
        <f t="shared" si="40"/>
        <v>0</v>
      </c>
      <c r="CI72" s="74">
        <f t="shared" si="41"/>
        <v>0</v>
      </c>
      <c r="CJ72" s="75">
        <f t="shared" si="42"/>
        <v>2</v>
      </c>
      <c r="CK72" s="75">
        <f t="shared" si="43"/>
        <v>0</v>
      </c>
      <c r="CL72" s="5">
        <f t="shared" si="7"/>
        <v>0</v>
      </c>
      <c r="CM72" s="333">
        <f t="shared" si="44"/>
        <v>0</v>
      </c>
      <c r="CN72" s="334">
        <f t="shared" si="45"/>
        <v>0</v>
      </c>
      <c r="CO72" s="335"/>
      <c r="CP72" s="149">
        <f t="shared" si="46"/>
        <v>0</v>
      </c>
      <c r="CQ72" s="156">
        <f t="shared" si="47"/>
        <v>0</v>
      </c>
      <c r="CR72" s="168">
        <f t="shared" si="48"/>
        <v>0</v>
      </c>
      <c r="CS72" s="169">
        <f t="shared" si="49"/>
        <v>0</v>
      </c>
      <c r="CT72" s="162">
        <f t="shared" si="50"/>
        <v>0</v>
      </c>
      <c r="CU72" s="159">
        <f t="shared" si="51"/>
        <v>0</v>
      </c>
      <c r="CV72" s="175">
        <f t="shared" si="52"/>
        <v>0</v>
      </c>
      <c r="CW72" s="156">
        <f t="shared" si="53"/>
        <v>0</v>
      </c>
      <c r="CX72" s="322">
        <f t="shared" si="54"/>
        <v>0</v>
      </c>
      <c r="CY72" s="138">
        <f t="shared" si="55"/>
        <v>0</v>
      </c>
      <c r="CZ72" s="49"/>
      <c r="DA72" s="49"/>
      <c r="DB72" s="15"/>
      <c r="DI72" s="154" t="str">
        <f>CV65</f>
        <v>4) Extracción de información implícita.</v>
      </c>
    </row>
    <row r="73" spans="1:113" ht="12.75" customHeight="1" x14ac:dyDescent="0.2">
      <c r="A73" s="3"/>
      <c r="B73" s="5">
        <f t="shared" si="57"/>
        <v>5</v>
      </c>
      <c r="C73" s="401"/>
      <c r="D73" s="402"/>
      <c r="E73" s="16"/>
      <c r="F73" s="70"/>
      <c r="G73" s="71">
        <f t="shared" si="8"/>
        <v>0</v>
      </c>
      <c r="H73" s="70"/>
      <c r="I73" s="71">
        <f t="shared" si="9"/>
        <v>0</v>
      </c>
      <c r="J73" s="70"/>
      <c r="K73" s="71">
        <f t="shared" si="10"/>
        <v>0</v>
      </c>
      <c r="L73" s="70"/>
      <c r="M73" s="71">
        <f t="shared" si="11"/>
        <v>0</v>
      </c>
      <c r="N73" s="70"/>
      <c r="O73" s="71">
        <f t="shared" si="12"/>
        <v>0</v>
      </c>
      <c r="P73" s="70"/>
      <c r="Q73" s="71">
        <f t="shared" si="13"/>
        <v>0</v>
      </c>
      <c r="R73" s="70"/>
      <c r="S73" s="77">
        <f t="shared" si="14"/>
        <v>0</v>
      </c>
      <c r="T73" s="70"/>
      <c r="U73" s="77">
        <f t="shared" si="15"/>
        <v>0</v>
      </c>
      <c r="V73" s="70"/>
      <c r="W73" s="77">
        <f t="shared" si="16"/>
        <v>0</v>
      </c>
      <c r="X73" s="70"/>
      <c r="Y73" s="77">
        <f>IF(X73=$X$66,$X$67,0)</f>
        <v>0</v>
      </c>
      <c r="Z73" s="72"/>
      <c r="AA73" s="77">
        <f t="shared" si="56"/>
        <v>0</v>
      </c>
      <c r="AB73" s="72"/>
      <c r="AC73" s="77">
        <f t="shared" si="2"/>
        <v>0</v>
      </c>
      <c r="AD73" s="72"/>
      <c r="AE73" s="77">
        <f t="shared" si="3"/>
        <v>0</v>
      </c>
      <c r="AF73" s="72"/>
      <c r="AG73" s="77">
        <f t="shared" si="4"/>
        <v>0</v>
      </c>
      <c r="AH73" s="72"/>
      <c r="AI73" s="77">
        <f t="shared" si="17"/>
        <v>0</v>
      </c>
      <c r="AJ73" s="72"/>
      <c r="AK73" s="77">
        <f t="shared" si="18"/>
        <v>0</v>
      </c>
      <c r="AL73" s="72"/>
      <c r="AM73" s="77">
        <f t="shared" si="5"/>
        <v>0</v>
      </c>
      <c r="AN73" s="70"/>
      <c r="AO73" s="77">
        <f t="shared" si="6"/>
        <v>0</v>
      </c>
      <c r="AP73" s="70"/>
      <c r="AQ73" s="77">
        <f t="shared" si="19"/>
        <v>0</v>
      </c>
      <c r="AR73" s="78"/>
      <c r="AS73" s="77">
        <f t="shared" si="20"/>
        <v>0</v>
      </c>
      <c r="AT73" s="78"/>
      <c r="AU73" s="77">
        <f t="shared" si="21"/>
        <v>0</v>
      </c>
      <c r="AV73" s="78"/>
      <c r="AW73" s="77">
        <f t="shared" si="22"/>
        <v>0</v>
      </c>
      <c r="AX73" s="78"/>
      <c r="AY73" s="77">
        <f t="shared" si="23"/>
        <v>0</v>
      </c>
      <c r="AZ73" s="78"/>
      <c r="BA73" s="77">
        <f t="shared" si="24"/>
        <v>0</v>
      </c>
      <c r="BB73" s="78"/>
      <c r="BC73" s="77">
        <f t="shared" si="25"/>
        <v>0</v>
      </c>
      <c r="BD73" s="78"/>
      <c r="BE73" s="77">
        <f t="shared" si="26"/>
        <v>0</v>
      </c>
      <c r="BF73" s="78"/>
      <c r="BG73" s="77">
        <f t="shared" si="27"/>
        <v>0</v>
      </c>
      <c r="BH73" s="78"/>
      <c r="BI73" s="77">
        <f t="shared" si="28"/>
        <v>0</v>
      </c>
      <c r="BJ73" s="78"/>
      <c r="BK73" s="77">
        <f t="shared" si="29"/>
        <v>0</v>
      </c>
      <c r="BL73" s="78"/>
      <c r="BM73" s="77">
        <f t="shared" si="30"/>
        <v>0</v>
      </c>
      <c r="BN73" s="78"/>
      <c r="BO73" s="77">
        <f t="shared" si="31"/>
        <v>0</v>
      </c>
      <c r="BP73" s="78"/>
      <c r="BQ73" s="77">
        <f t="shared" si="32"/>
        <v>0</v>
      </c>
      <c r="BR73" s="78"/>
      <c r="BS73" s="77">
        <f t="shared" si="33"/>
        <v>0</v>
      </c>
      <c r="BT73" s="78"/>
      <c r="BU73" s="77">
        <f t="shared" si="34"/>
        <v>0</v>
      </c>
      <c r="BV73" s="78"/>
      <c r="BW73" s="128">
        <f t="shared" si="35"/>
        <v>0</v>
      </c>
      <c r="BX73" s="78"/>
      <c r="BY73" s="128">
        <f t="shared" si="36"/>
        <v>0</v>
      </c>
      <c r="BZ73" s="78"/>
      <c r="CA73" s="128">
        <f t="shared" si="37"/>
        <v>0</v>
      </c>
      <c r="CB73" s="78"/>
      <c r="CC73" s="128">
        <f t="shared" si="38"/>
        <v>0</v>
      </c>
      <c r="CD73" s="78"/>
      <c r="CE73" s="128">
        <f t="shared" si="39"/>
        <v>0</v>
      </c>
      <c r="CF73" s="78"/>
      <c r="CG73" s="128"/>
      <c r="CH73" s="73">
        <f t="shared" si="40"/>
        <v>0</v>
      </c>
      <c r="CI73" s="74">
        <f t="shared" si="41"/>
        <v>0</v>
      </c>
      <c r="CJ73" s="75">
        <f t="shared" si="42"/>
        <v>2</v>
      </c>
      <c r="CK73" s="75">
        <f t="shared" si="43"/>
        <v>0</v>
      </c>
      <c r="CL73" s="5">
        <f t="shared" si="7"/>
        <v>0</v>
      </c>
      <c r="CM73" s="333">
        <f t="shared" si="44"/>
        <v>0</v>
      </c>
      <c r="CN73" s="334">
        <f t="shared" si="45"/>
        <v>0</v>
      </c>
      <c r="CO73" s="335"/>
      <c r="CP73" s="149">
        <f t="shared" si="46"/>
        <v>0</v>
      </c>
      <c r="CQ73" s="156">
        <f t="shared" si="47"/>
        <v>0</v>
      </c>
      <c r="CR73" s="168">
        <f t="shared" si="48"/>
        <v>0</v>
      </c>
      <c r="CS73" s="169">
        <f t="shared" si="49"/>
        <v>0</v>
      </c>
      <c r="CT73" s="162">
        <f t="shared" si="50"/>
        <v>0</v>
      </c>
      <c r="CU73" s="159">
        <f t="shared" si="51"/>
        <v>0</v>
      </c>
      <c r="CV73" s="175">
        <f t="shared" si="52"/>
        <v>0</v>
      </c>
      <c r="CW73" s="156">
        <f t="shared" si="53"/>
        <v>0</v>
      </c>
      <c r="CX73" s="322">
        <f>CR73</f>
        <v>0</v>
      </c>
      <c r="CY73" s="138">
        <f t="shared" si="55"/>
        <v>0</v>
      </c>
      <c r="CZ73" s="49"/>
      <c r="DA73" s="49"/>
      <c r="DB73" s="15"/>
      <c r="DI73" s="154" t="str">
        <f>CX65</f>
        <v>5) Reconocimiento de funciones gramaticales y usos ortográficos</v>
      </c>
    </row>
    <row r="74" spans="1:113" ht="12.75" customHeight="1" x14ac:dyDescent="0.2">
      <c r="A74" s="3"/>
      <c r="B74" s="5">
        <f t="shared" si="57"/>
        <v>6</v>
      </c>
      <c r="C74" s="401"/>
      <c r="D74" s="402"/>
      <c r="E74" s="16"/>
      <c r="F74" s="70"/>
      <c r="G74" s="71">
        <f t="shared" si="8"/>
        <v>0</v>
      </c>
      <c r="H74" s="70"/>
      <c r="I74" s="71">
        <f t="shared" si="9"/>
        <v>0</v>
      </c>
      <c r="J74" s="70"/>
      <c r="K74" s="71">
        <f t="shared" si="10"/>
        <v>0</v>
      </c>
      <c r="L74" s="70"/>
      <c r="M74" s="71">
        <f t="shared" si="11"/>
        <v>0</v>
      </c>
      <c r="N74" s="70"/>
      <c r="O74" s="71">
        <f t="shared" si="12"/>
        <v>0</v>
      </c>
      <c r="P74" s="70"/>
      <c r="Q74" s="71">
        <f t="shared" si="13"/>
        <v>0</v>
      </c>
      <c r="R74" s="70"/>
      <c r="S74" s="77">
        <f t="shared" si="14"/>
        <v>0</v>
      </c>
      <c r="T74" s="70"/>
      <c r="U74" s="77">
        <f t="shared" si="15"/>
        <v>0</v>
      </c>
      <c r="V74" s="70"/>
      <c r="W74" s="77">
        <f t="shared" si="16"/>
        <v>0</v>
      </c>
      <c r="X74" s="70"/>
      <c r="Y74" s="77">
        <f t="shared" ref="Y74:Y115" si="58">IF(X74=$X$66,$X$67,0)</f>
        <v>0</v>
      </c>
      <c r="Z74" s="72"/>
      <c r="AA74" s="77">
        <f t="shared" si="56"/>
        <v>0</v>
      </c>
      <c r="AB74" s="72"/>
      <c r="AC74" s="77">
        <f t="shared" si="2"/>
        <v>0</v>
      </c>
      <c r="AD74" s="72"/>
      <c r="AE74" s="77">
        <f t="shared" si="3"/>
        <v>0</v>
      </c>
      <c r="AF74" s="72"/>
      <c r="AG74" s="77">
        <f t="shared" si="4"/>
        <v>0</v>
      </c>
      <c r="AH74" s="72"/>
      <c r="AI74" s="77">
        <f t="shared" si="17"/>
        <v>0</v>
      </c>
      <c r="AJ74" s="72"/>
      <c r="AK74" s="77">
        <f t="shared" si="18"/>
        <v>0</v>
      </c>
      <c r="AL74" s="72"/>
      <c r="AM74" s="77">
        <f t="shared" si="5"/>
        <v>0</v>
      </c>
      <c r="AN74" s="70"/>
      <c r="AO74" s="77">
        <f t="shared" si="6"/>
        <v>0</v>
      </c>
      <c r="AP74" s="70"/>
      <c r="AQ74" s="77">
        <f t="shared" si="19"/>
        <v>0</v>
      </c>
      <c r="AR74" s="78"/>
      <c r="AS74" s="77">
        <f t="shared" si="20"/>
        <v>0</v>
      </c>
      <c r="AT74" s="78"/>
      <c r="AU74" s="77">
        <f t="shared" si="21"/>
        <v>0</v>
      </c>
      <c r="AV74" s="78"/>
      <c r="AW74" s="77">
        <f t="shared" si="22"/>
        <v>0</v>
      </c>
      <c r="AX74" s="78"/>
      <c r="AY74" s="77">
        <f t="shared" si="23"/>
        <v>0</v>
      </c>
      <c r="AZ74" s="78"/>
      <c r="BA74" s="77">
        <f t="shared" si="24"/>
        <v>0</v>
      </c>
      <c r="BB74" s="78"/>
      <c r="BC74" s="77">
        <f t="shared" si="25"/>
        <v>0</v>
      </c>
      <c r="BD74" s="78"/>
      <c r="BE74" s="77">
        <f t="shared" si="26"/>
        <v>0</v>
      </c>
      <c r="BF74" s="78"/>
      <c r="BG74" s="77">
        <f t="shared" si="27"/>
        <v>0</v>
      </c>
      <c r="BH74" s="78"/>
      <c r="BI74" s="77">
        <f t="shared" si="28"/>
        <v>0</v>
      </c>
      <c r="BJ74" s="78"/>
      <c r="BK74" s="77">
        <f t="shared" si="29"/>
        <v>0</v>
      </c>
      <c r="BL74" s="78"/>
      <c r="BM74" s="77">
        <f t="shared" si="30"/>
        <v>0</v>
      </c>
      <c r="BN74" s="78"/>
      <c r="BO74" s="77">
        <f t="shared" si="31"/>
        <v>0</v>
      </c>
      <c r="BP74" s="78"/>
      <c r="BQ74" s="77">
        <f t="shared" si="32"/>
        <v>0</v>
      </c>
      <c r="BR74" s="78"/>
      <c r="BS74" s="77">
        <f t="shared" si="33"/>
        <v>0</v>
      </c>
      <c r="BT74" s="78"/>
      <c r="BU74" s="77">
        <f t="shared" si="34"/>
        <v>0</v>
      </c>
      <c r="BV74" s="78"/>
      <c r="BW74" s="128">
        <f t="shared" si="35"/>
        <v>0</v>
      </c>
      <c r="BX74" s="78"/>
      <c r="BY74" s="128">
        <f t="shared" si="36"/>
        <v>0</v>
      </c>
      <c r="BZ74" s="78"/>
      <c r="CA74" s="128">
        <f t="shared" si="37"/>
        <v>0</v>
      </c>
      <c r="CB74" s="78"/>
      <c r="CC74" s="128">
        <f t="shared" si="38"/>
        <v>0</v>
      </c>
      <c r="CD74" s="78"/>
      <c r="CE74" s="128">
        <f t="shared" si="39"/>
        <v>0</v>
      </c>
      <c r="CF74" s="78"/>
      <c r="CG74" s="128"/>
      <c r="CH74" s="73">
        <f t="shared" si="40"/>
        <v>0</v>
      </c>
      <c r="CI74" s="74">
        <f t="shared" si="41"/>
        <v>0</v>
      </c>
      <c r="CJ74" s="75">
        <f t="shared" si="42"/>
        <v>2</v>
      </c>
      <c r="CK74" s="75">
        <f t="shared" si="43"/>
        <v>0</v>
      </c>
      <c r="CL74" s="5">
        <f t="shared" si="7"/>
        <v>0</v>
      </c>
      <c r="CM74" s="333">
        <f t="shared" si="44"/>
        <v>0</v>
      </c>
      <c r="CN74" s="334">
        <f t="shared" si="45"/>
        <v>0</v>
      </c>
      <c r="CO74" s="335"/>
      <c r="CP74" s="149">
        <f t="shared" si="46"/>
        <v>0</v>
      </c>
      <c r="CQ74" s="156">
        <f t="shared" si="47"/>
        <v>0</v>
      </c>
      <c r="CR74" s="168">
        <f t="shared" si="48"/>
        <v>0</v>
      </c>
      <c r="CS74" s="169">
        <f t="shared" si="49"/>
        <v>0</v>
      </c>
      <c r="CT74" s="162">
        <f t="shared" si="50"/>
        <v>0</v>
      </c>
      <c r="CU74" s="159">
        <f t="shared" si="51"/>
        <v>0</v>
      </c>
      <c r="CV74" s="175">
        <f t="shared" si="52"/>
        <v>0</v>
      </c>
      <c r="CW74" s="156">
        <f t="shared" si="53"/>
        <v>0</v>
      </c>
      <c r="CX74" s="322">
        <f t="shared" si="54"/>
        <v>0</v>
      </c>
      <c r="CY74" s="138">
        <f t="shared" si="55"/>
        <v>0</v>
      </c>
      <c r="CZ74" s="49"/>
      <c r="DA74" s="49"/>
      <c r="DB74" s="15"/>
    </row>
    <row r="75" spans="1:113" ht="12.75" customHeight="1" x14ac:dyDescent="0.2">
      <c r="A75" s="3"/>
      <c r="B75" s="5">
        <f t="shared" si="57"/>
        <v>7</v>
      </c>
      <c r="C75" s="401"/>
      <c r="D75" s="402"/>
      <c r="E75" s="16"/>
      <c r="F75" s="70"/>
      <c r="G75" s="71">
        <f t="shared" si="8"/>
        <v>0</v>
      </c>
      <c r="H75" s="70"/>
      <c r="I75" s="71">
        <f t="shared" si="9"/>
        <v>0</v>
      </c>
      <c r="J75" s="70"/>
      <c r="K75" s="71">
        <f t="shared" si="10"/>
        <v>0</v>
      </c>
      <c r="L75" s="70"/>
      <c r="M75" s="71">
        <f t="shared" si="11"/>
        <v>0</v>
      </c>
      <c r="N75" s="70"/>
      <c r="O75" s="71">
        <f t="shared" si="12"/>
        <v>0</v>
      </c>
      <c r="P75" s="70"/>
      <c r="Q75" s="71">
        <f t="shared" si="13"/>
        <v>0</v>
      </c>
      <c r="R75" s="70"/>
      <c r="S75" s="77">
        <f t="shared" si="14"/>
        <v>0</v>
      </c>
      <c r="T75" s="70"/>
      <c r="U75" s="77">
        <f t="shared" si="15"/>
        <v>0</v>
      </c>
      <c r="V75" s="70"/>
      <c r="W75" s="77">
        <f t="shared" si="16"/>
        <v>0</v>
      </c>
      <c r="X75" s="70"/>
      <c r="Y75" s="77">
        <f t="shared" si="58"/>
        <v>0</v>
      </c>
      <c r="Z75" s="72"/>
      <c r="AA75" s="77">
        <f t="shared" si="56"/>
        <v>0</v>
      </c>
      <c r="AB75" s="72"/>
      <c r="AC75" s="77">
        <f t="shared" si="2"/>
        <v>0</v>
      </c>
      <c r="AD75" s="72"/>
      <c r="AE75" s="77">
        <f t="shared" si="3"/>
        <v>0</v>
      </c>
      <c r="AF75" s="72"/>
      <c r="AG75" s="77">
        <f t="shared" si="4"/>
        <v>0</v>
      </c>
      <c r="AH75" s="72"/>
      <c r="AI75" s="77">
        <f t="shared" si="17"/>
        <v>0</v>
      </c>
      <c r="AJ75" s="72"/>
      <c r="AK75" s="77">
        <f t="shared" si="18"/>
        <v>0</v>
      </c>
      <c r="AL75" s="72"/>
      <c r="AM75" s="77">
        <f t="shared" si="5"/>
        <v>0</v>
      </c>
      <c r="AN75" s="70"/>
      <c r="AO75" s="77">
        <f t="shared" si="6"/>
        <v>0</v>
      </c>
      <c r="AP75" s="70"/>
      <c r="AQ75" s="77">
        <f t="shared" si="19"/>
        <v>0</v>
      </c>
      <c r="AR75" s="78"/>
      <c r="AS75" s="77">
        <f t="shared" si="20"/>
        <v>0</v>
      </c>
      <c r="AT75" s="78"/>
      <c r="AU75" s="77">
        <f t="shared" si="21"/>
        <v>0</v>
      </c>
      <c r="AV75" s="78"/>
      <c r="AW75" s="77">
        <f t="shared" si="22"/>
        <v>0</v>
      </c>
      <c r="AX75" s="78"/>
      <c r="AY75" s="77">
        <f t="shared" si="23"/>
        <v>0</v>
      </c>
      <c r="AZ75" s="78"/>
      <c r="BA75" s="77">
        <f t="shared" si="24"/>
        <v>0</v>
      </c>
      <c r="BB75" s="78"/>
      <c r="BC75" s="77">
        <f t="shared" si="25"/>
        <v>0</v>
      </c>
      <c r="BD75" s="78"/>
      <c r="BE75" s="77">
        <f t="shared" si="26"/>
        <v>0</v>
      </c>
      <c r="BF75" s="78"/>
      <c r="BG75" s="77">
        <f t="shared" si="27"/>
        <v>0</v>
      </c>
      <c r="BH75" s="78"/>
      <c r="BI75" s="77">
        <f t="shared" si="28"/>
        <v>0</v>
      </c>
      <c r="BJ75" s="78"/>
      <c r="BK75" s="77">
        <f t="shared" si="29"/>
        <v>0</v>
      </c>
      <c r="BL75" s="78"/>
      <c r="BM75" s="77">
        <f t="shared" si="30"/>
        <v>0</v>
      </c>
      <c r="BN75" s="78"/>
      <c r="BO75" s="77">
        <f t="shared" si="31"/>
        <v>0</v>
      </c>
      <c r="BP75" s="78"/>
      <c r="BQ75" s="77">
        <f t="shared" si="32"/>
        <v>0</v>
      </c>
      <c r="BR75" s="78"/>
      <c r="BS75" s="77">
        <f t="shared" si="33"/>
        <v>0</v>
      </c>
      <c r="BT75" s="78"/>
      <c r="BU75" s="77">
        <f t="shared" si="34"/>
        <v>0</v>
      </c>
      <c r="BV75" s="78"/>
      <c r="BW75" s="128">
        <f t="shared" si="35"/>
        <v>0</v>
      </c>
      <c r="BX75" s="78"/>
      <c r="BY75" s="128">
        <f t="shared" si="36"/>
        <v>0</v>
      </c>
      <c r="BZ75" s="78"/>
      <c r="CA75" s="128">
        <f t="shared" si="37"/>
        <v>0</v>
      </c>
      <c r="CB75" s="78"/>
      <c r="CC75" s="128">
        <f t="shared" si="38"/>
        <v>0</v>
      </c>
      <c r="CD75" s="78"/>
      <c r="CE75" s="128">
        <f t="shared" si="39"/>
        <v>0</v>
      </c>
      <c r="CF75" s="78"/>
      <c r="CG75" s="128"/>
      <c r="CH75" s="73">
        <f t="shared" si="40"/>
        <v>0</v>
      </c>
      <c r="CI75" s="74">
        <f t="shared" si="41"/>
        <v>0</v>
      </c>
      <c r="CJ75" s="75">
        <f t="shared" si="42"/>
        <v>2</v>
      </c>
      <c r="CK75" s="75">
        <f t="shared" si="43"/>
        <v>0</v>
      </c>
      <c r="CL75" s="5">
        <f t="shared" si="7"/>
        <v>0</v>
      </c>
      <c r="CM75" s="333">
        <f t="shared" si="44"/>
        <v>0</v>
      </c>
      <c r="CN75" s="334">
        <f t="shared" si="45"/>
        <v>0</v>
      </c>
      <c r="CO75" s="335"/>
      <c r="CP75" s="149">
        <f t="shared" si="46"/>
        <v>0</v>
      </c>
      <c r="CQ75" s="156">
        <f t="shared" si="47"/>
        <v>0</v>
      </c>
      <c r="CR75" s="168">
        <f t="shared" si="48"/>
        <v>0</v>
      </c>
      <c r="CS75" s="169">
        <f t="shared" si="49"/>
        <v>0</v>
      </c>
      <c r="CT75" s="162">
        <f t="shared" si="50"/>
        <v>0</v>
      </c>
      <c r="CU75" s="159">
        <f t="shared" si="51"/>
        <v>0</v>
      </c>
      <c r="CV75" s="175">
        <f t="shared" si="52"/>
        <v>0</v>
      </c>
      <c r="CW75" s="156">
        <f>IF($E$69:$E$115="P",IF(CV75&lt;=0.25,"B",IF(CV75&lt;=0.5,"MB",IF(CV75&lt;=0.75,"MA",IF(CV75&lt;=1,"A")))),0)</f>
        <v>0</v>
      </c>
      <c r="CX75" s="322">
        <f t="shared" si="54"/>
        <v>0</v>
      </c>
      <c r="CY75" s="138">
        <f t="shared" si="55"/>
        <v>0</v>
      </c>
      <c r="CZ75" s="49"/>
      <c r="DA75" s="49"/>
      <c r="DB75" s="15"/>
    </row>
    <row r="76" spans="1:113" ht="12.75" customHeight="1" x14ac:dyDescent="0.2">
      <c r="A76" s="3"/>
      <c r="B76" s="5">
        <f t="shared" si="57"/>
        <v>8</v>
      </c>
      <c r="C76" s="401"/>
      <c r="D76" s="402"/>
      <c r="E76" s="16"/>
      <c r="F76" s="70"/>
      <c r="G76" s="71">
        <f t="shared" si="8"/>
        <v>0</v>
      </c>
      <c r="H76" s="70"/>
      <c r="I76" s="71">
        <f t="shared" si="9"/>
        <v>0</v>
      </c>
      <c r="J76" s="70"/>
      <c r="K76" s="71">
        <f t="shared" si="10"/>
        <v>0</v>
      </c>
      <c r="L76" s="70"/>
      <c r="M76" s="71">
        <f t="shared" si="11"/>
        <v>0</v>
      </c>
      <c r="N76" s="70"/>
      <c r="O76" s="71">
        <f t="shared" si="12"/>
        <v>0</v>
      </c>
      <c r="P76" s="70"/>
      <c r="Q76" s="71">
        <f t="shared" si="13"/>
        <v>0</v>
      </c>
      <c r="R76" s="70"/>
      <c r="S76" s="77">
        <f t="shared" si="14"/>
        <v>0</v>
      </c>
      <c r="T76" s="70"/>
      <c r="U76" s="77">
        <f t="shared" si="15"/>
        <v>0</v>
      </c>
      <c r="V76" s="70"/>
      <c r="W76" s="77">
        <f t="shared" si="16"/>
        <v>0</v>
      </c>
      <c r="X76" s="70"/>
      <c r="Y76" s="77">
        <f t="shared" si="58"/>
        <v>0</v>
      </c>
      <c r="Z76" s="72"/>
      <c r="AA76" s="77">
        <f t="shared" si="56"/>
        <v>0</v>
      </c>
      <c r="AB76" s="72"/>
      <c r="AC76" s="77">
        <f t="shared" si="2"/>
        <v>0</v>
      </c>
      <c r="AD76" s="72"/>
      <c r="AE76" s="77">
        <f t="shared" si="3"/>
        <v>0</v>
      </c>
      <c r="AF76" s="72"/>
      <c r="AG76" s="77">
        <f t="shared" si="4"/>
        <v>0</v>
      </c>
      <c r="AH76" s="72"/>
      <c r="AI76" s="77">
        <f t="shared" si="17"/>
        <v>0</v>
      </c>
      <c r="AJ76" s="72"/>
      <c r="AK76" s="77">
        <f t="shared" si="18"/>
        <v>0</v>
      </c>
      <c r="AL76" s="72"/>
      <c r="AM76" s="77">
        <f t="shared" si="5"/>
        <v>0</v>
      </c>
      <c r="AN76" s="70"/>
      <c r="AO76" s="77">
        <f t="shared" si="6"/>
        <v>0</v>
      </c>
      <c r="AP76" s="70"/>
      <c r="AQ76" s="77">
        <f t="shared" si="19"/>
        <v>0</v>
      </c>
      <c r="AR76" s="78"/>
      <c r="AS76" s="77">
        <f t="shared" si="20"/>
        <v>0</v>
      </c>
      <c r="AT76" s="78"/>
      <c r="AU76" s="77">
        <f t="shared" si="21"/>
        <v>0</v>
      </c>
      <c r="AV76" s="78"/>
      <c r="AW76" s="77">
        <f t="shared" si="22"/>
        <v>0</v>
      </c>
      <c r="AX76" s="78"/>
      <c r="AY76" s="77">
        <f t="shared" si="23"/>
        <v>0</v>
      </c>
      <c r="AZ76" s="78"/>
      <c r="BA76" s="77">
        <f t="shared" si="24"/>
        <v>0</v>
      </c>
      <c r="BB76" s="78"/>
      <c r="BC76" s="77">
        <f t="shared" si="25"/>
        <v>0</v>
      </c>
      <c r="BD76" s="78"/>
      <c r="BE76" s="77">
        <f t="shared" si="26"/>
        <v>0</v>
      </c>
      <c r="BF76" s="78"/>
      <c r="BG76" s="77">
        <f t="shared" si="27"/>
        <v>0</v>
      </c>
      <c r="BH76" s="78"/>
      <c r="BI76" s="77">
        <f t="shared" si="28"/>
        <v>0</v>
      </c>
      <c r="BJ76" s="78"/>
      <c r="BK76" s="77">
        <f t="shared" si="29"/>
        <v>0</v>
      </c>
      <c r="BL76" s="78"/>
      <c r="BM76" s="77">
        <f t="shared" si="30"/>
        <v>0</v>
      </c>
      <c r="BN76" s="78"/>
      <c r="BO76" s="77">
        <f t="shared" si="31"/>
        <v>0</v>
      </c>
      <c r="BP76" s="78"/>
      <c r="BQ76" s="77">
        <f t="shared" si="32"/>
        <v>0</v>
      </c>
      <c r="BR76" s="78"/>
      <c r="BS76" s="77">
        <f t="shared" si="33"/>
        <v>0</v>
      </c>
      <c r="BT76" s="78"/>
      <c r="BU76" s="77">
        <f t="shared" si="34"/>
        <v>0</v>
      </c>
      <c r="BV76" s="78"/>
      <c r="BW76" s="128">
        <f t="shared" si="35"/>
        <v>0</v>
      </c>
      <c r="BX76" s="78"/>
      <c r="BY76" s="128">
        <f t="shared" si="36"/>
        <v>0</v>
      </c>
      <c r="BZ76" s="78"/>
      <c r="CA76" s="128">
        <f t="shared" si="37"/>
        <v>0</v>
      </c>
      <c r="CB76" s="78"/>
      <c r="CC76" s="128">
        <f t="shared" si="38"/>
        <v>0</v>
      </c>
      <c r="CD76" s="78"/>
      <c r="CE76" s="128">
        <f t="shared" si="39"/>
        <v>0</v>
      </c>
      <c r="CF76" s="78"/>
      <c r="CG76" s="128"/>
      <c r="CH76" s="73">
        <f t="shared" si="40"/>
        <v>0</v>
      </c>
      <c r="CI76" s="74">
        <f t="shared" si="41"/>
        <v>0</v>
      </c>
      <c r="CJ76" s="75">
        <f t="shared" si="42"/>
        <v>2</v>
      </c>
      <c r="CK76" s="75">
        <f t="shared" si="43"/>
        <v>0</v>
      </c>
      <c r="CL76" s="5">
        <f t="shared" si="7"/>
        <v>0</v>
      </c>
      <c r="CM76" s="333">
        <f t="shared" si="44"/>
        <v>0</v>
      </c>
      <c r="CN76" s="334">
        <f t="shared" si="45"/>
        <v>0</v>
      </c>
      <c r="CO76" s="335"/>
      <c r="CP76" s="149">
        <f t="shared" si="46"/>
        <v>0</v>
      </c>
      <c r="CQ76" s="156">
        <f t="shared" si="47"/>
        <v>0</v>
      </c>
      <c r="CR76" s="168">
        <f t="shared" si="48"/>
        <v>0</v>
      </c>
      <c r="CS76" s="169">
        <f t="shared" si="49"/>
        <v>0</v>
      </c>
      <c r="CT76" s="162">
        <f t="shared" si="50"/>
        <v>0</v>
      </c>
      <c r="CU76" s="159">
        <f t="shared" si="51"/>
        <v>0</v>
      </c>
      <c r="CV76" s="175">
        <f t="shared" si="52"/>
        <v>0</v>
      </c>
      <c r="CW76" s="156">
        <f t="shared" si="53"/>
        <v>0</v>
      </c>
      <c r="CX76" s="322">
        <f t="shared" si="54"/>
        <v>0</v>
      </c>
      <c r="CY76" s="138">
        <f t="shared" si="55"/>
        <v>0</v>
      </c>
      <c r="CZ76" s="49"/>
      <c r="DA76" s="49"/>
      <c r="DB76" s="15"/>
    </row>
    <row r="77" spans="1:113" ht="12.75" customHeight="1" x14ac:dyDescent="0.2">
      <c r="A77" s="3"/>
      <c r="B77" s="5">
        <f t="shared" si="57"/>
        <v>9</v>
      </c>
      <c r="C77" s="401"/>
      <c r="D77" s="402"/>
      <c r="E77" s="16"/>
      <c r="F77" s="70"/>
      <c r="G77" s="71">
        <f t="shared" si="8"/>
        <v>0</v>
      </c>
      <c r="H77" s="70"/>
      <c r="I77" s="71">
        <f t="shared" si="9"/>
        <v>0</v>
      </c>
      <c r="J77" s="70"/>
      <c r="K77" s="71">
        <f t="shared" si="10"/>
        <v>0</v>
      </c>
      <c r="L77" s="70"/>
      <c r="M77" s="71">
        <f t="shared" si="11"/>
        <v>0</v>
      </c>
      <c r="N77" s="70"/>
      <c r="O77" s="71">
        <f t="shared" si="12"/>
        <v>0</v>
      </c>
      <c r="P77" s="70"/>
      <c r="Q77" s="71">
        <f t="shared" si="13"/>
        <v>0</v>
      </c>
      <c r="R77" s="70"/>
      <c r="S77" s="77">
        <f t="shared" si="14"/>
        <v>0</v>
      </c>
      <c r="T77" s="70"/>
      <c r="U77" s="77">
        <f t="shared" si="15"/>
        <v>0</v>
      </c>
      <c r="V77" s="70"/>
      <c r="W77" s="77">
        <f t="shared" si="16"/>
        <v>0</v>
      </c>
      <c r="X77" s="70"/>
      <c r="Y77" s="77">
        <f t="shared" si="58"/>
        <v>0</v>
      </c>
      <c r="Z77" s="72"/>
      <c r="AA77" s="77">
        <f t="shared" si="56"/>
        <v>0</v>
      </c>
      <c r="AB77" s="72"/>
      <c r="AC77" s="77">
        <f t="shared" si="2"/>
        <v>0</v>
      </c>
      <c r="AD77" s="72"/>
      <c r="AE77" s="77">
        <f t="shared" si="3"/>
        <v>0</v>
      </c>
      <c r="AF77" s="72"/>
      <c r="AG77" s="77">
        <f t="shared" si="4"/>
        <v>0</v>
      </c>
      <c r="AH77" s="72"/>
      <c r="AI77" s="77">
        <f t="shared" si="17"/>
        <v>0</v>
      </c>
      <c r="AJ77" s="72"/>
      <c r="AK77" s="77">
        <f t="shared" si="18"/>
        <v>0</v>
      </c>
      <c r="AL77" s="72"/>
      <c r="AM77" s="77">
        <f t="shared" si="5"/>
        <v>0</v>
      </c>
      <c r="AN77" s="70"/>
      <c r="AO77" s="77">
        <f t="shared" si="6"/>
        <v>0</v>
      </c>
      <c r="AP77" s="70"/>
      <c r="AQ77" s="77">
        <f t="shared" si="19"/>
        <v>0</v>
      </c>
      <c r="AR77" s="78"/>
      <c r="AS77" s="77">
        <f t="shared" si="20"/>
        <v>0</v>
      </c>
      <c r="AT77" s="78"/>
      <c r="AU77" s="77">
        <f t="shared" si="21"/>
        <v>0</v>
      </c>
      <c r="AV77" s="78"/>
      <c r="AW77" s="77">
        <f t="shared" si="22"/>
        <v>0</v>
      </c>
      <c r="AX77" s="78"/>
      <c r="AY77" s="77">
        <f t="shared" si="23"/>
        <v>0</v>
      </c>
      <c r="AZ77" s="78"/>
      <c r="BA77" s="77">
        <f t="shared" si="24"/>
        <v>0</v>
      </c>
      <c r="BB77" s="78"/>
      <c r="BC77" s="77">
        <f t="shared" si="25"/>
        <v>0</v>
      </c>
      <c r="BD77" s="78"/>
      <c r="BE77" s="77">
        <f t="shared" si="26"/>
        <v>0</v>
      </c>
      <c r="BF77" s="78"/>
      <c r="BG77" s="77">
        <f t="shared" si="27"/>
        <v>0</v>
      </c>
      <c r="BH77" s="78"/>
      <c r="BI77" s="77">
        <f t="shared" si="28"/>
        <v>0</v>
      </c>
      <c r="BJ77" s="78"/>
      <c r="BK77" s="77">
        <f t="shared" si="29"/>
        <v>0</v>
      </c>
      <c r="BL77" s="78"/>
      <c r="BM77" s="77">
        <f t="shared" si="30"/>
        <v>0</v>
      </c>
      <c r="BN77" s="78"/>
      <c r="BO77" s="77">
        <f t="shared" si="31"/>
        <v>0</v>
      </c>
      <c r="BP77" s="78"/>
      <c r="BQ77" s="77">
        <f t="shared" si="32"/>
        <v>0</v>
      </c>
      <c r="BR77" s="78"/>
      <c r="BS77" s="77">
        <f t="shared" si="33"/>
        <v>0</v>
      </c>
      <c r="BT77" s="78"/>
      <c r="BU77" s="77">
        <f t="shared" si="34"/>
        <v>0</v>
      </c>
      <c r="BV77" s="78"/>
      <c r="BW77" s="128">
        <f t="shared" si="35"/>
        <v>0</v>
      </c>
      <c r="BX77" s="78"/>
      <c r="BY77" s="128">
        <f t="shared" si="36"/>
        <v>0</v>
      </c>
      <c r="BZ77" s="78"/>
      <c r="CA77" s="128">
        <f t="shared" si="37"/>
        <v>0</v>
      </c>
      <c r="CB77" s="78"/>
      <c r="CC77" s="128">
        <f t="shared" si="38"/>
        <v>0</v>
      </c>
      <c r="CD77" s="78"/>
      <c r="CE77" s="128">
        <f t="shared" si="39"/>
        <v>0</v>
      </c>
      <c r="CF77" s="78"/>
      <c r="CG77" s="128"/>
      <c r="CH77" s="73">
        <f t="shared" si="40"/>
        <v>0</v>
      </c>
      <c r="CI77" s="74">
        <f t="shared" si="41"/>
        <v>0</v>
      </c>
      <c r="CJ77" s="75">
        <f t="shared" si="42"/>
        <v>2</v>
      </c>
      <c r="CK77" s="75">
        <f t="shared" si="43"/>
        <v>0</v>
      </c>
      <c r="CL77" s="5">
        <f t="shared" si="7"/>
        <v>0</v>
      </c>
      <c r="CM77" s="333">
        <f t="shared" si="44"/>
        <v>0</v>
      </c>
      <c r="CN77" s="334">
        <f t="shared" si="45"/>
        <v>0</v>
      </c>
      <c r="CO77" s="335"/>
      <c r="CP77" s="149">
        <f t="shared" si="46"/>
        <v>0</v>
      </c>
      <c r="CQ77" s="156">
        <f t="shared" si="47"/>
        <v>0</v>
      </c>
      <c r="CR77" s="168">
        <f t="shared" si="48"/>
        <v>0</v>
      </c>
      <c r="CS77" s="169">
        <f t="shared" si="49"/>
        <v>0</v>
      </c>
      <c r="CT77" s="162">
        <f t="shared" si="50"/>
        <v>0</v>
      </c>
      <c r="CU77" s="159">
        <f>IF($E$69:$E$115="P",IF(CT77&lt;=0.25,"B",IF(CT77&lt;=0.5,"MB",IF(CT77&lt;=0.75,"MA",IF(CT77&lt;=1,"A")))),0)</f>
        <v>0</v>
      </c>
      <c r="CV77" s="175">
        <f t="shared" si="52"/>
        <v>0</v>
      </c>
      <c r="CW77" s="156">
        <f t="shared" si="53"/>
        <v>0</v>
      </c>
      <c r="CX77" s="322">
        <f>CR77</f>
        <v>0</v>
      </c>
      <c r="CY77" s="138">
        <f t="shared" si="55"/>
        <v>0</v>
      </c>
      <c r="CZ77" s="49"/>
      <c r="DA77" s="49"/>
      <c r="DB77" s="15"/>
    </row>
    <row r="78" spans="1:113" ht="12.75" customHeight="1" x14ac:dyDescent="0.2">
      <c r="A78" s="3"/>
      <c r="B78" s="5">
        <f t="shared" si="57"/>
        <v>10</v>
      </c>
      <c r="C78" s="401"/>
      <c r="D78" s="402"/>
      <c r="E78" s="16"/>
      <c r="F78" s="70"/>
      <c r="G78" s="71">
        <f t="shared" si="8"/>
        <v>0</v>
      </c>
      <c r="H78" s="70"/>
      <c r="I78" s="71">
        <f t="shared" si="9"/>
        <v>0</v>
      </c>
      <c r="J78" s="70"/>
      <c r="K78" s="71">
        <f t="shared" si="10"/>
        <v>0</v>
      </c>
      <c r="L78" s="70"/>
      <c r="M78" s="71">
        <f t="shared" si="11"/>
        <v>0</v>
      </c>
      <c r="N78" s="70"/>
      <c r="O78" s="71">
        <f t="shared" si="12"/>
        <v>0</v>
      </c>
      <c r="P78" s="70"/>
      <c r="Q78" s="71">
        <f t="shared" si="13"/>
        <v>0</v>
      </c>
      <c r="R78" s="70"/>
      <c r="S78" s="77">
        <f t="shared" si="14"/>
        <v>0</v>
      </c>
      <c r="T78" s="70"/>
      <c r="U78" s="77">
        <f t="shared" si="15"/>
        <v>0</v>
      </c>
      <c r="V78" s="70"/>
      <c r="W78" s="77">
        <f t="shared" si="16"/>
        <v>0</v>
      </c>
      <c r="X78" s="70"/>
      <c r="Y78" s="77">
        <f t="shared" si="58"/>
        <v>0</v>
      </c>
      <c r="Z78" s="72"/>
      <c r="AA78" s="77">
        <f t="shared" si="56"/>
        <v>0</v>
      </c>
      <c r="AB78" s="72"/>
      <c r="AC78" s="77">
        <f t="shared" si="2"/>
        <v>0</v>
      </c>
      <c r="AD78" s="72"/>
      <c r="AE78" s="77">
        <f t="shared" si="3"/>
        <v>0</v>
      </c>
      <c r="AF78" s="72"/>
      <c r="AG78" s="77">
        <f t="shared" si="4"/>
        <v>0</v>
      </c>
      <c r="AH78" s="72"/>
      <c r="AI78" s="77">
        <f t="shared" si="17"/>
        <v>0</v>
      </c>
      <c r="AJ78" s="72"/>
      <c r="AK78" s="77">
        <f t="shared" si="18"/>
        <v>0</v>
      </c>
      <c r="AL78" s="72"/>
      <c r="AM78" s="77">
        <f t="shared" si="5"/>
        <v>0</v>
      </c>
      <c r="AN78" s="70"/>
      <c r="AO78" s="77">
        <f t="shared" si="6"/>
        <v>0</v>
      </c>
      <c r="AP78" s="70"/>
      <c r="AQ78" s="77">
        <f t="shared" si="19"/>
        <v>0</v>
      </c>
      <c r="AR78" s="78"/>
      <c r="AS78" s="77">
        <f t="shared" si="20"/>
        <v>0</v>
      </c>
      <c r="AT78" s="78"/>
      <c r="AU78" s="77">
        <f t="shared" si="21"/>
        <v>0</v>
      </c>
      <c r="AV78" s="78"/>
      <c r="AW78" s="77">
        <f t="shared" si="22"/>
        <v>0</v>
      </c>
      <c r="AX78" s="78"/>
      <c r="AY78" s="77">
        <f t="shared" si="23"/>
        <v>0</v>
      </c>
      <c r="AZ78" s="78"/>
      <c r="BA78" s="77">
        <f t="shared" si="24"/>
        <v>0</v>
      </c>
      <c r="BB78" s="78"/>
      <c r="BC78" s="77">
        <f t="shared" si="25"/>
        <v>0</v>
      </c>
      <c r="BD78" s="78"/>
      <c r="BE78" s="77">
        <f t="shared" si="26"/>
        <v>0</v>
      </c>
      <c r="BF78" s="78"/>
      <c r="BG78" s="77">
        <f t="shared" si="27"/>
        <v>0</v>
      </c>
      <c r="BH78" s="78"/>
      <c r="BI78" s="77">
        <f t="shared" si="28"/>
        <v>0</v>
      </c>
      <c r="BJ78" s="78"/>
      <c r="BK78" s="77">
        <f t="shared" si="29"/>
        <v>0</v>
      </c>
      <c r="BL78" s="78"/>
      <c r="BM78" s="77">
        <f t="shared" si="30"/>
        <v>0</v>
      </c>
      <c r="BN78" s="78"/>
      <c r="BO78" s="77">
        <f t="shared" si="31"/>
        <v>0</v>
      </c>
      <c r="BP78" s="78"/>
      <c r="BQ78" s="77">
        <f t="shared" si="32"/>
        <v>0</v>
      </c>
      <c r="BR78" s="78"/>
      <c r="BS78" s="77">
        <f t="shared" si="33"/>
        <v>0</v>
      </c>
      <c r="BT78" s="78"/>
      <c r="BU78" s="77">
        <f t="shared" si="34"/>
        <v>0</v>
      </c>
      <c r="BV78" s="78"/>
      <c r="BW78" s="128">
        <f t="shared" si="35"/>
        <v>0</v>
      </c>
      <c r="BX78" s="78"/>
      <c r="BY78" s="128">
        <f t="shared" si="36"/>
        <v>0</v>
      </c>
      <c r="BZ78" s="78"/>
      <c r="CA78" s="128">
        <f t="shared" si="37"/>
        <v>0</v>
      </c>
      <c r="CB78" s="78"/>
      <c r="CC78" s="128">
        <f t="shared" si="38"/>
        <v>0</v>
      </c>
      <c r="CD78" s="78"/>
      <c r="CE78" s="128">
        <f t="shared" si="39"/>
        <v>0</v>
      </c>
      <c r="CF78" s="78"/>
      <c r="CG78" s="128"/>
      <c r="CH78" s="73">
        <f t="shared" si="40"/>
        <v>0</v>
      </c>
      <c r="CI78" s="74">
        <f t="shared" si="41"/>
        <v>0</v>
      </c>
      <c r="CJ78" s="75">
        <f t="shared" si="42"/>
        <v>2</v>
      </c>
      <c r="CK78" s="75">
        <f t="shared" si="43"/>
        <v>0</v>
      </c>
      <c r="CL78" s="5">
        <f t="shared" si="7"/>
        <v>0</v>
      </c>
      <c r="CM78" s="333">
        <f t="shared" si="44"/>
        <v>0</v>
      </c>
      <c r="CN78" s="334">
        <f t="shared" si="45"/>
        <v>0</v>
      </c>
      <c r="CO78" s="335"/>
      <c r="CP78" s="149">
        <f t="shared" si="46"/>
        <v>0</v>
      </c>
      <c r="CQ78" s="156">
        <f t="shared" si="47"/>
        <v>0</v>
      </c>
      <c r="CR78" s="168">
        <f t="shared" si="48"/>
        <v>0</v>
      </c>
      <c r="CS78" s="169">
        <f t="shared" si="49"/>
        <v>0</v>
      </c>
      <c r="CT78" s="162">
        <f t="shared" si="50"/>
        <v>0</v>
      </c>
      <c r="CU78" s="159">
        <f t="shared" si="51"/>
        <v>0</v>
      </c>
      <c r="CV78" s="175">
        <f t="shared" si="52"/>
        <v>0</v>
      </c>
      <c r="CW78" s="156">
        <f t="shared" si="53"/>
        <v>0</v>
      </c>
      <c r="CX78" s="322">
        <f t="shared" si="54"/>
        <v>0</v>
      </c>
      <c r="CY78" s="138">
        <f t="shared" si="55"/>
        <v>0</v>
      </c>
      <c r="CZ78" s="49"/>
      <c r="DA78" s="49"/>
      <c r="DB78" s="15"/>
    </row>
    <row r="79" spans="1:113" ht="12.75" customHeight="1" x14ac:dyDescent="0.2">
      <c r="A79" s="3"/>
      <c r="B79" s="5">
        <f t="shared" si="57"/>
        <v>11</v>
      </c>
      <c r="C79" s="401"/>
      <c r="D79" s="402"/>
      <c r="E79" s="16"/>
      <c r="F79" s="70"/>
      <c r="G79" s="71">
        <f t="shared" si="8"/>
        <v>0</v>
      </c>
      <c r="H79" s="70"/>
      <c r="I79" s="71">
        <f t="shared" si="9"/>
        <v>0</v>
      </c>
      <c r="J79" s="70"/>
      <c r="K79" s="71">
        <f t="shared" si="10"/>
        <v>0</v>
      </c>
      <c r="L79" s="70"/>
      <c r="M79" s="71">
        <f t="shared" si="11"/>
        <v>0</v>
      </c>
      <c r="N79" s="70"/>
      <c r="O79" s="71">
        <f t="shared" si="12"/>
        <v>0</v>
      </c>
      <c r="P79" s="70"/>
      <c r="Q79" s="71">
        <f t="shared" si="13"/>
        <v>0</v>
      </c>
      <c r="R79" s="70"/>
      <c r="S79" s="77">
        <f t="shared" si="14"/>
        <v>0</v>
      </c>
      <c r="T79" s="70"/>
      <c r="U79" s="77">
        <f t="shared" si="15"/>
        <v>0</v>
      </c>
      <c r="V79" s="70"/>
      <c r="W79" s="77">
        <f t="shared" si="16"/>
        <v>0</v>
      </c>
      <c r="X79" s="70"/>
      <c r="Y79" s="77">
        <f t="shared" si="58"/>
        <v>0</v>
      </c>
      <c r="Z79" s="72"/>
      <c r="AA79" s="77">
        <f t="shared" si="56"/>
        <v>0</v>
      </c>
      <c r="AB79" s="72"/>
      <c r="AC79" s="77">
        <f t="shared" si="2"/>
        <v>0</v>
      </c>
      <c r="AD79" s="72"/>
      <c r="AE79" s="77">
        <f t="shared" si="3"/>
        <v>0</v>
      </c>
      <c r="AF79" s="72"/>
      <c r="AG79" s="77">
        <f t="shared" si="4"/>
        <v>0</v>
      </c>
      <c r="AH79" s="72"/>
      <c r="AI79" s="77">
        <f t="shared" si="17"/>
        <v>0</v>
      </c>
      <c r="AJ79" s="72"/>
      <c r="AK79" s="77">
        <f t="shared" si="18"/>
        <v>0</v>
      </c>
      <c r="AL79" s="72"/>
      <c r="AM79" s="77">
        <f t="shared" si="5"/>
        <v>0</v>
      </c>
      <c r="AN79" s="70"/>
      <c r="AO79" s="77">
        <f t="shared" si="6"/>
        <v>0</v>
      </c>
      <c r="AP79" s="70"/>
      <c r="AQ79" s="77">
        <f t="shared" si="19"/>
        <v>0</v>
      </c>
      <c r="AR79" s="78"/>
      <c r="AS79" s="77">
        <f t="shared" si="20"/>
        <v>0</v>
      </c>
      <c r="AT79" s="78"/>
      <c r="AU79" s="77">
        <f t="shared" si="21"/>
        <v>0</v>
      </c>
      <c r="AV79" s="78"/>
      <c r="AW79" s="77">
        <f t="shared" si="22"/>
        <v>0</v>
      </c>
      <c r="AX79" s="78"/>
      <c r="AY79" s="77">
        <f t="shared" si="23"/>
        <v>0</v>
      </c>
      <c r="AZ79" s="78"/>
      <c r="BA79" s="77">
        <f t="shared" si="24"/>
        <v>0</v>
      </c>
      <c r="BB79" s="78"/>
      <c r="BC79" s="77">
        <f t="shared" si="25"/>
        <v>0</v>
      </c>
      <c r="BD79" s="78"/>
      <c r="BE79" s="77">
        <f t="shared" si="26"/>
        <v>0</v>
      </c>
      <c r="BF79" s="78"/>
      <c r="BG79" s="77">
        <f t="shared" si="27"/>
        <v>0</v>
      </c>
      <c r="BH79" s="78"/>
      <c r="BI79" s="77">
        <f t="shared" si="28"/>
        <v>0</v>
      </c>
      <c r="BJ79" s="78"/>
      <c r="BK79" s="77">
        <f t="shared" si="29"/>
        <v>0</v>
      </c>
      <c r="BL79" s="78"/>
      <c r="BM79" s="77">
        <f t="shared" si="30"/>
        <v>0</v>
      </c>
      <c r="BN79" s="78"/>
      <c r="BO79" s="77">
        <f t="shared" si="31"/>
        <v>0</v>
      </c>
      <c r="BP79" s="78"/>
      <c r="BQ79" s="77">
        <f t="shared" si="32"/>
        <v>0</v>
      </c>
      <c r="BR79" s="78"/>
      <c r="BS79" s="77">
        <f t="shared" si="33"/>
        <v>0</v>
      </c>
      <c r="BT79" s="78"/>
      <c r="BU79" s="77">
        <f t="shared" si="34"/>
        <v>0</v>
      </c>
      <c r="BV79" s="78"/>
      <c r="BW79" s="128">
        <f t="shared" si="35"/>
        <v>0</v>
      </c>
      <c r="BX79" s="78"/>
      <c r="BY79" s="128">
        <f t="shared" si="36"/>
        <v>0</v>
      </c>
      <c r="BZ79" s="78"/>
      <c r="CA79" s="128">
        <f t="shared" si="37"/>
        <v>0</v>
      </c>
      <c r="CB79" s="78"/>
      <c r="CC79" s="128">
        <f t="shared" si="38"/>
        <v>0</v>
      </c>
      <c r="CD79" s="78"/>
      <c r="CE79" s="128">
        <f t="shared" si="39"/>
        <v>0</v>
      </c>
      <c r="CF79" s="78"/>
      <c r="CG79" s="128"/>
      <c r="CH79" s="73">
        <f t="shared" si="40"/>
        <v>0</v>
      </c>
      <c r="CI79" s="74">
        <f t="shared" si="41"/>
        <v>0</v>
      </c>
      <c r="CJ79" s="75">
        <f t="shared" si="42"/>
        <v>2</v>
      </c>
      <c r="CK79" s="75">
        <f t="shared" si="43"/>
        <v>0</v>
      </c>
      <c r="CL79" s="5">
        <f t="shared" si="7"/>
        <v>0</v>
      </c>
      <c r="CM79" s="333">
        <f t="shared" si="44"/>
        <v>0</v>
      </c>
      <c r="CN79" s="334">
        <f t="shared" si="45"/>
        <v>0</v>
      </c>
      <c r="CO79" s="335"/>
      <c r="CP79" s="149">
        <f t="shared" si="46"/>
        <v>0</v>
      </c>
      <c r="CQ79" s="156">
        <f>IF($E$69:$E$115="P",IF(CP79&lt;=0.25,"B",IF(CP79&lt;=0.5,"MB",IF(CP79&lt;=0.75,"MA",IF(CP79&lt;=1,"A")))),0)</f>
        <v>0</v>
      </c>
      <c r="CR79" s="168">
        <f t="shared" si="48"/>
        <v>0</v>
      </c>
      <c r="CS79" s="169">
        <f t="shared" si="49"/>
        <v>0</v>
      </c>
      <c r="CT79" s="162">
        <f t="shared" si="50"/>
        <v>0</v>
      </c>
      <c r="CU79" s="159">
        <f t="shared" si="51"/>
        <v>0</v>
      </c>
      <c r="CV79" s="175">
        <f t="shared" si="52"/>
        <v>0</v>
      </c>
      <c r="CW79" s="156">
        <f t="shared" si="53"/>
        <v>0</v>
      </c>
      <c r="CX79" s="322">
        <f t="shared" si="54"/>
        <v>0</v>
      </c>
      <c r="CY79" s="138">
        <f t="shared" si="55"/>
        <v>0</v>
      </c>
      <c r="CZ79" s="49"/>
      <c r="DA79" s="49"/>
      <c r="DB79" s="15"/>
    </row>
    <row r="80" spans="1:113" ht="12.75" customHeight="1" x14ac:dyDescent="0.2">
      <c r="A80" s="3"/>
      <c r="B80" s="5">
        <f t="shared" si="57"/>
        <v>12</v>
      </c>
      <c r="C80" s="401"/>
      <c r="D80" s="402"/>
      <c r="E80" s="16"/>
      <c r="F80" s="70"/>
      <c r="G80" s="71">
        <f t="shared" si="8"/>
        <v>0</v>
      </c>
      <c r="H80" s="70"/>
      <c r="I80" s="71">
        <f t="shared" si="9"/>
        <v>0</v>
      </c>
      <c r="J80" s="70"/>
      <c r="K80" s="71">
        <f t="shared" si="10"/>
        <v>0</v>
      </c>
      <c r="L80" s="70"/>
      <c r="M80" s="71">
        <f t="shared" si="11"/>
        <v>0</v>
      </c>
      <c r="N80" s="70"/>
      <c r="O80" s="71">
        <f t="shared" si="12"/>
        <v>0</v>
      </c>
      <c r="P80" s="70"/>
      <c r="Q80" s="71">
        <f t="shared" si="13"/>
        <v>0</v>
      </c>
      <c r="R80" s="70"/>
      <c r="S80" s="77">
        <f t="shared" si="14"/>
        <v>0</v>
      </c>
      <c r="T80" s="70"/>
      <c r="U80" s="77">
        <f t="shared" si="15"/>
        <v>0</v>
      </c>
      <c r="V80" s="70"/>
      <c r="W80" s="77">
        <f t="shared" si="16"/>
        <v>0</v>
      </c>
      <c r="X80" s="70"/>
      <c r="Y80" s="77">
        <f t="shared" si="58"/>
        <v>0</v>
      </c>
      <c r="Z80" s="72"/>
      <c r="AA80" s="77">
        <f t="shared" si="56"/>
        <v>0</v>
      </c>
      <c r="AB80" s="72"/>
      <c r="AC80" s="77">
        <f t="shared" si="2"/>
        <v>0</v>
      </c>
      <c r="AD80" s="72"/>
      <c r="AE80" s="77">
        <f t="shared" si="3"/>
        <v>0</v>
      </c>
      <c r="AF80" s="72"/>
      <c r="AG80" s="77">
        <f t="shared" si="4"/>
        <v>0</v>
      </c>
      <c r="AH80" s="72"/>
      <c r="AI80" s="77">
        <f t="shared" si="17"/>
        <v>0</v>
      </c>
      <c r="AJ80" s="72"/>
      <c r="AK80" s="77">
        <f t="shared" si="18"/>
        <v>0</v>
      </c>
      <c r="AL80" s="72"/>
      <c r="AM80" s="77">
        <f t="shared" si="5"/>
        <v>0</v>
      </c>
      <c r="AN80" s="70"/>
      <c r="AO80" s="77">
        <f t="shared" si="6"/>
        <v>0</v>
      </c>
      <c r="AP80" s="70"/>
      <c r="AQ80" s="77">
        <f t="shared" si="19"/>
        <v>0</v>
      </c>
      <c r="AR80" s="78"/>
      <c r="AS80" s="77">
        <f t="shared" si="20"/>
        <v>0</v>
      </c>
      <c r="AT80" s="78"/>
      <c r="AU80" s="77">
        <f t="shared" si="21"/>
        <v>0</v>
      </c>
      <c r="AV80" s="78"/>
      <c r="AW80" s="77">
        <f t="shared" si="22"/>
        <v>0</v>
      </c>
      <c r="AX80" s="78"/>
      <c r="AY80" s="77">
        <f t="shared" si="23"/>
        <v>0</v>
      </c>
      <c r="AZ80" s="78"/>
      <c r="BA80" s="77">
        <f t="shared" si="24"/>
        <v>0</v>
      </c>
      <c r="BB80" s="78"/>
      <c r="BC80" s="77">
        <f t="shared" si="25"/>
        <v>0</v>
      </c>
      <c r="BD80" s="78"/>
      <c r="BE80" s="77">
        <f t="shared" si="26"/>
        <v>0</v>
      </c>
      <c r="BF80" s="78"/>
      <c r="BG80" s="77">
        <f t="shared" si="27"/>
        <v>0</v>
      </c>
      <c r="BH80" s="78"/>
      <c r="BI80" s="77">
        <f t="shared" si="28"/>
        <v>0</v>
      </c>
      <c r="BJ80" s="78"/>
      <c r="BK80" s="77">
        <f t="shared" si="29"/>
        <v>0</v>
      </c>
      <c r="BL80" s="78"/>
      <c r="BM80" s="77">
        <f t="shared" si="30"/>
        <v>0</v>
      </c>
      <c r="BN80" s="78"/>
      <c r="BO80" s="77">
        <f t="shared" si="31"/>
        <v>0</v>
      </c>
      <c r="BP80" s="78"/>
      <c r="BQ80" s="77">
        <f t="shared" si="32"/>
        <v>0</v>
      </c>
      <c r="BR80" s="78"/>
      <c r="BS80" s="77">
        <f t="shared" si="33"/>
        <v>0</v>
      </c>
      <c r="BT80" s="78"/>
      <c r="BU80" s="77">
        <f t="shared" si="34"/>
        <v>0</v>
      </c>
      <c r="BV80" s="78"/>
      <c r="BW80" s="128">
        <f t="shared" si="35"/>
        <v>0</v>
      </c>
      <c r="BX80" s="78"/>
      <c r="BY80" s="128">
        <f t="shared" si="36"/>
        <v>0</v>
      </c>
      <c r="BZ80" s="78"/>
      <c r="CA80" s="128">
        <f t="shared" si="37"/>
        <v>0</v>
      </c>
      <c r="CB80" s="78"/>
      <c r="CC80" s="128">
        <f t="shared" si="38"/>
        <v>0</v>
      </c>
      <c r="CD80" s="78"/>
      <c r="CE80" s="128">
        <f t="shared" si="39"/>
        <v>0</v>
      </c>
      <c r="CF80" s="78"/>
      <c r="CG80" s="128"/>
      <c r="CH80" s="73">
        <f t="shared" si="40"/>
        <v>0</v>
      </c>
      <c r="CI80" s="74">
        <f t="shared" si="41"/>
        <v>0</v>
      </c>
      <c r="CJ80" s="75">
        <f t="shared" si="42"/>
        <v>2</v>
      </c>
      <c r="CK80" s="75">
        <f t="shared" si="43"/>
        <v>0</v>
      </c>
      <c r="CL80" s="5">
        <f t="shared" si="7"/>
        <v>0</v>
      </c>
      <c r="CM80" s="333">
        <f t="shared" si="44"/>
        <v>0</v>
      </c>
      <c r="CN80" s="334">
        <f t="shared" si="45"/>
        <v>0</v>
      </c>
      <c r="CO80" s="335"/>
      <c r="CP80" s="149">
        <f t="shared" si="46"/>
        <v>0</v>
      </c>
      <c r="CQ80" s="156">
        <f t="shared" si="47"/>
        <v>0</v>
      </c>
      <c r="CR80" s="168">
        <f t="shared" si="48"/>
        <v>0</v>
      </c>
      <c r="CS80" s="169">
        <f t="shared" si="49"/>
        <v>0</v>
      </c>
      <c r="CT80" s="162">
        <f t="shared" si="50"/>
        <v>0</v>
      </c>
      <c r="CU80" s="159">
        <f t="shared" si="51"/>
        <v>0</v>
      </c>
      <c r="CV80" s="175">
        <f t="shared" si="52"/>
        <v>0</v>
      </c>
      <c r="CW80" s="156">
        <f t="shared" si="53"/>
        <v>0</v>
      </c>
      <c r="CX80" s="322">
        <f>CR80</f>
        <v>0</v>
      </c>
      <c r="CY80" s="138">
        <f t="shared" si="55"/>
        <v>0</v>
      </c>
      <c r="CZ80" s="49"/>
      <c r="DA80" s="49"/>
      <c r="DB80" s="15"/>
    </row>
    <row r="81" spans="1:125" ht="12.75" customHeight="1" x14ac:dyDescent="0.2">
      <c r="A81" s="3"/>
      <c r="B81" s="5">
        <f t="shared" si="57"/>
        <v>13</v>
      </c>
      <c r="C81" s="401"/>
      <c r="D81" s="402"/>
      <c r="E81" s="16"/>
      <c r="F81" s="70"/>
      <c r="G81" s="71">
        <f t="shared" si="8"/>
        <v>0</v>
      </c>
      <c r="H81" s="70"/>
      <c r="I81" s="71">
        <f t="shared" si="9"/>
        <v>0</v>
      </c>
      <c r="J81" s="70"/>
      <c r="K81" s="71">
        <f t="shared" si="10"/>
        <v>0</v>
      </c>
      <c r="L81" s="70"/>
      <c r="M81" s="71">
        <f t="shared" si="11"/>
        <v>0</v>
      </c>
      <c r="N81" s="70"/>
      <c r="O81" s="71">
        <f t="shared" si="12"/>
        <v>0</v>
      </c>
      <c r="P81" s="70"/>
      <c r="Q81" s="71">
        <f t="shared" si="13"/>
        <v>0</v>
      </c>
      <c r="R81" s="70"/>
      <c r="S81" s="77">
        <f t="shared" si="14"/>
        <v>0</v>
      </c>
      <c r="T81" s="70"/>
      <c r="U81" s="77">
        <f t="shared" si="15"/>
        <v>0</v>
      </c>
      <c r="V81" s="70"/>
      <c r="W81" s="77">
        <f t="shared" si="16"/>
        <v>0</v>
      </c>
      <c r="X81" s="70"/>
      <c r="Y81" s="77">
        <f t="shared" si="58"/>
        <v>0</v>
      </c>
      <c r="Z81" s="72"/>
      <c r="AA81" s="77">
        <f t="shared" si="56"/>
        <v>0</v>
      </c>
      <c r="AB81" s="72"/>
      <c r="AC81" s="77">
        <f t="shared" si="2"/>
        <v>0</v>
      </c>
      <c r="AD81" s="72"/>
      <c r="AE81" s="77">
        <f t="shared" si="3"/>
        <v>0</v>
      </c>
      <c r="AF81" s="72"/>
      <c r="AG81" s="77">
        <f t="shared" si="4"/>
        <v>0</v>
      </c>
      <c r="AH81" s="72"/>
      <c r="AI81" s="77">
        <f t="shared" si="17"/>
        <v>0</v>
      </c>
      <c r="AJ81" s="72"/>
      <c r="AK81" s="77">
        <f t="shared" si="18"/>
        <v>0</v>
      </c>
      <c r="AL81" s="72"/>
      <c r="AM81" s="77">
        <f t="shared" si="5"/>
        <v>0</v>
      </c>
      <c r="AN81" s="70"/>
      <c r="AO81" s="77">
        <f t="shared" si="6"/>
        <v>0</v>
      </c>
      <c r="AP81" s="70"/>
      <c r="AQ81" s="77">
        <f t="shared" si="19"/>
        <v>0</v>
      </c>
      <c r="AR81" s="78"/>
      <c r="AS81" s="77">
        <f t="shared" si="20"/>
        <v>0</v>
      </c>
      <c r="AT81" s="78"/>
      <c r="AU81" s="77">
        <f t="shared" si="21"/>
        <v>0</v>
      </c>
      <c r="AV81" s="78"/>
      <c r="AW81" s="77">
        <f t="shared" si="22"/>
        <v>0</v>
      </c>
      <c r="AX81" s="78"/>
      <c r="AY81" s="77">
        <f t="shared" si="23"/>
        <v>0</v>
      </c>
      <c r="AZ81" s="78"/>
      <c r="BA81" s="77">
        <f t="shared" si="24"/>
        <v>0</v>
      </c>
      <c r="BB81" s="78"/>
      <c r="BC81" s="77">
        <f t="shared" si="25"/>
        <v>0</v>
      </c>
      <c r="BD81" s="78"/>
      <c r="BE81" s="77">
        <f t="shared" si="26"/>
        <v>0</v>
      </c>
      <c r="BF81" s="78"/>
      <c r="BG81" s="77">
        <f t="shared" si="27"/>
        <v>0</v>
      </c>
      <c r="BH81" s="78"/>
      <c r="BI81" s="77">
        <f t="shared" si="28"/>
        <v>0</v>
      </c>
      <c r="BJ81" s="78"/>
      <c r="BK81" s="77">
        <f t="shared" si="29"/>
        <v>0</v>
      </c>
      <c r="BL81" s="78"/>
      <c r="BM81" s="77">
        <f t="shared" si="30"/>
        <v>0</v>
      </c>
      <c r="BN81" s="78"/>
      <c r="BO81" s="77">
        <f t="shared" si="31"/>
        <v>0</v>
      </c>
      <c r="BP81" s="78"/>
      <c r="BQ81" s="77">
        <f t="shared" si="32"/>
        <v>0</v>
      </c>
      <c r="BR81" s="78"/>
      <c r="BS81" s="77">
        <f t="shared" si="33"/>
        <v>0</v>
      </c>
      <c r="BT81" s="78"/>
      <c r="BU81" s="77">
        <f t="shared" si="34"/>
        <v>0</v>
      </c>
      <c r="BV81" s="78"/>
      <c r="BW81" s="128">
        <f t="shared" si="35"/>
        <v>0</v>
      </c>
      <c r="BX81" s="78"/>
      <c r="BY81" s="128">
        <f t="shared" si="36"/>
        <v>0</v>
      </c>
      <c r="BZ81" s="78"/>
      <c r="CA81" s="128">
        <f t="shared" si="37"/>
        <v>0</v>
      </c>
      <c r="CB81" s="78"/>
      <c r="CC81" s="128">
        <f t="shared" si="38"/>
        <v>0</v>
      </c>
      <c r="CD81" s="78"/>
      <c r="CE81" s="128">
        <f t="shared" si="39"/>
        <v>0</v>
      </c>
      <c r="CF81" s="78"/>
      <c r="CG81" s="128"/>
      <c r="CH81" s="73">
        <f t="shared" si="40"/>
        <v>0</v>
      </c>
      <c r="CI81" s="74">
        <f t="shared" si="41"/>
        <v>0</v>
      </c>
      <c r="CJ81" s="75">
        <f t="shared" si="42"/>
        <v>2</v>
      </c>
      <c r="CK81" s="75">
        <f t="shared" si="43"/>
        <v>0</v>
      </c>
      <c r="CL81" s="5">
        <f t="shared" si="7"/>
        <v>0</v>
      </c>
      <c r="CM81" s="333">
        <f t="shared" si="44"/>
        <v>0</v>
      </c>
      <c r="CN81" s="334">
        <f t="shared" si="45"/>
        <v>0</v>
      </c>
      <c r="CO81" s="335"/>
      <c r="CP81" s="149">
        <f t="shared" si="46"/>
        <v>0</v>
      </c>
      <c r="CQ81" s="156">
        <f t="shared" si="47"/>
        <v>0</v>
      </c>
      <c r="CR81" s="168">
        <f t="shared" si="48"/>
        <v>0</v>
      </c>
      <c r="CS81" s="169">
        <f t="shared" si="49"/>
        <v>0</v>
      </c>
      <c r="CT81" s="162">
        <f t="shared" si="50"/>
        <v>0</v>
      </c>
      <c r="CU81" s="159">
        <f t="shared" si="51"/>
        <v>0</v>
      </c>
      <c r="CV81" s="175">
        <f t="shared" si="52"/>
        <v>0</v>
      </c>
      <c r="CW81" s="156">
        <f t="shared" si="53"/>
        <v>0</v>
      </c>
      <c r="CX81" s="322">
        <f t="shared" si="54"/>
        <v>0</v>
      </c>
      <c r="CY81" s="138">
        <f t="shared" si="55"/>
        <v>0</v>
      </c>
      <c r="CZ81" s="49"/>
      <c r="DA81" s="49"/>
      <c r="DB81" s="15"/>
    </row>
    <row r="82" spans="1:125" ht="12.75" customHeight="1" x14ac:dyDescent="0.2">
      <c r="A82" s="3"/>
      <c r="B82" s="5">
        <f t="shared" si="57"/>
        <v>14</v>
      </c>
      <c r="C82" s="401"/>
      <c r="D82" s="402"/>
      <c r="E82" s="16"/>
      <c r="F82" s="70"/>
      <c r="G82" s="71">
        <f t="shared" si="8"/>
        <v>0</v>
      </c>
      <c r="H82" s="70"/>
      <c r="I82" s="71">
        <f t="shared" si="9"/>
        <v>0</v>
      </c>
      <c r="J82" s="70"/>
      <c r="K82" s="71">
        <f t="shared" si="10"/>
        <v>0</v>
      </c>
      <c r="L82" s="70"/>
      <c r="M82" s="71">
        <f t="shared" si="11"/>
        <v>0</v>
      </c>
      <c r="N82" s="70"/>
      <c r="O82" s="71">
        <f t="shared" si="12"/>
        <v>0</v>
      </c>
      <c r="P82" s="70"/>
      <c r="Q82" s="71">
        <f t="shared" si="13"/>
        <v>0</v>
      </c>
      <c r="R82" s="70"/>
      <c r="S82" s="77">
        <f t="shared" si="14"/>
        <v>0</v>
      </c>
      <c r="T82" s="70"/>
      <c r="U82" s="77">
        <f t="shared" si="15"/>
        <v>0</v>
      </c>
      <c r="V82" s="70"/>
      <c r="W82" s="77">
        <f t="shared" si="16"/>
        <v>0</v>
      </c>
      <c r="X82" s="70"/>
      <c r="Y82" s="77">
        <f t="shared" si="58"/>
        <v>0</v>
      </c>
      <c r="Z82" s="72"/>
      <c r="AA82" s="77">
        <f t="shared" si="56"/>
        <v>0</v>
      </c>
      <c r="AB82" s="72"/>
      <c r="AC82" s="77">
        <f t="shared" si="2"/>
        <v>0</v>
      </c>
      <c r="AD82" s="72"/>
      <c r="AE82" s="77">
        <f t="shared" si="3"/>
        <v>0</v>
      </c>
      <c r="AF82" s="72"/>
      <c r="AG82" s="77">
        <f t="shared" si="4"/>
        <v>0</v>
      </c>
      <c r="AH82" s="72"/>
      <c r="AI82" s="77">
        <f t="shared" si="17"/>
        <v>0</v>
      </c>
      <c r="AJ82" s="72"/>
      <c r="AK82" s="77">
        <f t="shared" si="18"/>
        <v>0</v>
      </c>
      <c r="AL82" s="72"/>
      <c r="AM82" s="77">
        <f t="shared" si="5"/>
        <v>0</v>
      </c>
      <c r="AN82" s="70"/>
      <c r="AO82" s="77">
        <f t="shared" si="6"/>
        <v>0</v>
      </c>
      <c r="AP82" s="70"/>
      <c r="AQ82" s="77">
        <f t="shared" si="19"/>
        <v>0</v>
      </c>
      <c r="AR82" s="78"/>
      <c r="AS82" s="77">
        <f t="shared" si="20"/>
        <v>0</v>
      </c>
      <c r="AT82" s="78"/>
      <c r="AU82" s="77">
        <f t="shared" si="21"/>
        <v>0</v>
      </c>
      <c r="AV82" s="78"/>
      <c r="AW82" s="77">
        <f t="shared" si="22"/>
        <v>0</v>
      </c>
      <c r="AX82" s="78"/>
      <c r="AY82" s="77">
        <f t="shared" si="23"/>
        <v>0</v>
      </c>
      <c r="AZ82" s="78"/>
      <c r="BA82" s="77">
        <f t="shared" si="24"/>
        <v>0</v>
      </c>
      <c r="BB82" s="78"/>
      <c r="BC82" s="77">
        <f t="shared" si="25"/>
        <v>0</v>
      </c>
      <c r="BD82" s="78"/>
      <c r="BE82" s="77">
        <f t="shared" si="26"/>
        <v>0</v>
      </c>
      <c r="BF82" s="78"/>
      <c r="BG82" s="77">
        <f t="shared" si="27"/>
        <v>0</v>
      </c>
      <c r="BH82" s="78"/>
      <c r="BI82" s="77">
        <f t="shared" si="28"/>
        <v>0</v>
      </c>
      <c r="BJ82" s="78"/>
      <c r="BK82" s="77">
        <f t="shared" si="29"/>
        <v>0</v>
      </c>
      <c r="BL82" s="78"/>
      <c r="BM82" s="77">
        <f t="shared" si="30"/>
        <v>0</v>
      </c>
      <c r="BN82" s="78"/>
      <c r="BO82" s="77">
        <f t="shared" si="31"/>
        <v>0</v>
      </c>
      <c r="BP82" s="78"/>
      <c r="BQ82" s="77">
        <f t="shared" si="32"/>
        <v>0</v>
      </c>
      <c r="BR82" s="78"/>
      <c r="BS82" s="77">
        <f t="shared" si="33"/>
        <v>0</v>
      </c>
      <c r="BT82" s="78"/>
      <c r="BU82" s="77">
        <f t="shared" si="34"/>
        <v>0</v>
      </c>
      <c r="BV82" s="78"/>
      <c r="BW82" s="128">
        <f t="shared" si="35"/>
        <v>0</v>
      </c>
      <c r="BX82" s="78"/>
      <c r="BY82" s="128">
        <f t="shared" si="36"/>
        <v>0</v>
      </c>
      <c r="BZ82" s="78"/>
      <c r="CA82" s="128">
        <f t="shared" si="37"/>
        <v>0</v>
      </c>
      <c r="CB82" s="78"/>
      <c r="CC82" s="128">
        <f t="shared" si="38"/>
        <v>0</v>
      </c>
      <c r="CD82" s="78"/>
      <c r="CE82" s="128">
        <f t="shared" si="39"/>
        <v>0</v>
      </c>
      <c r="CF82" s="78"/>
      <c r="CG82" s="128"/>
      <c r="CH82" s="73">
        <f t="shared" si="40"/>
        <v>0</v>
      </c>
      <c r="CI82" s="74">
        <f t="shared" si="41"/>
        <v>0</v>
      </c>
      <c r="CJ82" s="75">
        <f t="shared" si="42"/>
        <v>2</v>
      </c>
      <c r="CK82" s="75">
        <f t="shared" si="43"/>
        <v>0</v>
      </c>
      <c r="CL82" s="5">
        <f t="shared" si="7"/>
        <v>0</v>
      </c>
      <c r="CM82" s="333">
        <f t="shared" si="44"/>
        <v>0</v>
      </c>
      <c r="CN82" s="334">
        <f t="shared" si="45"/>
        <v>0</v>
      </c>
      <c r="CO82" s="335"/>
      <c r="CP82" s="149">
        <f t="shared" si="46"/>
        <v>0</v>
      </c>
      <c r="CQ82" s="156">
        <f t="shared" si="47"/>
        <v>0</v>
      </c>
      <c r="CR82" s="168">
        <f t="shared" si="48"/>
        <v>0</v>
      </c>
      <c r="CS82" s="169">
        <f t="shared" si="49"/>
        <v>0</v>
      </c>
      <c r="CT82" s="162">
        <f t="shared" si="50"/>
        <v>0</v>
      </c>
      <c r="CU82" s="159">
        <f t="shared" si="51"/>
        <v>0</v>
      </c>
      <c r="CV82" s="175">
        <f t="shared" si="52"/>
        <v>0</v>
      </c>
      <c r="CW82" s="156">
        <f t="shared" si="53"/>
        <v>0</v>
      </c>
      <c r="CX82" s="322">
        <f t="shared" si="54"/>
        <v>0</v>
      </c>
      <c r="CY82" s="138">
        <f t="shared" si="55"/>
        <v>0</v>
      </c>
      <c r="CZ82" s="49"/>
      <c r="DA82" s="49"/>
      <c r="DB82" s="15"/>
    </row>
    <row r="83" spans="1:125" ht="12.75" customHeight="1" x14ac:dyDescent="0.2">
      <c r="A83" s="3"/>
      <c r="B83" s="5">
        <f t="shared" si="57"/>
        <v>15</v>
      </c>
      <c r="C83" s="401"/>
      <c r="D83" s="402"/>
      <c r="E83" s="16"/>
      <c r="F83" s="70"/>
      <c r="G83" s="71">
        <f t="shared" si="8"/>
        <v>0</v>
      </c>
      <c r="H83" s="70"/>
      <c r="I83" s="71">
        <f t="shared" si="9"/>
        <v>0</v>
      </c>
      <c r="J83" s="70"/>
      <c r="K83" s="71">
        <f t="shared" si="10"/>
        <v>0</v>
      </c>
      <c r="L83" s="70"/>
      <c r="M83" s="71">
        <f t="shared" si="11"/>
        <v>0</v>
      </c>
      <c r="N83" s="70"/>
      <c r="O83" s="71">
        <f t="shared" si="12"/>
        <v>0</v>
      </c>
      <c r="P83" s="70"/>
      <c r="Q83" s="71">
        <f t="shared" si="13"/>
        <v>0</v>
      </c>
      <c r="R83" s="70"/>
      <c r="S83" s="77">
        <f t="shared" si="14"/>
        <v>0</v>
      </c>
      <c r="T83" s="70"/>
      <c r="U83" s="77">
        <f t="shared" si="15"/>
        <v>0</v>
      </c>
      <c r="V83" s="70"/>
      <c r="W83" s="77">
        <f t="shared" si="16"/>
        <v>0</v>
      </c>
      <c r="X83" s="70"/>
      <c r="Y83" s="77">
        <f t="shared" si="58"/>
        <v>0</v>
      </c>
      <c r="Z83" s="72"/>
      <c r="AA83" s="77">
        <f t="shared" si="56"/>
        <v>0</v>
      </c>
      <c r="AB83" s="72"/>
      <c r="AC83" s="77">
        <f t="shared" si="2"/>
        <v>0</v>
      </c>
      <c r="AD83" s="72"/>
      <c r="AE83" s="77">
        <f t="shared" si="3"/>
        <v>0</v>
      </c>
      <c r="AF83" s="72"/>
      <c r="AG83" s="77">
        <f t="shared" si="4"/>
        <v>0</v>
      </c>
      <c r="AH83" s="72"/>
      <c r="AI83" s="77">
        <f t="shared" si="17"/>
        <v>0</v>
      </c>
      <c r="AJ83" s="72"/>
      <c r="AK83" s="77">
        <f t="shared" si="18"/>
        <v>0</v>
      </c>
      <c r="AL83" s="72"/>
      <c r="AM83" s="77">
        <f t="shared" si="5"/>
        <v>0</v>
      </c>
      <c r="AN83" s="70"/>
      <c r="AO83" s="77">
        <f t="shared" si="6"/>
        <v>0</v>
      </c>
      <c r="AP83" s="70"/>
      <c r="AQ83" s="77">
        <f t="shared" si="19"/>
        <v>0</v>
      </c>
      <c r="AR83" s="78"/>
      <c r="AS83" s="77">
        <f t="shared" si="20"/>
        <v>0</v>
      </c>
      <c r="AT83" s="78"/>
      <c r="AU83" s="77">
        <f t="shared" si="21"/>
        <v>0</v>
      </c>
      <c r="AV83" s="78"/>
      <c r="AW83" s="77">
        <f t="shared" si="22"/>
        <v>0</v>
      </c>
      <c r="AX83" s="78"/>
      <c r="AY83" s="77">
        <f t="shared" si="23"/>
        <v>0</v>
      </c>
      <c r="AZ83" s="78"/>
      <c r="BA83" s="77">
        <f t="shared" si="24"/>
        <v>0</v>
      </c>
      <c r="BB83" s="78"/>
      <c r="BC83" s="77">
        <f t="shared" si="25"/>
        <v>0</v>
      </c>
      <c r="BD83" s="78"/>
      <c r="BE83" s="77">
        <f t="shared" si="26"/>
        <v>0</v>
      </c>
      <c r="BF83" s="78"/>
      <c r="BG83" s="77">
        <f t="shared" si="27"/>
        <v>0</v>
      </c>
      <c r="BH83" s="78"/>
      <c r="BI83" s="77">
        <f t="shared" si="28"/>
        <v>0</v>
      </c>
      <c r="BJ83" s="78"/>
      <c r="BK83" s="77">
        <f t="shared" si="29"/>
        <v>0</v>
      </c>
      <c r="BL83" s="78"/>
      <c r="BM83" s="77">
        <f t="shared" si="30"/>
        <v>0</v>
      </c>
      <c r="BN83" s="78"/>
      <c r="BO83" s="77">
        <f t="shared" si="31"/>
        <v>0</v>
      </c>
      <c r="BP83" s="78"/>
      <c r="BQ83" s="77">
        <f t="shared" si="32"/>
        <v>0</v>
      </c>
      <c r="BR83" s="78"/>
      <c r="BS83" s="77">
        <f t="shared" si="33"/>
        <v>0</v>
      </c>
      <c r="BT83" s="78"/>
      <c r="BU83" s="77">
        <f t="shared" si="34"/>
        <v>0</v>
      </c>
      <c r="BV83" s="78"/>
      <c r="BW83" s="128">
        <f t="shared" si="35"/>
        <v>0</v>
      </c>
      <c r="BX83" s="78"/>
      <c r="BY83" s="128">
        <f t="shared" si="36"/>
        <v>0</v>
      </c>
      <c r="BZ83" s="78"/>
      <c r="CA83" s="128">
        <f t="shared" si="37"/>
        <v>0</v>
      </c>
      <c r="CB83" s="78"/>
      <c r="CC83" s="128">
        <f t="shared" si="38"/>
        <v>0</v>
      </c>
      <c r="CD83" s="78"/>
      <c r="CE83" s="128">
        <f t="shared" si="39"/>
        <v>0</v>
      </c>
      <c r="CF83" s="78"/>
      <c r="CG83" s="128"/>
      <c r="CH83" s="73">
        <f t="shared" si="40"/>
        <v>0</v>
      </c>
      <c r="CI83" s="74">
        <f t="shared" si="41"/>
        <v>0</v>
      </c>
      <c r="CJ83" s="75">
        <f t="shared" si="42"/>
        <v>2</v>
      </c>
      <c r="CK83" s="75">
        <f t="shared" si="43"/>
        <v>0</v>
      </c>
      <c r="CL83" s="5">
        <f t="shared" si="7"/>
        <v>0</v>
      </c>
      <c r="CM83" s="333">
        <f t="shared" si="44"/>
        <v>0</v>
      </c>
      <c r="CN83" s="334">
        <f t="shared" si="45"/>
        <v>0</v>
      </c>
      <c r="CO83" s="335"/>
      <c r="CP83" s="149">
        <f t="shared" si="46"/>
        <v>0</v>
      </c>
      <c r="CQ83" s="156">
        <f t="shared" si="47"/>
        <v>0</v>
      </c>
      <c r="CR83" s="168">
        <f t="shared" si="48"/>
        <v>0</v>
      </c>
      <c r="CS83" s="169">
        <f t="shared" si="49"/>
        <v>0</v>
      </c>
      <c r="CT83" s="162">
        <f t="shared" si="50"/>
        <v>0</v>
      </c>
      <c r="CU83" s="159">
        <f t="shared" si="51"/>
        <v>0</v>
      </c>
      <c r="CV83" s="175">
        <f t="shared" si="52"/>
        <v>0</v>
      </c>
      <c r="CW83" s="156">
        <f t="shared" si="53"/>
        <v>0</v>
      </c>
      <c r="CX83" s="322">
        <f t="shared" si="54"/>
        <v>0</v>
      </c>
      <c r="CY83" s="138">
        <f t="shared" si="55"/>
        <v>0</v>
      </c>
      <c r="CZ83" s="49"/>
      <c r="DA83" s="49"/>
      <c r="DB83" s="15"/>
      <c r="DR83" s="50"/>
      <c r="DS83" s="373"/>
      <c r="DT83" s="373"/>
      <c r="DU83" s="373"/>
    </row>
    <row r="84" spans="1:125" ht="12.75" customHeight="1" x14ac:dyDescent="0.2">
      <c r="A84" s="3"/>
      <c r="B84" s="5">
        <f t="shared" si="57"/>
        <v>16</v>
      </c>
      <c r="C84" s="401"/>
      <c r="D84" s="402"/>
      <c r="E84" s="16"/>
      <c r="F84" s="70"/>
      <c r="G84" s="71">
        <f t="shared" si="8"/>
        <v>0</v>
      </c>
      <c r="H84" s="70"/>
      <c r="I84" s="71">
        <f t="shared" si="9"/>
        <v>0</v>
      </c>
      <c r="J84" s="70"/>
      <c r="K84" s="71">
        <f t="shared" si="10"/>
        <v>0</v>
      </c>
      <c r="L84" s="70"/>
      <c r="M84" s="71">
        <f t="shared" si="11"/>
        <v>0</v>
      </c>
      <c r="N84" s="70"/>
      <c r="O84" s="71">
        <f t="shared" si="12"/>
        <v>0</v>
      </c>
      <c r="P84" s="70"/>
      <c r="Q84" s="71">
        <f t="shared" si="13"/>
        <v>0</v>
      </c>
      <c r="R84" s="70"/>
      <c r="S84" s="77">
        <f t="shared" si="14"/>
        <v>0</v>
      </c>
      <c r="T84" s="70"/>
      <c r="U84" s="77">
        <f t="shared" si="15"/>
        <v>0</v>
      </c>
      <c r="V84" s="70"/>
      <c r="W84" s="77">
        <f t="shared" si="16"/>
        <v>0</v>
      </c>
      <c r="X84" s="70"/>
      <c r="Y84" s="77">
        <f t="shared" si="58"/>
        <v>0</v>
      </c>
      <c r="Z84" s="72"/>
      <c r="AA84" s="77">
        <f t="shared" si="56"/>
        <v>0</v>
      </c>
      <c r="AB84" s="72"/>
      <c r="AC84" s="77">
        <f t="shared" si="2"/>
        <v>0</v>
      </c>
      <c r="AD84" s="72"/>
      <c r="AE84" s="77">
        <f t="shared" si="3"/>
        <v>0</v>
      </c>
      <c r="AF84" s="72"/>
      <c r="AG84" s="77">
        <f t="shared" si="4"/>
        <v>0</v>
      </c>
      <c r="AH84" s="72"/>
      <c r="AI84" s="77">
        <f t="shared" si="17"/>
        <v>0</v>
      </c>
      <c r="AJ84" s="72"/>
      <c r="AK84" s="77">
        <f t="shared" si="18"/>
        <v>0</v>
      </c>
      <c r="AL84" s="72"/>
      <c r="AM84" s="77">
        <f t="shared" si="5"/>
        <v>0</v>
      </c>
      <c r="AN84" s="70"/>
      <c r="AO84" s="77">
        <f t="shared" si="6"/>
        <v>0</v>
      </c>
      <c r="AP84" s="70"/>
      <c r="AQ84" s="77">
        <f t="shared" si="19"/>
        <v>0</v>
      </c>
      <c r="AR84" s="78"/>
      <c r="AS84" s="77">
        <f t="shared" si="20"/>
        <v>0</v>
      </c>
      <c r="AT84" s="78"/>
      <c r="AU84" s="77">
        <f t="shared" si="21"/>
        <v>0</v>
      </c>
      <c r="AV84" s="78"/>
      <c r="AW84" s="77">
        <f t="shared" si="22"/>
        <v>0</v>
      </c>
      <c r="AX84" s="78"/>
      <c r="AY84" s="77">
        <f t="shared" si="23"/>
        <v>0</v>
      </c>
      <c r="AZ84" s="78"/>
      <c r="BA84" s="77">
        <f t="shared" si="24"/>
        <v>0</v>
      </c>
      <c r="BB84" s="78"/>
      <c r="BC84" s="77">
        <f t="shared" si="25"/>
        <v>0</v>
      </c>
      <c r="BD84" s="78"/>
      <c r="BE84" s="77">
        <f t="shared" si="26"/>
        <v>0</v>
      </c>
      <c r="BF84" s="78"/>
      <c r="BG84" s="77">
        <f t="shared" si="27"/>
        <v>0</v>
      </c>
      <c r="BH84" s="78"/>
      <c r="BI84" s="77">
        <f t="shared" si="28"/>
        <v>0</v>
      </c>
      <c r="BJ84" s="78"/>
      <c r="BK84" s="77">
        <f t="shared" si="29"/>
        <v>0</v>
      </c>
      <c r="BL84" s="78"/>
      <c r="BM84" s="77">
        <f t="shared" si="30"/>
        <v>0</v>
      </c>
      <c r="BN84" s="78"/>
      <c r="BO84" s="77">
        <f t="shared" si="31"/>
        <v>0</v>
      </c>
      <c r="BP84" s="78"/>
      <c r="BQ84" s="77">
        <f t="shared" si="32"/>
        <v>0</v>
      </c>
      <c r="BR84" s="78"/>
      <c r="BS84" s="77">
        <f t="shared" si="33"/>
        <v>0</v>
      </c>
      <c r="BT84" s="78"/>
      <c r="BU84" s="77">
        <f t="shared" si="34"/>
        <v>0</v>
      </c>
      <c r="BV84" s="78"/>
      <c r="BW84" s="128">
        <f t="shared" si="35"/>
        <v>0</v>
      </c>
      <c r="BX84" s="78"/>
      <c r="BY84" s="128">
        <f t="shared" si="36"/>
        <v>0</v>
      </c>
      <c r="BZ84" s="78"/>
      <c r="CA84" s="128">
        <f t="shared" si="37"/>
        <v>0</v>
      </c>
      <c r="CB84" s="78"/>
      <c r="CC84" s="128">
        <f t="shared" si="38"/>
        <v>0</v>
      </c>
      <c r="CD84" s="78"/>
      <c r="CE84" s="128">
        <f t="shared" si="39"/>
        <v>0</v>
      </c>
      <c r="CF84" s="78"/>
      <c r="CG84" s="128"/>
      <c r="CH84" s="73">
        <f t="shared" si="40"/>
        <v>0</v>
      </c>
      <c r="CI84" s="74">
        <f t="shared" si="41"/>
        <v>0</v>
      </c>
      <c r="CJ84" s="75">
        <f t="shared" si="42"/>
        <v>2</v>
      </c>
      <c r="CK84" s="75">
        <f t="shared" si="43"/>
        <v>0</v>
      </c>
      <c r="CL84" s="5">
        <f t="shared" si="7"/>
        <v>0</v>
      </c>
      <c r="CM84" s="333">
        <f t="shared" si="44"/>
        <v>0</v>
      </c>
      <c r="CN84" s="334">
        <f t="shared" si="45"/>
        <v>0</v>
      </c>
      <c r="CO84" s="335"/>
      <c r="CP84" s="149">
        <f t="shared" si="46"/>
        <v>0</v>
      </c>
      <c r="CQ84" s="156">
        <f t="shared" si="47"/>
        <v>0</v>
      </c>
      <c r="CR84" s="168">
        <f t="shared" si="48"/>
        <v>0</v>
      </c>
      <c r="CS84" s="169">
        <f t="shared" si="49"/>
        <v>0</v>
      </c>
      <c r="CT84" s="162">
        <f t="shared" si="50"/>
        <v>0</v>
      </c>
      <c r="CU84" s="159">
        <f t="shared" si="51"/>
        <v>0</v>
      </c>
      <c r="CV84" s="175">
        <f t="shared" si="52"/>
        <v>0</v>
      </c>
      <c r="CW84" s="156">
        <f t="shared" si="53"/>
        <v>0</v>
      </c>
      <c r="CX84" s="322">
        <f t="shared" si="54"/>
        <v>0</v>
      </c>
      <c r="CY84" s="138">
        <f t="shared" si="55"/>
        <v>0</v>
      </c>
      <c r="CZ84" s="364"/>
      <c r="DA84" s="364"/>
      <c r="DB84" s="15"/>
      <c r="DC84" s="370" t="s">
        <v>38</v>
      </c>
      <c r="DD84" s="370" t="s">
        <v>36</v>
      </c>
      <c r="DE84" s="370" t="s">
        <v>37</v>
      </c>
      <c r="DR84" s="50"/>
      <c r="DS84" s="373"/>
      <c r="DT84" s="373"/>
      <c r="DU84" s="373"/>
    </row>
    <row r="85" spans="1:125" ht="12.75" customHeight="1" x14ac:dyDescent="0.2">
      <c r="A85" s="3"/>
      <c r="B85" s="5">
        <f t="shared" si="57"/>
        <v>17</v>
      </c>
      <c r="C85" s="401"/>
      <c r="D85" s="402"/>
      <c r="E85" s="16"/>
      <c r="F85" s="70"/>
      <c r="G85" s="71">
        <f t="shared" si="8"/>
        <v>0</v>
      </c>
      <c r="H85" s="70"/>
      <c r="I85" s="71">
        <f t="shared" si="9"/>
        <v>0</v>
      </c>
      <c r="J85" s="70"/>
      <c r="K85" s="71">
        <f t="shared" si="10"/>
        <v>0</v>
      </c>
      <c r="L85" s="70"/>
      <c r="M85" s="71">
        <f t="shared" si="11"/>
        <v>0</v>
      </c>
      <c r="N85" s="70"/>
      <c r="O85" s="71">
        <f t="shared" si="12"/>
        <v>0</v>
      </c>
      <c r="P85" s="70"/>
      <c r="Q85" s="71">
        <f t="shared" si="13"/>
        <v>0</v>
      </c>
      <c r="R85" s="70"/>
      <c r="S85" s="77">
        <f t="shared" si="14"/>
        <v>0</v>
      </c>
      <c r="T85" s="70"/>
      <c r="U85" s="77">
        <f t="shared" si="15"/>
        <v>0</v>
      </c>
      <c r="V85" s="70"/>
      <c r="W85" s="77">
        <f t="shared" si="16"/>
        <v>0</v>
      </c>
      <c r="X85" s="70"/>
      <c r="Y85" s="77">
        <f t="shared" si="58"/>
        <v>0</v>
      </c>
      <c r="Z85" s="72"/>
      <c r="AA85" s="77">
        <f t="shared" si="56"/>
        <v>0</v>
      </c>
      <c r="AB85" s="72"/>
      <c r="AC85" s="77">
        <f t="shared" si="2"/>
        <v>0</v>
      </c>
      <c r="AD85" s="72"/>
      <c r="AE85" s="77">
        <f t="shared" si="3"/>
        <v>0</v>
      </c>
      <c r="AF85" s="72"/>
      <c r="AG85" s="77">
        <f t="shared" si="4"/>
        <v>0</v>
      </c>
      <c r="AH85" s="72"/>
      <c r="AI85" s="77">
        <f t="shared" si="17"/>
        <v>0</v>
      </c>
      <c r="AJ85" s="72"/>
      <c r="AK85" s="77">
        <f t="shared" si="18"/>
        <v>0</v>
      </c>
      <c r="AL85" s="72"/>
      <c r="AM85" s="77">
        <f t="shared" si="5"/>
        <v>0</v>
      </c>
      <c r="AN85" s="70"/>
      <c r="AO85" s="77">
        <f t="shared" si="6"/>
        <v>0</v>
      </c>
      <c r="AP85" s="70"/>
      <c r="AQ85" s="77">
        <f t="shared" si="19"/>
        <v>0</v>
      </c>
      <c r="AR85" s="78"/>
      <c r="AS85" s="77">
        <f t="shared" si="20"/>
        <v>0</v>
      </c>
      <c r="AT85" s="78"/>
      <c r="AU85" s="77">
        <f t="shared" si="21"/>
        <v>0</v>
      </c>
      <c r="AV85" s="78"/>
      <c r="AW85" s="77">
        <f t="shared" si="22"/>
        <v>0</v>
      </c>
      <c r="AX85" s="78"/>
      <c r="AY85" s="77">
        <f t="shared" si="23"/>
        <v>0</v>
      </c>
      <c r="AZ85" s="78"/>
      <c r="BA85" s="77">
        <f t="shared" si="24"/>
        <v>0</v>
      </c>
      <c r="BB85" s="78"/>
      <c r="BC85" s="77">
        <f t="shared" si="25"/>
        <v>0</v>
      </c>
      <c r="BD85" s="78"/>
      <c r="BE85" s="77">
        <f t="shared" si="26"/>
        <v>0</v>
      </c>
      <c r="BF85" s="78"/>
      <c r="BG85" s="77">
        <f t="shared" si="27"/>
        <v>0</v>
      </c>
      <c r="BH85" s="78"/>
      <c r="BI85" s="77">
        <f t="shared" si="28"/>
        <v>0</v>
      </c>
      <c r="BJ85" s="78"/>
      <c r="BK85" s="77">
        <f t="shared" si="29"/>
        <v>0</v>
      </c>
      <c r="BL85" s="78"/>
      <c r="BM85" s="77">
        <f t="shared" si="30"/>
        <v>0</v>
      </c>
      <c r="BN85" s="78"/>
      <c r="BO85" s="77">
        <f t="shared" si="31"/>
        <v>0</v>
      </c>
      <c r="BP85" s="78"/>
      <c r="BQ85" s="77">
        <f t="shared" si="32"/>
        <v>0</v>
      </c>
      <c r="BR85" s="78"/>
      <c r="BS85" s="77">
        <f t="shared" si="33"/>
        <v>0</v>
      </c>
      <c r="BT85" s="78"/>
      <c r="BU85" s="77">
        <f t="shared" si="34"/>
        <v>0</v>
      </c>
      <c r="BV85" s="78"/>
      <c r="BW85" s="128">
        <f t="shared" si="35"/>
        <v>0</v>
      </c>
      <c r="BX85" s="78"/>
      <c r="BY85" s="128">
        <f t="shared" si="36"/>
        <v>0</v>
      </c>
      <c r="BZ85" s="78"/>
      <c r="CA85" s="128">
        <f t="shared" si="37"/>
        <v>0</v>
      </c>
      <c r="CB85" s="78"/>
      <c r="CC85" s="128">
        <f t="shared" si="38"/>
        <v>0</v>
      </c>
      <c r="CD85" s="78"/>
      <c r="CE85" s="128">
        <f t="shared" si="39"/>
        <v>0</v>
      </c>
      <c r="CF85" s="78"/>
      <c r="CG85" s="128"/>
      <c r="CH85" s="73">
        <f t="shared" si="40"/>
        <v>0</v>
      </c>
      <c r="CI85" s="74">
        <f t="shared" si="41"/>
        <v>0</v>
      </c>
      <c r="CJ85" s="75">
        <f t="shared" si="42"/>
        <v>2</v>
      </c>
      <c r="CK85" s="75">
        <f t="shared" si="43"/>
        <v>0</v>
      </c>
      <c r="CL85" s="5">
        <f t="shared" si="7"/>
        <v>0</v>
      </c>
      <c r="CM85" s="333">
        <f t="shared" si="44"/>
        <v>0</v>
      </c>
      <c r="CN85" s="334">
        <f t="shared" si="45"/>
        <v>0</v>
      </c>
      <c r="CO85" s="335"/>
      <c r="CP85" s="149">
        <f t="shared" si="46"/>
        <v>0</v>
      </c>
      <c r="CQ85" s="156">
        <f t="shared" si="47"/>
        <v>0</v>
      </c>
      <c r="CR85" s="168">
        <f t="shared" si="48"/>
        <v>0</v>
      </c>
      <c r="CS85" s="169">
        <f t="shared" si="49"/>
        <v>0</v>
      </c>
      <c r="CT85" s="162">
        <f t="shared" si="50"/>
        <v>0</v>
      </c>
      <c r="CU85" s="159">
        <f t="shared" si="51"/>
        <v>0</v>
      </c>
      <c r="CV85" s="175">
        <f t="shared" si="52"/>
        <v>0</v>
      </c>
      <c r="CW85" s="156">
        <f t="shared" si="53"/>
        <v>0</v>
      </c>
      <c r="CX85" s="322">
        <f t="shared" si="54"/>
        <v>0</v>
      </c>
      <c r="CY85" s="138">
        <f t="shared" si="55"/>
        <v>0</v>
      </c>
      <c r="CZ85" s="364"/>
      <c r="DA85" s="364"/>
      <c r="DB85" s="15"/>
      <c r="DC85" s="371"/>
      <c r="DD85" s="371"/>
      <c r="DE85" s="371"/>
      <c r="DR85" s="50"/>
      <c r="DS85" s="373"/>
      <c r="DT85" s="373"/>
      <c r="DU85" s="373"/>
    </row>
    <row r="86" spans="1:125" ht="12.75" customHeight="1" x14ac:dyDescent="0.2">
      <c r="A86" s="3"/>
      <c r="B86" s="5">
        <f t="shared" si="57"/>
        <v>18</v>
      </c>
      <c r="C86" s="401"/>
      <c r="D86" s="402"/>
      <c r="E86" s="16"/>
      <c r="F86" s="70"/>
      <c r="G86" s="71">
        <f t="shared" si="8"/>
        <v>0</v>
      </c>
      <c r="H86" s="70"/>
      <c r="I86" s="71">
        <f t="shared" si="9"/>
        <v>0</v>
      </c>
      <c r="J86" s="70"/>
      <c r="K86" s="71">
        <f t="shared" si="10"/>
        <v>0</v>
      </c>
      <c r="L86" s="70"/>
      <c r="M86" s="71">
        <f t="shared" si="11"/>
        <v>0</v>
      </c>
      <c r="N86" s="70"/>
      <c r="O86" s="71">
        <f t="shared" si="12"/>
        <v>0</v>
      </c>
      <c r="P86" s="70"/>
      <c r="Q86" s="71">
        <f t="shared" si="13"/>
        <v>0</v>
      </c>
      <c r="R86" s="70"/>
      <c r="S86" s="77">
        <f t="shared" si="14"/>
        <v>0</v>
      </c>
      <c r="T86" s="70"/>
      <c r="U86" s="77">
        <f t="shared" si="15"/>
        <v>0</v>
      </c>
      <c r="V86" s="70"/>
      <c r="W86" s="77">
        <f t="shared" si="16"/>
        <v>0</v>
      </c>
      <c r="X86" s="70"/>
      <c r="Y86" s="77">
        <f t="shared" si="58"/>
        <v>0</v>
      </c>
      <c r="Z86" s="72"/>
      <c r="AA86" s="77">
        <f t="shared" si="56"/>
        <v>0</v>
      </c>
      <c r="AB86" s="72"/>
      <c r="AC86" s="77">
        <f t="shared" si="2"/>
        <v>0</v>
      </c>
      <c r="AD86" s="72"/>
      <c r="AE86" s="77">
        <f t="shared" si="3"/>
        <v>0</v>
      </c>
      <c r="AF86" s="72"/>
      <c r="AG86" s="77">
        <f t="shared" si="4"/>
        <v>0</v>
      </c>
      <c r="AH86" s="72"/>
      <c r="AI86" s="77">
        <f t="shared" si="17"/>
        <v>0</v>
      </c>
      <c r="AJ86" s="72"/>
      <c r="AK86" s="77">
        <f t="shared" si="18"/>
        <v>0</v>
      </c>
      <c r="AL86" s="72"/>
      <c r="AM86" s="77">
        <f t="shared" si="5"/>
        <v>0</v>
      </c>
      <c r="AN86" s="70"/>
      <c r="AO86" s="77">
        <f t="shared" si="6"/>
        <v>0</v>
      </c>
      <c r="AP86" s="70"/>
      <c r="AQ86" s="77">
        <f t="shared" si="19"/>
        <v>0</v>
      </c>
      <c r="AR86" s="78"/>
      <c r="AS86" s="77">
        <f t="shared" si="20"/>
        <v>0</v>
      </c>
      <c r="AT86" s="78"/>
      <c r="AU86" s="77">
        <f t="shared" si="21"/>
        <v>0</v>
      </c>
      <c r="AV86" s="78"/>
      <c r="AW86" s="77">
        <f t="shared" si="22"/>
        <v>0</v>
      </c>
      <c r="AX86" s="78"/>
      <c r="AY86" s="77">
        <f t="shared" si="23"/>
        <v>0</v>
      </c>
      <c r="AZ86" s="78"/>
      <c r="BA86" s="77">
        <f t="shared" si="24"/>
        <v>0</v>
      </c>
      <c r="BB86" s="78"/>
      <c r="BC86" s="77">
        <f t="shared" si="25"/>
        <v>0</v>
      </c>
      <c r="BD86" s="78"/>
      <c r="BE86" s="77">
        <f t="shared" si="26"/>
        <v>0</v>
      </c>
      <c r="BF86" s="78"/>
      <c r="BG86" s="77">
        <f t="shared" si="27"/>
        <v>0</v>
      </c>
      <c r="BH86" s="78"/>
      <c r="BI86" s="77">
        <f t="shared" si="28"/>
        <v>0</v>
      </c>
      <c r="BJ86" s="78"/>
      <c r="BK86" s="77">
        <f t="shared" si="29"/>
        <v>0</v>
      </c>
      <c r="BL86" s="78"/>
      <c r="BM86" s="77">
        <f t="shared" si="30"/>
        <v>0</v>
      </c>
      <c r="BN86" s="78"/>
      <c r="BO86" s="77">
        <f t="shared" si="31"/>
        <v>0</v>
      </c>
      <c r="BP86" s="78"/>
      <c r="BQ86" s="77">
        <f t="shared" si="32"/>
        <v>0</v>
      </c>
      <c r="BR86" s="78"/>
      <c r="BS86" s="77">
        <f t="shared" si="33"/>
        <v>0</v>
      </c>
      <c r="BT86" s="78"/>
      <c r="BU86" s="77">
        <f t="shared" si="34"/>
        <v>0</v>
      </c>
      <c r="BV86" s="78"/>
      <c r="BW86" s="128">
        <f t="shared" si="35"/>
        <v>0</v>
      </c>
      <c r="BX86" s="78"/>
      <c r="BY86" s="128">
        <f t="shared" si="36"/>
        <v>0</v>
      </c>
      <c r="BZ86" s="78"/>
      <c r="CA86" s="128">
        <f t="shared" si="37"/>
        <v>0</v>
      </c>
      <c r="CB86" s="78"/>
      <c r="CC86" s="128">
        <f t="shared" si="38"/>
        <v>0</v>
      </c>
      <c r="CD86" s="78"/>
      <c r="CE86" s="128">
        <f t="shared" si="39"/>
        <v>0</v>
      </c>
      <c r="CF86" s="78"/>
      <c r="CG86" s="128"/>
      <c r="CH86" s="73">
        <f t="shared" si="40"/>
        <v>0</v>
      </c>
      <c r="CI86" s="74">
        <f t="shared" si="41"/>
        <v>0</v>
      </c>
      <c r="CJ86" s="75">
        <f t="shared" si="42"/>
        <v>2</v>
      </c>
      <c r="CK86" s="75">
        <f t="shared" si="43"/>
        <v>0</v>
      </c>
      <c r="CL86" s="5">
        <f t="shared" si="7"/>
        <v>0</v>
      </c>
      <c r="CM86" s="333">
        <f t="shared" si="44"/>
        <v>0</v>
      </c>
      <c r="CN86" s="334">
        <f t="shared" si="45"/>
        <v>0</v>
      </c>
      <c r="CO86" s="335"/>
      <c r="CP86" s="149">
        <f t="shared" si="46"/>
        <v>0</v>
      </c>
      <c r="CQ86" s="156">
        <f t="shared" si="47"/>
        <v>0</v>
      </c>
      <c r="CR86" s="168">
        <f t="shared" si="48"/>
        <v>0</v>
      </c>
      <c r="CS86" s="169">
        <f t="shared" si="49"/>
        <v>0</v>
      </c>
      <c r="CT86" s="162">
        <f t="shared" si="50"/>
        <v>0</v>
      </c>
      <c r="CU86" s="159">
        <f t="shared" si="51"/>
        <v>0</v>
      </c>
      <c r="CV86" s="175">
        <f t="shared" si="52"/>
        <v>0</v>
      </c>
      <c r="CW86" s="156">
        <f t="shared" si="53"/>
        <v>0</v>
      </c>
      <c r="CX86" s="322">
        <f t="shared" si="54"/>
        <v>0</v>
      </c>
      <c r="CY86" s="138">
        <f t="shared" si="55"/>
        <v>0</v>
      </c>
      <c r="CZ86" s="364"/>
      <c r="DA86" s="364"/>
      <c r="DB86" s="15"/>
      <c r="DC86" s="371"/>
      <c r="DD86" s="371"/>
      <c r="DE86" s="371"/>
      <c r="DR86" s="50"/>
      <c r="DS86" s="373"/>
      <c r="DT86" s="373"/>
      <c r="DU86" s="373"/>
    </row>
    <row r="87" spans="1:125" ht="12.75" customHeight="1" x14ac:dyDescent="0.2">
      <c r="A87" s="3"/>
      <c r="B87" s="5">
        <f t="shared" si="57"/>
        <v>19</v>
      </c>
      <c r="C87" s="401"/>
      <c r="D87" s="402"/>
      <c r="E87" s="16"/>
      <c r="F87" s="70"/>
      <c r="G87" s="71">
        <f t="shared" si="8"/>
        <v>0</v>
      </c>
      <c r="H87" s="70"/>
      <c r="I87" s="71">
        <f t="shared" si="9"/>
        <v>0</v>
      </c>
      <c r="J87" s="70"/>
      <c r="K87" s="71">
        <f t="shared" si="10"/>
        <v>0</v>
      </c>
      <c r="L87" s="70"/>
      <c r="M87" s="71">
        <f t="shared" si="11"/>
        <v>0</v>
      </c>
      <c r="N87" s="70"/>
      <c r="O87" s="71">
        <f t="shared" si="12"/>
        <v>0</v>
      </c>
      <c r="P87" s="70"/>
      <c r="Q87" s="71">
        <f t="shared" si="13"/>
        <v>0</v>
      </c>
      <c r="R87" s="70"/>
      <c r="S87" s="77">
        <f t="shared" si="14"/>
        <v>0</v>
      </c>
      <c r="T87" s="70"/>
      <c r="U87" s="77">
        <f t="shared" si="15"/>
        <v>0</v>
      </c>
      <c r="V87" s="70"/>
      <c r="W87" s="77">
        <f t="shared" si="16"/>
        <v>0</v>
      </c>
      <c r="X87" s="70"/>
      <c r="Y87" s="77">
        <f t="shared" si="58"/>
        <v>0</v>
      </c>
      <c r="Z87" s="72"/>
      <c r="AA87" s="77">
        <f t="shared" si="56"/>
        <v>0</v>
      </c>
      <c r="AB87" s="72"/>
      <c r="AC87" s="77">
        <f t="shared" si="2"/>
        <v>0</v>
      </c>
      <c r="AD87" s="72"/>
      <c r="AE87" s="77">
        <f t="shared" si="3"/>
        <v>0</v>
      </c>
      <c r="AF87" s="72"/>
      <c r="AG87" s="77">
        <f t="shared" si="4"/>
        <v>0</v>
      </c>
      <c r="AH87" s="72"/>
      <c r="AI87" s="77">
        <f t="shared" si="17"/>
        <v>0</v>
      </c>
      <c r="AJ87" s="72"/>
      <c r="AK87" s="77">
        <f t="shared" si="18"/>
        <v>0</v>
      </c>
      <c r="AL87" s="72"/>
      <c r="AM87" s="77">
        <f t="shared" si="5"/>
        <v>0</v>
      </c>
      <c r="AN87" s="70"/>
      <c r="AO87" s="77">
        <f t="shared" si="6"/>
        <v>0</v>
      </c>
      <c r="AP87" s="70"/>
      <c r="AQ87" s="77">
        <f t="shared" si="19"/>
        <v>0</v>
      </c>
      <c r="AR87" s="78"/>
      <c r="AS87" s="77">
        <f t="shared" si="20"/>
        <v>0</v>
      </c>
      <c r="AT87" s="78"/>
      <c r="AU87" s="77">
        <f t="shared" si="21"/>
        <v>0</v>
      </c>
      <c r="AV87" s="78"/>
      <c r="AW87" s="77">
        <f t="shared" si="22"/>
        <v>0</v>
      </c>
      <c r="AX87" s="78"/>
      <c r="AY87" s="77">
        <f t="shared" si="23"/>
        <v>0</v>
      </c>
      <c r="AZ87" s="78"/>
      <c r="BA87" s="77">
        <f t="shared" si="24"/>
        <v>0</v>
      </c>
      <c r="BB87" s="78"/>
      <c r="BC87" s="77">
        <f t="shared" si="25"/>
        <v>0</v>
      </c>
      <c r="BD87" s="78"/>
      <c r="BE87" s="77">
        <f t="shared" si="26"/>
        <v>0</v>
      </c>
      <c r="BF87" s="78"/>
      <c r="BG87" s="77">
        <f t="shared" si="27"/>
        <v>0</v>
      </c>
      <c r="BH87" s="78"/>
      <c r="BI87" s="77">
        <f t="shared" si="28"/>
        <v>0</v>
      </c>
      <c r="BJ87" s="78"/>
      <c r="BK87" s="77">
        <f t="shared" si="29"/>
        <v>0</v>
      </c>
      <c r="BL87" s="78"/>
      <c r="BM87" s="77">
        <f t="shared" si="30"/>
        <v>0</v>
      </c>
      <c r="BN87" s="78"/>
      <c r="BO87" s="77">
        <f t="shared" si="31"/>
        <v>0</v>
      </c>
      <c r="BP87" s="78"/>
      <c r="BQ87" s="77">
        <f t="shared" si="32"/>
        <v>0</v>
      </c>
      <c r="BR87" s="78"/>
      <c r="BS87" s="77">
        <f t="shared" si="33"/>
        <v>0</v>
      </c>
      <c r="BT87" s="78"/>
      <c r="BU87" s="77">
        <f t="shared" si="34"/>
        <v>0</v>
      </c>
      <c r="BV87" s="78"/>
      <c r="BW87" s="128">
        <f t="shared" si="35"/>
        <v>0</v>
      </c>
      <c r="BX87" s="78"/>
      <c r="BY87" s="128">
        <f t="shared" si="36"/>
        <v>0</v>
      </c>
      <c r="BZ87" s="78"/>
      <c r="CA87" s="128">
        <f t="shared" si="37"/>
        <v>0</v>
      </c>
      <c r="CB87" s="78"/>
      <c r="CC87" s="128">
        <f t="shared" si="38"/>
        <v>0</v>
      </c>
      <c r="CD87" s="78"/>
      <c r="CE87" s="128">
        <f t="shared" si="39"/>
        <v>0</v>
      </c>
      <c r="CF87" s="78"/>
      <c r="CG87" s="128"/>
      <c r="CH87" s="73">
        <f t="shared" si="40"/>
        <v>0</v>
      </c>
      <c r="CI87" s="74">
        <f t="shared" si="41"/>
        <v>0</v>
      </c>
      <c r="CJ87" s="75">
        <f t="shared" si="42"/>
        <v>2</v>
      </c>
      <c r="CK87" s="75">
        <f t="shared" si="43"/>
        <v>0</v>
      </c>
      <c r="CL87" s="5">
        <f t="shared" si="7"/>
        <v>0</v>
      </c>
      <c r="CM87" s="333">
        <f t="shared" si="44"/>
        <v>0</v>
      </c>
      <c r="CN87" s="334">
        <f t="shared" si="45"/>
        <v>0</v>
      </c>
      <c r="CO87" s="335"/>
      <c r="CP87" s="149">
        <f t="shared" si="46"/>
        <v>0</v>
      </c>
      <c r="CQ87" s="156">
        <f t="shared" si="47"/>
        <v>0</v>
      </c>
      <c r="CR87" s="168">
        <f t="shared" si="48"/>
        <v>0</v>
      </c>
      <c r="CS87" s="169">
        <f t="shared" si="49"/>
        <v>0</v>
      </c>
      <c r="CT87" s="162">
        <f t="shared" si="50"/>
        <v>0</v>
      </c>
      <c r="CU87" s="159">
        <f t="shared" si="51"/>
        <v>0</v>
      </c>
      <c r="CV87" s="175">
        <f t="shared" si="52"/>
        <v>0</v>
      </c>
      <c r="CW87" s="156">
        <f t="shared" si="53"/>
        <v>0</v>
      </c>
      <c r="CX87" s="322">
        <f t="shared" si="54"/>
        <v>0</v>
      </c>
      <c r="CY87" s="138">
        <f t="shared" si="55"/>
        <v>0</v>
      </c>
      <c r="CZ87" s="364"/>
      <c r="DA87" s="364"/>
      <c r="DB87" s="15"/>
      <c r="DC87" s="372"/>
      <c r="DD87" s="372"/>
      <c r="DE87" s="372"/>
      <c r="DR87" s="50"/>
      <c r="DS87" s="373"/>
      <c r="DT87" s="373"/>
      <c r="DU87" s="373"/>
    </row>
    <row r="88" spans="1:125" ht="12.75" customHeight="1" x14ac:dyDescent="0.2">
      <c r="A88" s="3"/>
      <c r="B88" s="5">
        <f t="shared" si="57"/>
        <v>20</v>
      </c>
      <c r="C88" s="401"/>
      <c r="D88" s="402"/>
      <c r="E88" s="16"/>
      <c r="F88" s="70"/>
      <c r="G88" s="71">
        <f t="shared" si="8"/>
        <v>0</v>
      </c>
      <c r="H88" s="70"/>
      <c r="I88" s="71">
        <f t="shared" si="9"/>
        <v>0</v>
      </c>
      <c r="J88" s="70"/>
      <c r="K88" s="71">
        <f t="shared" si="10"/>
        <v>0</v>
      </c>
      <c r="L88" s="70"/>
      <c r="M88" s="71">
        <f t="shared" si="11"/>
        <v>0</v>
      </c>
      <c r="N88" s="70"/>
      <c r="O88" s="71">
        <f t="shared" si="12"/>
        <v>0</v>
      </c>
      <c r="P88" s="70"/>
      <c r="Q88" s="71">
        <f t="shared" si="13"/>
        <v>0</v>
      </c>
      <c r="R88" s="70"/>
      <c r="S88" s="77">
        <f t="shared" si="14"/>
        <v>0</v>
      </c>
      <c r="T88" s="70"/>
      <c r="U88" s="77">
        <f t="shared" si="15"/>
        <v>0</v>
      </c>
      <c r="V88" s="70"/>
      <c r="W88" s="77">
        <f t="shared" si="16"/>
        <v>0</v>
      </c>
      <c r="X88" s="70"/>
      <c r="Y88" s="77">
        <f t="shared" si="58"/>
        <v>0</v>
      </c>
      <c r="Z88" s="72"/>
      <c r="AA88" s="77">
        <f t="shared" si="56"/>
        <v>0</v>
      </c>
      <c r="AB88" s="72"/>
      <c r="AC88" s="77">
        <f t="shared" si="2"/>
        <v>0</v>
      </c>
      <c r="AD88" s="72"/>
      <c r="AE88" s="77">
        <f t="shared" si="3"/>
        <v>0</v>
      </c>
      <c r="AF88" s="72"/>
      <c r="AG88" s="77">
        <f t="shared" si="4"/>
        <v>0</v>
      </c>
      <c r="AH88" s="72"/>
      <c r="AI88" s="77">
        <f t="shared" si="17"/>
        <v>0</v>
      </c>
      <c r="AJ88" s="72"/>
      <c r="AK88" s="77">
        <f t="shared" si="18"/>
        <v>0</v>
      </c>
      <c r="AL88" s="72"/>
      <c r="AM88" s="77">
        <f t="shared" si="5"/>
        <v>0</v>
      </c>
      <c r="AN88" s="70"/>
      <c r="AO88" s="77">
        <f t="shared" si="6"/>
        <v>0</v>
      </c>
      <c r="AP88" s="70"/>
      <c r="AQ88" s="77">
        <f t="shared" si="19"/>
        <v>0</v>
      </c>
      <c r="AR88" s="78"/>
      <c r="AS88" s="77">
        <f t="shared" si="20"/>
        <v>0</v>
      </c>
      <c r="AT88" s="78"/>
      <c r="AU88" s="77">
        <f t="shared" si="21"/>
        <v>0</v>
      </c>
      <c r="AV88" s="78"/>
      <c r="AW88" s="77">
        <f t="shared" si="22"/>
        <v>0</v>
      </c>
      <c r="AX88" s="78"/>
      <c r="AY88" s="77">
        <f t="shared" si="23"/>
        <v>0</v>
      </c>
      <c r="AZ88" s="78"/>
      <c r="BA88" s="77">
        <f t="shared" si="24"/>
        <v>0</v>
      </c>
      <c r="BB88" s="78"/>
      <c r="BC88" s="77">
        <f t="shared" si="25"/>
        <v>0</v>
      </c>
      <c r="BD88" s="78"/>
      <c r="BE88" s="77">
        <f t="shared" si="26"/>
        <v>0</v>
      </c>
      <c r="BF88" s="78"/>
      <c r="BG88" s="77">
        <f t="shared" si="27"/>
        <v>0</v>
      </c>
      <c r="BH88" s="78"/>
      <c r="BI88" s="77">
        <f t="shared" si="28"/>
        <v>0</v>
      </c>
      <c r="BJ88" s="78"/>
      <c r="BK88" s="77">
        <f t="shared" si="29"/>
        <v>0</v>
      </c>
      <c r="BL88" s="78"/>
      <c r="BM88" s="77">
        <f t="shared" si="30"/>
        <v>0</v>
      </c>
      <c r="BN88" s="78"/>
      <c r="BO88" s="77">
        <f t="shared" si="31"/>
        <v>0</v>
      </c>
      <c r="BP88" s="78"/>
      <c r="BQ88" s="77">
        <f t="shared" si="32"/>
        <v>0</v>
      </c>
      <c r="BR88" s="78"/>
      <c r="BS88" s="77">
        <f t="shared" si="33"/>
        <v>0</v>
      </c>
      <c r="BT88" s="78"/>
      <c r="BU88" s="77">
        <f t="shared" si="34"/>
        <v>0</v>
      </c>
      <c r="BV88" s="78"/>
      <c r="BW88" s="128">
        <f t="shared" si="35"/>
        <v>0</v>
      </c>
      <c r="BX88" s="78"/>
      <c r="BY88" s="128">
        <f t="shared" si="36"/>
        <v>0</v>
      </c>
      <c r="BZ88" s="78"/>
      <c r="CA88" s="128">
        <f t="shared" si="37"/>
        <v>0</v>
      </c>
      <c r="CB88" s="78"/>
      <c r="CC88" s="128">
        <f t="shared" si="38"/>
        <v>0</v>
      </c>
      <c r="CD88" s="78"/>
      <c r="CE88" s="128">
        <f t="shared" si="39"/>
        <v>0</v>
      </c>
      <c r="CF88" s="78"/>
      <c r="CG88" s="128"/>
      <c r="CH88" s="73">
        <f t="shared" si="40"/>
        <v>0</v>
      </c>
      <c r="CI88" s="74">
        <f t="shared" si="41"/>
        <v>0</v>
      </c>
      <c r="CJ88" s="75">
        <f t="shared" si="42"/>
        <v>2</v>
      </c>
      <c r="CK88" s="75">
        <f t="shared" si="43"/>
        <v>0</v>
      </c>
      <c r="CL88" s="5">
        <f t="shared" si="7"/>
        <v>0</v>
      </c>
      <c r="CM88" s="333">
        <f t="shared" si="44"/>
        <v>0</v>
      </c>
      <c r="CN88" s="334">
        <f t="shared" si="45"/>
        <v>0</v>
      </c>
      <c r="CO88" s="335"/>
      <c r="CP88" s="149">
        <f t="shared" si="46"/>
        <v>0</v>
      </c>
      <c r="CQ88" s="156">
        <f t="shared" si="47"/>
        <v>0</v>
      </c>
      <c r="CR88" s="168">
        <f t="shared" si="48"/>
        <v>0</v>
      </c>
      <c r="CS88" s="169">
        <f t="shared" si="49"/>
        <v>0</v>
      </c>
      <c r="CT88" s="162">
        <f t="shared" si="50"/>
        <v>0</v>
      </c>
      <c r="CU88" s="159">
        <f t="shared" si="51"/>
        <v>0</v>
      </c>
      <c r="CV88" s="175">
        <f t="shared" si="52"/>
        <v>0</v>
      </c>
      <c r="CW88" s="156">
        <f t="shared" si="53"/>
        <v>0</v>
      </c>
      <c r="CX88" s="322">
        <f t="shared" si="54"/>
        <v>0</v>
      </c>
      <c r="CY88" s="138">
        <f t="shared" si="55"/>
        <v>0</v>
      </c>
      <c r="CZ88" s="49"/>
      <c r="DA88" s="49"/>
      <c r="DB88" s="15"/>
      <c r="DC88" s="5">
        <f>IF(CI69:CI115&lt;="49",COUNTIF($CL$69:$CL$115,"INICIAL"))</f>
        <v>0</v>
      </c>
      <c r="DD88" s="5">
        <f>COUNTIF($CL$69:$CL$115,"INTERMEDIO")</f>
        <v>0</v>
      </c>
      <c r="DE88" s="5">
        <f>COUNTIF($CL$69:$CL$115,"AVANZADO")</f>
        <v>0</v>
      </c>
      <c r="DR88" s="50"/>
      <c r="DS88" s="373"/>
      <c r="DT88" s="373"/>
      <c r="DU88" s="373"/>
    </row>
    <row r="89" spans="1:125" ht="12.75" customHeight="1" x14ac:dyDescent="0.2">
      <c r="A89" s="3"/>
      <c r="B89" s="5">
        <f t="shared" si="57"/>
        <v>21</v>
      </c>
      <c r="C89" s="401"/>
      <c r="D89" s="402"/>
      <c r="E89" s="16"/>
      <c r="F89" s="70"/>
      <c r="G89" s="71">
        <f t="shared" si="8"/>
        <v>0</v>
      </c>
      <c r="H89" s="70"/>
      <c r="I89" s="71">
        <f t="shared" si="9"/>
        <v>0</v>
      </c>
      <c r="J89" s="70"/>
      <c r="K89" s="71">
        <f t="shared" si="10"/>
        <v>0</v>
      </c>
      <c r="L89" s="70"/>
      <c r="M89" s="71">
        <f t="shared" si="11"/>
        <v>0</v>
      </c>
      <c r="N89" s="70"/>
      <c r="O89" s="71">
        <f t="shared" si="12"/>
        <v>0</v>
      </c>
      <c r="P89" s="70"/>
      <c r="Q89" s="71">
        <f t="shared" si="13"/>
        <v>0</v>
      </c>
      <c r="R89" s="70"/>
      <c r="S89" s="77">
        <f t="shared" si="14"/>
        <v>0</v>
      </c>
      <c r="T89" s="70"/>
      <c r="U89" s="77">
        <f t="shared" si="15"/>
        <v>0</v>
      </c>
      <c r="V89" s="70"/>
      <c r="W89" s="77">
        <f t="shared" si="16"/>
        <v>0</v>
      </c>
      <c r="X89" s="70"/>
      <c r="Y89" s="77">
        <f t="shared" si="58"/>
        <v>0</v>
      </c>
      <c r="Z89" s="72"/>
      <c r="AA89" s="77">
        <f t="shared" si="56"/>
        <v>0</v>
      </c>
      <c r="AB89" s="72"/>
      <c r="AC89" s="77">
        <f t="shared" si="2"/>
        <v>0</v>
      </c>
      <c r="AD89" s="72"/>
      <c r="AE89" s="77">
        <f t="shared" si="3"/>
        <v>0</v>
      </c>
      <c r="AF89" s="72"/>
      <c r="AG89" s="77">
        <f t="shared" si="4"/>
        <v>0</v>
      </c>
      <c r="AH89" s="72"/>
      <c r="AI89" s="77">
        <f t="shared" si="17"/>
        <v>0</v>
      </c>
      <c r="AJ89" s="72"/>
      <c r="AK89" s="77">
        <f t="shared" si="18"/>
        <v>0</v>
      </c>
      <c r="AL89" s="72"/>
      <c r="AM89" s="77">
        <f t="shared" si="5"/>
        <v>0</v>
      </c>
      <c r="AN89" s="70"/>
      <c r="AO89" s="77">
        <f t="shared" si="6"/>
        <v>0</v>
      </c>
      <c r="AP89" s="70"/>
      <c r="AQ89" s="77">
        <f t="shared" si="19"/>
        <v>0</v>
      </c>
      <c r="AR89" s="78"/>
      <c r="AS89" s="77">
        <f t="shared" si="20"/>
        <v>0</v>
      </c>
      <c r="AT89" s="78"/>
      <c r="AU89" s="77">
        <f t="shared" si="21"/>
        <v>0</v>
      </c>
      <c r="AV89" s="78"/>
      <c r="AW89" s="77">
        <f t="shared" si="22"/>
        <v>0</v>
      </c>
      <c r="AX89" s="78"/>
      <c r="AY89" s="77">
        <f t="shared" si="23"/>
        <v>0</v>
      </c>
      <c r="AZ89" s="78"/>
      <c r="BA89" s="77">
        <f t="shared" si="24"/>
        <v>0</v>
      </c>
      <c r="BB89" s="78"/>
      <c r="BC89" s="77">
        <f t="shared" si="25"/>
        <v>0</v>
      </c>
      <c r="BD89" s="78"/>
      <c r="BE89" s="77">
        <f t="shared" si="26"/>
        <v>0</v>
      </c>
      <c r="BF89" s="78"/>
      <c r="BG89" s="77">
        <f t="shared" si="27"/>
        <v>0</v>
      </c>
      <c r="BH89" s="78"/>
      <c r="BI89" s="77">
        <f t="shared" si="28"/>
        <v>0</v>
      </c>
      <c r="BJ89" s="78"/>
      <c r="BK89" s="77">
        <f t="shared" si="29"/>
        <v>0</v>
      </c>
      <c r="BL89" s="78"/>
      <c r="BM89" s="77">
        <f t="shared" si="30"/>
        <v>0</v>
      </c>
      <c r="BN89" s="78"/>
      <c r="BO89" s="77">
        <f t="shared" si="31"/>
        <v>0</v>
      </c>
      <c r="BP89" s="78"/>
      <c r="BQ89" s="77">
        <f t="shared" si="32"/>
        <v>0</v>
      </c>
      <c r="BR89" s="78"/>
      <c r="BS89" s="77">
        <f t="shared" si="33"/>
        <v>0</v>
      </c>
      <c r="BT89" s="78"/>
      <c r="BU89" s="77">
        <f t="shared" si="34"/>
        <v>0</v>
      </c>
      <c r="BV89" s="78"/>
      <c r="BW89" s="128">
        <f t="shared" si="35"/>
        <v>0</v>
      </c>
      <c r="BX89" s="78"/>
      <c r="BY89" s="128">
        <f t="shared" si="36"/>
        <v>0</v>
      </c>
      <c r="BZ89" s="78"/>
      <c r="CA89" s="128">
        <f t="shared" si="37"/>
        <v>0</v>
      </c>
      <c r="CB89" s="78"/>
      <c r="CC89" s="128">
        <f t="shared" si="38"/>
        <v>0</v>
      </c>
      <c r="CD89" s="78"/>
      <c r="CE89" s="128">
        <f t="shared" si="39"/>
        <v>0</v>
      </c>
      <c r="CF89" s="78"/>
      <c r="CG89" s="128"/>
      <c r="CH89" s="73">
        <f t="shared" si="40"/>
        <v>0</v>
      </c>
      <c r="CI89" s="74">
        <f t="shared" si="41"/>
        <v>0</v>
      </c>
      <c r="CJ89" s="75">
        <f t="shared" si="42"/>
        <v>2</v>
      </c>
      <c r="CK89" s="75">
        <f t="shared" si="43"/>
        <v>0</v>
      </c>
      <c r="CL89" s="5">
        <f t="shared" si="7"/>
        <v>0</v>
      </c>
      <c r="CM89" s="333">
        <f t="shared" si="44"/>
        <v>0</v>
      </c>
      <c r="CN89" s="334">
        <f t="shared" si="45"/>
        <v>0</v>
      </c>
      <c r="CO89" s="335"/>
      <c r="CP89" s="149">
        <f t="shared" si="46"/>
        <v>0</v>
      </c>
      <c r="CQ89" s="156">
        <f t="shared" si="47"/>
        <v>0</v>
      </c>
      <c r="CR89" s="168">
        <f t="shared" si="48"/>
        <v>0</v>
      </c>
      <c r="CS89" s="169">
        <f t="shared" si="49"/>
        <v>0</v>
      </c>
      <c r="CT89" s="162">
        <f t="shared" si="50"/>
        <v>0</v>
      </c>
      <c r="CU89" s="159">
        <f t="shared" si="51"/>
        <v>0</v>
      </c>
      <c r="CV89" s="175">
        <f t="shared" si="52"/>
        <v>0</v>
      </c>
      <c r="CW89" s="156">
        <f t="shared" si="53"/>
        <v>0</v>
      </c>
      <c r="CX89" s="322">
        <f t="shared" si="54"/>
        <v>0</v>
      </c>
      <c r="CY89" s="138">
        <f t="shared" si="55"/>
        <v>0</v>
      </c>
      <c r="CZ89" s="83"/>
      <c r="DA89" s="83"/>
      <c r="DB89" s="15"/>
      <c r="DC89" s="148" t="e">
        <f>DC88*1/$F$11</f>
        <v>#DIV/0!</v>
      </c>
      <c r="DD89" s="148" t="e">
        <f>DD88*1/$F$11</f>
        <v>#DIV/0!</v>
      </c>
      <c r="DE89" s="148" t="e">
        <f>DE88*1/$F$11</f>
        <v>#DIV/0!</v>
      </c>
      <c r="DR89" s="46"/>
      <c r="DS89" s="373"/>
      <c r="DT89" s="373"/>
      <c r="DU89" s="373"/>
    </row>
    <row r="90" spans="1:125" ht="12.75" customHeight="1" x14ac:dyDescent="0.2">
      <c r="A90" s="3"/>
      <c r="B90" s="5">
        <f t="shared" si="57"/>
        <v>22</v>
      </c>
      <c r="C90" s="401"/>
      <c r="D90" s="402"/>
      <c r="E90" s="16"/>
      <c r="F90" s="70"/>
      <c r="G90" s="71">
        <f t="shared" si="8"/>
        <v>0</v>
      </c>
      <c r="H90" s="70"/>
      <c r="I90" s="71">
        <f t="shared" si="9"/>
        <v>0</v>
      </c>
      <c r="J90" s="70"/>
      <c r="K90" s="71">
        <f t="shared" si="10"/>
        <v>0</v>
      </c>
      <c r="L90" s="70"/>
      <c r="M90" s="71">
        <f t="shared" si="11"/>
        <v>0</v>
      </c>
      <c r="N90" s="70"/>
      <c r="O90" s="71">
        <f t="shared" si="12"/>
        <v>0</v>
      </c>
      <c r="P90" s="70"/>
      <c r="Q90" s="71">
        <f t="shared" si="13"/>
        <v>0</v>
      </c>
      <c r="R90" s="70"/>
      <c r="S90" s="77">
        <f t="shared" si="14"/>
        <v>0</v>
      </c>
      <c r="T90" s="70"/>
      <c r="U90" s="77">
        <f t="shared" si="15"/>
        <v>0</v>
      </c>
      <c r="V90" s="70"/>
      <c r="W90" s="77">
        <f t="shared" si="16"/>
        <v>0</v>
      </c>
      <c r="X90" s="70"/>
      <c r="Y90" s="77">
        <f t="shared" si="58"/>
        <v>0</v>
      </c>
      <c r="Z90" s="72"/>
      <c r="AA90" s="77">
        <f t="shared" si="56"/>
        <v>0</v>
      </c>
      <c r="AB90" s="72"/>
      <c r="AC90" s="77">
        <f t="shared" si="2"/>
        <v>0</v>
      </c>
      <c r="AD90" s="72"/>
      <c r="AE90" s="77">
        <f t="shared" si="3"/>
        <v>0</v>
      </c>
      <c r="AF90" s="72"/>
      <c r="AG90" s="77">
        <f t="shared" si="4"/>
        <v>0</v>
      </c>
      <c r="AH90" s="72"/>
      <c r="AI90" s="77">
        <f t="shared" si="17"/>
        <v>0</v>
      </c>
      <c r="AJ90" s="72"/>
      <c r="AK90" s="77">
        <f t="shared" si="18"/>
        <v>0</v>
      </c>
      <c r="AL90" s="72"/>
      <c r="AM90" s="77">
        <f t="shared" si="5"/>
        <v>0</v>
      </c>
      <c r="AN90" s="70"/>
      <c r="AO90" s="77">
        <f t="shared" si="6"/>
        <v>0</v>
      </c>
      <c r="AP90" s="70"/>
      <c r="AQ90" s="77">
        <f t="shared" si="19"/>
        <v>0</v>
      </c>
      <c r="AR90" s="78"/>
      <c r="AS90" s="77">
        <f t="shared" si="20"/>
        <v>0</v>
      </c>
      <c r="AT90" s="78"/>
      <c r="AU90" s="77">
        <f t="shared" si="21"/>
        <v>0</v>
      </c>
      <c r="AV90" s="78"/>
      <c r="AW90" s="77">
        <f t="shared" si="22"/>
        <v>0</v>
      </c>
      <c r="AX90" s="78"/>
      <c r="AY90" s="77">
        <f t="shared" si="23"/>
        <v>0</v>
      </c>
      <c r="AZ90" s="78"/>
      <c r="BA90" s="77">
        <f t="shared" si="24"/>
        <v>0</v>
      </c>
      <c r="BB90" s="78"/>
      <c r="BC90" s="77">
        <f t="shared" si="25"/>
        <v>0</v>
      </c>
      <c r="BD90" s="78"/>
      <c r="BE90" s="77">
        <f t="shared" si="26"/>
        <v>0</v>
      </c>
      <c r="BF90" s="78"/>
      <c r="BG90" s="77">
        <f t="shared" si="27"/>
        <v>0</v>
      </c>
      <c r="BH90" s="78"/>
      <c r="BI90" s="77">
        <f t="shared" si="28"/>
        <v>0</v>
      </c>
      <c r="BJ90" s="78"/>
      <c r="BK90" s="77">
        <f t="shared" si="29"/>
        <v>0</v>
      </c>
      <c r="BL90" s="78"/>
      <c r="BM90" s="77">
        <f t="shared" si="30"/>
        <v>0</v>
      </c>
      <c r="BN90" s="78"/>
      <c r="BO90" s="77">
        <f t="shared" si="31"/>
        <v>0</v>
      </c>
      <c r="BP90" s="78"/>
      <c r="BQ90" s="77">
        <f t="shared" si="32"/>
        <v>0</v>
      </c>
      <c r="BR90" s="78"/>
      <c r="BS90" s="77">
        <f t="shared" si="33"/>
        <v>0</v>
      </c>
      <c r="BT90" s="78"/>
      <c r="BU90" s="77">
        <f t="shared" si="34"/>
        <v>0</v>
      </c>
      <c r="BV90" s="78"/>
      <c r="BW90" s="128">
        <f t="shared" si="35"/>
        <v>0</v>
      </c>
      <c r="BX90" s="78"/>
      <c r="BY90" s="128">
        <f t="shared" si="36"/>
        <v>0</v>
      </c>
      <c r="BZ90" s="78"/>
      <c r="CA90" s="128">
        <f t="shared" si="37"/>
        <v>0</v>
      </c>
      <c r="CB90" s="78"/>
      <c r="CC90" s="128">
        <f t="shared" si="38"/>
        <v>0</v>
      </c>
      <c r="CD90" s="78"/>
      <c r="CE90" s="128">
        <f t="shared" si="39"/>
        <v>0</v>
      </c>
      <c r="CF90" s="78"/>
      <c r="CG90" s="128"/>
      <c r="CH90" s="73">
        <f t="shared" si="40"/>
        <v>0</v>
      </c>
      <c r="CI90" s="74">
        <f t="shared" si="41"/>
        <v>0</v>
      </c>
      <c r="CJ90" s="75">
        <f t="shared" si="42"/>
        <v>2</v>
      </c>
      <c r="CK90" s="75">
        <f t="shared" si="43"/>
        <v>0</v>
      </c>
      <c r="CL90" s="5">
        <f t="shared" si="7"/>
        <v>0</v>
      </c>
      <c r="CM90" s="333">
        <f t="shared" si="44"/>
        <v>0</v>
      </c>
      <c r="CN90" s="334">
        <f t="shared" si="45"/>
        <v>0</v>
      </c>
      <c r="CO90" s="335"/>
      <c r="CP90" s="149">
        <f t="shared" si="46"/>
        <v>0</v>
      </c>
      <c r="CQ90" s="156">
        <f t="shared" si="47"/>
        <v>0</v>
      </c>
      <c r="CR90" s="168">
        <f t="shared" si="48"/>
        <v>0</v>
      </c>
      <c r="CS90" s="169">
        <f t="shared" si="49"/>
        <v>0</v>
      </c>
      <c r="CT90" s="162">
        <f t="shared" si="50"/>
        <v>0</v>
      </c>
      <c r="CU90" s="159">
        <f t="shared" si="51"/>
        <v>0</v>
      </c>
      <c r="CV90" s="175">
        <f t="shared" si="52"/>
        <v>0</v>
      </c>
      <c r="CW90" s="156">
        <f t="shared" si="53"/>
        <v>0</v>
      </c>
      <c r="CX90" s="322">
        <f t="shared" si="54"/>
        <v>0</v>
      </c>
      <c r="CY90" s="138">
        <f t="shared" si="55"/>
        <v>0</v>
      </c>
      <c r="CZ90" s="49"/>
      <c r="DA90" s="49"/>
      <c r="DB90" s="15"/>
    </row>
    <row r="91" spans="1:125" ht="12.75" customHeight="1" x14ac:dyDescent="0.2">
      <c r="A91" s="3"/>
      <c r="B91" s="5">
        <f t="shared" si="57"/>
        <v>23</v>
      </c>
      <c r="C91" s="401"/>
      <c r="D91" s="402"/>
      <c r="E91" s="16"/>
      <c r="F91" s="70"/>
      <c r="G91" s="71">
        <f t="shared" si="8"/>
        <v>0</v>
      </c>
      <c r="H91" s="70"/>
      <c r="I91" s="71">
        <f t="shared" si="9"/>
        <v>0</v>
      </c>
      <c r="J91" s="70"/>
      <c r="K91" s="71">
        <f t="shared" si="10"/>
        <v>0</v>
      </c>
      <c r="L91" s="70"/>
      <c r="M91" s="71">
        <f t="shared" si="11"/>
        <v>0</v>
      </c>
      <c r="N91" s="70"/>
      <c r="O91" s="71">
        <f t="shared" si="12"/>
        <v>0</v>
      </c>
      <c r="P91" s="70"/>
      <c r="Q91" s="71">
        <f t="shared" si="13"/>
        <v>0</v>
      </c>
      <c r="R91" s="70"/>
      <c r="S91" s="77">
        <f t="shared" si="14"/>
        <v>0</v>
      </c>
      <c r="T91" s="70"/>
      <c r="U91" s="77">
        <f t="shared" si="15"/>
        <v>0</v>
      </c>
      <c r="V91" s="70"/>
      <c r="W91" s="77">
        <f t="shared" si="16"/>
        <v>0</v>
      </c>
      <c r="X91" s="70"/>
      <c r="Y91" s="77">
        <f t="shared" si="58"/>
        <v>0</v>
      </c>
      <c r="Z91" s="72"/>
      <c r="AA91" s="77">
        <f t="shared" si="56"/>
        <v>0</v>
      </c>
      <c r="AB91" s="72"/>
      <c r="AC91" s="77">
        <f t="shared" si="2"/>
        <v>0</v>
      </c>
      <c r="AD91" s="72"/>
      <c r="AE91" s="77">
        <f t="shared" si="3"/>
        <v>0</v>
      </c>
      <c r="AF91" s="72"/>
      <c r="AG91" s="77">
        <f t="shared" si="4"/>
        <v>0</v>
      </c>
      <c r="AH91" s="72"/>
      <c r="AI91" s="77">
        <f t="shared" si="17"/>
        <v>0</v>
      </c>
      <c r="AJ91" s="72"/>
      <c r="AK91" s="77">
        <f t="shared" si="18"/>
        <v>0</v>
      </c>
      <c r="AL91" s="72"/>
      <c r="AM91" s="77">
        <f t="shared" si="5"/>
        <v>0</v>
      </c>
      <c r="AN91" s="70"/>
      <c r="AO91" s="77">
        <f t="shared" si="6"/>
        <v>0</v>
      </c>
      <c r="AP91" s="70"/>
      <c r="AQ91" s="77">
        <f t="shared" si="19"/>
        <v>0</v>
      </c>
      <c r="AR91" s="78"/>
      <c r="AS91" s="77">
        <f t="shared" si="20"/>
        <v>0</v>
      </c>
      <c r="AT91" s="78"/>
      <c r="AU91" s="77">
        <f t="shared" si="21"/>
        <v>0</v>
      </c>
      <c r="AV91" s="78"/>
      <c r="AW91" s="77">
        <f t="shared" si="22"/>
        <v>0</v>
      </c>
      <c r="AX91" s="78"/>
      <c r="AY91" s="77">
        <f t="shared" si="23"/>
        <v>0</v>
      </c>
      <c r="AZ91" s="78"/>
      <c r="BA91" s="77">
        <f t="shared" si="24"/>
        <v>0</v>
      </c>
      <c r="BB91" s="78"/>
      <c r="BC91" s="77">
        <f t="shared" si="25"/>
        <v>0</v>
      </c>
      <c r="BD91" s="78"/>
      <c r="BE91" s="77">
        <f t="shared" si="26"/>
        <v>0</v>
      </c>
      <c r="BF91" s="78"/>
      <c r="BG91" s="77">
        <f t="shared" si="27"/>
        <v>0</v>
      </c>
      <c r="BH91" s="78"/>
      <c r="BI91" s="77">
        <f t="shared" si="28"/>
        <v>0</v>
      </c>
      <c r="BJ91" s="78"/>
      <c r="BK91" s="77">
        <f t="shared" si="29"/>
        <v>0</v>
      </c>
      <c r="BL91" s="78"/>
      <c r="BM91" s="77">
        <f t="shared" si="30"/>
        <v>0</v>
      </c>
      <c r="BN91" s="78"/>
      <c r="BO91" s="77">
        <f t="shared" si="31"/>
        <v>0</v>
      </c>
      <c r="BP91" s="78"/>
      <c r="BQ91" s="77">
        <f t="shared" si="32"/>
        <v>0</v>
      </c>
      <c r="BR91" s="78"/>
      <c r="BS91" s="77">
        <f t="shared" si="33"/>
        <v>0</v>
      </c>
      <c r="BT91" s="78"/>
      <c r="BU91" s="77">
        <f t="shared" si="34"/>
        <v>0</v>
      </c>
      <c r="BV91" s="78"/>
      <c r="BW91" s="128">
        <f t="shared" si="35"/>
        <v>0</v>
      </c>
      <c r="BX91" s="78"/>
      <c r="BY91" s="128">
        <f t="shared" si="36"/>
        <v>0</v>
      </c>
      <c r="BZ91" s="78"/>
      <c r="CA91" s="128">
        <f t="shared" si="37"/>
        <v>0</v>
      </c>
      <c r="CB91" s="78"/>
      <c r="CC91" s="128">
        <f t="shared" si="38"/>
        <v>0</v>
      </c>
      <c r="CD91" s="78"/>
      <c r="CE91" s="128">
        <f t="shared" si="39"/>
        <v>0</v>
      </c>
      <c r="CF91" s="78"/>
      <c r="CG91" s="128"/>
      <c r="CH91" s="73">
        <f t="shared" si="40"/>
        <v>0</v>
      </c>
      <c r="CI91" s="74">
        <f t="shared" si="41"/>
        <v>0</v>
      </c>
      <c r="CJ91" s="75">
        <f t="shared" si="42"/>
        <v>2</v>
      </c>
      <c r="CK91" s="75">
        <f t="shared" si="43"/>
        <v>0</v>
      </c>
      <c r="CL91" s="5">
        <f t="shared" si="7"/>
        <v>0</v>
      </c>
      <c r="CM91" s="333">
        <f t="shared" si="44"/>
        <v>0</v>
      </c>
      <c r="CN91" s="334">
        <f t="shared" si="45"/>
        <v>0</v>
      </c>
      <c r="CO91" s="335"/>
      <c r="CP91" s="149">
        <f t="shared" si="46"/>
        <v>0</v>
      </c>
      <c r="CQ91" s="156">
        <f t="shared" si="47"/>
        <v>0</v>
      </c>
      <c r="CR91" s="168">
        <f t="shared" si="48"/>
        <v>0</v>
      </c>
      <c r="CS91" s="169">
        <f t="shared" si="49"/>
        <v>0</v>
      </c>
      <c r="CT91" s="162">
        <f t="shared" si="50"/>
        <v>0</v>
      </c>
      <c r="CU91" s="159">
        <f t="shared" si="51"/>
        <v>0</v>
      </c>
      <c r="CV91" s="175">
        <f t="shared" si="52"/>
        <v>0</v>
      </c>
      <c r="CW91" s="156">
        <f t="shared" si="53"/>
        <v>0</v>
      </c>
      <c r="CX91" s="322">
        <f t="shared" si="54"/>
        <v>0</v>
      </c>
      <c r="CY91" s="138">
        <f t="shared" si="55"/>
        <v>0</v>
      </c>
      <c r="CZ91" s="49"/>
      <c r="DA91" s="49"/>
      <c r="DB91" s="15"/>
    </row>
    <row r="92" spans="1:125" ht="12.75" customHeight="1" x14ac:dyDescent="0.2">
      <c r="A92" s="3"/>
      <c r="B92" s="5">
        <f t="shared" si="57"/>
        <v>24</v>
      </c>
      <c r="C92" s="401"/>
      <c r="D92" s="402"/>
      <c r="E92" s="16"/>
      <c r="F92" s="70"/>
      <c r="G92" s="71">
        <f t="shared" si="8"/>
        <v>0</v>
      </c>
      <c r="H92" s="70"/>
      <c r="I92" s="71">
        <f t="shared" si="9"/>
        <v>0</v>
      </c>
      <c r="J92" s="70"/>
      <c r="K92" s="71">
        <f t="shared" si="10"/>
        <v>0</v>
      </c>
      <c r="L92" s="70"/>
      <c r="M92" s="71">
        <f t="shared" si="11"/>
        <v>0</v>
      </c>
      <c r="N92" s="70"/>
      <c r="O92" s="71">
        <f t="shared" si="12"/>
        <v>0</v>
      </c>
      <c r="P92" s="70"/>
      <c r="Q92" s="71">
        <f t="shared" si="13"/>
        <v>0</v>
      </c>
      <c r="R92" s="70"/>
      <c r="S92" s="77">
        <f t="shared" si="14"/>
        <v>0</v>
      </c>
      <c r="T92" s="70"/>
      <c r="U92" s="77">
        <f t="shared" si="15"/>
        <v>0</v>
      </c>
      <c r="V92" s="70"/>
      <c r="W92" s="77">
        <f t="shared" si="16"/>
        <v>0</v>
      </c>
      <c r="X92" s="70"/>
      <c r="Y92" s="77">
        <f t="shared" si="58"/>
        <v>0</v>
      </c>
      <c r="Z92" s="72"/>
      <c r="AA92" s="77">
        <f t="shared" si="56"/>
        <v>0</v>
      </c>
      <c r="AB92" s="72"/>
      <c r="AC92" s="77">
        <f t="shared" si="2"/>
        <v>0</v>
      </c>
      <c r="AD92" s="72"/>
      <c r="AE92" s="77">
        <f t="shared" si="3"/>
        <v>0</v>
      </c>
      <c r="AF92" s="72"/>
      <c r="AG92" s="77">
        <f t="shared" si="4"/>
        <v>0</v>
      </c>
      <c r="AH92" s="72"/>
      <c r="AI92" s="77">
        <f t="shared" si="17"/>
        <v>0</v>
      </c>
      <c r="AJ92" s="72"/>
      <c r="AK92" s="77">
        <f t="shared" si="18"/>
        <v>0</v>
      </c>
      <c r="AL92" s="72"/>
      <c r="AM92" s="77">
        <f t="shared" si="5"/>
        <v>0</v>
      </c>
      <c r="AN92" s="70"/>
      <c r="AO92" s="77">
        <f t="shared" si="6"/>
        <v>0</v>
      </c>
      <c r="AP92" s="70"/>
      <c r="AQ92" s="77">
        <f t="shared" si="19"/>
        <v>0</v>
      </c>
      <c r="AR92" s="78"/>
      <c r="AS92" s="77">
        <f t="shared" si="20"/>
        <v>0</v>
      </c>
      <c r="AT92" s="78"/>
      <c r="AU92" s="77">
        <f t="shared" si="21"/>
        <v>0</v>
      </c>
      <c r="AV92" s="78"/>
      <c r="AW92" s="77">
        <f t="shared" si="22"/>
        <v>0</v>
      </c>
      <c r="AX92" s="78"/>
      <c r="AY92" s="77">
        <f t="shared" si="23"/>
        <v>0</v>
      </c>
      <c r="AZ92" s="78"/>
      <c r="BA92" s="77">
        <f t="shared" si="24"/>
        <v>0</v>
      </c>
      <c r="BB92" s="78"/>
      <c r="BC92" s="77">
        <f t="shared" si="25"/>
        <v>0</v>
      </c>
      <c r="BD92" s="78"/>
      <c r="BE92" s="77">
        <f t="shared" si="26"/>
        <v>0</v>
      </c>
      <c r="BF92" s="78"/>
      <c r="BG92" s="77">
        <f t="shared" si="27"/>
        <v>0</v>
      </c>
      <c r="BH92" s="78"/>
      <c r="BI92" s="77">
        <f t="shared" si="28"/>
        <v>0</v>
      </c>
      <c r="BJ92" s="78"/>
      <c r="BK92" s="77">
        <f t="shared" si="29"/>
        <v>0</v>
      </c>
      <c r="BL92" s="78"/>
      <c r="BM92" s="77">
        <f t="shared" si="30"/>
        <v>0</v>
      </c>
      <c r="BN92" s="78"/>
      <c r="BO92" s="77">
        <f t="shared" si="31"/>
        <v>0</v>
      </c>
      <c r="BP92" s="78"/>
      <c r="BQ92" s="77">
        <f t="shared" si="32"/>
        <v>0</v>
      </c>
      <c r="BR92" s="78"/>
      <c r="BS92" s="77">
        <f t="shared" si="33"/>
        <v>0</v>
      </c>
      <c r="BT92" s="78"/>
      <c r="BU92" s="77">
        <f t="shared" si="34"/>
        <v>0</v>
      </c>
      <c r="BV92" s="78"/>
      <c r="BW92" s="128">
        <f t="shared" si="35"/>
        <v>0</v>
      </c>
      <c r="BX92" s="78"/>
      <c r="BY92" s="128">
        <f t="shared" si="36"/>
        <v>0</v>
      </c>
      <c r="BZ92" s="78"/>
      <c r="CA92" s="128">
        <f t="shared" si="37"/>
        <v>0</v>
      </c>
      <c r="CB92" s="78"/>
      <c r="CC92" s="128">
        <f t="shared" si="38"/>
        <v>0</v>
      </c>
      <c r="CD92" s="78"/>
      <c r="CE92" s="128">
        <f t="shared" si="39"/>
        <v>0</v>
      </c>
      <c r="CF92" s="78"/>
      <c r="CG92" s="128"/>
      <c r="CH92" s="73">
        <f t="shared" si="40"/>
        <v>0</v>
      </c>
      <c r="CI92" s="74">
        <f t="shared" si="41"/>
        <v>0</v>
      </c>
      <c r="CJ92" s="75">
        <f t="shared" si="42"/>
        <v>2</v>
      </c>
      <c r="CK92" s="75">
        <f t="shared" si="43"/>
        <v>0</v>
      </c>
      <c r="CL92" s="5">
        <f t="shared" si="7"/>
        <v>0</v>
      </c>
      <c r="CM92" s="333">
        <f t="shared" si="44"/>
        <v>0</v>
      </c>
      <c r="CN92" s="334">
        <f t="shared" si="45"/>
        <v>0</v>
      </c>
      <c r="CO92" s="335"/>
      <c r="CP92" s="149">
        <f t="shared" si="46"/>
        <v>0</v>
      </c>
      <c r="CQ92" s="156">
        <f t="shared" si="47"/>
        <v>0</v>
      </c>
      <c r="CR92" s="168">
        <f t="shared" si="48"/>
        <v>0</v>
      </c>
      <c r="CS92" s="169">
        <f t="shared" si="49"/>
        <v>0</v>
      </c>
      <c r="CT92" s="162">
        <f t="shared" si="50"/>
        <v>0</v>
      </c>
      <c r="CU92" s="159">
        <f t="shared" si="51"/>
        <v>0</v>
      </c>
      <c r="CV92" s="175">
        <f t="shared" si="52"/>
        <v>0</v>
      </c>
      <c r="CW92" s="156">
        <f t="shared" si="53"/>
        <v>0</v>
      </c>
      <c r="CX92" s="322">
        <f t="shared" si="54"/>
        <v>0</v>
      </c>
      <c r="CY92" s="138">
        <f t="shared" si="55"/>
        <v>0</v>
      </c>
      <c r="CZ92" s="49"/>
      <c r="DA92" s="49"/>
      <c r="DB92" s="15"/>
    </row>
    <row r="93" spans="1:125" ht="12.75" customHeight="1" x14ac:dyDescent="0.2">
      <c r="A93" s="3"/>
      <c r="B93" s="5">
        <f t="shared" si="57"/>
        <v>25</v>
      </c>
      <c r="C93" s="401"/>
      <c r="D93" s="402"/>
      <c r="E93" s="16"/>
      <c r="F93" s="70"/>
      <c r="G93" s="71">
        <f t="shared" si="8"/>
        <v>0</v>
      </c>
      <c r="H93" s="70"/>
      <c r="I93" s="71">
        <f t="shared" si="9"/>
        <v>0</v>
      </c>
      <c r="J93" s="70"/>
      <c r="K93" s="71">
        <f t="shared" si="10"/>
        <v>0</v>
      </c>
      <c r="L93" s="70"/>
      <c r="M93" s="71">
        <f t="shared" si="11"/>
        <v>0</v>
      </c>
      <c r="N93" s="70"/>
      <c r="O93" s="71">
        <f t="shared" si="12"/>
        <v>0</v>
      </c>
      <c r="P93" s="70"/>
      <c r="Q93" s="71">
        <f t="shared" si="13"/>
        <v>0</v>
      </c>
      <c r="R93" s="70"/>
      <c r="S93" s="77">
        <f t="shared" si="14"/>
        <v>0</v>
      </c>
      <c r="T93" s="70"/>
      <c r="U93" s="77">
        <f t="shared" si="15"/>
        <v>0</v>
      </c>
      <c r="V93" s="70"/>
      <c r="W93" s="77">
        <f t="shared" si="16"/>
        <v>0</v>
      </c>
      <c r="X93" s="70"/>
      <c r="Y93" s="77">
        <f t="shared" si="58"/>
        <v>0</v>
      </c>
      <c r="Z93" s="72"/>
      <c r="AA93" s="77">
        <f t="shared" si="56"/>
        <v>0</v>
      </c>
      <c r="AB93" s="72"/>
      <c r="AC93" s="77">
        <f t="shared" si="2"/>
        <v>0</v>
      </c>
      <c r="AD93" s="72"/>
      <c r="AE93" s="77">
        <f t="shared" si="3"/>
        <v>0</v>
      </c>
      <c r="AF93" s="72"/>
      <c r="AG93" s="77">
        <f t="shared" si="4"/>
        <v>0</v>
      </c>
      <c r="AH93" s="72"/>
      <c r="AI93" s="77">
        <f t="shared" si="17"/>
        <v>0</v>
      </c>
      <c r="AJ93" s="72"/>
      <c r="AK93" s="77">
        <f t="shared" si="18"/>
        <v>0</v>
      </c>
      <c r="AL93" s="72"/>
      <c r="AM93" s="77">
        <f t="shared" si="5"/>
        <v>0</v>
      </c>
      <c r="AN93" s="70"/>
      <c r="AO93" s="77">
        <f t="shared" si="6"/>
        <v>0</v>
      </c>
      <c r="AP93" s="70"/>
      <c r="AQ93" s="77">
        <f t="shared" si="19"/>
        <v>0</v>
      </c>
      <c r="AR93" s="78"/>
      <c r="AS93" s="77">
        <f t="shared" si="20"/>
        <v>0</v>
      </c>
      <c r="AT93" s="78"/>
      <c r="AU93" s="77">
        <f t="shared" si="21"/>
        <v>0</v>
      </c>
      <c r="AV93" s="78"/>
      <c r="AW93" s="77">
        <f t="shared" si="22"/>
        <v>0</v>
      </c>
      <c r="AX93" s="78"/>
      <c r="AY93" s="77">
        <f t="shared" si="23"/>
        <v>0</v>
      </c>
      <c r="AZ93" s="78"/>
      <c r="BA93" s="77">
        <f t="shared" si="24"/>
        <v>0</v>
      </c>
      <c r="BB93" s="78"/>
      <c r="BC93" s="77">
        <f t="shared" si="25"/>
        <v>0</v>
      </c>
      <c r="BD93" s="78"/>
      <c r="BE93" s="77">
        <f t="shared" si="26"/>
        <v>0</v>
      </c>
      <c r="BF93" s="78"/>
      <c r="BG93" s="77">
        <f t="shared" si="27"/>
        <v>0</v>
      </c>
      <c r="BH93" s="78"/>
      <c r="BI93" s="77">
        <f t="shared" si="28"/>
        <v>0</v>
      </c>
      <c r="BJ93" s="78"/>
      <c r="BK93" s="77">
        <f t="shared" si="29"/>
        <v>0</v>
      </c>
      <c r="BL93" s="78"/>
      <c r="BM93" s="77">
        <f t="shared" si="30"/>
        <v>0</v>
      </c>
      <c r="BN93" s="78"/>
      <c r="BO93" s="77">
        <f t="shared" si="31"/>
        <v>0</v>
      </c>
      <c r="BP93" s="78"/>
      <c r="BQ93" s="77">
        <f t="shared" si="32"/>
        <v>0</v>
      </c>
      <c r="BR93" s="78"/>
      <c r="BS93" s="77">
        <f t="shared" si="33"/>
        <v>0</v>
      </c>
      <c r="BT93" s="78"/>
      <c r="BU93" s="77">
        <f t="shared" si="34"/>
        <v>0</v>
      </c>
      <c r="BV93" s="78"/>
      <c r="BW93" s="128">
        <f t="shared" si="35"/>
        <v>0</v>
      </c>
      <c r="BX93" s="78"/>
      <c r="BY93" s="128">
        <f t="shared" si="36"/>
        <v>0</v>
      </c>
      <c r="BZ93" s="78"/>
      <c r="CA93" s="128">
        <f t="shared" si="37"/>
        <v>0</v>
      </c>
      <c r="CB93" s="78"/>
      <c r="CC93" s="128">
        <f t="shared" si="38"/>
        <v>0</v>
      </c>
      <c r="CD93" s="78"/>
      <c r="CE93" s="128">
        <f t="shared" si="39"/>
        <v>0</v>
      </c>
      <c r="CF93" s="78"/>
      <c r="CG93" s="128"/>
      <c r="CH93" s="73">
        <f t="shared" si="40"/>
        <v>0</v>
      </c>
      <c r="CI93" s="74">
        <f t="shared" si="41"/>
        <v>0</v>
      </c>
      <c r="CJ93" s="75">
        <f t="shared" si="42"/>
        <v>2</v>
      </c>
      <c r="CK93" s="75">
        <f t="shared" si="43"/>
        <v>0</v>
      </c>
      <c r="CL93" s="5">
        <f t="shared" si="7"/>
        <v>0</v>
      </c>
      <c r="CM93" s="333">
        <f t="shared" si="44"/>
        <v>0</v>
      </c>
      <c r="CN93" s="334">
        <f t="shared" si="45"/>
        <v>0</v>
      </c>
      <c r="CO93" s="335"/>
      <c r="CP93" s="149">
        <f t="shared" si="46"/>
        <v>0</v>
      </c>
      <c r="CQ93" s="156">
        <f t="shared" si="47"/>
        <v>0</v>
      </c>
      <c r="CR93" s="168">
        <f t="shared" si="48"/>
        <v>0</v>
      </c>
      <c r="CS93" s="169">
        <f t="shared" si="49"/>
        <v>0</v>
      </c>
      <c r="CT93" s="162">
        <f t="shared" si="50"/>
        <v>0</v>
      </c>
      <c r="CU93" s="159">
        <f t="shared" si="51"/>
        <v>0</v>
      </c>
      <c r="CV93" s="175">
        <f t="shared" si="52"/>
        <v>0</v>
      </c>
      <c r="CW93" s="156">
        <f t="shared" si="53"/>
        <v>0</v>
      </c>
      <c r="CX93" s="322">
        <f t="shared" si="54"/>
        <v>0</v>
      </c>
      <c r="CY93" s="138">
        <f t="shared" si="55"/>
        <v>0</v>
      </c>
      <c r="CZ93" s="49"/>
      <c r="DA93" s="49"/>
      <c r="DB93" s="15"/>
    </row>
    <row r="94" spans="1:125" ht="12.75" customHeight="1" x14ac:dyDescent="0.2">
      <c r="A94" s="3"/>
      <c r="B94" s="5">
        <f t="shared" si="57"/>
        <v>26</v>
      </c>
      <c r="C94" s="401"/>
      <c r="D94" s="402"/>
      <c r="E94" s="16"/>
      <c r="F94" s="70"/>
      <c r="G94" s="71">
        <f t="shared" si="8"/>
        <v>0</v>
      </c>
      <c r="H94" s="70"/>
      <c r="I94" s="71">
        <f t="shared" si="9"/>
        <v>0</v>
      </c>
      <c r="J94" s="70"/>
      <c r="K94" s="71">
        <f t="shared" si="10"/>
        <v>0</v>
      </c>
      <c r="L94" s="70"/>
      <c r="M94" s="71">
        <f t="shared" si="11"/>
        <v>0</v>
      </c>
      <c r="N94" s="70"/>
      <c r="O94" s="71">
        <f t="shared" si="12"/>
        <v>0</v>
      </c>
      <c r="P94" s="70"/>
      <c r="Q94" s="71">
        <f t="shared" si="13"/>
        <v>0</v>
      </c>
      <c r="R94" s="70"/>
      <c r="S94" s="77">
        <f t="shared" si="14"/>
        <v>0</v>
      </c>
      <c r="T94" s="70"/>
      <c r="U94" s="77">
        <f t="shared" si="15"/>
        <v>0</v>
      </c>
      <c r="V94" s="70"/>
      <c r="W94" s="77">
        <f t="shared" si="16"/>
        <v>0</v>
      </c>
      <c r="X94" s="70"/>
      <c r="Y94" s="77">
        <f t="shared" si="58"/>
        <v>0</v>
      </c>
      <c r="Z94" s="72"/>
      <c r="AA94" s="77">
        <f t="shared" si="56"/>
        <v>0</v>
      </c>
      <c r="AB94" s="72"/>
      <c r="AC94" s="77">
        <f t="shared" si="2"/>
        <v>0</v>
      </c>
      <c r="AD94" s="72"/>
      <c r="AE94" s="77">
        <f t="shared" si="3"/>
        <v>0</v>
      </c>
      <c r="AF94" s="72"/>
      <c r="AG94" s="77">
        <f t="shared" si="4"/>
        <v>0</v>
      </c>
      <c r="AH94" s="72"/>
      <c r="AI94" s="77">
        <f t="shared" si="17"/>
        <v>0</v>
      </c>
      <c r="AJ94" s="72"/>
      <c r="AK94" s="77">
        <f t="shared" si="18"/>
        <v>0</v>
      </c>
      <c r="AL94" s="72"/>
      <c r="AM94" s="77">
        <f t="shared" si="5"/>
        <v>0</v>
      </c>
      <c r="AN94" s="70"/>
      <c r="AO94" s="77">
        <f t="shared" si="6"/>
        <v>0</v>
      </c>
      <c r="AP94" s="70"/>
      <c r="AQ94" s="77">
        <f t="shared" si="19"/>
        <v>0</v>
      </c>
      <c r="AR94" s="78"/>
      <c r="AS94" s="77">
        <f t="shared" si="20"/>
        <v>0</v>
      </c>
      <c r="AT94" s="78"/>
      <c r="AU94" s="77">
        <f t="shared" si="21"/>
        <v>0</v>
      </c>
      <c r="AV94" s="78"/>
      <c r="AW94" s="77">
        <f t="shared" si="22"/>
        <v>0</v>
      </c>
      <c r="AX94" s="78"/>
      <c r="AY94" s="77">
        <f t="shared" si="23"/>
        <v>0</v>
      </c>
      <c r="AZ94" s="78"/>
      <c r="BA94" s="77">
        <f t="shared" si="24"/>
        <v>0</v>
      </c>
      <c r="BB94" s="78"/>
      <c r="BC94" s="77">
        <f t="shared" si="25"/>
        <v>0</v>
      </c>
      <c r="BD94" s="78"/>
      <c r="BE94" s="77">
        <f t="shared" si="26"/>
        <v>0</v>
      </c>
      <c r="BF94" s="78"/>
      <c r="BG94" s="77">
        <f t="shared" si="27"/>
        <v>0</v>
      </c>
      <c r="BH94" s="78"/>
      <c r="BI94" s="77">
        <f t="shared" si="28"/>
        <v>0</v>
      </c>
      <c r="BJ94" s="78"/>
      <c r="BK94" s="77">
        <f t="shared" si="29"/>
        <v>0</v>
      </c>
      <c r="BL94" s="78"/>
      <c r="BM94" s="77">
        <f t="shared" si="30"/>
        <v>0</v>
      </c>
      <c r="BN94" s="78"/>
      <c r="BO94" s="77">
        <f t="shared" si="31"/>
        <v>0</v>
      </c>
      <c r="BP94" s="78"/>
      <c r="BQ94" s="77">
        <f t="shared" si="32"/>
        <v>0</v>
      </c>
      <c r="BR94" s="78"/>
      <c r="BS94" s="77">
        <f t="shared" si="33"/>
        <v>0</v>
      </c>
      <c r="BT94" s="78"/>
      <c r="BU94" s="77">
        <f t="shared" si="34"/>
        <v>0</v>
      </c>
      <c r="BV94" s="78"/>
      <c r="BW94" s="128">
        <f t="shared" si="35"/>
        <v>0</v>
      </c>
      <c r="BX94" s="78"/>
      <c r="BY94" s="128">
        <f t="shared" si="36"/>
        <v>0</v>
      </c>
      <c r="BZ94" s="78"/>
      <c r="CA94" s="128">
        <f t="shared" si="37"/>
        <v>0</v>
      </c>
      <c r="CB94" s="78"/>
      <c r="CC94" s="128">
        <f t="shared" si="38"/>
        <v>0</v>
      </c>
      <c r="CD94" s="78"/>
      <c r="CE94" s="128">
        <f t="shared" si="39"/>
        <v>0</v>
      </c>
      <c r="CF94" s="78"/>
      <c r="CG94" s="128"/>
      <c r="CH94" s="73">
        <f t="shared" si="40"/>
        <v>0</v>
      </c>
      <c r="CI94" s="74">
        <f t="shared" si="41"/>
        <v>0</v>
      </c>
      <c r="CJ94" s="75">
        <f t="shared" si="42"/>
        <v>2</v>
      </c>
      <c r="CK94" s="75">
        <f t="shared" si="43"/>
        <v>0</v>
      </c>
      <c r="CL94" s="5">
        <f t="shared" si="7"/>
        <v>0</v>
      </c>
      <c r="CM94" s="333">
        <f t="shared" si="44"/>
        <v>0</v>
      </c>
      <c r="CN94" s="334">
        <f t="shared" si="45"/>
        <v>0</v>
      </c>
      <c r="CO94" s="335"/>
      <c r="CP94" s="149">
        <f t="shared" si="46"/>
        <v>0</v>
      </c>
      <c r="CQ94" s="156">
        <f t="shared" si="47"/>
        <v>0</v>
      </c>
      <c r="CR94" s="168">
        <f t="shared" si="48"/>
        <v>0</v>
      </c>
      <c r="CS94" s="169">
        <f t="shared" si="49"/>
        <v>0</v>
      </c>
      <c r="CT94" s="162">
        <f t="shared" si="50"/>
        <v>0</v>
      </c>
      <c r="CU94" s="159">
        <f t="shared" si="51"/>
        <v>0</v>
      </c>
      <c r="CV94" s="175">
        <f t="shared" si="52"/>
        <v>0</v>
      </c>
      <c r="CW94" s="156">
        <f t="shared" si="53"/>
        <v>0</v>
      </c>
      <c r="CX94" s="322">
        <f t="shared" si="54"/>
        <v>0</v>
      </c>
      <c r="CY94" s="138">
        <f t="shared" si="55"/>
        <v>0</v>
      </c>
      <c r="CZ94" s="49"/>
      <c r="DA94" s="49"/>
      <c r="DB94" s="15"/>
    </row>
    <row r="95" spans="1:125" ht="12.75" customHeight="1" x14ac:dyDescent="0.2">
      <c r="A95" s="3"/>
      <c r="B95" s="5">
        <f t="shared" si="57"/>
        <v>27</v>
      </c>
      <c r="C95" s="401"/>
      <c r="D95" s="402"/>
      <c r="E95" s="16"/>
      <c r="F95" s="70"/>
      <c r="G95" s="71">
        <f t="shared" si="8"/>
        <v>0</v>
      </c>
      <c r="H95" s="70"/>
      <c r="I95" s="71">
        <f t="shared" si="9"/>
        <v>0</v>
      </c>
      <c r="J95" s="70"/>
      <c r="K95" s="71">
        <f t="shared" si="10"/>
        <v>0</v>
      </c>
      <c r="L95" s="70"/>
      <c r="M95" s="71">
        <f t="shared" si="11"/>
        <v>0</v>
      </c>
      <c r="N95" s="70"/>
      <c r="O95" s="71">
        <f t="shared" si="12"/>
        <v>0</v>
      </c>
      <c r="P95" s="70"/>
      <c r="Q95" s="71">
        <f t="shared" si="13"/>
        <v>0</v>
      </c>
      <c r="R95" s="70"/>
      <c r="S95" s="77">
        <f t="shared" si="14"/>
        <v>0</v>
      </c>
      <c r="T95" s="70"/>
      <c r="U95" s="77">
        <f t="shared" si="15"/>
        <v>0</v>
      </c>
      <c r="V95" s="70"/>
      <c r="W95" s="77">
        <f t="shared" si="16"/>
        <v>0</v>
      </c>
      <c r="X95" s="70"/>
      <c r="Y95" s="77">
        <f t="shared" si="58"/>
        <v>0</v>
      </c>
      <c r="Z95" s="72"/>
      <c r="AA95" s="77">
        <f t="shared" si="56"/>
        <v>0</v>
      </c>
      <c r="AB95" s="72"/>
      <c r="AC95" s="77">
        <f t="shared" si="2"/>
        <v>0</v>
      </c>
      <c r="AD95" s="72"/>
      <c r="AE95" s="77">
        <f t="shared" si="3"/>
        <v>0</v>
      </c>
      <c r="AF95" s="72"/>
      <c r="AG95" s="77">
        <f t="shared" si="4"/>
        <v>0</v>
      </c>
      <c r="AH95" s="72"/>
      <c r="AI95" s="77">
        <f t="shared" si="17"/>
        <v>0</v>
      </c>
      <c r="AJ95" s="72"/>
      <c r="AK95" s="77">
        <f t="shared" si="18"/>
        <v>0</v>
      </c>
      <c r="AL95" s="72"/>
      <c r="AM95" s="77">
        <f t="shared" si="5"/>
        <v>0</v>
      </c>
      <c r="AN95" s="70"/>
      <c r="AO95" s="77">
        <f t="shared" si="6"/>
        <v>0</v>
      </c>
      <c r="AP95" s="70"/>
      <c r="AQ95" s="77">
        <f t="shared" si="19"/>
        <v>0</v>
      </c>
      <c r="AR95" s="78"/>
      <c r="AS95" s="77">
        <f t="shared" si="20"/>
        <v>0</v>
      </c>
      <c r="AT95" s="78"/>
      <c r="AU95" s="77">
        <f t="shared" si="21"/>
        <v>0</v>
      </c>
      <c r="AV95" s="78"/>
      <c r="AW95" s="77">
        <f t="shared" si="22"/>
        <v>0</v>
      </c>
      <c r="AX95" s="78"/>
      <c r="AY95" s="77">
        <f t="shared" si="23"/>
        <v>0</v>
      </c>
      <c r="AZ95" s="78"/>
      <c r="BA95" s="77">
        <f t="shared" si="24"/>
        <v>0</v>
      </c>
      <c r="BB95" s="78"/>
      <c r="BC95" s="77">
        <f t="shared" si="25"/>
        <v>0</v>
      </c>
      <c r="BD95" s="78"/>
      <c r="BE95" s="77">
        <f t="shared" si="26"/>
        <v>0</v>
      </c>
      <c r="BF95" s="78"/>
      <c r="BG95" s="77">
        <f t="shared" si="27"/>
        <v>0</v>
      </c>
      <c r="BH95" s="78"/>
      <c r="BI95" s="77">
        <f t="shared" si="28"/>
        <v>0</v>
      </c>
      <c r="BJ95" s="78"/>
      <c r="BK95" s="77">
        <f t="shared" si="29"/>
        <v>0</v>
      </c>
      <c r="BL95" s="78"/>
      <c r="BM95" s="77">
        <f t="shared" si="30"/>
        <v>0</v>
      </c>
      <c r="BN95" s="78"/>
      <c r="BO95" s="77">
        <f t="shared" si="31"/>
        <v>0</v>
      </c>
      <c r="BP95" s="78"/>
      <c r="BQ95" s="77">
        <f t="shared" si="32"/>
        <v>0</v>
      </c>
      <c r="BR95" s="78"/>
      <c r="BS95" s="77">
        <f t="shared" si="33"/>
        <v>0</v>
      </c>
      <c r="BT95" s="78"/>
      <c r="BU95" s="77">
        <f t="shared" si="34"/>
        <v>0</v>
      </c>
      <c r="BV95" s="78"/>
      <c r="BW95" s="128">
        <f t="shared" si="35"/>
        <v>0</v>
      </c>
      <c r="BX95" s="78"/>
      <c r="BY95" s="128">
        <f t="shared" si="36"/>
        <v>0</v>
      </c>
      <c r="BZ95" s="78"/>
      <c r="CA95" s="128">
        <f t="shared" si="37"/>
        <v>0</v>
      </c>
      <c r="CB95" s="78"/>
      <c r="CC95" s="128">
        <f t="shared" si="38"/>
        <v>0</v>
      </c>
      <c r="CD95" s="78"/>
      <c r="CE95" s="128">
        <f t="shared" si="39"/>
        <v>0</v>
      </c>
      <c r="CF95" s="78"/>
      <c r="CG95" s="128"/>
      <c r="CH95" s="73">
        <f t="shared" si="40"/>
        <v>0</v>
      </c>
      <c r="CI95" s="74">
        <f t="shared" si="41"/>
        <v>0</v>
      </c>
      <c r="CJ95" s="75">
        <f t="shared" si="42"/>
        <v>2</v>
      </c>
      <c r="CK95" s="75">
        <f t="shared" si="43"/>
        <v>0</v>
      </c>
      <c r="CL95" s="5">
        <f t="shared" si="7"/>
        <v>0</v>
      </c>
      <c r="CM95" s="333">
        <f t="shared" si="44"/>
        <v>0</v>
      </c>
      <c r="CN95" s="334">
        <f t="shared" si="45"/>
        <v>0</v>
      </c>
      <c r="CO95" s="335"/>
      <c r="CP95" s="149">
        <f t="shared" si="46"/>
        <v>0</v>
      </c>
      <c r="CQ95" s="156">
        <f t="shared" si="47"/>
        <v>0</v>
      </c>
      <c r="CR95" s="168">
        <f t="shared" si="48"/>
        <v>0</v>
      </c>
      <c r="CS95" s="169">
        <f t="shared" si="49"/>
        <v>0</v>
      </c>
      <c r="CT95" s="162">
        <f t="shared" si="50"/>
        <v>0</v>
      </c>
      <c r="CU95" s="159">
        <f t="shared" si="51"/>
        <v>0</v>
      </c>
      <c r="CV95" s="175">
        <f t="shared" si="52"/>
        <v>0</v>
      </c>
      <c r="CW95" s="156">
        <f t="shared" si="53"/>
        <v>0</v>
      </c>
      <c r="CX95" s="322">
        <f t="shared" si="54"/>
        <v>0</v>
      </c>
      <c r="CY95" s="138">
        <f t="shared" si="55"/>
        <v>0</v>
      </c>
      <c r="CZ95" s="49"/>
      <c r="DA95" s="49"/>
      <c r="DB95" s="15"/>
    </row>
    <row r="96" spans="1:125" ht="12.75" customHeight="1" x14ac:dyDescent="0.2">
      <c r="A96" s="3"/>
      <c r="B96" s="5">
        <f t="shared" si="57"/>
        <v>28</v>
      </c>
      <c r="C96" s="401"/>
      <c r="D96" s="402"/>
      <c r="E96" s="16"/>
      <c r="F96" s="70"/>
      <c r="G96" s="71">
        <f t="shared" si="8"/>
        <v>0</v>
      </c>
      <c r="H96" s="70"/>
      <c r="I96" s="71">
        <f t="shared" si="9"/>
        <v>0</v>
      </c>
      <c r="J96" s="70"/>
      <c r="K96" s="71">
        <f t="shared" si="10"/>
        <v>0</v>
      </c>
      <c r="L96" s="70"/>
      <c r="M96" s="71">
        <f t="shared" si="11"/>
        <v>0</v>
      </c>
      <c r="N96" s="70"/>
      <c r="O96" s="71">
        <f t="shared" si="12"/>
        <v>0</v>
      </c>
      <c r="P96" s="70"/>
      <c r="Q96" s="71">
        <f t="shared" si="13"/>
        <v>0</v>
      </c>
      <c r="R96" s="70"/>
      <c r="S96" s="77">
        <f t="shared" si="14"/>
        <v>0</v>
      </c>
      <c r="T96" s="70"/>
      <c r="U96" s="77">
        <f t="shared" si="15"/>
        <v>0</v>
      </c>
      <c r="V96" s="70"/>
      <c r="W96" s="77">
        <f t="shared" si="16"/>
        <v>0</v>
      </c>
      <c r="X96" s="70"/>
      <c r="Y96" s="77">
        <f t="shared" si="58"/>
        <v>0</v>
      </c>
      <c r="Z96" s="72"/>
      <c r="AA96" s="77">
        <f t="shared" si="56"/>
        <v>0</v>
      </c>
      <c r="AB96" s="72"/>
      <c r="AC96" s="77">
        <f t="shared" si="2"/>
        <v>0</v>
      </c>
      <c r="AD96" s="72"/>
      <c r="AE96" s="77">
        <f t="shared" si="3"/>
        <v>0</v>
      </c>
      <c r="AF96" s="72"/>
      <c r="AG96" s="77">
        <f t="shared" si="4"/>
        <v>0</v>
      </c>
      <c r="AH96" s="72"/>
      <c r="AI96" s="77">
        <f t="shared" si="17"/>
        <v>0</v>
      </c>
      <c r="AJ96" s="72"/>
      <c r="AK96" s="77">
        <f t="shared" si="18"/>
        <v>0</v>
      </c>
      <c r="AL96" s="72"/>
      <c r="AM96" s="77">
        <f t="shared" si="5"/>
        <v>0</v>
      </c>
      <c r="AN96" s="70"/>
      <c r="AO96" s="77">
        <f t="shared" si="6"/>
        <v>0</v>
      </c>
      <c r="AP96" s="70"/>
      <c r="AQ96" s="77">
        <f t="shared" si="19"/>
        <v>0</v>
      </c>
      <c r="AR96" s="78"/>
      <c r="AS96" s="77">
        <f t="shared" si="20"/>
        <v>0</v>
      </c>
      <c r="AT96" s="78"/>
      <c r="AU96" s="77">
        <f t="shared" si="21"/>
        <v>0</v>
      </c>
      <c r="AV96" s="78"/>
      <c r="AW96" s="77">
        <f t="shared" si="22"/>
        <v>0</v>
      </c>
      <c r="AX96" s="78"/>
      <c r="AY96" s="77">
        <f t="shared" si="23"/>
        <v>0</v>
      </c>
      <c r="AZ96" s="78"/>
      <c r="BA96" s="77">
        <f t="shared" si="24"/>
        <v>0</v>
      </c>
      <c r="BB96" s="78"/>
      <c r="BC96" s="77">
        <f t="shared" si="25"/>
        <v>0</v>
      </c>
      <c r="BD96" s="78"/>
      <c r="BE96" s="77">
        <f t="shared" si="26"/>
        <v>0</v>
      </c>
      <c r="BF96" s="78"/>
      <c r="BG96" s="77">
        <f t="shared" si="27"/>
        <v>0</v>
      </c>
      <c r="BH96" s="78"/>
      <c r="BI96" s="77">
        <f t="shared" si="28"/>
        <v>0</v>
      </c>
      <c r="BJ96" s="78"/>
      <c r="BK96" s="77">
        <f t="shared" si="29"/>
        <v>0</v>
      </c>
      <c r="BL96" s="78"/>
      <c r="BM96" s="77">
        <f t="shared" si="30"/>
        <v>0</v>
      </c>
      <c r="BN96" s="78"/>
      <c r="BO96" s="77">
        <f t="shared" si="31"/>
        <v>0</v>
      </c>
      <c r="BP96" s="78"/>
      <c r="BQ96" s="77">
        <f t="shared" si="32"/>
        <v>0</v>
      </c>
      <c r="BR96" s="78"/>
      <c r="BS96" s="77">
        <f t="shared" si="33"/>
        <v>0</v>
      </c>
      <c r="BT96" s="78"/>
      <c r="BU96" s="77">
        <f t="shared" si="34"/>
        <v>0</v>
      </c>
      <c r="BV96" s="78"/>
      <c r="BW96" s="128">
        <f t="shared" si="35"/>
        <v>0</v>
      </c>
      <c r="BX96" s="78"/>
      <c r="BY96" s="128">
        <f t="shared" si="36"/>
        <v>0</v>
      </c>
      <c r="BZ96" s="78"/>
      <c r="CA96" s="128">
        <f t="shared" si="37"/>
        <v>0</v>
      </c>
      <c r="CB96" s="78"/>
      <c r="CC96" s="128">
        <f t="shared" si="38"/>
        <v>0</v>
      </c>
      <c r="CD96" s="78"/>
      <c r="CE96" s="128">
        <f t="shared" si="39"/>
        <v>0</v>
      </c>
      <c r="CF96" s="78"/>
      <c r="CG96" s="128"/>
      <c r="CH96" s="73">
        <f t="shared" si="40"/>
        <v>0</v>
      </c>
      <c r="CI96" s="74">
        <f t="shared" si="41"/>
        <v>0</v>
      </c>
      <c r="CJ96" s="75">
        <f t="shared" si="42"/>
        <v>2</v>
      </c>
      <c r="CK96" s="75">
        <f t="shared" si="43"/>
        <v>0</v>
      </c>
      <c r="CL96" s="5">
        <f t="shared" si="7"/>
        <v>0</v>
      </c>
      <c r="CM96" s="333">
        <f t="shared" si="44"/>
        <v>0</v>
      </c>
      <c r="CN96" s="334">
        <f t="shared" si="45"/>
        <v>0</v>
      </c>
      <c r="CO96" s="335"/>
      <c r="CP96" s="149">
        <f t="shared" si="46"/>
        <v>0</v>
      </c>
      <c r="CQ96" s="156">
        <f t="shared" si="47"/>
        <v>0</v>
      </c>
      <c r="CR96" s="168">
        <f t="shared" si="48"/>
        <v>0</v>
      </c>
      <c r="CS96" s="169">
        <f t="shared" si="49"/>
        <v>0</v>
      </c>
      <c r="CT96" s="162">
        <f t="shared" si="50"/>
        <v>0</v>
      </c>
      <c r="CU96" s="159">
        <f t="shared" si="51"/>
        <v>0</v>
      </c>
      <c r="CV96" s="175">
        <f t="shared" si="52"/>
        <v>0</v>
      </c>
      <c r="CW96" s="156">
        <f t="shared" si="53"/>
        <v>0</v>
      </c>
      <c r="CX96" s="322">
        <f t="shared" si="54"/>
        <v>0</v>
      </c>
      <c r="CY96" s="138">
        <f t="shared" si="55"/>
        <v>0</v>
      </c>
      <c r="CZ96" s="364"/>
      <c r="DA96" s="364"/>
      <c r="DB96" s="15"/>
    </row>
    <row r="97" spans="1:106" ht="12.75" customHeight="1" x14ac:dyDescent="0.2">
      <c r="A97" s="3"/>
      <c r="B97" s="5">
        <f t="shared" si="57"/>
        <v>29</v>
      </c>
      <c r="C97" s="401"/>
      <c r="D97" s="402"/>
      <c r="E97" s="16"/>
      <c r="F97" s="70"/>
      <c r="G97" s="71">
        <f t="shared" si="8"/>
        <v>0</v>
      </c>
      <c r="H97" s="70"/>
      <c r="I97" s="71">
        <f t="shared" si="9"/>
        <v>0</v>
      </c>
      <c r="J97" s="70"/>
      <c r="K97" s="71">
        <f t="shared" si="10"/>
        <v>0</v>
      </c>
      <c r="L97" s="70"/>
      <c r="M97" s="71">
        <f t="shared" si="11"/>
        <v>0</v>
      </c>
      <c r="N97" s="70"/>
      <c r="O97" s="71">
        <f t="shared" si="12"/>
        <v>0</v>
      </c>
      <c r="P97" s="70"/>
      <c r="Q97" s="71">
        <f t="shared" si="13"/>
        <v>0</v>
      </c>
      <c r="R97" s="70"/>
      <c r="S97" s="77">
        <f t="shared" si="14"/>
        <v>0</v>
      </c>
      <c r="T97" s="70"/>
      <c r="U97" s="77">
        <f t="shared" si="15"/>
        <v>0</v>
      </c>
      <c r="V97" s="70"/>
      <c r="W97" s="77">
        <f t="shared" si="16"/>
        <v>0</v>
      </c>
      <c r="X97" s="70"/>
      <c r="Y97" s="77">
        <f t="shared" si="58"/>
        <v>0</v>
      </c>
      <c r="Z97" s="72"/>
      <c r="AA97" s="77">
        <f t="shared" si="56"/>
        <v>0</v>
      </c>
      <c r="AB97" s="72"/>
      <c r="AC97" s="77">
        <f t="shared" si="2"/>
        <v>0</v>
      </c>
      <c r="AD97" s="72"/>
      <c r="AE97" s="77">
        <f t="shared" si="3"/>
        <v>0</v>
      </c>
      <c r="AF97" s="72"/>
      <c r="AG97" s="77">
        <f t="shared" si="4"/>
        <v>0</v>
      </c>
      <c r="AH97" s="72"/>
      <c r="AI97" s="77">
        <f t="shared" si="17"/>
        <v>0</v>
      </c>
      <c r="AJ97" s="72"/>
      <c r="AK97" s="77">
        <f t="shared" si="18"/>
        <v>0</v>
      </c>
      <c r="AL97" s="72"/>
      <c r="AM97" s="77">
        <f t="shared" si="5"/>
        <v>0</v>
      </c>
      <c r="AN97" s="70"/>
      <c r="AO97" s="77">
        <f t="shared" si="6"/>
        <v>0</v>
      </c>
      <c r="AP97" s="70"/>
      <c r="AQ97" s="77">
        <f t="shared" si="19"/>
        <v>0</v>
      </c>
      <c r="AR97" s="78"/>
      <c r="AS97" s="77">
        <f t="shared" si="20"/>
        <v>0</v>
      </c>
      <c r="AT97" s="78"/>
      <c r="AU97" s="77">
        <f t="shared" si="21"/>
        <v>0</v>
      </c>
      <c r="AV97" s="78"/>
      <c r="AW97" s="77">
        <f t="shared" si="22"/>
        <v>0</v>
      </c>
      <c r="AX97" s="78"/>
      <c r="AY97" s="77">
        <f t="shared" si="23"/>
        <v>0</v>
      </c>
      <c r="AZ97" s="78"/>
      <c r="BA97" s="77">
        <f t="shared" si="24"/>
        <v>0</v>
      </c>
      <c r="BB97" s="78"/>
      <c r="BC97" s="77">
        <f t="shared" si="25"/>
        <v>0</v>
      </c>
      <c r="BD97" s="78"/>
      <c r="BE97" s="77">
        <f t="shared" si="26"/>
        <v>0</v>
      </c>
      <c r="BF97" s="78"/>
      <c r="BG97" s="77">
        <f t="shared" si="27"/>
        <v>0</v>
      </c>
      <c r="BH97" s="78"/>
      <c r="BI97" s="77">
        <f t="shared" si="28"/>
        <v>0</v>
      </c>
      <c r="BJ97" s="78"/>
      <c r="BK97" s="77">
        <f t="shared" si="29"/>
        <v>0</v>
      </c>
      <c r="BL97" s="78"/>
      <c r="BM97" s="77">
        <f t="shared" si="30"/>
        <v>0</v>
      </c>
      <c r="BN97" s="78"/>
      <c r="BO97" s="77">
        <f t="shared" si="31"/>
        <v>0</v>
      </c>
      <c r="BP97" s="78"/>
      <c r="BQ97" s="77">
        <f t="shared" si="32"/>
        <v>0</v>
      </c>
      <c r="BR97" s="78"/>
      <c r="BS97" s="77">
        <f t="shared" si="33"/>
        <v>0</v>
      </c>
      <c r="BT97" s="78"/>
      <c r="BU97" s="77">
        <f t="shared" si="34"/>
        <v>0</v>
      </c>
      <c r="BV97" s="78"/>
      <c r="BW97" s="128">
        <f t="shared" si="35"/>
        <v>0</v>
      </c>
      <c r="BX97" s="78"/>
      <c r="BY97" s="128">
        <f t="shared" si="36"/>
        <v>0</v>
      </c>
      <c r="BZ97" s="78"/>
      <c r="CA97" s="128">
        <f t="shared" si="37"/>
        <v>0</v>
      </c>
      <c r="CB97" s="78"/>
      <c r="CC97" s="128">
        <f t="shared" si="38"/>
        <v>0</v>
      </c>
      <c r="CD97" s="78"/>
      <c r="CE97" s="128">
        <f t="shared" si="39"/>
        <v>0</v>
      </c>
      <c r="CF97" s="78"/>
      <c r="CG97" s="128"/>
      <c r="CH97" s="73">
        <f t="shared" si="40"/>
        <v>0</v>
      </c>
      <c r="CI97" s="74">
        <f t="shared" si="41"/>
        <v>0</v>
      </c>
      <c r="CJ97" s="75">
        <f t="shared" si="42"/>
        <v>2</v>
      </c>
      <c r="CK97" s="75">
        <f t="shared" si="43"/>
        <v>0</v>
      </c>
      <c r="CL97" s="5">
        <f t="shared" si="7"/>
        <v>0</v>
      </c>
      <c r="CM97" s="333">
        <f t="shared" si="44"/>
        <v>0</v>
      </c>
      <c r="CN97" s="334">
        <f t="shared" si="45"/>
        <v>0</v>
      </c>
      <c r="CO97" s="335"/>
      <c r="CP97" s="149">
        <f t="shared" si="46"/>
        <v>0</v>
      </c>
      <c r="CQ97" s="156">
        <f t="shared" si="47"/>
        <v>0</v>
      </c>
      <c r="CR97" s="168">
        <f t="shared" si="48"/>
        <v>0</v>
      </c>
      <c r="CS97" s="169">
        <f t="shared" si="49"/>
        <v>0</v>
      </c>
      <c r="CT97" s="162">
        <f t="shared" si="50"/>
        <v>0</v>
      </c>
      <c r="CU97" s="159">
        <f t="shared" si="51"/>
        <v>0</v>
      </c>
      <c r="CV97" s="175">
        <f t="shared" si="52"/>
        <v>0</v>
      </c>
      <c r="CW97" s="156">
        <f t="shared" si="53"/>
        <v>0</v>
      </c>
      <c r="CX97" s="322">
        <f t="shared" si="54"/>
        <v>0</v>
      </c>
      <c r="CY97" s="138">
        <f t="shared" si="55"/>
        <v>0</v>
      </c>
      <c r="CZ97" s="364"/>
      <c r="DA97" s="364"/>
      <c r="DB97" s="15"/>
    </row>
    <row r="98" spans="1:106" ht="12.75" customHeight="1" x14ac:dyDescent="0.2">
      <c r="A98" s="3"/>
      <c r="B98" s="5">
        <f t="shared" si="57"/>
        <v>30</v>
      </c>
      <c r="C98" s="401"/>
      <c r="D98" s="402"/>
      <c r="E98" s="16"/>
      <c r="F98" s="70"/>
      <c r="G98" s="71">
        <f t="shared" si="8"/>
        <v>0</v>
      </c>
      <c r="H98" s="70"/>
      <c r="I98" s="71">
        <f t="shared" si="9"/>
        <v>0</v>
      </c>
      <c r="J98" s="70"/>
      <c r="K98" s="71">
        <f t="shared" si="10"/>
        <v>0</v>
      </c>
      <c r="L98" s="70"/>
      <c r="M98" s="71">
        <f t="shared" si="11"/>
        <v>0</v>
      </c>
      <c r="N98" s="70"/>
      <c r="O98" s="71">
        <f t="shared" si="12"/>
        <v>0</v>
      </c>
      <c r="P98" s="70"/>
      <c r="Q98" s="71">
        <f t="shared" si="13"/>
        <v>0</v>
      </c>
      <c r="R98" s="70"/>
      <c r="S98" s="77">
        <f t="shared" si="14"/>
        <v>0</v>
      </c>
      <c r="T98" s="70"/>
      <c r="U98" s="77">
        <f t="shared" si="15"/>
        <v>0</v>
      </c>
      <c r="V98" s="70"/>
      <c r="W98" s="77">
        <f t="shared" si="16"/>
        <v>0</v>
      </c>
      <c r="X98" s="70"/>
      <c r="Y98" s="77">
        <f t="shared" si="58"/>
        <v>0</v>
      </c>
      <c r="Z98" s="72"/>
      <c r="AA98" s="77">
        <f t="shared" si="56"/>
        <v>0</v>
      </c>
      <c r="AB98" s="72"/>
      <c r="AC98" s="77">
        <f t="shared" si="2"/>
        <v>0</v>
      </c>
      <c r="AD98" s="72"/>
      <c r="AE98" s="77">
        <f t="shared" si="3"/>
        <v>0</v>
      </c>
      <c r="AF98" s="72"/>
      <c r="AG98" s="77">
        <f t="shared" si="4"/>
        <v>0</v>
      </c>
      <c r="AH98" s="72"/>
      <c r="AI98" s="77">
        <f t="shared" si="17"/>
        <v>0</v>
      </c>
      <c r="AJ98" s="72"/>
      <c r="AK98" s="77">
        <f t="shared" si="18"/>
        <v>0</v>
      </c>
      <c r="AL98" s="72"/>
      <c r="AM98" s="77">
        <f t="shared" si="5"/>
        <v>0</v>
      </c>
      <c r="AN98" s="70"/>
      <c r="AO98" s="77">
        <f t="shared" si="6"/>
        <v>0</v>
      </c>
      <c r="AP98" s="70"/>
      <c r="AQ98" s="77">
        <f t="shared" si="19"/>
        <v>0</v>
      </c>
      <c r="AR98" s="78"/>
      <c r="AS98" s="77">
        <f t="shared" si="20"/>
        <v>0</v>
      </c>
      <c r="AT98" s="78"/>
      <c r="AU98" s="77">
        <f t="shared" si="21"/>
        <v>0</v>
      </c>
      <c r="AV98" s="78"/>
      <c r="AW98" s="77">
        <f t="shared" si="22"/>
        <v>0</v>
      </c>
      <c r="AX98" s="78"/>
      <c r="AY98" s="77">
        <f t="shared" si="23"/>
        <v>0</v>
      </c>
      <c r="AZ98" s="78"/>
      <c r="BA98" s="77">
        <f t="shared" si="24"/>
        <v>0</v>
      </c>
      <c r="BB98" s="78"/>
      <c r="BC98" s="77">
        <f t="shared" si="25"/>
        <v>0</v>
      </c>
      <c r="BD98" s="78"/>
      <c r="BE98" s="77">
        <f t="shared" si="26"/>
        <v>0</v>
      </c>
      <c r="BF98" s="78"/>
      <c r="BG98" s="77">
        <f t="shared" si="27"/>
        <v>0</v>
      </c>
      <c r="BH98" s="78"/>
      <c r="BI98" s="77">
        <f t="shared" si="28"/>
        <v>0</v>
      </c>
      <c r="BJ98" s="78"/>
      <c r="BK98" s="77">
        <f t="shared" si="29"/>
        <v>0</v>
      </c>
      <c r="BL98" s="78"/>
      <c r="BM98" s="77">
        <f t="shared" si="30"/>
        <v>0</v>
      </c>
      <c r="BN98" s="78"/>
      <c r="BO98" s="77">
        <f t="shared" si="31"/>
        <v>0</v>
      </c>
      <c r="BP98" s="78"/>
      <c r="BQ98" s="77">
        <f t="shared" si="32"/>
        <v>0</v>
      </c>
      <c r="BR98" s="78"/>
      <c r="BS98" s="77">
        <f t="shared" si="33"/>
        <v>0</v>
      </c>
      <c r="BT98" s="78"/>
      <c r="BU98" s="77">
        <f t="shared" si="34"/>
        <v>0</v>
      </c>
      <c r="BV98" s="78"/>
      <c r="BW98" s="128">
        <f t="shared" si="35"/>
        <v>0</v>
      </c>
      <c r="BX98" s="78"/>
      <c r="BY98" s="128">
        <f t="shared" si="36"/>
        <v>0</v>
      </c>
      <c r="BZ98" s="78"/>
      <c r="CA98" s="128">
        <f t="shared" si="37"/>
        <v>0</v>
      </c>
      <c r="CB98" s="78"/>
      <c r="CC98" s="128">
        <f t="shared" si="38"/>
        <v>0</v>
      </c>
      <c r="CD98" s="78"/>
      <c r="CE98" s="128">
        <f t="shared" si="39"/>
        <v>0</v>
      </c>
      <c r="CF98" s="78"/>
      <c r="CG98" s="128"/>
      <c r="CH98" s="73">
        <f t="shared" si="40"/>
        <v>0</v>
      </c>
      <c r="CI98" s="74">
        <f t="shared" si="41"/>
        <v>0</v>
      </c>
      <c r="CJ98" s="75">
        <f t="shared" si="42"/>
        <v>2</v>
      </c>
      <c r="CK98" s="75">
        <f t="shared" si="43"/>
        <v>0</v>
      </c>
      <c r="CL98" s="5">
        <f t="shared" si="7"/>
        <v>0</v>
      </c>
      <c r="CM98" s="333">
        <f t="shared" si="44"/>
        <v>0</v>
      </c>
      <c r="CN98" s="334">
        <f t="shared" si="45"/>
        <v>0</v>
      </c>
      <c r="CO98" s="335"/>
      <c r="CP98" s="149">
        <f t="shared" si="46"/>
        <v>0</v>
      </c>
      <c r="CQ98" s="156">
        <f t="shared" si="47"/>
        <v>0</v>
      </c>
      <c r="CR98" s="168">
        <f t="shared" si="48"/>
        <v>0</v>
      </c>
      <c r="CS98" s="169">
        <f t="shared" si="49"/>
        <v>0</v>
      </c>
      <c r="CT98" s="162">
        <f t="shared" si="50"/>
        <v>0</v>
      </c>
      <c r="CU98" s="159">
        <f t="shared" si="51"/>
        <v>0</v>
      </c>
      <c r="CV98" s="175">
        <f t="shared" si="52"/>
        <v>0</v>
      </c>
      <c r="CW98" s="156">
        <f t="shared" si="53"/>
        <v>0</v>
      </c>
      <c r="CX98" s="322">
        <f t="shared" si="54"/>
        <v>0</v>
      </c>
      <c r="CY98" s="138">
        <f t="shared" si="55"/>
        <v>0</v>
      </c>
      <c r="CZ98" s="364"/>
      <c r="DA98" s="364"/>
      <c r="DB98" s="15"/>
    </row>
    <row r="99" spans="1:106" ht="12.75" customHeight="1" x14ac:dyDescent="0.2">
      <c r="A99" s="3"/>
      <c r="B99" s="5">
        <f t="shared" si="57"/>
        <v>31</v>
      </c>
      <c r="C99" s="401"/>
      <c r="D99" s="402"/>
      <c r="E99" s="16"/>
      <c r="F99" s="70"/>
      <c r="G99" s="71">
        <f t="shared" si="8"/>
        <v>0</v>
      </c>
      <c r="H99" s="70"/>
      <c r="I99" s="71">
        <f t="shared" si="9"/>
        <v>0</v>
      </c>
      <c r="J99" s="70"/>
      <c r="K99" s="71">
        <f t="shared" si="10"/>
        <v>0</v>
      </c>
      <c r="L99" s="70"/>
      <c r="M99" s="71">
        <f t="shared" si="11"/>
        <v>0</v>
      </c>
      <c r="N99" s="70"/>
      <c r="O99" s="71">
        <f t="shared" si="12"/>
        <v>0</v>
      </c>
      <c r="P99" s="70"/>
      <c r="Q99" s="71">
        <f t="shared" si="13"/>
        <v>0</v>
      </c>
      <c r="R99" s="70"/>
      <c r="S99" s="77">
        <f t="shared" si="14"/>
        <v>0</v>
      </c>
      <c r="T99" s="70"/>
      <c r="U99" s="77">
        <f t="shared" si="15"/>
        <v>0</v>
      </c>
      <c r="V99" s="70"/>
      <c r="W99" s="77">
        <f t="shared" si="16"/>
        <v>0</v>
      </c>
      <c r="X99" s="70"/>
      <c r="Y99" s="77">
        <f t="shared" si="58"/>
        <v>0</v>
      </c>
      <c r="Z99" s="72"/>
      <c r="AA99" s="77">
        <f t="shared" si="56"/>
        <v>0</v>
      </c>
      <c r="AB99" s="72"/>
      <c r="AC99" s="77">
        <f t="shared" si="2"/>
        <v>0</v>
      </c>
      <c r="AD99" s="72"/>
      <c r="AE99" s="77">
        <f t="shared" si="3"/>
        <v>0</v>
      </c>
      <c r="AF99" s="72"/>
      <c r="AG99" s="77">
        <f t="shared" si="4"/>
        <v>0</v>
      </c>
      <c r="AH99" s="72"/>
      <c r="AI99" s="77">
        <f t="shared" si="17"/>
        <v>0</v>
      </c>
      <c r="AJ99" s="72"/>
      <c r="AK99" s="77">
        <f t="shared" si="18"/>
        <v>0</v>
      </c>
      <c r="AL99" s="72"/>
      <c r="AM99" s="77">
        <f t="shared" si="5"/>
        <v>0</v>
      </c>
      <c r="AN99" s="70"/>
      <c r="AO99" s="77">
        <f t="shared" si="6"/>
        <v>0</v>
      </c>
      <c r="AP99" s="70"/>
      <c r="AQ99" s="77">
        <f t="shared" si="19"/>
        <v>0</v>
      </c>
      <c r="AR99" s="78"/>
      <c r="AS99" s="77">
        <f t="shared" si="20"/>
        <v>0</v>
      </c>
      <c r="AT99" s="78"/>
      <c r="AU99" s="77">
        <f t="shared" si="21"/>
        <v>0</v>
      </c>
      <c r="AV99" s="78"/>
      <c r="AW99" s="77">
        <f t="shared" si="22"/>
        <v>0</v>
      </c>
      <c r="AX99" s="78"/>
      <c r="AY99" s="77">
        <f t="shared" si="23"/>
        <v>0</v>
      </c>
      <c r="AZ99" s="78"/>
      <c r="BA99" s="77">
        <f t="shared" si="24"/>
        <v>0</v>
      </c>
      <c r="BB99" s="78"/>
      <c r="BC99" s="77">
        <f t="shared" si="25"/>
        <v>0</v>
      </c>
      <c r="BD99" s="78"/>
      <c r="BE99" s="77">
        <f t="shared" si="26"/>
        <v>0</v>
      </c>
      <c r="BF99" s="78"/>
      <c r="BG99" s="77">
        <f t="shared" si="27"/>
        <v>0</v>
      </c>
      <c r="BH99" s="78"/>
      <c r="BI99" s="77">
        <f t="shared" si="28"/>
        <v>0</v>
      </c>
      <c r="BJ99" s="78"/>
      <c r="BK99" s="77">
        <f t="shared" si="29"/>
        <v>0</v>
      </c>
      <c r="BL99" s="78"/>
      <c r="BM99" s="77">
        <f t="shared" si="30"/>
        <v>0</v>
      </c>
      <c r="BN99" s="78"/>
      <c r="BO99" s="77">
        <f t="shared" si="31"/>
        <v>0</v>
      </c>
      <c r="BP99" s="78"/>
      <c r="BQ99" s="77">
        <f t="shared" si="32"/>
        <v>0</v>
      </c>
      <c r="BR99" s="78"/>
      <c r="BS99" s="77">
        <f t="shared" si="33"/>
        <v>0</v>
      </c>
      <c r="BT99" s="78"/>
      <c r="BU99" s="77">
        <f t="shared" si="34"/>
        <v>0</v>
      </c>
      <c r="BV99" s="78"/>
      <c r="BW99" s="128">
        <f t="shared" si="35"/>
        <v>0</v>
      </c>
      <c r="BX99" s="78"/>
      <c r="BY99" s="128">
        <f t="shared" si="36"/>
        <v>0</v>
      </c>
      <c r="BZ99" s="78"/>
      <c r="CA99" s="128">
        <f t="shared" si="37"/>
        <v>0</v>
      </c>
      <c r="CB99" s="78"/>
      <c r="CC99" s="128">
        <f t="shared" si="38"/>
        <v>0</v>
      </c>
      <c r="CD99" s="78"/>
      <c r="CE99" s="128">
        <f t="shared" si="39"/>
        <v>0</v>
      </c>
      <c r="CF99" s="78"/>
      <c r="CG99" s="128"/>
      <c r="CH99" s="73">
        <f t="shared" si="40"/>
        <v>0</v>
      </c>
      <c r="CI99" s="74">
        <f t="shared" si="41"/>
        <v>0</v>
      </c>
      <c r="CJ99" s="75">
        <f t="shared" si="42"/>
        <v>2</v>
      </c>
      <c r="CK99" s="75">
        <f t="shared" si="43"/>
        <v>0</v>
      </c>
      <c r="CL99" s="5">
        <f t="shared" si="7"/>
        <v>0</v>
      </c>
      <c r="CM99" s="333">
        <f t="shared" si="44"/>
        <v>0</v>
      </c>
      <c r="CN99" s="334">
        <f t="shared" si="45"/>
        <v>0</v>
      </c>
      <c r="CO99" s="335"/>
      <c r="CP99" s="149">
        <f t="shared" si="46"/>
        <v>0</v>
      </c>
      <c r="CQ99" s="156">
        <f t="shared" si="47"/>
        <v>0</v>
      </c>
      <c r="CR99" s="168">
        <f t="shared" si="48"/>
        <v>0</v>
      </c>
      <c r="CS99" s="169">
        <f t="shared" si="49"/>
        <v>0</v>
      </c>
      <c r="CT99" s="162">
        <f t="shared" si="50"/>
        <v>0</v>
      </c>
      <c r="CU99" s="159">
        <f t="shared" si="51"/>
        <v>0</v>
      </c>
      <c r="CV99" s="175">
        <f t="shared" si="52"/>
        <v>0</v>
      </c>
      <c r="CW99" s="156">
        <f t="shared" si="53"/>
        <v>0</v>
      </c>
      <c r="CX99" s="322">
        <f t="shared" si="54"/>
        <v>0</v>
      </c>
      <c r="CY99" s="138">
        <f t="shared" si="55"/>
        <v>0</v>
      </c>
      <c r="CZ99" s="364"/>
      <c r="DA99" s="364"/>
      <c r="DB99" s="15"/>
    </row>
    <row r="100" spans="1:106" ht="12.75" customHeight="1" x14ac:dyDescent="0.2">
      <c r="A100" s="3"/>
      <c r="B100" s="5">
        <f t="shared" si="57"/>
        <v>32</v>
      </c>
      <c r="C100" s="401"/>
      <c r="D100" s="402"/>
      <c r="E100" s="16"/>
      <c r="F100" s="70"/>
      <c r="G100" s="71">
        <f t="shared" si="8"/>
        <v>0</v>
      </c>
      <c r="H100" s="70"/>
      <c r="I100" s="71">
        <f t="shared" si="9"/>
        <v>0</v>
      </c>
      <c r="J100" s="70"/>
      <c r="K100" s="71">
        <f t="shared" si="10"/>
        <v>0</v>
      </c>
      <c r="L100" s="70"/>
      <c r="M100" s="71">
        <f t="shared" si="11"/>
        <v>0</v>
      </c>
      <c r="N100" s="70"/>
      <c r="O100" s="71">
        <f t="shared" si="12"/>
        <v>0</v>
      </c>
      <c r="P100" s="70"/>
      <c r="Q100" s="71">
        <f t="shared" si="13"/>
        <v>0</v>
      </c>
      <c r="R100" s="70"/>
      <c r="S100" s="77">
        <f t="shared" si="14"/>
        <v>0</v>
      </c>
      <c r="T100" s="70"/>
      <c r="U100" s="77">
        <f t="shared" si="15"/>
        <v>0</v>
      </c>
      <c r="V100" s="70"/>
      <c r="W100" s="77">
        <f t="shared" si="16"/>
        <v>0</v>
      </c>
      <c r="X100" s="70"/>
      <c r="Y100" s="77">
        <f t="shared" si="58"/>
        <v>0</v>
      </c>
      <c r="Z100" s="72"/>
      <c r="AA100" s="77">
        <f t="shared" si="56"/>
        <v>0</v>
      </c>
      <c r="AB100" s="72"/>
      <c r="AC100" s="77">
        <f t="shared" si="2"/>
        <v>0</v>
      </c>
      <c r="AD100" s="72"/>
      <c r="AE100" s="77">
        <f t="shared" si="3"/>
        <v>0</v>
      </c>
      <c r="AF100" s="72"/>
      <c r="AG100" s="77">
        <f t="shared" si="4"/>
        <v>0</v>
      </c>
      <c r="AH100" s="72"/>
      <c r="AI100" s="77">
        <f t="shared" si="17"/>
        <v>0</v>
      </c>
      <c r="AJ100" s="72"/>
      <c r="AK100" s="77">
        <f t="shared" si="18"/>
        <v>0</v>
      </c>
      <c r="AL100" s="72"/>
      <c r="AM100" s="77">
        <f t="shared" si="5"/>
        <v>0</v>
      </c>
      <c r="AN100" s="70"/>
      <c r="AO100" s="77">
        <f t="shared" si="6"/>
        <v>0</v>
      </c>
      <c r="AP100" s="70"/>
      <c r="AQ100" s="77">
        <f t="shared" si="19"/>
        <v>0</v>
      </c>
      <c r="AR100" s="78"/>
      <c r="AS100" s="77">
        <f t="shared" si="20"/>
        <v>0</v>
      </c>
      <c r="AT100" s="78"/>
      <c r="AU100" s="77">
        <f t="shared" si="21"/>
        <v>0</v>
      </c>
      <c r="AV100" s="78"/>
      <c r="AW100" s="77">
        <f t="shared" si="22"/>
        <v>0</v>
      </c>
      <c r="AX100" s="78"/>
      <c r="AY100" s="77">
        <f t="shared" si="23"/>
        <v>0</v>
      </c>
      <c r="AZ100" s="78"/>
      <c r="BA100" s="77">
        <f t="shared" si="24"/>
        <v>0</v>
      </c>
      <c r="BB100" s="78"/>
      <c r="BC100" s="77">
        <f t="shared" si="25"/>
        <v>0</v>
      </c>
      <c r="BD100" s="78"/>
      <c r="BE100" s="77">
        <f t="shared" si="26"/>
        <v>0</v>
      </c>
      <c r="BF100" s="78"/>
      <c r="BG100" s="77">
        <f t="shared" si="27"/>
        <v>0</v>
      </c>
      <c r="BH100" s="78"/>
      <c r="BI100" s="77">
        <f t="shared" si="28"/>
        <v>0</v>
      </c>
      <c r="BJ100" s="78"/>
      <c r="BK100" s="77">
        <f t="shared" si="29"/>
        <v>0</v>
      </c>
      <c r="BL100" s="78"/>
      <c r="BM100" s="77">
        <f t="shared" si="30"/>
        <v>0</v>
      </c>
      <c r="BN100" s="78"/>
      <c r="BO100" s="77">
        <f t="shared" si="31"/>
        <v>0</v>
      </c>
      <c r="BP100" s="78"/>
      <c r="BQ100" s="77">
        <f t="shared" si="32"/>
        <v>0</v>
      </c>
      <c r="BR100" s="78"/>
      <c r="BS100" s="77">
        <f t="shared" si="33"/>
        <v>0</v>
      </c>
      <c r="BT100" s="78"/>
      <c r="BU100" s="77">
        <f t="shared" si="34"/>
        <v>0</v>
      </c>
      <c r="BV100" s="78"/>
      <c r="BW100" s="128">
        <f t="shared" si="35"/>
        <v>0</v>
      </c>
      <c r="BX100" s="78"/>
      <c r="BY100" s="128">
        <f t="shared" si="36"/>
        <v>0</v>
      </c>
      <c r="BZ100" s="78"/>
      <c r="CA100" s="128">
        <f t="shared" si="37"/>
        <v>0</v>
      </c>
      <c r="CB100" s="78"/>
      <c r="CC100" s="128">
        <f t="shared" si="38"/>
        <v>0</v>
      </c>
      <c r="CD100" s="78"/>
      <c r="CE100" s="128">
        <f t="shared" si="39"/>
        <v>0</v>
      </c>
      <c r="CF100" s="78"/>
      <c r="CG100" s="128"/>
      <c r="CH100" s="73">
        <f t="shared" si="40"/>
        <v>0</v>
      </c>
      <c r="CI100" s="74">
        <f t="shared" si="41"/>
        <v>0</v>
      </c>
      <c r="CJ100" s="75">
        <f t="shared" si="42"/>
        <v>2</v>
      </c>
      <c r="CK100" s="75">
        <f t="shared" si="43"/>
        <v>0</v>
      </c>
      <c r="CL100" s="5">
        <f t="shared" si="7"/>
        <v>0</v>
      </c>
      <c r="CM100" s="333">
        <f t="shared" si="44"/>
        <v>0</v>
      </c>
      <c r="CN100" s="334">
        <f t="shared" si="45"/>
        <v>0</v>
      </c>
      <c r="CO100" s="335"/>
      <c r="CP100" s="149">
        <f t="shared" si="46"/>
        <v>0</v>
      </c>
      <c r="CQ100" s="156">
        <f t="shared" si="47"/>
        <v>0</v>
      </c>
      <c r="CR100" s="168">
        <f t="shared" si="48"/>
        <v>0</v>
      </c>
      <c r="CS100" s="169">
        <f t="shared" si="49"/>
        <v>0</v>
      </c>
      <c r="CT100" s="162">
        <f t="shared" si="50"/>
        <v>0</v>
      </c>
      <c r="CU100" s="159">
        <f t="shared" si="51"/>
        <v>0</v>
      </c>
      <c r="CV100" s="175">
        <f t="shared" si="52"/>
        <v>0</v>
      </c>
      <c r="CW100" s="156">
        <f t="shared" si="53"/>
        <v>0</v>
      </c>
      <c r="CX100" s="322">
        <f t="shared" si="54"/>
        <v>0</v>
      </c>
      <c r="CY100" s="138">
        <f t="shared" si="55"/>
        <v>0</v>
      </c>
      <c r="CZ100" s="49"/>
      <c r="DA100" s="49"/>
      <c r="DB100" s="15"/>
    </row>
    <row r="101" spans="1:106" ht="12.75" customHeight="1" x14ac:dyDescent="0.2">
      <c r="A101" s="3"/>
      <c r="B101" s="5">
        <f t="shared" si="57"/>
        <v>33</v>
      </c>
      <c r="C101" s="401"/>
      <c r="D101" s="402"/>
      <c r="E101" s="16"/>
      <c r="F101" s="70"/>
      <c r="G101" s="71">
        <f t="shared" si="8"/>
        <v>0</v>
      </c>
      <c r="H101" s="70"/>
      <c r="I101" s="71">
        <f t="shared" si="9"/>
        <v>0</v>
      </c>
      <c r="J101" s="70"/>
      <c r="K101" s="71">
        <f t="shared" si="10"/>
        <v>0</v>
      </c>
      <c r="L101" s="70"/>
      <c r="M101" s="71">
        <f t="shared" si="11"/>
        <v>0</v>
      </c>
      <c r="N101" s="70"/>
      <c r="O101" s="71">
        <f t="shared" si="12"/>
        <v>0</v>
      </c>
      <c r="P101" s="70"/>
      <c r="Q101" s="71">
        <f t="shared" si="13"/>
        <v>0</v>
      </c>
      <c r="R101" s="70"/>
      <c r="S101" s="77">
        <f t="shared" si="14"/>
        <v>0</v>
      </c>
      <c r="T101" s="70"/>
      <c r="U101" s="77">
        <f t="shared" si="15"/>
        <v>0</v>
      </c>
      <c r="V101" s="70"/>
      <c r="W101" s="77">
        <f t="shared" si="16"/>
        <v>0</v>
      </c>
      <c r="X101" s="70"/>
      <c r="Y101" s="77">
        <f t="shared" si="58"/>
        <v>0</v>
      </c>
      <c r="Z101" s="72"/>
      <c r="AA101" s="77">
        <f t="shared" si="56"/>
        <v>0</v>
      </c>
      <c r="AB101" s="72"/>
      <c r="AC101" s="77">
        <f t="shared" si="2"/>
        <v>0</v>
      </c>
      <c r="AD101" s="72"/>
      <c r="AE101" s="77">
        <f t="shared" si="3"/>
        <v>0</v>
      </c>
      <c r="AF101" s="72"/>
      <c r="AG101" s="77">
        <f t="shared" si="4"/>
        <v>0</v>
      </c>
      <c r="AH101" s="72"/>
      <c r="AI101" s="77">
        <f t="shared" si="17"/>
        <v>0</v>
      </c>
      <c r="AJ101" s="72"/>
      <c r="AK101" s="77">
        <f t="shared" si="18"/>
        <v>0</v>
      </c>
      <c r="AL101" s="72"/>
      <c r="AM101" s="77">
        <f t="shared" si="5"/>
        <v>0</v>
      </c>
      <c r="AN101" s="70"/>
      <c r="AO101" s="77">
        <f t="shared" si="6"/>
        <v>0</v>
      </c>
      <c r="AP101" s="70"/>
      <c r="AQ101" s="77">
        <f t="shared" si="19"/>
        <v>0</v>
      </c>
      <c r="AR101" s="78"/>
      <c r="AS101" s="77">
        <f t="shared" si="20"/>
        <v>0</v>
      </c>
      <c r="AT101" s="78"/>
      <c r="AU101" s="77">
        <f t="shared" si="21"/>
        <v>0</v>
      </c>
      <c r="AV101" s="78"/>
      <c r="AW101" s="77">
        <f t="shared" si="22"/>
        <v>0</v>
      </c>
      <c r="AX101" s="78"/>
      <c r="AY101" s="77">
        <f t="shared" si="23"/>
        <v>0</v>
      </c>
      <c r="AZ101" s="78"/>
      <c r="BA101" s="77">
        <f t="shared" si="24"/>
        <v>0</v>
      </c>
      <c r="BB101" s="78"/>
      <c r="BC101" s="77">
        <f t="shared" si="25"/>
        <v>0</v>
      </c>
      <c r="BD101" s="78"/>
      <c r="BE101" s="77">
        <f t="shared" si="26"/>
        <v>0</v>
      </c>
      <c r="BF101" s="78"/>
      <c r="BG101" s="77">
        <f t="shared" si="27"/>
        <v>0</v>
      </c>
      <c r="BH101" s="78"/>
      <c r="BI101" s="77">
        <f t="shared" si="28"/>
        <v>0</v>
      </c>
      <c r="BJ101" s="78"/>
      <c r="BK101" s="77">
        <f t="shared" si="29"/>
        <v>0</v>
      </c>
      <c r="BL101" s="78"/>
      <c r="BM101" s="77">
        <f t="shared" si="30"/>
        <v>0</v>
      </c>
      <c r="BN101" s="78"/>
      <c r="BO101" s="77">
        <f t="shared" si="31"/>
        <v>0</v>
      </c>
      <c r="BP101" s="78"/>
      <c r="BQ101" s="77">
        <f t="shared" si="32"/>
        <v>0</v>
      </c>
      <c r="BR101" s="78"/>
      <c r="BS101" s="77">
        <f t="shared" si="33"/>
        <v>0</v>
      </c>
      <c r="BT101" s="78"/>
      <c r="BU101" s="77">
        <f t="shared" si="34"/>
        <v>0</v>
      </c>
      <c r="BV101" s="78"/>
      <c r="BW101" s="128">
        <f t="shared" si="35"/>
        <v>0</v>
      </c>
      <c r="BX101" s="78"/>
      <c r="BY101" s="128">
        <f t="shared" si="36"/>
        <v>0</v>
      </c>
      <c r="BZ101" s="78"/>
      <c r="CA101" s="128">
        <f t="shared" si="37"/>
        <v>0</v>
      </c>
      <c r="CB101" s="78"/>
      <c r="CC101" s="128">
        <f t="shared" si="38"/>
        <v>0</v>
      </c>
      <c r="CD101" s="78"/>
      <c r="CE101" s="128">
        <f t="shared" si="39"/>
        <v>0</v>
      </c>
      <c r="CF101" s="78"/>
      <c r="CG101" s="128"/>
      <c r="CH101" s="73">
        <f t="shared" si="40"/>
        <v>0</v>
      </c>
      <c r="CI101" s="74">
        <f t="shared" si="41"/>
        <v>0</v>
      </c>
      <c r="CJ101" s="75">
        <f t="shared" si="42"/>
        <v>2</v>
      </c>
      <c r="CK101" s="75">
        <f t="shared" si="43"/>
        <v>0</v>
      </c>
      <c r="CL101" s="5">
        <f t="shared" si="7"/>
        <v>0</v>
      </c>
      <c r="CM101" s="333">
        <f t="shared" si="44"/>
        <v>0</v>
      </c>
      <c r="CN101" s="334">
        <f t="shared" si="45"/>
        <v>0</v>
      </c>
      <c r="CO101" s="335"/>
      <c r="CP101" s="149">
        <f t="shared" si="46"/>
        <v>0</v>
      </c>
      <c r="CQ101" s="156">
        <f t="shared" si="47"/>
        <v>0</v>
      </c>
      <c r="CR101" s="168">
        <f t="shared" si="48"/>
        <v>0</v>
      </c>
      <c r="CS101" s="169">
        <f t="shared" si="49"/>
        <v>0</v>
      </c>
      <c r="CT101" s="162">
        <f t="shared" si="50"/>
        <v>0</v>
      </c>
      <c r="CU101" s="159">
        <f t="shared" si="51"/>
        <v>0</v>
      </c>
      <c r="CV101" s="175">
        <f t="shared" si="52"/>
        <v>0</v>
      </c>
      <c r="CW101" s="156">
        <f t="shared" si="53"/>
        <v>0</v>
      </c>
      <c r="CX101" s="322">
        <f t="shared" si="54"/>
        <v>0</v>
      </c>
      <c r="CY101" s="138">
        <f t="shared" si="55"/>
        <v>0</v>
      </c>
      <c r="CZ101" s="83"/>
      <c r="DA101" s="83"/>
      <c r="DB101" s="15"/>
    </row>
    <row r="102" spans="1:106" ht="12.75" customHeight="1" x14ac:dyDescent="0.2">
      <c r="A102" s="3"/>
      <c r="B102" s="5">
        <f t="shared" si="57"/>
        <v>34</v>
      </c>
      <c r="C102" s="498"/>
      <c r="D102" s="499"/>
      <c r="E102" s="16"/>
      <c r="F102" s="70"/>
      <c r="G102" s="71">
        <f t="shared" si="8"/>
        <v>0</v>
      </c>
      <c r="H102" s="70"/>
      <c r="I102" s="71">
        <f t="shared" si="9"/>
        <v>0</v>
      </c>
      <c r="J102" s="70"/>
      <c r="K102" s="71">
        <f t="shared" si="10"/>
        <v>0</v>
      </c>
      <c r="L102" s="70"/>
      <c r="M102" s="71">
        <f t="shared" si="11"/>
        <v>0</v>
      </c>
      <c r="N102" s="70"/>
      <c r="O102" s="71">
        <f t="shared" si="12"/>
        <v>0</v>
      </c>
      <c r="P102" s="70"/>
      <c r="Q102" s="71">
        <f t="shared" si="13"/>
        <v>0</v>
      </c>
      <c r="R102" s="70"/>
      <c r="S102" s="77">
        <f t="shared" si="14"/>
        <v>0</v>
      </c>
      <c r="T102" s="70"/>
      <c r="U102" s="77">
        <f t="shared" si="15"/>
        <v>0</v>
      </c>
      <c r="V102" s="70"/>
      <c r="W102" s="77">
        <f t="shared" si="16"/>
        <v>0</v>
      </c>
      <c r="X102" s="70"/>
      <c r="Y102" s="77">
        <f t="shared" si="58"/>
        <v>0</v>
      </c>
      <c r="Z102" s="72"/>
      <c r="AA102" s="77">
        <f t="shared" si="56"/>
        <v>0</v>
      </c>
      <c r="AB102" s="72"/>
      <c r="AC102" s="77">
        <f t="shared" si="2"/>
        <v>0</v>
      </c>
      <c r="AD102" s="72"/>
      <c r="AE102" s="77">
        <f t="shared" si="3"/>
        <v>0</v>
      </c>
      <c r="AF102" s="72"/>
      <c r="AG102" s="77">
        <f t="shared" si="4"/>
        <v>0</v>
      </c>
      <c r="AH102" s="72"/>
      <c r="AI102" s="77">
        <f t="shared" si="17"/>
        <v>0</v>
      </c>
      <c r="AJ102" s="72"/>
      <c r="AK102" s="77">
        <f t="shared" si="18"/>
        <v>0</v>
      </c>
      <c r="AL102" s="72"/>
      <c r="AM102" s="77">
        <f t="shared" si="5"/>
        <v>0</v>
      </c>
      <c r="AN102" s="70"/>
      <c r="AO102" s="77">
        <f t="shared" si="6"/>
        <v>0</v>
      </c>
      <c r="AP102" s="70"/>
      <c r="AQ102" s="77">
        <f t="shared" si="19"/>
        <v>0</v>
      </c>
      <c r="AR102" s="78"/>
      <c r="AS102" s="77">
        <f t="shared" si="20"/>
        <v>0</v>
      </c>
      <c r="AT102" s="78"/>
      <c r="AU102" s="77">
        <f t="shared" si="21"/>
        <v>0</v>
      </c>
      <c r="AV102" s="78"/>
      <c r="AW102" s="77">
        <f t="shared" si="22"/>
        <v>0</v>
      </c>
      <c r="AX102" s="78"/>
      <c r="AY102" s="77">
        <f t="shared" si="23"/>
        <v>0</v>
      </c>
      <c r="AZ102" s="78"/>
      <c r="BA102" s="77">
        <f t="shared" si="24"/>
        <v>0</v>
      </c>
      <c r="BB102" s="78"/>
      <c r="BC102" s="77">
        <f t="shared" si="25"/>
        <v>0</v>
      </c>
      <c r="BD102" s="78"/>
      <c r="BE102" s="77">
        <f t="shared" si="26"/>
        <v>0</v>
      </c>
      <c r="BF102" s="78"/>
      <c r="BG102" s="77">
        <f t="shared" si="27"/>
        <v>0</v>
      </c>
      <c r="BH102" s="78"/>
      <c r="BI102" s="77">
        <f t="shared" si="28"/>
        <v>0</v>
      </c>
      <c r="BJ102" s="78"/>
      <c r="BK102" s="77">
        <f t="shared" si="29"/>
        <v>0</v>
      </c>
      <c r="BL102" s="78"/>
      <c r="BM102" s="77">
        <f t="shared" si="30"/>
        <v>0</v>
      </c>
      <c r="BN102" s="78"/>
      <c r="BO102" s="77">
        <f t="shared" si="31"/>
        <v>0</v>
      </c>
      <c r="BP102" s="78"/>
      <c r="BQ102" s="77">
        <f t="shared" si="32"/>
        <v>0</v>
      </c>
      <c r="BR102" s="78"/>
      <c r="BS102" s="77">
        <f t="shared" si="33"/>
        <v>0</v>
      </c>
      <c r="BT102" s="78"/>
      <c r="BU102" s="77">
        <f t="shared" si="34"/>
        <v>0</v>
      </c>
      <c r="BV102" s="78"/>
      <c r="BW102" s="128">
        <f t="shared" si="35"/>
        <v>0</v>
      </c>
      <c r="BX102" s="78"/>
      <c r="BY102" s="128">
        <f t="shared" si="36"/>
        <v>0</v>
      </c>
      <c r="BZ102" s="78"/>
      <c r="CA102" s="128">
        <f t="shared" si="37"/>
        <v>0</v>
      </c>
      <c r="CB102" s="78"/>
      <c r="CC102" s="128">
        <f t="shared" si="38"/>
        <v>0</v>
      </c>
      <c r="CD102" s="78"/>
      <c r="CE102" s="128">
        <f t="shared" si="39"/>
        <v>0</v>
      </c>
      <c r="CF102" s="78"/>
      <c r="CG102" s="128"/>
      <c r="CH102" s="73">
        <f t="shared" si="40"/>
        <v>0</v>
      </c>
      <c r="CI102" s="74">
        <f t="shared" si="41"/>
        <v>0</v>
      </c>
      <c r="CJ102" s="75">
        <f t="shared" si="42"/>
        <v>2</v>
      </c>
      <c r="CK102" s="75">
        <f t="shared" si="43"/>
        <v>0</v>
      </c>
      <c r="CL102" s="5">
        <f t="shared" si="7"/>
        <v>0</v>
      </c>
      <c r="CM102" s="333">
        <f t="shared" si="44"/>
        <v>0</v>
      </c>
      <c r="CN102" s="334">
        <f t="shared" si="45"/>
        <v>0</v>
      </c>
      <c r="CO102" s="335"/>
      <c r="CP102" s="149">
        <f t="shared" si="46"/>
        <v>0</v>
      </c>
      <c r="CQ102" s="156">
        <f t="shared" si="47"/>
        <v>0</v>
      </c>
      <c r="CR102" s="168">
        <f t="shared" si="48"/>
        <v>0</v>
      </c>
      <c r="CS102" s="169">
        <f t="shared" si="49"/>
        <v>0</v>
      </c>
      <c r="CT102" s="162">
        <f t="shared" si="50"/>
        <v>0</v>
      </c>
      <c r="CU102" s="159">
        <f t="shared" si="51"/>
        <v>0</v>
      </c>
      <c r="CV102" s="175">
        <f t="shared" si="52"/>
        <v>0</v>
      </c>
      <c r="CW102" s="156">
        <f t="shared" si="53"/>
        <v>0</v>
      </c>
      <c r="CX102" s="322">
        <f t="shared" si="54"/>
        <v>0</v>
      </c>
      <c r="CY102" s="138">
        <f t="shared" si="55"/>
        <v>0</v>
      </c>
      <c r="CZ102" s="49"/>
      <c r="DA102" s="49"/>
      <c r="DB102" s="15"/>
    </row>
    <row r="103" spans="1:106" ht="12.75" customHeight="1" x14ac:dyDescent="0.2">
      <c r="A103" s="3"/>
      <c r="B103" s="5">
        <f t="shared" si="57"/>
        <v>35</v>
      </c>
      <c r="C103" s="401"/>
      <c r="D103" s="402"/>
      <c r="E103" s="16"/>
      <c r="F103" s="70"/>
      <c r="G103" s="71">
        <f t="shared" si="8"/>
        <v>0</v>
      </c>
      <c r="H103" s="70"/>
      <c r="I103" s="71">
        <f t="shared" si="9"/>
        <v>0</v>
      </c>
      <c r="J103" s="70"/>
      <c r="K103" s="71">
        <f t="shared" si="10"/>
        <v>0</v>
      </c>
      <c r="L103" s="70"/>
      <c r="M103" s="71">
        <f t="shared" si="11"/>
        <v>0</v>
      </c>
      <c r="N103" s="70"/>
      <c r="O103" s="71">
        <f t="shared" si="12"/>
        <v>0</v>
      </c>
      <c r="P103" s="70"/>
      <c r="Q103" s="71">
        <f t="shared" si="13"/>
        <v>0</v>
      </c>
      <c r="R103" s="70"/>
      <c r="S103" s="77">
        <f t="shared" si="14"/>
        <v>0</v>
      </c>
      <c r="T103" s="70"/>
      <c r="U103" s="77">
        <f t="shared" si="15"/>
        <v>0</v>
      </c>
      <c r="V103" s="70"/>
      <c r="W103" s="77">
        <f t="shared" si="16"/>
        <v>0</v>
      </c>
      <c r="X103" s="70"/>
      <c r="Y103" s="77">
        <f t="shared" si="58"/>
        <v>0</v>
      </c>
      <c r="Z103" s="72"/>
      <c r="AA103" s="77">
        <f t="shared" si="56"/>
        <v>0</v>
      </c>
      <c r="AB103" s="72"/>
      <c r="AC103" s="77">
        <f t="shared" si="2"/>
        <v>0</v>
      </c>
      <c r="AD103" s="72"/>
      <c r="AE103" s="77">
        <f t="shared" si="3"/>
        <v>0</v>
      </c>
      <c r="AF103" s="72"/>
      <c r="AG103" s="77">
        <f t="shared" si="4"/>
        <v>0</v>
      </c>
      <c r="AH103" s="72"/>
      <c r="AI103" s="77">
        <f t="shared" si="17"/>
        <v>0</v>
      </c>
      <c r="AJ103" s="72"/>
      <c r="AK103" s="77">
        <f t="shared" si="18"/>
        <v>0</v>
      </c>
      <c r="AL103" s="72"/>
      <c r="AM103" s="77">
        <f t="shared" si="5"/>
        <v>0</v>
      </c>
      <c r="AN103" s="70"/>
      <c r="AO103" s="77">
        <f t="shared" si="6"/>
        <v>0</v>
      </c>
      <c r="AP103" s="70"/>
      <c r="AQ103" s="77">
        <f t="shared" si="19"/>
        <v>0</v>
      </c>
      <c r="AR103" s="78"/>
      <c r="AS103" s="77">
        <f t="shared" si="20"/>
        <v>0</v>
      </c>
      <c r="AT103" s="78"/>
      <c r="AU103" s="77">
        <f t="shared" si="21"/>
        <v>0</v>
      </c>
      <c r="AV103" s="78"/>
      <c r="AW103" s="77">
        <f t="shared" si="22"/>
        <v>0</v>
      </c>
      <c r="AX103" s="78"/>
      <c r="AY103" s="77">
        <f t="shared" si="23"/>
        <v>0</v>
      </c>
      <c r="AZ103" s="78"/>
      <c r="BA103" s="77">
        <f t="shared" si="24"/>
        <v>0</v>
      </c>
      <c r="BB103" s="78"/>
      <c r="BC103" s="77">
        <f t="shared" si="25"/>
        <v>0</v>
      </c>
      <c r="BD103" s="78"/>
      <c r="BE103" s="77">
        <f t="shared" si="26"/>
        <v>0</v>
      </c>
      <c r="BF103" s="78"/>
      <c r="BG103" s="77">
        <f t="shared" si="27"/>
        <v>0</v>
      </c>
      <c r="BH103" s="78"/>
      <c r="BI103" s="77">
        <f t="shared" si="28"/>
        <v>0</v>
      </c>
      <c r="BJ103" s="78"/>
      <c r="BK103" s="77">
        <f t="shared" si="29"/>
        <v>0</v>
      </c>
      <c r="BL103" s="78"/>
      <c r="BM103" s="77">
        <f t="shared" si="30"/>
        <v>0</v>
      </c>
      <c r="BN103" s="78"/>
      <c r="BO103" s="77">
        <f t="shared" si="31"/>
        <v>0</v>
      </c>
      <c r="BP103" s="78"/>
      <c r="BQ103" s="77">
        <f t="shared" si="32"/>
        <v>0</v>
      </c>
      <c r="BR103" s="78"/>
      <c r="BS103" s="77">
        <f t="shared" si="33"/>
        <v>0</v>
      </c>
      <c r="BT103" s="78"/>
      <c r="BU103" s="77">
        <f t="shared" si="34"/>
        <v>0</v>
      </c>
      <c r="BV103" s="78"/>
      <c r="BW103" s="128">
        <f t="shared" si="35"/>
        <v>0</v>
      </c>
      <c r="BX103" s="78"/>
      <c r="BY103" s="128">
        <f t="shared" si="36"/>
        <v>0</v>
      </c>
      <c r="BZ103" s="78"/>
      <c r="CA103" s="128">
        <f t="shared" si="37"/>
        <v>0</v>
      </c>
      <c r="CB103" s="78"/>
      <c r="CC103" s="128">
        <f t="shared" si="38"/>
        <v>0</v>
      </c>
      <c r="CD103" s="78"/>
      <c r="CE103" s="128">
        <f t="shared" si="39"/>
        <v>0</v>
      </c>
      <c r="CF103" s="78"/>
      <c r="CG103" s="128"/>
      <c r="CH103" s="73">
        <f t="shared" si="40"/>
        <v>0</v>
      </c>
      <c r="CI103" s="74">
        <f t="shared" si="41"/>
        <v>0</v>
      </c>
      <c r="CJ103" s="75">
        <f t="shared" si="42"/>
        <v>2</v>
      </c>
      <c r="CK103" s="75">
        <f t="shared" si="43"/>
        <v>0</v>
      </c>
      <c r="CL103" s="5">
        <f t="shared" si="7"/>
        <v>0</v>
      </c>
      <c r="CM103" s="333">
        <f t="shared" si="44"/>
        <v>0</v>
      </c>
      <c r="CN103" s="334">
        <f t="shared" si="45"/>
        <v>0</v>
      </c>
      <c r="CO103" s="335"/>
      <c r="CP103" s="149">
        <f t="shared" si="46"/>
        <v>0</v>
      </c>
      <c r="CQ103" s="156">
        <f t="shared" si="47"/>
        <v>0</v>
      </c>
      <c r="CR103" s="168">
        <f t="shared" si="48"/>
        <v>0</v>
      </c>
      <c r="CS103" s="169">
        <f t="shared" si="49"/>
        <v>0</v>
      </c>
      <c r="CT103" s="162">
        <f t="shared" si="50"/>
        <v>0</v>
      </c>
      <c r="CU103" s="159">
        <f t="shared" si="51"/>
        <v>0</v>
      </c>
      <c r="CV103" s="175">
        <f t="shared" si="52"/>
        <v>0</v>
      </c>
      <c r="CW103" s="156">
        <f t="shared" si="53"/>
        <v>0</v>
      </c>
      <c r="CX103" s="322">
        <f t="shared" si="54"/>
        <v>0</v>
      </c>
      <c r="CY103" s="138">
        <f t="shared" si="55"/>
        <v>0</v>
      </c>
      <c r="CZ103" s="49"/>
      <c r="DA103" s="49"/>
      <c r="DB103" s="15"/>
    </row>
    <row r="104" spans="1:106" ht="12.75" customHeight="1" x14ac:dyDescent="0.2">
      <c r="A104" s="3"/>
      <c r="B104" s="5">
        <f t="shared" si="57"/>
        <v>36</v>
      </c>
      <c r="C104" s="401"/>
      <c r="D104" s="402"/>
      <c r="E104" s="16"/>
      <c r="F104" s="70"/>
      <c r="G104" s="71">
        <f t="shared" si="8"/>
        <v>0</v>
      </c>
      <c r="H104" s="70"/>
      <c r="I104" s="71">
        <f t="shared" si="9"/>
        <v>0</v>
      </c>
      <c r="J104" s="70"/>
      <c r="K104" s="71">
        <f t="shared" si="10"/>
        <v>0</v>
      </c>
      <c r="L104" s="70"/>
      <c r="M104" s="71">
        <f t="shared" si="11"/>
        <v>0</v>
      </c>
      <c r="N104" s="70"/>
      <c r="O104" s="71">
        <f t="shared" si="12"/>
        <v>0</v>
      </c>
      <c r="P104" s="70"/>
      <c r="Q104" s="71">
        <f t="shared" si="13"/>
        <v>0</v>
      </c>
      <c r="R104" s="70"/>
      <c r="S104" s="77">
        <f t="shared" si="14"/>
        <v>0</v>
      </c>
      <c r="T104" s="70"/>
      <c r="U104" s="77">
        <f t="shared" si="15"/>
        <v>0</v>
      </c>
      <c r="V104" s="70"/>
      <c r="W104" s="77">
        <f t="shared" si="16"/>
        <v>0</v>
      </c>
      <c r="X104" s="70"/>
      <c r="Y104" s="77">
        <f t="shared" si="58"/>
        <v>0</v>
      </c>
      <c r="Z104" s="72"/>
      <c r="AA104" s="77">
        <f t="shared" si="56"/>
        <v>0</v>
      </c>
      <c r="AB104" s="72"/>
      <c r="AC104" s="77">
        <f t="shared" si="2"/>
        <v>0</v>
      </c>
      <c r="AD104" s="72"/>
      <c r="AE104" s="77">
        <f t="shared" si="3"/>
        <v>0</v>
      </c>
      <c r="AF104" s="72"/>
      <c r="AG104" s="77">
        <f t="shared" si="4"/>
        <v>0</v>
      </c>
      <c r="AH104" s="72"/>
      <c r="AI104" s="77">
        <f t="shared" si="17"/>
        <v>0</v>
      </c>
      <c r="AJ104" s="72"/>
      <c r="AK104" s="77">
        <f t="shared" si="18"/>
        <v>0</v>
      </c>
      <c r="AL104" s="72"/>
      <c r="AM104" s="77">
        <f t="shared" si="5"/>
        <v>0</v>
      </c>
      <c r="AN104" s="70"/>
      <c r="AO104" s="77">
        <f t="shared" si="6"/>
        <v>0</v>
      </c>
      <c r="AP104" s="70"/>
      <c r="AQ104" s="77">
        <f t="shared" si="19"/>
        <v>0</v>
      </c>
      <c r="AR104" s="78"/>
      <c r="AS104" s="77">
        <f t="shared" si="20"/>
        <v>0</v>
      </c>
      <c r="AT104" s="78"/>
      <c r="AU104" s="77">
        <f t="shared" si="21"/>
        <v>0</v>
      </c>
      <c r="AV104" s="78"/>
      <c r="AW104" s="77">
        <f t="shared" si="22"/>
        <v>0</v>
      </c>
      <c r="AX104" s="78"/>
      <c r="AY104" s="77">
        <f t="shared" si="23"/>
        <v>0</v>
      </c>
      <c r="AZ104" s="78"/>
      <c r="BA104" s="77">
        <f t="shared" si="24"/>
        <v>0</v>
      </c>
      <c r="BB104" s="78"/>
      <c r="BC104" s="77">
        <f t="shared" si="25"/>
        <v>0</v>
      </c>
      <c r="BD104" s="78"/>
      <c r="BE104" s="77">
        <f t="shared" si="26"/>
        <v>0</v>
      </c>
      <c r="BF104" s="78"/>
      <c r="BG104" s="77">
        <f t="shared" si="27"/>
        <v>0</v>
      </c>
      <c r="BH104" s="78"/>
      <c r="BI104" s="77">
        <f t="shared" si="28"/>
        <v>0</v>
      </c>
      <c r="BJ104" s="78"/>
      <c r="BK104" s="77">
        <f t="shared" si="29"/>
        <v>0</v>
      </c>
      <c r="BL104" s="78"/>
      <c r="BM104" s="77">
        <f t="shared" si="30"/>
        <v>0</v>
      </c>
      <c r="BN104" s="78"/>
      <c r="BO104" s="77">
        <f t="shared" si="31"/>
        <v>0</v>
      </c>
      <c r="BP104" s="78"/>
      <c r="BQ104" s="77">
        <f t="shared" si="32"/>
        <v>0</v>
      </c>
      <c r="BR104" s="78"/>
      <c r="BS104" s="77">
        <f t="shared" si="33"/>
        <v>0</v>
      </c>
      <c r="BT104" s="78"/>
      <c r="BU104" s="77">
        <f t="shared" si="34"/>
        <v>0</v>
      </c>
      <c r="BV104" s="78"/>
      <c r="BW104" s="128">
        <f t="shared" si="35"/>
        <v>0</v>
      </c>
      <c r="BX104" s="78"/>
      <c r="BY104" s="128">
        <f t="shared" si="36"/>
        <v>0</v>
      </c>
      <c r="BZ104" s="78"/>
      <c r="CA104" s="128">
        <f t="shared" si="37"/>
        <v>0</v>
      </c>
      <c r="CB104" s="78"/>
      <c r="CC104" s="128">
        <f t="shared" si="38"/>
        <v>0</v>
      </c>
      <c r="CD104" s="78"/>
      <c r="CE104" s="128">
        <f t="shared" si="39"/>
        <v>0</v>
      </c>
      <c r="CF104" s="78"/>
      <c r="CG104" s="128"/>
      <c r="CH104" s="73">
        <f t="shared" si="40"/>
        <v>0</v>
      </c>
      <c r="CI104" s="74">
        <f t="shared" si="41"/>
        <v>0</v>
      </c>
      <c r="CJ104" s="75">
        <f t="shared" si="42"/>
        <v>2</v>
      </c>
      <c r="CK104" s="75">
        <f t="shared" si="43"/>
        <v>0</v>
      </c>
      <c r="CL104" s="5">
        <f t="shared" si="7"/>
        <v>0</v>
      </c>
      <c r="CM104" s="333">
        <f t="shared" si="44"/>
        <v>0</v>
      </c>
      <c r="CN104" s="334">
        <f t="shared" si="45"/>
        <v>0</v>
      </c>
      <c r="CO104" s="335"/>
      <c r="CP104" s="149">
        <f t="shared" si="46"/>
        <v>0</v>
      </c>
      <c r="CQ104" s="156">
        <f t="shared" si="47"/>
        <v>0</v>
      </c>
      <c r="CR104" s="168">
        <f t="shared" si="48"/>
        <v>0</v>
      </c>
      <c r="CS104" s="169">
        <f t="shared" si="49"/>
        <v>0</v>
      </c>
      <c r="CT104" s="162">
        <f t="shared" si="50"/>
        <v>0</v>
      </c>
      <c r="CU104" s="159">
        <f t="shared" si="51"/>
        <v>0</v>
      </c>
      <c r="CV104" s="175">
        <f t="shared" si="52"/>
        <v>0</v>
      </c>
      <c r="CW104" s="156">
        <f t="shared" si="53"/>
        <v>0</v>
      </c>
      <c r="CX104" s="322">
        <f t="shared" si="54"/>
        <v>0</v>
      </c>
      <c r="CY104" s="138">
        <f t="shared" si="55"/>
        <v>0</v>
      </c>
      <c r="CZ104" s="49"/>
      <c r="DA104" s="49"/>
      <c r="DB104" s="15"/>
    </row>
    <row r="105" spans="1:106" ht="12.75" customHeight="1" x14ac:dyDescent="0.2">
      <c r="A105" s="3"/>
      <c r="B105" s="5">
        <f t="shared" si="57"/>
        <v>37</v>
      </c>
      <c r="C105" s="401"/>
      <c r="D105" s="402"/>
      <c r="E105" s="16"/>
      <c r="F105" s="70"/>
      <c r="G105" s="71">
        <f t="shared" si="8"/>
        <v>0</v>
      </c>
      <c r="H105" s="70"/>
      <c r="I105" s="71">
        <f t="shared" si="9"/>
        <v>0</v>
      </c>
      <c r="J105" s="70"/>
      <c r="K105" s="71">
        <f t="shared" si="10"/>
        <v>0</v>
      </c>
      <c r="L105" s="70"/>
      <c r="M105" s="71">
        <f t="shared" si="11"/>
        <v>0</v>
      </c>
      <c r="N105" s="70"/>
      <c r="O105" s="71">
        <f t="shared" si="12"/>
        <v>0</v>
      </c>
      <c r="P105" s="70"/>
      <c r="Q105" s="71">
        <f t="shared" si="13"/>
        <v>0</v>
      </c>
      <c r="R105" s="70"/>
      <c r="S105" s="77">
        <f t="shared" si="14"/>
        <v>0</v>
      </c>
      <c r="T105" s="70"/>
      <c r="U105" s="77">
        <f t="shared" si="15"/>
        <v>0</v>
      </c>
      <c r="V105" s="70"/>
      <c r="W105" s="77">
        <f t="shared" si="16"/>
        <v>0</v>
      </c>
      <c r="X105" s="70"/>
      <c r="Y105" s="77">
        <f t="shared" si="58"/>
        <v>0</v>
      </c>
      <c r="Z105" s="72"/>
      <c r="AA105" s="77">
        <f t="shared" si="56"/>
        <v>0</v>
      </c>
      <c r="AB105" s="72"/>
      <c r="AC105" s="77">
        <f t="shared" si="2"/>
        <v>0</v>
      </c>
      <c r="AD105" s="72"/>
      <c r="AE105" s="77">
        <f t="shared" si="3"/>
        <v>0</v>
      </c>
      <c r="AF105" s="72"/>
      <c r="AG105" s="77">
        <f t="shared" si="4"/>
        <v>0</v>
      </c>
      <c r="AH105" s="72"/>
      <c r="AI105" s="77">
        <f t="shared" si="17"/>
        <v>0</v>
      </c>
      <c r="AJ105" s="72"/>
      <c r="AK105" s="77">
        <f t="shared" si="18"/>
        <v>0</v>
      </c>
      <c r="AL105" s="72"/>
      <c r="AM105" s="77">
        <f t="shared" si="5"/>
        <v>0</v>
      </c>
      <c r="AN105" s="70"/>
      <c r="AO105" s="77">
        <f t="shared" si="6"/>
        <v>0</v>
      </c>
      <c r="AP105" s="70"/>
      <c r="AQ105" s="77">
        <f t="shared" si="19"/>
        <v>0</v>
      </c>
      <c r="AR105" s="78"/>
      <c r="AS105" s="77">
        <f t="shared" si="20"/>
        <v>0</v>
      </c>
      <c r="AT105" s="78"/>
      <c r="AU105" s="77">
        <f t="shared" si="21"/>
        <v>0</v>
      </c>
      <c r="AV105" s="78"/>
      <c r="AW105" s="77">
        <f t="shared" si="22"/>
        <v>0</v>
      </c>
      <c r="AX105" s="78"/>
      <c r="AY105" s="77">
        <f t="shared" si="23"/>
        <v>0</v>
      </c>
      <c r="AZ105" s="78"/>
      <c r="BA105" s="77">
        <f t="shared" si="24"/>
        <v>0</v>
      </c>
      <c r="BB105" s="78"/>
      <c r="BC105" s="77">
        <f t="shared" si="25"/>
        <v>0</v>
      </c>
      <c r="BD105" s="78"/>
      <c r="BE105" s="77">
        <f t="shared" si="26"/>
        <v>0</v>
      </c>
      <c r="BF105" s="78"/>
      <c r="BG105" s="77">
        <f t="shared" si="27"/>
        <v>0</v>
      </c>
      <c r="BH105" s="78"/>
      <c r="BI105" s="77">
        <f t="shared" si="28"/>
        <v>0</v>
      </c>
      <c r="BJ105" s="78"/>
      <c r="BK105" s="77">
        <f t="shared" si="29"/>
        <v>0</v>
      </c>
      <c r="BL105" s="78"/>
      <c r="BM105" s="77">
        <f t="shared" si="30"/>
        <v>0</v>
      </c>
      <c r="BN105" s="78"/>
      <c r="BO105" s="77">
        <f t="shared" si="31"/>
        <v>0</v>
      </c>
      <c r="BP105" s="78"/>
      <c r="BQ105" s="77">
        <f t="shared" si="32"/>
        <v>0</v>
      </c>
      <c r="BR105" s="78"/>
      <c r="BS105" s="77">
        <f t="shared" si="33"/>
        <v>0</v>
      </c>
      <c r="BT105" s="78"/>
      <c r="BU105" s="77">
        <f t="shared" si="34"/>
        <v>0</v>
      </c>
      <c r="BV105" s="78"/>
      <c r="BW105" s="128">
        <f t="shared" si="35"/>
        <v>0</v>
      </c>
      <c r="BX105" s="78"/>
      <c r="BY105" s="128">
        <f t="shared" si="36"/>
        <v>0</v>
      </c>
      <c r="BZ105" s="78"/>
      <c r="CA105" s="128">
        <f t="shared" si="37"/>
        <v>0</v>
      </c>
      <c r="CB105" s="78"/>
      <c r="CC105" s="128">
        <f t="shared" si="38"/>
        <v>0</v>
      </c>
      <c r="CD105" s="78"/>
      <c r="CE105" s="128">
        <f t="shared" si="39"/>
        <v>0</v>
      </c>
      <c r="CF105" s="78"/>
      <c r="CG105" s="128"/>
      <c r="CH105" s="73">
        <f t="shared" si="40"/>
        <v>0</v>
      </c>
      <c r="CI105" s="74">
        <f t="shared" si="41"/>
        <v>0</v>
      </c>
      <c r="CJ105" s="75">
        <f t="shared" si="42"/>
        <v>2</v>
      </c>
      <c r="CK105" s="75">
        <f t="shared" si="43"/>
        <v>0</v>
      </c>
      <c r="CL105" s="5">
        <f t="shared" si="7"/>
        <v>0</v>
      </c>
      <c r="CM105" s="333">
        <f t="shared" si="44"/>
        <v>0</v>
      </c>
      <c r="CN105" s="334">
        <f t="shared" si="45"/>
        <v>0</v>
      </c>
      <c r="CO105" s="335"/>
      <c r="CP105" s="149">
        <f t="shared" si="46"/>
        <v>0</v>
      </c>
      <c r="CQ105" s="156">
        <f t="shared" si="47"/>
        <v>0</v>
      </c>
      <c r="CR105" s="168">
        <f t="shared" si="48"/>
        <v>0</v>
      </c>
      <c r="CS105" s="169">
        <f t="shared" si="49"/>
        <v>0</v>
      </c>
      <c r="CT105" s="162">
        <f t="shared" si="50"/>
        <v>0</v>
      </c>
      <c r="CU105" s="159">
        <f t="shared" si="51"/>
        <v>0</v>
      </c>
      <c r="CV105" s="175">
        <f t="shared" si="52"/>
        <v>0</v>
      </c>
      <c r="CW105" s="156">
        <f t="shared" si="53"/>
        <v>0</v>
      </c>
      <c r="CX105" s="322">
        <f t="shared" si="54"/>
        <v>0</v>
      </c>
      <c r="CY105" s="138">
        <f t="shared" si="55"/>
        <v>0</v>
      </c>
      <c r="CZ105" s="49"/>
      <c r="DA105" s="49"/>
      <c r="DB105" s="15"/>
    </row>
    <row r="106" spans="1:106" ht="12.75" customHeight="1" x14ac:dyDescent="0.2">
      <c r="A106" s="3"/>
      <c r="B106" s="5">
        <f t="shared" si="57"/>
        <v>38</v>
      </c>
      <c r="C106" s="401"/>
      <c r="D106" s="402"/>
      <c r="E106" s="16"/>
      <c r="F106" s="70"/>
      <c r="G106" s="71">
        <f t="shared" si="8"/>
        <v>0</v>
      </c>
      <c r="H106" s="70"/>
      <c r="I106" s="71">
        <f t="shared" si="9"/>
        <v>0</v>
      </c>
      <c r="J106" s="70"/>
      <c r="K106" s="71">
        <f t="shared" si="10"/>
        <v>0</v>
      </c>
      <c r="L106" s="70"/>
      <c r="M106" s="71">
        <f t="shared" si="11"/>
        <v>0</v>
      </c>
      <c r="N106" s="70"/>
      <c r="O106" s="71">
        <f t="shared" si="12"/>
        <v>0</v>
      </c>
      <c r="P106" s="70"/>
      <c r="Q106" s="71">
        <f t="shared" si="13"/>
        <v>0</v>
      </c>
      <c r="R106" s="70"/>
      <c r="S106" s="77">
        <f t="shared" si="14"/>
        <v>0</v>
      </c>
      <c r="T106" s="70"/>
      <c r="U106" s="77">
        <f t="shared" si="15"/>
        <v>0</v>
      </c>
      <c r="V106" s="70"/>
      <c r="W106" s="77">
        <f t="shared" si="16"/>
        <v>0</v>
      </c>
      <c r="X106" s="70"/>
      <c r="Y106" s="77">
        <f t="shared" si="58"/>
        <v>0</v>
      </c>
      <c r="Z106" s="72"/>
      <c r="AA106" s="77">
        <f t="shared" si="56"/>
        <v>0</v>
      </c>
      <c r="AB106" s="72"/>
      <c r="AC106" s="77">
        <f t="shared" si="2"/>
        <v>0</v>
      </c>
      <c r="AD106" s="72"/>
      <c r="AE106" s="77">
        <f t="shared" si="3"/>
        <v>0</v>
      </c>
      <c r="AF106" s="72"/>
      <c r="AG106" s="77">
        <f t="shared" si="4"/>
        <v>0</v>
      </c>
      <c r="AH106" s="72"/>
      <c r="AI106" s="77">
        <f t="shared" si="17"/>
        <v>0</v>
      </c>
      <c r="AJ106" s="72"/>
      <c r="AK106" s="77">
        <f t="shared" si="18"/>
        <v>0</v>
      </c>
      <c r="AL106" s="72"/>
      <c r="AM106" s="77">
        <f t="shared" si="5"/>
        <v>0</v>
      </c>
      <c r="AN106" s="70"/>
      <c r="AO106" s="77">
        <f t="shared" si="6"/>
        <v>0</v>
      </c>
      <c r="AP106" s="70"/>
      <c r="AQ106" s="77">
        <f t="shared" si="19"/>
        <v>0</v>
      </c>
      <c r="AR106" s="78"/>
      <c r="AS106" s="77">
        <f t="shared" si="20"/>
        <v>0</v>
      </c>
      <c r="AT106" s="78"/>
      <c r="AU106" s="77">
        <f t="shared" si="21"/>
        <v>0</v>
      </c>
      <c r="AV106" s="78"/>
      <c r="AW106" s="77">
        <f t="shared" si="22"/>
        <v>0</v>
      </c>
      <c r="AX106" s="78"/>
      <c r="AY106" s="77">
        <f t="shared" si="23"/>
        <v>0</v>
      </c>
      <c r="AZ106" s="78"/>
      <c r="BA106" s="77">
        <f t="shared" si="24"/>
        <v>0</v>
      </c>
      <c r="BB106" s="78"/>
      <c r="BC106" s="77">
        <f t="shared" si="25"/>
        <v>0</v>
      </c>
      <c r="BD106" s="78"/>
      <c r="BE106" s="77">
        <f t="shared" si="26"/>
        <v>0</v>
      </c>
      <c r="BF106" s="78"/>
      <c r="BG106" s="77">
        <f t="shared" si="27"/>
        <v>0</v>
      </c>
      <c r="BH106" s="78"/>
      <c r="BI106" s="77">
        <f t="shared" si="28"/>
        <v>0</v>
      </c>
      <c r="BJ106" s="78"/>
      <c r="BK106" s="77">
        <f t="shared" si="29"/>
        <v>0</v>
      </c>
      <c r="BL106" s="78"/>
      <c r="BM106" s="77">
        <f t="shared" si="30"/>
        <v>0</v>
      </c>
      <c r="BN106" s="78"/>
      <c r="BO106" s="77">
        <f t="shared" si="31"/>
        <v>0</v>
      </c>
      <c r="BP106" s="78"/>
      <c r="BQ106" s="77">
        <f t="shared" si="32"/>
        <v>0</v>
      </c>
      <c r="BR106" s="78"/>
      <c r="BS106" s="77">
        <f t="shared" si="33"/>
        <v>0</v>
      </c>
      <c r="BT106" s="78"/>
      <c r="BU106" s="77">
        <f t="shared" si="34"/>
        <v>0</v>
      </c>
      <c r="BV106" s="78"/>
      <c r="BW106" s="128">
        <f t="shared" si="35"/>
        <v>0</v>
      </c>
      <c r="BX106" s="78"/>
      <c r="BY106" s="128">
        <f t="shared" si="36"/>
        <v>0</v>
      </c>
      <c r="BZ106" s="78"/>
      <c r="CA106" s="128">
        <f t="shared" si="37"/>
        <v>0</v>
      </c>
      <c r="CB106" s="78"/>
      <c r="CC106" s="128">
        <f t="shared" si="38"/>
        <v>0</v>
      </c>
      <c r="CD106" s="78"/>
      <c r="CE106" s="128">
        <f t="shared" si="39"/>
        <v>0</v>
      </c>
      <c r="CF106" s="78"/>
      <c r="CG106" s="128"/>
      <c r="CH106" s="73">
        <f t="shared" si="40"/>
        <v>0</v>
      </c>
      <c r="CI106" s="74">
        <f t="shared" si="41"/>
        <v>0</v>
      </c>
      <c r="CJ106" s="75">
        <f t="shared" si="42"/>
        <v>2</v>
      </c>
      <c r="CK106" s="75">
        <f t="shared" si="43"/>
        <v>0</v>
      </c>
      <c r="CL106" s="5">
        <f t="shared" si="7"/>
        <v>0</v>
      </c>
      <c r="CM106" s="333">
        <f t="shared" si="44"/>
        <v>0</v>
      </c>
      <c r="CN106" s="334">
        <f t="shared" si="45"/>
        <v>0</v>
      </c>
      <c r="CO106" s="335"/>
      <c r="CP106" s="149">
        <f t="shared" si="46"/>
        <v>0</v>
      </c>
      <c r="CQ106" s="156">
        <f t="shared" si="47"/>
        <v>0</v>
      </c>
      <c r="CR106" s="168">
        <f t="shared" si="48"/>
        <v>0</v>
      </c>
      <c r="CS106" s="169">
        <f t="shared" si="49"/>
        <v>0</v>
      </c>
      <c r="CT106" s="162">
        <f t="shared" si="50"/>
        <v>0</v>
      </c>
      <c r="CU106" s="159">
        <f t="shared" si="51"/>
        <v>0</v>
      </c>
      <c r="CV106" s="175">
        <f t="shared" si="52"/>
        <v>0</v>
      </c>
      <c r="CW106" s="156">
        <f t="shared" si="53"/>
        <v>0</v>
      </c>
      <c r="CX106" s="322">
        <f t="shared" si="54"/>
        <v>0</v>
      </c>
      <c r="CY106" s="138">
        <f t="shared" si="55"/>
        <v>0</v>
      </c>
      <c r="CZ106" s="49"/>
      <c r="DA106" s="49"/>
      <c r="DB106" s="15"/>
    </row>
    <row r="107" spans="1:106" ht="12.75" customHeight="1" x14ac:dyDescent="0.2">
      <c r="A107" s="3"/>
      <c r="B107" s="5">
        <f t="shared" si="57"/>
        <v>39</v>
      </c>
      <c r="C107" s="401"/>
      <c r="D107" s="402"/>
      <c r="E107" s="16"/>
      <c r="F107" s="70"/>
      <c r="G107" s="71">
        <f t="shared" si="8"/>
        <v>0</v>
      </c>
      <c r="H107" s="70"/>
      <c r="I107" s="71">
        <f t="shared" si="9"/>
        <v>0</v>
      </c>
      <c r="J107" s="70"/>
      <c r="K107" s="71">
        <f t="shared" si="10"/>
        <v>0</v>
      </c>
      <c r="L107" s="70"/>
      <c r="M107" s="71">
        <f t="shared" si="11"/>
        <v>0</v>
      </c>
      <c r="N107" s="70"/>
      <c r="O107" s="71">
        <f t="shared" si="12"/>
        <v>0</v>
      </c>
      <c r="P107" s="70"/>
      <c r="Q107" s="71">
        <f t="shared" si="13"/>
        <v>0</v>
      </c>
      <c r="R107" s="70"/>
      <c r="S107" s="77">
        <f t="shared" si="14"/>
        <v>0</v>
      </c>
      <c r="T107" s="70"/>
      <c r="U107" s="77">
        <f t="shared" si="15"/>
        <v>0</v>
      </c>
      <c r="V107" s="70"/>
      <c r="W107" s="77">
        <f t="shared" si="16"/>
        <v>0</v>
      </c>
      <c r="X107" s="70"/>
      <c r="Y107" s="77">
        <f t="shared" si="58"/>
        <v>0</v>
      </c>
      <c r="Z107" s="72"/>
      <c r="AA107" s="77">
        <f t="shared" si="56"/>
        <v>0</v>
      </c>
      <c r="AB107" s="72"/>
      <c r="AC107" s="77">
        <f t="shared" si="2"/>
        <v>0</v>
      </c>
      <c r="AD107" s="72"/>
      <c r="AE107" s="77">
        <f t="shared" si="3"/>
        <v>0</v>
      </c>
      <c r="AF107" s="72"/>
      <c r="AG107" s="77">
        <f t="shared" si="4"/>
        <v>0</v>
      </c>
      <c r="AH107" s="72"/>
      <c r="AI107" s="77">
        <f t="shared" si="17"/>
        <v>0</v>
      </c>
      <c r="AJ107" s="72"/>
      <c r="AK107" s="77">
        <f t="shared" si="18"/>
        <v>0</v>
      </c>
      <c r="AL107" s="72"/>
      <c r="AM107" s="77">
        <f t="shared" si="5"/>
        <v>0</v>
      </c>
      <c r="AN107" s="70"/>
      <c r="AO107" s="77">
        <f t="shared" si="6"/>
        <v>0</v>
      </c>
      <c r="AP107" s="70"/>
      <c r="AQ107" s="77">
        <f t="shared" si="19"/>
        <v>0</v>
      </c>
      <c r="AR107" s="78"/>
      <c r="AS107" s="77">
        <f t="shared" si="20"/>
        <v>0</v>
      </c>
      <c r="AT107" s="78"/>
      <c r="AU107" s="77">
        <f t="shared" si="21"/>
        <v>0</v>
      </c>
      <c r="AV107" s="78"/>
      <c r="AW107" s="77">
        <f t="shared" si="22"/>
        <v>0</v>
      </c>
      <c r="AX107" s="78"/>
      <c r="AY107" s="77">
        <f t="shared" si="23"/>
        <v>0</v>
      </c>
      <c r="AZ107" s="78"/>
      <c r="BA107" s="77">
        <f t="shared" si="24"/>
        <v>0</v>
      </c>
      <c r="BB107" s="78"/>
      <c r="BC107" s="77">
        <f t="shared" si="25"/>
        <v>0</v>
      </c>
      <c r="BD107" s="78"/>
      <c r="BE107" s="77">
        <f t="shared" si="26"/>
        <v>0</v>
      </c>
      <c r="BF107" s="78"/>
      <c r="BG107" s="77">
        <f t="shared" si="27"/>
        <v>0</v>
      </c>
      <c r="BH107" s="78"/>
      <c r="BI107" s="77">
        <f t="shared" si="28"/>
        <v>0</v>
      </c>
      <c r="BJ107" s="78"/>
      <c r="BK107" s="77">
        <f t="shared" si="29"/>
        <v>0</v>
      </c>
      <c r="BL107" s="78"/>
      <c r="BM107" s="77">
        <f t="shared" si="30"/>
        <v>0</v>
      </c>
      <c r="BN107" s="78"/>
      <c r="BO107" s="77">
        <f t="shared" si="31"/>
        <v>0</v>
      </c>
      <c r="BP107" s="78"/>
      <c r="BQ107" s="77">
        <f t="shared" si="32"/>
        <v>0</v>
      </c>
      <c r="BR107" s="78"/>
      <c r="BS107" s="77">
        <f t="shared" si="33"/>
        <v>0</v>
      </c>
      <c r="BT107" s="78"/>
      <c r="BU107" s="77">
        <f t="shared" si="34"/>
        <v>0</v>
      </c>
      <c r="BV107" s="78"/>
      <c r="BW107" s="128">
        <f t="shared" si="35"/>
        <v>0</v>
      </c>
      <c r="BX107" s="78"/>
      <c r="BY107" s="128">
        <f t="shared" si="36"/>
        <v>0</v>
      </c>
      <c r="BZ107" s="78"/>
      <c r="CA107" s="128">
        <f t="shared" si="37"/>
        <v>0</v>
      </c>
      <c r="CB107" s="78"/>
      <c r="CC107" s="128">
        <f t="shared" si="38"/>
        <v>0</v>
      </c>
      <c r="CD107" s="78"/>
      <c r="CE107" s="128">
        <f t="shared" si="39"/>
        <v>0</v>
      </c>
      <c r="CF107" s="78"/>
      <c r="CG107" s="128"/>
      <c r="CH107" s="73">
        <f t="shared" si="40"/>
        <v>0</v>
      </c>
      <c r="CI107" s="74">
        <f t="shared" si="41"/>
        <v>0</v>
      </c>
      <c r="CJ107" s="75">
        <f t="shared" si="42"/>
        <v>2</v>
      </c>
      <c r="CK107" s="75">
        <f t="shared" si="43"/>
        <v>0</v>
      </c>
      <c r="CL107" s="5">
        <f t="shared" si="7"/>
        <v>0</v>
      </c>
      <c r="CM107" s="333">
        <f t="shared" si="44"/>
        <v>0</v>
      </c>
      <c r="CN107" s="334">
        <f t="shared" si="45"/>
        <v>0</v>
      </c>
      <c r="CO107" s="335"/>
      <c r="CP107" s="149">
        <f t="shared" si="46"/>
        <v>0</v>
      </c>
      <c r="CQ107" s="156">
        <f t="shared" si="47"/>
        <v>0</v>
      </c>
      <c r="CR107" s="168">
        <f t="shared" si="48"/>
        <v>0</v>
      </c>
      <c r="CS107" s="169">
        <f t="shared" si="49"/>
        <v>0</v>
      </c>
      <c r="CT107" s="162">
        <f t="shared" si="50"/>
        <v>0</v>
      </c>
      <c r="CU107" s="159">
        <f t="shared" si="51"/>
        <v>0</v>
      </c>
      <c r="CV107" s="175">
        <f t="shared" si="52"/>
        <v>0</v>
      </c>
      <c r="CW107" s="156">
        <f t="shared" si="53"/>
        <v>0</v>
      </c>
      <c r="CX107" s="322">
        <f t="shared" si="54"/>
        <v>0</v>
      </c>
      <c r="CY107" s="138">
        <f t="shared" si="55"/>
        <v>0</v>
      </c>
      <c r="CZ107" s="49"/>
      <c r="DA107" s="49"/>
      <c r="DB107" s="15"/>
    </row>
    <row r="108" spans="1:106" ht="12.75" customHeight="1" x14ac:dyDescent="0.2">
      <c r="A108" s="3"/>
      <c r="B108" s="5">
        <f t="shared" si="57"/>
        <v>40</v>
      </c>
      <c r="C108" s="401"/>
      <c r="D108" s="402"/>
      <c r="E108" s="16"/>
      <c r="F108" s="70"/>
      <c r="G108" s="71">
        <f t="shared" si="8"/>
        <v>0</v>
      </c>
      <c r="H108" s="70"/>
      <c r="I108" s="71">
        <f t="shared" si="9"/>
        <v>0</v>
      </c>
      <c r="J108" s="70"/>
      <c r="K108" s="71">
        <f t="shared" si="10"/>
        <v>0</v>
      </c>
      <c r="L108" s="70"/>
      <c r="M108" s="71">
        <f t="shared" si="11"/>
        <v>0</v>
      </c>
      <c r="N108" s="70"/>
      <c r="O108" s="71">
        <f t="shared" si="12"/>
        <v>0</v>
      </c>
      <c r="P108" s="70"/>
      <c r="Q108" s="71">
        <f t="shared" si="13"/>
        <v>0</v>
      </c>
      <c r="R108" s="70"/>
      <c r="S108" s="77">
        <f t="shared" si="14"/>
        <v>0</v>
      </c>
      <c r="T108" s="70"/>
      <c r="U108" s="77">
        <f t="shared" si="15"/>
        <v>0</v>
      </c>
      <c r="V108" s="70"/>
      <c r="W108" s="77">
        <f t="shared" si="16"/>
        <v>0</v>
      </c>
      <c r="X108" s="70"/>
      <c r="Y108" s="77">
        <f t="shared" si="58"/>
        <v>0</v>
      </c>
      <c r="Z108" s="72"/>
      <c r="AA108" s="77">
        <f t="shared" si="56"/>
        <v>0</v>
      </c>
      <c r="AB108" s="72"/>
      <c r="AC108" s="77">
        <f t="shared" si="2"/>
        <v>0</v>
      </c>
      <c r="AD108" s="72"/>
      <c r="AE108" s="77">
        <f t="shared" si="3"/>
        <v>0</v>
      </c>
      <c r="AF108" s="72"/>
      <c r="AG108" s="77">
        <f t="shared" si="4"/>
        <v>0</v>
      </c>
      <c r="AH108" s="72"/>
      <c r="AI108" s="77">
        <f t="shared" si="17"/>
        <v>0</v>
      </c>
      <c r="AJ108" s="72"/>
      <c r="AK108" s="77">
        <f t="shared" si="18"/>
        <v>0</v>
      </c>
      <c r="AL108" s="72"/>
      <c r="AM108" s="77">
        <f t="shared" si="5"/>
        <v>0</v>
      </c>
      <c r="AN108" s="70"/>
      <c r="AO108" s="77">
        <f t="shared" si="6"/>
        <v>0</v>
      </c>
      <c r="AP108" s="70"/>
      <c r="AQ108" s="77">
        <f t="shared" si="19"/>
        <v>0</v>
      </c>
      <c r="AR108" s="78"/>
      <c r="AS108" s="77">
        <f t="shared" si="20"/>
        <v>0</v>
      </c>
      <c r="AT108" s="78"/>
      <c r="AU108" s="77">
        <f t="shared" si="21"/>
        <v>0</v>
      </c>
      <c r="AV108" s="78"/>
      <c r="AW108" s="77">
        <f t="shared" si="22"/>
        <v>0</v>
      </c>
      <c r="AX108" s="78"/>
      <c r="AY108" s="77">
        <f t="shared" si="23"/>
        <v>0</v>
      </c>
      <c r="AZ108" s="78"/>
      <c r="BA108" s="77">
        <f t="shared" si="24"/>
        <v>0</v>
      </c>
      <c r="BB108" s="78"/>
      <c r="BC108" s="77">
        <f t="shared" si="25"/>
        <v>0</v>
      </c>
      <c r="BD108" s="78"/>
      <c r="BE108" s="77">
        <f t="shared" si="26"/>
        <v>0</v>
      </c>
      <c r="BF108" s="78"/>
      <c r="BG108" s="77">
        <f t="shared" si="27"/>
        <v>0</v>
      </c>
      <c r="BH108" s="78"/>
      <c r="BI108" s="77">
        <f t="shared" si="28"/>
        <v>0</v>
      </c>
      <c r="BJ108" s="78"/>
      <c r="BK108" s="77">
        <f t="shared" si="29"/>
        <v>0</v>
      </c>
      <c r="BL108" s="78"/>
      <c r="BM108" s="77">
        <f t="shared" si="30"/>
        <v>0</v>
      </c>
      <c r="BN108" s="78"/>
      <c r="BO108" s="77">
        <f t="shared" si="31"/>
        <v>0</v>
      </c>
      <c r="BP108" s="78"/>
      <c r="BQ108" s="77">
        <f t="shared" si="32"/>
        <v>0</v>
      </c>
      <c r="BR108" s="78"/>
      <c r="BS108" s="77">
        <f t="shared" si="33"/>
        <v>0</v>
      </c>
      <c r="BT108" s="78"/>
      <c r="BU108" s="77">
        <f t="shared" si="34"/>
        <v>0</v>
      </c>
      <c r="BV108" s="78"/>
      <c r="BW108" s="128">
        <f t="shared" si="35"/>
        <v>0</v>
      </c>
      <c r="BX108" s="78"/>
      <c r="BY108" s="128">
        <f t="shared" si="36"/>
        <v>0</v>
      </c>
      <c r="BZ108" s="78"/>
      <c r="CA108" s="128">
        <f t="shared" si="37"/>
        <v>0</v>
      </c>
      <c r="CB108" s="78"/>
      <c r="CC108" s="128">
        <f t="shared" si="38"/>
        <v>0</v>
      </c>
      <c r="CD108" s="78"/>
      <c r="CE108" s="128">
        <f t="shared" si="39"/>
        <v>0</v>
      </c>
      <c r="CF108" s="78"/>
      <c r="CG108" s="128"/>
      <c r="CH108" s="73">
        <f t="shared" si="40"/>
        <v>0</v>
      </c>
      <c r="CI108" s="74">
        <f t="shared" si="41"/>
        <v>0</v>
      </c>
      <c r="CJ108" s="75">
        <f t="shared" si="42"/>
        <v>2</v>
      </c>
      <c r="CK108" s="75">
        <f t="shared" si="43"/>
        <v>0</v>
      </c>
      <c r="CL108" s="5">
        <f t="shared" si="7"/>
        <v>0</v>
      </c>
      <c r="CM108" s="333">
        <f t="shared" si="44"/>
        <v>0</v>
      </c>
      <c r="CN108" s="334">
        <f t="shared" si="45"/>
        <v>0</v>
      </c>
      <c r="CO108" s="335"/>
      <c r="CP108" s="149">
        <f t="shared" si="46"/>
        <v>0</v>
      </c>
      <c r="CQ108" s="156">
        <f t="shared" si="47"/>
        <v>0</v>
      </c>
      <c r="CR108" s="168">
        <f t="shared" si="48"/>
        <v>0</v>
      </c>
      <c r="CS108" s="169">
        <f t="shared" si="49"/>
        <v>0</v>
      </c>
      <c r="CT108" s="162">
        <f t="shared" si="50"/>
        <v>0</v>
      </c>
      <c r="CU108" s="159">
        <f t="shared" si="51"/>
        <v>0</v>
      </c>
      <c r="CV108" s="175">
        <f t="shared" si="52"/>
        <v>0</v>
      </c>
      <c r="CW108" s="156">
        <f t="shared" si="53"/>
        <v>0</v>
      </c>
      <c r="CX108" s="322">
        <f t="shared" si="54"/>
        <v>0</v>
      </c>
      <c r="CY108" s="138">
        <f t="shared" si="55"/>
        <v>0</v>
      </c>
      <c r="CZ108" s="49"/>
      <c r="DA108" s="49"/>
      <c r="DB108" s="15"/>
    </row>
    <row r="109" spans="1:106" ht="12.75" customHeight="1" x14ac:dyDescent="0.2">
      <c r="A109" s="3"/>
      <c r="B109" s="5">
        <f t="shared" si="57"/>
        <v>41</v>
      </c>
      <c r="C109" s="401"/>
      <c r="D109" s="402"/>
      <c r="E109" s="16"/>
      <c r="F109" s="70"/>
      <c r="G109" s="71">
        <f t="shared" si="8"/>
        <v>0</v>
      </c>
      <c r="H109" s="70"/>
      <c r="I109" s="71">
        <f t="shared" si="9"/>
        <v>0</v>
      </c>
      <c r="J109" s="70"/>
      <c r="K109" s="71">
        <f t="shared" si="10"/>
        <v>0</v>
      </c>
      <c r="L109" s="70"/>
      <c r="M109" s="71">
        <f t="shared" si="11"/>
        <v>0</v>
      </c>
      <c r="N109" s="70"/>
      <c r="O109" s="71">
        <f t="shared" si="12"/>
        <v>0</v>
      </c>
      <c r="P109" s="70"/>
      <c r="Q109" s="71">
        <f t="shared" si="13"/>
        <v>0</v>
      </c>
      <c r="R109" s="70"/>
      <c r="S109" s="77">
        <f t="shared" si="14"/>
        <v>0</v>
      </c>
      <c r="T109" s="70"/>
      <c r="U109" s="77">
        <f t="shared" si="15"/>
        <v>0</v>
      </c>
      <c r="V109" s="70"/>
      <c r="W109" s="77">
        <f t="shared" si="16"/>
        <v>0</v>
      </c>
      <c r="X109" s="70"/>
      <c r="Y109" s="77">
        <f t="shared" si="58"/>
        <v>0</v>
      </c>
      <c r="Z109" s="72"/>
      <c r="AA109" s="77">
        <f t="shared" si="56"/>
        <v>0</v>
      </c>
      <c r="AB109" s="72"/>
      <c r="AC109" s="77">
        <f>IF(AB109=$AB$66,$AB$67,0)</f>
        <v>0</v>
      </c>
      <c r="AD109" s="72"/>
      <c r="AE109" s="77">
        <f t="shared" si="3"/>
        <v>0</v>
      </c>
      <c r="AF109" s="72"/>
      <c r="AG109" s="77">
        <f t="shared" si="4"/>
        <v>0</v>
      </c>
      <c r="AH109" s="72"/>
      <c r="AI109" s="77">
        <f t="shared" si="17"/>
        <v>0</v>
      </c>
      <c r="AJ109" s="72"/>
      <c r="AK109" s="77">
        <f t="shared" si="18"/>
        <v>0</v>
      </c>
      <c r="AL109" s="72"/>
      <c r="AM109" s="77">
        <f t="shared" si="5"/>
        <v>0</v>
      </c>
      <c r="AN109" s="70"/>
      <c r="AO109" s="77">
        <f t="shared" si="6"/>
        <v>0</v>
      </c>
      <c r="AP109" s="70"/>
      <c r="AQ109" s="77">
        <f t="shared" si="19"/>
        <v>0</v>
      </c>
      <c r="AR109" s="78"/>
      <c r="AS109" s="77">
        <f t="shared" si="20"/>
        <v>0</v>
      </c>
      <c r="AT109" s="78"/>
      <c r="AU109" s="77">
        <f t="shared" si="21"/>
        <v>0</v>
      </c>
      <c r="AV109" s="78"/>
      <c r="AW109" s="77">
        <f t="shared" si="22"/>
        <v>0</v>
      </c>
      <c r="AX109" s="78"/>
      <c r="AY109" s="77">
        <f t="shared" si="23"/>
        <v>0</v>
      </c>
      <c r="AZ109" s="78"/>
      <c r="BA109" s="77">
        <f t="shared" si="24"/>
        <v>0</v>
      </c>
      <c r="BB109" s="78"/>
      <c r="BC109" s="77">
        <f t="shared" si="25"/>
        <v>0</v>
      </c>
      <c r="BD109" s="78"/>
      <c r="BE109" s="77">
        <f t="shared" si="26"/>
        <v>0</v>
      </c>
      <c r="BF109" s="78"/>
      <c r="BG109" s="77">
        <f t="shared" si="27"/>
        <v>0</v>
      </c>
      <c r="BH109" s="78"/>
      <c r="BI109" s="77">
        <f t="shared" si="28"/>
        <v>0</v>
      </c>
      <c r="BJ109" s="78"/>
      <c r="BK109" s="77">
        <f t="shared" si="29"/>
        <v>0</v>
      </c>
      <c r="BL109" s="78"/>
      <c r="BM109" s="77">
        <f t="shared" si="30"/>
        <v>0</v>
      </c>
      <c r="BN109" s="78"/>
      <c r="BO109" s="77">
        <f t="shared" si="31"/>
        <v>0</v>
      </c>
      <c r="BP109" s="78"/>
      <c r="BQ109" s="77">
        <f t="shared" si="32"/>
        <v>0</v>
      </c>
      <c r="BR109" s="78"/>
      <c r="BS109" s="77">
        <f t="shared" si="33"/>
        <v>0</v>
      </c>
      <c r="BT109" s="78"/>
      <c r="BU109" s="77">
        <f t="shared" si="34"/>
        <v>0</v>
      </c>
      <c r="BV109" s="78"/>
      <c r="BW109" s="128">
        <f t="shared" si="35"/>
        <v>0</v>
      </c>
      <c r="BX109" s="78"/>
      <c r="BY109" s="128">
        <f t="shared" si="36"/>
        <v>0</v>
      </c>
      <c r="BZ109" s="78"/>
      <c r="CA109" s="128">
        <f t="shared" si="37"/>
        <v>0</v>
      </c>
      <c r="CB109" s="78"/>
      <c r="CC109" s="128">
        <f t="shared" si="38"/>
        <v>0</v>
      </c>
      <c r="CD109" s="78"/>
      <c r="CE109" s="128">
        <f t="shared" si="39"/>
        <v>0</v>
      </c>
      <c r="CF109" s="78"/>
      <c r="CG109" s="128"/>
      <c r="CH109" s="73">
        <f t="shared" si="40"/>
        <v>0</v>
      </c>
      <c r="CI109" s="74">
        <f t="shared" si="41"/>
        <v>0</v>
      </c>
      <c r="CJ109" s="75">
        <f t="shared" si="42"/>
        <v>2</v>
      </c>
      <c r="CK109" s="75">
        <f t="shared" si="43"/>
        <v>0</v>
      </c>
      <c r="CL109" s="5">
        <f t="shared" si="7"/>
        <v>0</v>
      </c>
      <c r="CM109" s="333">
        <f t="shared" si="44"/>
        <v>0</v>
      </c>
      <c r="CN109" s="334">
        <f t="shared" si="45"/>
        <v>0</v>
      </c>
      <c r="CO109" s="335"/>
      <c r="CP109" s="149">
        <f t="shared" si="46"/>
        <v>0</v>
      </c>
      <c r="CQ109" s="156">
        <f t="shared" si="47"/>
        <v>0</v>
      </c>
      <c r="CR109" s="168">
        <f t="shared" si="48"/>
        <v>0</v>
      </c>
      <c r="CS109" s="169">
        <f t="shared" si="49"/>
        <v>0</v>
      </c>
      <c r="CT109" s="162">
        <f t="shared" si="50"/>
        <v>0</v>
      </c>
      <c r="CU109" s="159">
        <f t="shared" si="51"/>
        <v>0</v>
      </c>
      <c r="CV109" s="175">
        <f t="shared" si="52"/>
        <v>0</v>
      </c>
      <c r="CW109" s="156">
        <f t="shared" si="53"/>
        <v>0</v>
      </c>
      <c r="CX109" s="322">
        <f t="shared" si="54"/>
        <v>0</v>
      </c>
      <c r="CY109" s="138">
        <f t="shared" si="55"/>
        <v>0</v>
      </c>
      <c r="CZ109" s="49"/>
      <c r="DA109" s="49"/>
      <c r="DB109" s="15"/>
    </row>
    <row r="110" spans="1:106" ht="12.75" customHeight="1" x14ac:dyDescent="0.2">
      <c r="A110" s="3"/>
      <c r="B110" s="5">
        <f t="shared" si="57"/>
        <v>42</v>
      </c>
      <c r="C110" s="401"/>
      <c r="D110" s="402"/>
      <c r="E110" s="16"/>
      <c r="F110" s="70"/>
      <c r="G110" s="71">
        <f t="shared" si="8"/>
        <v>0</v>
      </c>
      <c r="H110" s="70"/>
      <c r="I110" s="71">
        <f t="shared" si="9"/>
        <v>0</v>
      </c>
      <c r="J110" s="70"/>
      <c r="K110" s="71">
        <f t="shared" si="10"/>
        <v>0</v>
      </c>
      <c r="L110" s="70"/>
      <c r="M110" s="71">
        <f t="shared" si="11"/>
        <v>0</v>
      </c>
      <c r="N110" s="70"/>
      <c r="O110" s="71">
        <f t="shared" si="12"/>
        <v>0</v>
      </c>
      <c r="P110" s="70"/>
      <c r="Q110" s="71">
        <f t="shared" si="13"/>
        <v>0</v>
      </c>
      <c r="R110" s="70"/>
      <c r="S110" s="77">
        <f t="shared" si="14"/>
        <v>0</v>
      </c>
      <c r="T110" s="70"/>
      <c r="U110" s="77">
        <f t="shared" si="15"/>
        <v>0</v>
      </c>
      <c r="V110" s="70"/>
      <c r="W110" s="77">
        <f t="shared" si="16"/>
        <v>0</v>
      </c>
      <c r="X110" s="70"/>
      <c r="Y110" s="77">
        <f t="shared" si="58"/>
        <v>0</v>
      </c>
      <c r="Z110" s="72"/>
      <c r="AA110" s="77">
        <f t="shared" si="56"/>
        <v>0</v>
      </c>
      <c r="AB110" s="72"/>
      <c r="AC110" s="77">
        <f t="shared" si="2"/>
        <v>0</v>
      </c>
      <c r="AD110" s="72"/>
      <c r="AE110" s="77">
        <f t="shared" si="3"/>
        <v>0</v>
      </c>
      <c r="AF110" s="72"/>
      <c r="AG110" s="77">
        <f t="shared" si="4"/>
        <v>0</v>
      </c>
      <c r="AH110" s="72"/>
      <c r="AI110" s="77">
        <f t="shared" si="17"/>
        <v>0</v>
      </c>
      <c r="AJ110" s="72"/>
      <c r="AK110" s="77">
        <f t="shared" si="18"/>
        <v>0</v>
      </c>
      <c r="AL110" s="72"/>
      <c r="AM110" s="77">
        <f t="shared" si="5"/>
        <v>0</v>
      </c>
      <c r="AN110" s="70"/>
      <c r="AO110" s="77">
        <f t="shared" si="6"/>
        <v>0</v>
      </c>
      <c r="AP110" s="70"/>
      <c r="AQ110" s="77">
        <f>IF(AP110=$AP$66,$AP$67,0)</f>
        <v>0</v>
      </c>
      <c r="AR110" s="78"/>
      <c r="AS110" s="77">
        <f t="shared" si="20"/>
        <v>0</v>
      </c>
      <c r="AT110" s="78"/>
      <c r="AU110" s="77">
        <f t="shared" si="21"/>
        <v>0</v>
      </c>
      <c r="AV110" s="78"/>
      <c r="AW110" s="77">
        <f t="shared" si="22"/>
        <v>0</v>
      </c>
      <c r="AX110" s="78"/>
      <c r="AY110" s="77">
        <f t="shared" si="23"/>
        <v>0</v>
      </c>
      <c r="AZ110" s="78"/>
      <c r="BA110" s="77">
        <f t="shared" si="24"/>
        <v>0</v>
      </c>
      <c r="BB110" s="78"/>
      <c r="BC110" s="77">
        <f t="shared" si="25"/>
        <v>0</v>
      </c>
      <c r="BD110" s="78"/>
      <c r="BE110" s="77">
        <f t="shared" si="26"/>
        <v>0</v>
      </c>
      <c r="BF110" s="78"/>
      <c r="BG110" s="77">
        <f t="shared" si="27"/>
        <v>0</v>
      </c>
      <c r="BH110" s="78"/>
      <c r="BI110" s="77">
        <f t="shared" si="28"/>
        <v>0</v>
      </c>
      <c r="BJ110" s="78"/>
      <c r="BK110" s="77">
        <f t="shared" si="29"/>
        <v>0</v>
      </c>
      <c r="BL110" s="78"/>
      <c r="BM110" s="77">
        <f t="shared" si="30"/>
        <v>0</v>
      </c>
      <c r="BN110" s="78"/>
      <c r="BO110" s="77">
        <f t="shared" si="31"/>
        <v>0</v>
      </c>
      <c r="BP110" s="78"/>
      <c r="BQ110" s="77">
        <f t="shared" si="32"/>
        <v>0</v>
      </c>
      <c r="BR110" s="78"/>
      <c r="BS110" s="77">
        <f t="shared" si="33"/>
        <v>0</v>
      </c>
      <c r="BT110" s="78"/>
      <c r="BU110" s="77">
        <f t="shared" si="34"/>
        <v>0</v>
      </c>
      <c r="BV110" s="78"/>
      <c r="BW110" s="128">
        <f t="shared" si="35"/>
        <v>0</v>
      </c>
      <c r="BX110" s="78"/>
      <c r="BY110" s="128">
        <f t="shared" si="36"/>
        <v>0</v>
      </c>
      <c r="BZ110" s="78"/>
      <c r="CA110" s="128">
        <f t="shared" si="37"/>
        <v>0</v>
      </c>
      <c r="CB110" s="78"/>
      <c r="CC110" s="128">
        <f t="shared" si="38"/>
        <v>0</v>
      </c>
      <c r="CD110" s="78"/>
      <c r="CE110" s="128">
        <f t="shared" si="39"/>
        <v>0</v>
      </c>
      <c r="CF110" s="78"/>
      <c r="CG110" s="128"/>
      <c r="CH110" s="73">
        <f t="shared" si="40"/>
        <v>0</v>
      </c>
      <c r="CI110" s="74">
        <f t="shared" si="41"/>
        <v>0</v>
      </c>
      <c r="CJ110" s="75">
        <f t="shared" si="42"/>
        <v>2</v>
      </c>
      <c r="CK110" s="75">
        <f t="shared" si="43"/>
        <v>0</v>
      </c>
      <c r="CL110" s="5">
        <f t="shared" si="7"/>
        <v>0</v>
      </c>
      <c r="CM110" s="333">
        <f t="shared" si="44"/>
        <v>0</v>
      </c>
      <c r="CN110" s="334">
        <f t="shared" si="45"/>
        <v>0</v>
      </c>
      <c r="CO110" s="335"/>
      <c r="CP110" s="149">
        <f t="shared" si="46"/>
        <v>0</v>
      </c>
      <c r="CQ110" s="156">
        <f t="shared" si="47"/>
        <v>0</v>
      </c>
      <c r="CR110" s="168">
        <f t="shared" si="48"/>
        <v>0</v>
      </c>
      <c r="CS110" s="169">
        <f t="shared" si="49"/>
        <v>0</v>
      </c>
      <c r="CT110" s="162">
        <f t="shared" si="50"/>
        <v>0</v>
      </c>
      <c r="CU110" s="159">
        <f t="shared" si="51"/>
        <v>0</v>
      </c>
      <c r="CV110" s="175">
        <f t="shared" si="52"/>
        <v>0</v>
      </c>
      <c r="CW110" s="156">
        <f t="shared" si="53"/>
        <v>0</v>
      </c>
      <c r="CX110" s="322">
        <f t="shared" si="54"/>
        <v>0</v>
      </c>
      <c r="CY110" s="138">
        <f t="shared" si="55"/>
        <v>0</v>
      </c>
      <c r="CZ110" s="49"/>
      <c r="DA110" s="49"/>
      <c r="DB110" s="15"/>
    </row>
    <row r="111" spans="1:106" ht="12.75" customHeight="1" x14ac:dyDescent="0.2">
      <c r="A111" s="3"/>
      <c r="B111" s="5">
        <f t="shared" si="57"/>
        <v>43</v>
      </c>
      <c r="C111" s="401"/>
      <c r="D111" s="402"/>
      <c r="E111" s="16"/>
      <c r="F111" s="70"/>
      <c r="G111" s="71">
        <f t="shared" si="8"/>
        <v>0</v>
      </c>
      <c r="H111" s="70"/>
      <c r="I111" s="71">
        <f t="shared" si="9"/>
        <v>0</v>
      </c>
      <c r="J111" s="70"/>
      <c r="K111" s="71">
        <f t="shared" si="10"/>
        <v>0</v>
      </c>
      <c r="L111" s="70"/>
      <c r="M111" s="71">
        <f t="shared" si="11"/>
        <v>0</v>
      </c>
      <c r="N111" s="70"/>
      <c r="O111" s="71">
        <f t="shared" si="12"/>
        <v>0</v>
      </c>
      <c r="P111" s="70"/>
      <c r="Q111" s="71">
        <f t="shared" si="13"/>
        <v>0</v>
      </c>
      <c r="R111" s="70"/>
      <c r="S111" s="77">
        <f t="shared" si="14"/>
        <v>0</v>
      </c>
      <c r="T111" s="70"/>
      <c r="U111" s="77">
        <f t="shared" si="15"/>
        <v>0</v>
      </c>
      <c r="V111" s="70"/>
      <c r="W111" s="77">
        <f t="shared" si="16"/>
        <v>0</v>
      </c>
      <c r="X111" s="70"/>
      <c r="Y111" s="77">
        <f t="shared" si="58"/>
        <v>0</v>
      </c>
      <c r="Z111" s="72"/>
      <c r="AA111" s="77">
        <f t="shared" si="56"/>
        <v>0</v>
      </c>
      <c r="AB111" s="72"/>
      <c r="AC111" s="77">
        <f t="shared" si="2"/>
        <v>0</v>
      </c>
      <c r="AD111" s="72"/>
      <c r="AE111" s="77">
        <f t="shared" si="3"/>
        <v>0</v>
      </c>
      <c r="AF111" s="72"/>
      <c r="AG111" s="77">
        <f t="shared" si="4"/>
        <v>0</v>
      </c>
      <c r="AH111" s="72"/>
      <c r="AI111" s="77">
        <f t="shared" si="17"/>
        <v>0</v>
      </c>
      <c r="AJ111" s="72"/>
      <c r="AK111" s="77">
        <f t="shared" si="18"/>
        <v>0</v>
      </c>
      <c r="AL111" s="72"/>
      <c r="AM111" s="77">
        <f t="shared" si="5"/>
        <v>0</v>
      </c>
      <c r="AN111" s="70"/>
      <c r="AO111" s="77">
        <f t="shared" si="6"/>
        <v>0</v>
      </c>
      <c r="AP111" s="70"/>
      <c r="AQ111" s="77">
        <f>IF(AP111=$AP$66,$AP$67,0)</f>
        <v>0</v>
      </c>
      <c r="AR111" s="78"/>
      <c r="AS111" s="77">
        <f t="shared" si="20"/>
        <v>0</v>
      </c>
      <c r="AT111" s="78"/>
      <c r="AU111" s="77">
        <f t="shared" si="21"/>
        <v>0</v>
      </c>
      <c r="AV111" s="78"/>
      <c r="AW111" s="77">
        <f t="shared" si="22"/>
        <v>0</v>
      </c>
      <c r="AX111" s="78"/>
      <c r="AY111" s="77">
        <f t="shared" si="23"/>
        <v>0</v>
      </c>
      <c r="AZ111" s="78"/>
      <c r="BA111" s="77">
        <f t="shared" si="24"/>
        <v>0</v>
      </c>
      <c r="BB111" s="78"/>
      <c r="BC111" s="77">
        <f t="shared" si="25"/>
        <v>0</v>
      </c>
      <c r="BD111" s="78"/>
      <c r="BE111" s="77">
        <f t="shared" si="26"/>
        <v>0</v>
      </c>
      <c r="BF111" s="78"/>
      <c r="BG111" s="77">
        <f t="shared" si="27"/>
        <v>0</v>
      </c>
      <c r="BH111" s="78"/>
      <c r="BI111" s="77">
        <f t="shared" si="28"/>
        <v>0</v>
      </c>
      <c r="BJ111" s="78"/>
      <c r="BK111" s="77">
        <f t="shared" si="29"/>
        <v>0</v>
      </c>
      <c r="BL111" s="78"/>
      <c r="BM111" s="77">
        <f t="shared" si="30"/>
        <v>0</v>
      </c>
      <c r="BN111" s="78"/>
      <c r="BO111" s="77">
        <f t="shared" si="31"/>
        <v>0</v>
      </c>
      <c r="BP111" s="78"/>
      <c r="BQ111" s="77">
        <f t="shared" si="32"/>
        <v>0</v>
      </c>
      <c r="BR111" s="78"/>
      <c r="BS111" s="77">
        <f t="shared" si="33"/>
        <v>0</v>
      </c>
      <c r="BT111" s="78"/>
      <c r="BU111" s="77">
        <f t="shared" si="34"/>
        <v>0</v>
      </c>
      <c r="BV111" s="78"/>
      <c r="BW111" s="128">
        <f t="shared" si="35"/>
        <v>0</v>
      </c>
      <c r="BX111" s="78"/>
      <c r="BY111" s="128">
        <f t="shared" si="36"/>
        <v>0</v>
      </c>
      <c r="BZ111" s="78"/>
      <c r="CA111" s="128">
        <f t="shared" si="37"/>
        <v>0</v>
      </c>
      <c r="CB111" s="78"/>
      <c r="CC111" s="128">
        <f t="shared" si="38"/>
        <v>0</v>
      </c>
      <c r="CD111" s="78"/>
      <c r="CE111" s="128">
        <f t="shared" si="39"/>
        <v>0</v>
      </c>
      <c r="CF111" s="78"/>
      <c r="CG111" s="128"/>
      <c r="CH111" s="73">
        <f t="shared" si="40"/>
        <v>0</v>
      </c>
      <c r="CI111" s="74">
        <f t="shared" si="41"/>
        <v>0</v>
      </c>
      <c r="CJ111" s="75">
        <f t="shared" si="42"/>
        <v>2</v>
      </c>
      <c r="CK111" s="75">
        <f t="shared" si="43"/>
        <v>0</v>
      </c>
      <c r="CL111" s="5">
        <f t="shared" si="7"/>
        <v>0</v>
      </c>
      <c r="CM111" s="333">
        <f t="shared" si="44"/>
        <v>0</v>
      </c>
      <c r="CN111" s="334">
        <f t="shared" si="45"/>
        <v>0</v>
      </c>
      <c r="CO111" s="335"/>
      <c r="CP111" s="149">
        <f t="shared" si="46"/>
        <v>0</v>
      </c>
      <c r="CQ111" s="156">
        <f t="shared" si="47"/>
        <v>0</v>
      </c>
      <c r="CR111" s="168">
        <f t="shared" si="48"/>
        <v>0</v>
      </c>
      <c r="CS111" s="169">
        <f t="shared" si="49"/>
        <v>0</v>
      </c>
      <c r="CT111" s="162">
        <f t="shared" si="50"/>
        <v>0</v>
      </c>
      <c r="CU111" s="159">
        <f t="shared" si="51"/>
        <v>0</v>
      </c>
      <c r="CV111" s="175">
        <f t="shared" si="52"/>
        <v>0</v>
      </c>
      <c r="CW111" s="156">
        <f t="shared" si="53"/>
        <v>0</v>
      </c>
      <c r="CX111" s="322">
        <f t="shared" si="54"/>
        <v>0</v>
      </c>
      <c r="CY111" s="138">
        <f t="shared" si="55"/>
        <v>0</v>
      </c>
      <c r="CZ111" s="49"/>
      <c r="DA111" s="49"/>
      <c r="DB111" s="15"/>
    </row>
    <row r="112" spans="1:106" ht="12.75" customHeight="1" x14ac:dyDescent="0.2">
      <c r="A112" s="3"/>
      <c r="B112" s="5">
        <f t="shared" si="57"/>
        <v>44</v>
      </c>
      <c r="C112" s="401"/>
      <c r="D112" s="402"/>
      <c r="E112" s="16"/>
      <c r="F112" s="70"/>
      <c r="G112" s="71">
        <f t="shared" si="8"/>
        <v>0</v>
      </c>
      <c r="H112" s="70"/>
      <c r="I112" s="71">
        <f t="shared" si="9"/>
        <v>0</v>
      </c>
      <c r="J112" s="70"/>
      <c r="K112" s="71">
        <f t="shared" si="10"/>
        <v>0</v>
      </c>
      <c r="L112" s="70"/>
      <c r="M112" s="71">
        <f t="shared" si="11"/>
        <v>0</v>
      </c>
      <c r="N112" s="70"/>
      <c r="O112" s="71">
        <f t="shared" si="12"/>
        <v>0</v>
      </c>
      <c r="P112" s="70"/>
      <c r="Q112" s="71">
        <f t="shared" si="13"/>
        <v>0</v>
      </c>
      <c r="R112" s="70"/>
      <c r="S112" s="77">
        <f t="shared" si="14"/>
        <v>0</v>
      </c>
      <c r="T112" s="70"/>
      <c r="U112" s="77">
        <f t="shared" si="15"/>
        <v>0</v>
      </c>
      <c r="V112" s="70"/>
      <c r="W112" s="77">
        <f t="shared" si="16"/>
        <v>0</v>
      </c>
      <c r="X112" s="70"/>
      <c r="Y112" s="77">
        <f t="shared" si="58"/>
        <v>0</v>
      </c>
      <c r="Z112" s="72"/>
      <c r="AA112" s="77">
        <f t="shared" si="56"/>
        <v>0</v>
      </c>
      <c r="AB112" s="72"/>
      <c r="AC112" s="77">
        <f t="shared" si="2"/>
        <v>0</v>
      </c>
      <c r="AD112" s="72"/>
      <c r="AE112" s="77">
        <f t="shared" si="3"/>
        <v>0</v>
      </c>
      <c r="AF112" s="72"/>
      <c r="AG112" s="77">
        <f t="shared" si="4"/>
        <v>0</v>
      </c>
      <c r="AH112" s="72"/>
      <c r="AI112" s="77">
        <f t="shared" si="17"/>
        <v>0</v>
      </c>
      <c r="AJ112" s="72"/>
      <c r="AK112" s="77">
        <f t="shared" si="18"/>
        <v>0</v>
      </c>
      <c r="AL112" s="72"/>
      <c r="AM112" s="77">
        <f t="shared" si="5"/>
        <v>0</v>
      </c>
      <c r="AN112" s="70"/>
      <c r="AO112" s="77">
        <f t="shared" si="6"/>
        <v>0</v>
      </c>
      <c r="AP112" s="70"/>
      <c r="AQ112" s="77">
        <f t="shared" si="19"/>
        <v>0</v>
      </c>
      <c r="AR112" s="78"/>
      <c r="AS112" s="77">
        <f t="shared" si="20"/>
        <v>0</v>
      </c>
      <c r="AT112" s="78"/>
      <c r="AU112" s="77">
        <f t="shared" si="21"/>
        <v>0</v>
      </c>
      <c r="AV112" s="78"/>
      <c r="AW112" s="77">
        <f t="shared" si="22"/>
        <v>0</v>
      </c>
      <c r="AX112" s="78"/>
      <c r="AY112" s="77">
        <f t="shared" si="23"/>
        <v>0</v>
      </c>
      <c r="AZ112" s="78"/>
      <c r="BA112" s="77">
        <f t="shared" si="24"/>
        <v>0</v>
      </c>
      <c r="BB112" s="78"/>
      <c r="BC112" s="77">
        <f t="shared" si="25"/>
        <v>0</v>
      </c>
      <c r="BD112" s="78"/>
      <c r="BE112" s="77">
        <f t="shared" si="26"/>
        <v>0</v>
      </c>
      <c r="BF112" s="78"/>
      <c r="BG112" s="77">
        <f t="shared" si="27"/>
        <v>0</v>
      </c>
      <c r="BH112" s="78"/>
      <c r="BI112" s="77">
        <f t="shared" si="28"/>
        <v>0</v>
      </c>
      <c r="BJ112" s="78"/>
      <c r="BK112" s="77">
        <f t="shared" si="29"/>
        <v>0</v>
      </c>
      <c r="BL112" s="78"/>
      <c r="BM112" s="77">
        <f t="shared" si="30"/>
        <v>0</v>
      </c>
      <c r="BN112" s="78"/>
      <c r="BO112" s="77">
        <f t="shared" si="31"/>
        <v>0</v>
      </c>
      <c r="BP112" s="78"/>
      <c r="BQ112" s="77">
        <f t="shared" si="32"/>
        <v>0</v>
      </c>
      <c r="BR112" s="78"/>
      <c r="BS112" s="77">
        <f t="shared" si="33"/>
        <v>0</v>
      </c>
      <c r="BT112" s="78"/>
      <c r="BU112" s="77">
        <f t="shared" si="34"/>
        <v>0</v>
      </c>
      <c r="BV112" s="78"/>
      <c r="BW112" s="128">
        <f t="shared" si="35"/>
        <v>0</v>
      </c>
      <c r="BX112" s="78"/>
      <c r="BY112" s="128">
        <f t="shared" si="36"/>
        <v>0</v>
      </c>
      <c r="BZ112" s="78"/>
      <c r="CA112" s="128">
        <f t="shared" si="37"/>
        <v>0</v>
      </c>
      <c r="CB112" s="78"/>
      <c r="CC112" s="128">
        <f t="shared" si="38"/>
        <v>0</v>
      </c>
      <c r="CD112" s="78"/>
      <c r="CE112" s="128">
        <f t="shared" si="39"/>
        <v>0</v>
      </c>
      <c r="CF112" s="78"/>
      <c r="CG112" s="128"/>
      <c r="CH112" s="73">
        <f t="shared" si="40"/>
        <v>0</v>
      </c>
      <c r="CI112" s="74">
        <f t="shared" si="41"/>
        <v>0</v>
      </c>
      <c r="CJ112" s="75">
        <f t="shared" si="42"/>
        <v>2</v>
      </c>
      <c r="CK112" s="75">
        <f t="shared" si="43"/>
        <v>0</v>
      </c>
      <c r="CL112" s="5">
        <f t="shared" si="7"/>
        <v>0</v>
      </c>
      <c r="CM112" s="333">
        <f t="shared" si="44"/>
        <v>0</v>
      </c>
      <c r="CN112" s="334">
        <f t="shared" si="45"/>
        <v>0</v>
      </c>
      <c r="CO112" s="335"/>
      <c r="CP112" s="149">
        <f t="shared" si="46"/>
        <v>0</v>
      </c>
      <c r="CQ112" s="156">
        <f t="shared" si="47"/>
        <v>0</v>
      </c>
      <c r="CR112" s="168">
        <f t="shared" si="48"/>
        <v>0</v>
      </c>
      <c r="CS112" s="169">
        <f t="shared" si="49"/>
        <v>0</v>
      </c>
      <c r="CT112" s="162">
        <f t="shared" si="50"/>
        <v>0</v>
      </c>
      <c r="CU112" s="159">
        <f t="shared" si="51"/>
        <v>0</v>
      </c>
      <c r="CV112" s="175">
        <f t="shared" si="52"/>
        <v>0</v>
      </c>
      <c r="CW112" s="156">
        <f t="shared" si="53"/>
        <v>0</v>
      </c>
      <c r="CX112" s="322">
        <f t="shared" si="54"/>
        <v>0</v>
      </c>
      <c r="CY112" s="138">
        <f t="shared" si="55"/>
        <v>0</v>
      </c>
      <c r="CZ112" s="49"/>
      <c r="DA112" s="49"/>
      <c r="DB112" s="15"/>
    </row>
    <row r="113" spans="1:106" ht="12.75" customHeight="1" x14ac:dyDescent="0.2">
      <c r="A113" s="3"/>
      <c r="B113" s="5">
        <f t="shared" si="57"/>
        <v>45</v>
      </c>
      <c r="C113" s="401"/>
      <c r="D113" s="402"/>
      <c r="E113" s="16"/>
      <c r="F113" s="70"/>
      <c r="G113" s="71">
        <f t="shared" si="8"/>
        <v>0</v>
      </c>
      <c r="H113" s="70"/>
      <c r="I113" s="71">
        <f t="shared" si="9"/>
        <v>0</v>
      </c>
      <c r="J113" s="70"/>
      <c r="K113" s="71">
        <f t="shared" si="10"/>
        <v>0</v>
      </c>
      <c r="L113" s="70"/>
      <c r="M113" s="71">
        <f t="shared" si="11"/>
        <v>0</v>
      </c>
      <c r="N113" s="70"/>
      <c r="O113" s="71">
        <f t="shared" si="12"/>
        <v>0</v>
      </c>
      <c r="P113" s="70"/>
      <c r="Q113" s="71">
        <f t="shared" si="13"/>
        <v>0</v>
      </c>
      <c r="R113" s="70"/>
      <c r="S113" s="77">
        <f t="shared" si="14"/>
        <v>0</v>
      </c>
      <c r="T113" s="70"/>
      <c r="U113" s="77">
        <f t="shared" si="15"/>
        <v>0</v>
      </c>
      <c r="V113" s="70"/>
      <c r="W113" s="77">
        <f t="shared" si="16"/>
        <v>0</v>
      </c>
      <c r="X113" s="70"/>
      <c r="Y113" s="77">
        <f t="shared" si="58"/>
        <v>0</v>
      </c>
      <c r="Z113" s="72"/>
      <c r="AA113" s="77">
        <f t="shared" si="56"/>
        <v>0</v>
      </c>
      <c r="AB113" s="72"/>
      <c r="AC113" s="77">
        <f t="shared" si="2"/>
        <v>0</v>
      </c>
      <c r="AD113" s="72"/>
      <c r="AE113" s="77">
        <f t="shared" si="3"/>
        <v>0</v>
      </c>
      <c r="AF113" s="72"/>
      <c r="AG113" s="77">
        <f t="shared" si="4"/>
        <v>0</v>
      </c>
      <c r="AH113" s="72"/>
      <c r="AI113" s="77">
        <f t="shared" si="17"/>
        <v>0</v>
      </c>
      <c r="AJ113" s="72"/>
      <c r="AK113" s="77">
        <f t="shared" si="18"/>
        <v>0</v>
      </c>
      <c r="AL113" s="72"/>
      <c r="AM113" s="77">
        <f t="shared" si="5"/>
        <v>0</v>
      </c>
      <c r="AN113" s="70"/>
      <c r="AO113" s="77">
        <f t="shared" si="6"/>
        <v>0</v>
      </c>
      <c r="AP113" s="70"/>
      <c r="AQ113" s="77">
        <f t="shared" si="19"/>
        <v>0</v>
      </c>
      <c r="AR113" s="78"/>
      <c r="AS113" s="77">
        <f t="shared" si="20"/>
        <v>0</v>
      </c>
      <c r="AT113" s="78"/>
      <c r="AU113" s="77">
        <f t="shared" si="21"/>
        <v>0</v>
      </c>
      <c r="AV113" s="78"/>
      <c r="AW113" s="77">
        <f t="shared" si="22"/>
        <v>0</v>
      </c>
      <c r="AX113" s="78"/>
      <c r="AY113" s="77">
        <f t="shared" si="23"/>
        <v>0</v>
      </c>
      <c r="AZ113" s="78"/>
      <c r="BA113" s="77">
        <f t="shared" si="24"/>
        <v>0</v>
      </c>
      <c r="BB113" s="78"/>
      <c r="BC113" s="77">
        <f t="shared" si="25"/>
        <v>0</v>
      </c>
      <c r="BD113" s="78"/>
      <c r="BE113" s="77">
        <f t="shared" si="26"/>
        <v>0</v>
      </c>
      <c r="BF113" s="78"/>
      <c r="BG113" s="77">
        <f t="shared" si="27"/>
        <v>0</v>
      </c>
      <c r="BH113" s="78"/>
      <c r="BI113" s="77">
        <f t="shared" si="28"/>
        <v>0</v>
      </c>
      <c r="BJ113" s="78"/>
      <c r="BK113" s="77">
        <f t="shared" si="29"/>
        <v>0</v>
      </c>
      <c r="BL113" s="78"/>
      <c r="BM113" s="77">
        <f t="shared" si="30"/>
        <v>0</v>
      </c>
      <c r="BN113" s="78"/>
      <c r="BO113" s="77">
        <f t="shared" si="31"/>
        <v>0</v>
      </c>
      <c r="BP113" s="78"/>
      <c r="BQ113" s="77">
        <f t="shared" si="32"/>
        <v>0</v>
      </c>
      <c r="BR113" s="78"/>
      <c r="BS113" s="77">
        <f t="shared" si="33"/>
        <v>0</v>
      </c>
      <c r="BT113" s="78"/>
      <c r="BU113" s="77">
        <f t="shared" si="34"/>
        <v>0</v>
      </c>
      <c r="BV113" s="78"/>
      <c r="BW113" s="128">
        <f t="shared" si="35"/>
        <v>0</v>
      </c>
      <c r="BX113" s="78"/>
      <c r="BY113" s="128">
        <f t="shared" si="36"/>
        <v>0</v>
      </c>
      <c r="BZ113" s="78"/>
      <c r="CA113" s="128">
        <f t="shared" si="37"/>
        <v>0</v>
      </c>
      <c r="CB113" s="78"/>
      <c r="CC113" s="128">
        <f t="shared" si="38"/>
        <v>0</v>
      </c>
      <c r="CD113" s="78"/>
      <c r="CE113" s="128">
        <f t="shared" si="39"/>
        <v>0</v>
      </c>
      <c r="CF113" s="78"/>
      <c r="CG113" s="128"/>
      <c r="CH113" s="73">
        <f t="shared" si="40"/>
        <v>0</v>
      </c>
      <c r="CI113" s="74">
        <f t="shared" si="41"/>
        <v>0</v>
      </c>
      <c r="CJ113" s="75">
        <f t="shared" si="42"/>
        <v>2</v>
      </c>
      <c r="CK113" s="75">
        <f t="shared" si="43"/>
        <v>0</v>
      </c>
      <c r="CL113" s="5">
        <f t="shared" si="7"/>
        <v>0</v>
      </c>
      <c r="CM113" s="333">
        <f t="shared" si="44"/>
        <v>0</v>
      </c>
      <c r="CN113" s="334">
        <f t="shared" si="45"/>
        <v>0</v>
      </c>
      <c r="CO113" s="335"/>
      <c r="CP113" s="149">
        <f t="shared" si="46"/>
        <v>0</v>
      </c>
      <c r="CQ113" s="156">
        <f t="shared" si="47"/>
        <v>0</v>
      </c>
      <c r="CR113" s="168">
        <f t="shared" si="48"/>
        <v>0</v>
      </c>
      <c r="CS113" s="169">
        <f t="shared" si="49"/>
        <v>0</v>
      </c>
      <c r="CT113" s="162">
        <f t="shared" si="50"/>
        <v>0</v>
      </c>
      <c r="CU113" s="159">
        <f t="shared" si="51"/>
        <v>0</v>
      </c>
      <c r="CV113" s="175">
        <f t="shared" si="52"/>
        <v>0</v>
      </c>
      <c r="CW113" s="156">
        <f t="shared" si="53"/>
        <v>0</v>
      </c>
      <c r="CX113" s="322">
        <f t="shared" si="54"/>
        <v>0</v>
      </c>
      <c r="CY113" s="138">
        <f t="shared" si="55"/>
        <v>0</v>
      </c>
      <c r="CZ113" s="49"/>
      <c r="DA113" s="49"/>
      <c r="DB113" s="15"/>
    </row>
    <row r="114" spans="1:106" ht="12.75" customHeight="1" x14ac:dyDescent="0.2">
      <c r="A114" s="3"/>
      <c r="B114" s="5">
        <f t="shared" si="57"/>
        <v>46</v>
      </c>
      <c r="C114" s="401"/>
      <c r="D114" s="402"/>
      <c r="E114" s="16"/>
      <c r="F114" s="70"/>
      <c r="G114" s="71">
        <f t="shared" si="8"/>
        <v>0</v>
      </c>
      <c r="H114" s="70"/>
      <c r="I114" s="71">
        <f t="shared" si="9"/>
        <v>0</v>
      </c>
      <c r="J114" s="70"/>
      <c r="K114" s="71">
        <f t="shared" si="10"/>
        <v>0</v>
      </c>
      <c r="L114" s="70"/>
      <c r="M114" s="71">
        <f t="shared" si="11"/>
        <v>0</v>
      </c>
      <c r="N114" s="70"/>
      <c r="O114" s="71">
        <f t="shared" si="12"/>
        <v>0</v>
      </c>
      <c r="P114" s="70"/>
      <c r="Q114" s="71">
        <f t="shared" si="13"/>
        <v>0</v>
      </c>
      <c r="R114" s="70"/>
      <c r="S114" s="77">
        <f t="shared" si="14"/>
        <v>0</v>
      </c>
      <c r="T114" s="70"/>
      <c r="U114" s="77">
        <f t="shared" si="15"/>
        <v>0</v>
      </c>
      <c r="V114" s="70"/>
      <c r="W114" s="77">
        <f t="shared" si="16"/>
        <v>0</v>
      </c>
      <c r="X114" s="70"/>
      <c r="Y114" s="77">
        <f t="shared" si="58"/>
        <v>0</v>
      </c>
      <c r="Z114" s="72"/>
      <c r="AA114" s="77">
        <f t="shared" si="56"/>
        <v>0</v>
      </c>
      <c r="AB114" s="72"/>
      <c r="AC114" s="77">
        <f t="shared" si="2"/>
        <v>0</v>
      </c>
      <c r="AD114" s="72"/>
      <c r="AE114" s="77">
        <f t="shared" si="3"/>
        <v>0</v>
      </c>
      <c r="AF114" s="72"/>
      <c r="AG114" s="77">
        <f>IF(AF114=$AF$66,$AF$67,0)</f>
        <v>0</v>
      </c>
      <c r="AH114" s="72"/>
      <c r="AI114" s="77">
        <f t="shared" si="17"/>
        <v>0</v>
      </c>
      <c r="AJ114" s="72"/>
      <c r="AK114" s="77">
        <f t="shared" si="18"/>
        <v>0</v>
      </c>
      <c r="AL114" s="72"/>
      <c r="AM114" s="77">
        <f t="shared" si="5"/>
        <v>0</v>
      </c>
      <c r="AN114" s="70"/>
      <c r="AO114" s="77">
        <f t="shared" si="6"/>
        <v>0</v>
      </c>
      <c r="AP114" s="70"/>
      <c r="AQ114" s="77">
        <f t="shared" si="19"/>
        <v>0</v>
      </c>
      <c r="AR114" s="78"/>
      <c r="AS114" s="77">
        <f t="shared" si="20"/>
        <v>0</v>
      </c>
      <c r="AT114" s="78"/>
      <c r="AU114" s="77">
        <f t="shared" si="21"/>
        <v>0</v>
      </c>
      <c r="AV114" s="78"/>
      <c r="AW114" s="77">
        <f t="shared" si="22"/>
        <v>0</v>
      </c>
      <c r="AX114" s="78"/>
      <c r="AY114" s="77">
        <f t="shared" si="23"/>
        <v>0</v>
      </c>
      <c r="AZ114" s="78"/>
      <c r="BA114" s="77">
        <f t="shared" si="24"/>
        <v>0</v>
      </c>
      <c r="BB114" s="78"/>
      <c r="BC114" s="77">
        <f t="shared" si="25"/>
        <v>0</v>
      </c>
      <c r="BD114" s="78"/>
      <c r="BE114" s="77">
        <f t="shared" si="26"/>
        <v>0</v>
      </c>
      <c r="BF114" s="78"/>
      <c r="BG114" s="77">
        <f t="shared" si="27"/>
        <v>0</v>
      </c>
      <c r="BH114" s="78"/>
      <c r="BI114" s="77">
        <f t="shared" si="28"/>
        <v>0</v>
      </c>
      <c r="BJ114" s="78"/>
      <c r="BK114" s="77">
        <f t="shared" si="29"/>
        <v>0</v>
      </c>
      <c r="BL114" s="78"/>
      <c r="BM114" s="77">
        <f t="shared" si="30"/>
        <v>0</v>
      </c>
      <c r="BN114" s="78"/>
      <c r="BO114" s="77">
        <f t="shared" si="31"/>
        <v>0</v>
      </c>
      <c r="BP114" s="78"/>
      <c r="BQ114" s="77">
        <f t="shared" si="32"/>
        <v>0</v>
      </c>
      <c r="BR114" s="78"/>
      <c r="BS114" s="77">
        <f t="shared" si="33"/>
        <v>0</v>
      </c>
      <c r="BT114" s="78"/>
      <c r="BU114" s="77">
        <f t="shared" si="34"/>
        <v>0</v>
      </c>
      <c r="BV114" s="78"/>
      <c r="BW114" s="128">
        <f t="shared" si="35"/>
        <v>0</v>
      </c>
      <c r="BX114" s="78"/>
      <c r="BY114" s="128">
        <f t="shared" si="36"/>
        <v>0</v>
      </c>
      <c r="BZ114" s="78"/>
      <c r="CA114" s="128">
        <f t="shared" si="37"/>
        <v>0</v>
      </c>
      <c r="CB114" s="78"/>
      <c r="CC114" s="128">
        <f t="shared" si="38"/>
        <v>0</v>
      </c>
      <c r="CD114" s="78"/>
      <c r="CE114" s="128">
        <f t="shared" si="39"/>
        <v>0</v>
      </c>
      <c r="CF114" s="78"/>
      <c r="CG114" s="128"/>
      <c r="CH114" s="73">
        <f t="shared" si="40"/>
        <v>0</v>
      </c>
      <c r="CI114" s="74">
        <f t="shared" si="41"/>
        <v>0</v>
      </c>
      <c r="CJ114" s="75">
        <f t="shared" si="42"/>
        <v>2</v>
      </c>
      <c r="CK114" s="75">
        <f t="shared" si="43"/>
        <v>0</v>
      </c>
      <c r="CL114" s="5">
        <f t="shared" si="7"/>
        <v>0</v>
      </c>
      <c r="CM114" s="333">
        <f t="shared" si="44"/>
        <v>0</v>
      </c>
      <c r="CN114" s="334">
        <f t="shared" si="45"/>
        <v>0</v>
      </c>
      <c r="CO114" s="335"/>
      <c r="CP114" s="149">
        <f t="shared" si="46"/>
        <v>0</v>
      </c>
      <c r="CQ114" s="156">
        <f t="shared" si="47"/>
        <v>0</v>
      </c>
      <c r="CR114" s="168">
        <f t="shared" si="48"/>
        <v>0</v>
      </c>
      <c r="CS114" s="169">
        <f t="shared" si="49"/>
        <v>0</v>
      </c>
      <c r="CT114" s="162">
        <f t="shared" si="50"/>
        <v>0</v>
      </c>
      <c r="CU114" s="159">
        <f t="shared" si="51"/>
        <v>0</v>
      </c>
      <c r="CV114" s="175">
        <f t="shared" si="52"/>
        <v>0</v>
      </c>
      <c r="CW114" s="156">
        <f t="shared" si="53"/>
        <v>0</v>
      </c>
      <c r="CX114" s="322">
        <f t="shared" si="54"/>
        <v>0</v>
      </c>
      <c r="CY114" s="138">
        <f t="shared" si="55"/>
        <v>0</v>
      </c>
      <c r="CZ114" s="49"/>
      <c r="DA114" s="49"/>
      <c r="DB114" s="15"/>
    </row>
    <row r="115" spans="1:106" ht="12.75" customHeight="1" thickBot="1" x14ac:dyDescent="0.25">
      <c r="A115" s="3"/>
      <c r="B115" s="5">
        <v>47</v>
      </c>
      <c r="C115" s="401"/>
      <c r="D115" s="402"/>
      <c r="E115" s="16"/>
      <c r="F115" s="70"/>
      <c r="G115" s="71">
        <f t="shared" si="8"/>
        <v>0</v>
      </c>
      <c r="H115" s="70"/>
      <c r="I115" s="71">
        <f t="shared" si="9"/>
        <v>0</v>
      </c>
      <c r="J115" s="70"/>
      <c r="K115" s="71">
        <f t="shared" si="10"/>
        <v>0</v>
      </c>
      <c r="L115" s="70"/>
      <c r="M115" s="71">
        <f t="shared" si="11"/>
        <v>0</v>
      </c>
      <c r="N115" s="70"/>
      <c r="O115" s="71">
        <f t="shared" si="12"/>
        <v>0</v>
      </c>
      <c r="P115" s="70"/>
      <c r="Q115" s="71">
        <f t="shared" si="13"/>
        <v>0</v>
      </c>
      <c r="R115" s="70"/>
      <c r="S115" s="77">
        <f t="shared" si="14"/>
        <v>0</v>
      </c>
      <c r="T115" s="70"/>
      <c r="U115" s="77">
        <f t="shared" si="15"/>
        <v>0</v>
      </c>
      <c r="V115" s="70"/>
      <c r="W115" s="77">
        <f t="shared" si="16"/>
        <v>0</v>
      </c>
      <c r="X115" s="70"/>
      <c r="Y115" s="77">
        <f t="shared" si="58"/>
        <v>0</v>
      </c>
      <c r="Z115" s="72"/>
      <c r="AA115" s="77">
        <f t="shared" si="56"/>
        <v>0</v>
      </c>
      <c r="AB115" s="72"/>
      <c r="AC115" s="77">
        <f t="shared" si="2"/>
        <v>0</v>
      </c>
      <c r="AD115" s="72"/>
      <c r="AE115" s="77">
        <f t="shared" si="3"/>
        <v>0</v>
      </c>
      <c r="AF115" s="72"/>
      <c r="AG115" s="77">
        <f>IF(AF115=$AF$66,$AF$67,0)</f>
        <v>0</v>
      </c>
      <c r="AH115" s="72"/>
      <c r="AI115" s="77">
        <f t="shared" si="17"/>
        <v>0</v>
      </c>
      <c r="AJ115" s="72"/>
      <c r="AK115" s="77">
        <f t="shared" si="18"/>
        <v>0</v>
      </c>
      <c r="AL115" s="72"/>
      <c r="AM115" s="77">
        <f t="shared" si="5"/>
        <v>0</v>
      </c>
      <c r="AN115" s="70"/>
      <c r="AO115" s="77">
        <f>IF(AN115=$AN$66,$AN$67,0)</f>
        <v>0</v>
      </c>
      <c r="AP115" s="70"/>
      <c r="AQ115" s="77">
        <f>IF(AP115=$AP$66,$AP$67,0)</f>
        <v>0</v>
      </c>
      <c r="AR115" s="78"/>
      <c r="AS115" s="77">
        <f t="shared" si="20"/>
        <v>0</v>
      </c>
      <c r="AT115" s="78"/>
      <c r="AU115" s="77">
        <f t="shared" si="21"/>
        <v>0</v>
      </c>
      <c r="AV115" s="78"/>
      <c r="AW115" s="77">
        <f t="shared" si="22"/>
        <v>0</v>
      </c>
      <c r="AX115" s="78"/>
      <c r="AY115" s="77">
        <f t="shared" si="23"/>
        <v>0</v>
      </c>
      <c r="AZ115" s="78"/>
      <c r="BA115" s="77">
        <f t="shared" si="24"/>
        <v>0</v>
      </c>
      <c r="BB115" s="78"/>
      <c r="BC115" s="77">
        <f t="shared" si="25"/>
        <v>0</v>
      </c>
      <c r="BD115" s="78"/>
      <c r="BE115" s="77">
        <f t="shared" si="26"/>
        <v>0</v>
      </c>
      <c r="BF115" s="78"/>
      <c r="BG115" s="77">
        <f t="shared" si="27"/>
        <v>0</v>
      </c>
      <c r="BH115" s="78"/>
      <c r="BI115" s="77">
        <f t="shared" si="28"/>
        <v>0</v>
      </c>
      <c r="BJ115" s="78"/>
      <c r="BK115" s="77">
        <f t="shared" si="29"/>
        <v>0</v>
      </c>
      <c r="BL115" s="78"/>
      <c r="BM115" s="77">
        <f t="shared" si="30"/>
        <v>0</v>
      </c>
      <c r="BN115" s="78"/>
      <c r="BO115" s="77">
        <f t="shared" si="31"/>
        <v>0</v>
      </c>
      <c r="BP115" s="78"/>
      <c r="BQ115" s="77">
        <f t="shared" si="32"/>
        <v>0</v>
      </c>
      <c r="BR115" s="78"/>
      <c r="BS115" s="77">
        <f t="shared" si="33"/>
        <v>0</v>
      </c>
      <c r="BT115" s="78"/>
      <c r="BU115" s="77">
        <f t="shared" si="34"/>
        <v>0</v>
      </c>
      <c r="BV115" s="78"/>
      <c r="BW115" s="128">
        <f t="shared" si="35"/>
        <v>0</v>
      </c>
      <c r="BX115" s="78"/>
      <c r="BY115" s="128">
        <f t="shared" si="36"/>
        <v>0</v>
      </c>
      <c r="BZ115" s="78"/>
      <c r="CA115" s="128">
        <f t="shared" si="37"/>
        <v>0</v>
      </c>
      <c r="CB115" s="78"/>
      <c r="CC115" s="128">
        <f t="shared" si="38"/>
        <v>0</v>
      </c>
      <c r="CD115" s="78"/>
      <c r="CE115" s="128">
        <f t="shared" si="39"/>
        <v>0</v>
      </c>
      <c r="CF115" s="78"/>
      <c r="CG115" s="128"/>
      <c r="CH115" s="73">
        <f t="shared" si="40"/>
        <v>0</v>
      </c>
      <c r="CI115" s="74">
        <f t="shared" si="41"/>
        <v>0</v>
      </c>
      <c r="CJ115" s="75">
        <f t="shared" si="42"/>
        <v>2</v>
      </c>
      <c r="CK115" s="75">
        <f t="shared" si="43"/>
        <v>0</v>
      </c>
      <c r="CL115" s="5">
        <f t="shared" si="7"/>
        <v>0</v>
      </c>
      <c r="CM115" s="333">
        <f t="shared" si="44"/>
        <v>0</v>
      </c>
      <c r="CN115" s="334">
        <f t="shared" si="45"/>
        <v>0</v>
      </c>
      <c r="CO115" s="335"/>
      <c r="CP115" s="150">
        <f t="shared" si="46"/>
        <v>0</v>
      </c>
      <c r="CQ115" s="157">
        <f>IF($E$69:$E$115="P",IF(CP115&lt;=0.25,"B",IF(CP115&lt;=0.5,"MB",IF(CP115&lt;=0.75,"MA",IF(CP115&lt;=1,"A")))),0)</f>
        <v>0</v>
      </c>
      <c r="CR115" s="170">
        <f t="shared" si="48"/>
        <v>0</v>
      </c>
      <c r="CS115" s="171">
        <f t="shared" si="49"/>
        <v>0</v>
      </c>
      <c r="CT115" s="163">
        <f t="shared" si="50"/>
        <v>0</v>
      </c>
      <c r="CU115" s="160">
        <f t="shared" si="51"/>
        <v>0</v>
      </c>
      <c r="CV115" s="176">
        <f t="shared" si="52"/>
        <v>0</v>
      </c>
      <c r="CW115" s="157">
        <f t="shared" si="53"/>
        <v>0</v>
      </c>
      <c r="CX115" s="323">
        <f t="shared" si="54"/>
        <v>0</v>
      </c>
      <c r="CY115" s="139">
        <f t="shared" si="55"/>
        <v>0</v>
      </c>
      <c r="CZ115" s="49"/>
      <c r="DA115" s="49"/>
      <c r="DB115" s="15"/>
    </row>
    <row r="116" spans="1:106" ht="12.75" customHeight="1" x14ac:dyDescent="0.2">
      <c r="B116" s="9"/>
      <c r="C116" s="485"/>
      <c r="D116" s="485"/>
      <c r="E116" s="20"/>
      <c r="F116" s="336">
        <v>1</v>
      </c>
      <c r="G116" s="337"/>
      <c r="H116" s="336">
        <v>2</v>
      </c>
      <c r="I116" s="336"/>
      <c r="J116" s="336">
        <v>3</v>
      </c>
      <c r="K116" s="336"/>
      <c r="L116" s="336">
        <v>4</v>
      </c>
      <c r="M116" s="336"/>
      <c r="N116" s="336">
        <v>5</v>
      </c>
      <c r="O116" s="336"/>
      <c r="P116" s="336">
        <v>6</v>
      </c>
      <c r="Q116" s="338"/>
      <c r="R116" s="336">
        <v>7</v>
      </c>
      <c r="S116" s="336"/>
      <c r="T116" s="336">
        <v>8</v>
      </c>
      <c r="U116" s="336"/>
      <c r="V116" s="336">
        <v>9</v>
      </c>
      <c r="W116" s="336"/>
      <c r="X116" s="336">
        <v>10</v>
      </c>
      <c r="Y116" s="336"/>
      <c r="Z116" s="336">
        <v>11</v>
      </c>
      <c r="AA116" s="336"/>
      <c r="AB116" s="336">
        <v>12</v>
      </c>
      <c r="AC116" s="336"/>
      <c r="AD116" s="336">
        <v>13</v>
      </c>
      <c r="AE116" s="336"/>
      <c r="AF116" s="336">
        <v>14</v>
      </c>
      <c r="AG116" s="336"/>
      <c r="AH116" s="336">
        <v>15</v>
      </c>
      <c r="AI116" s="336"/>
      <c r="AJ116" s="336">
        <v>16</v>
      </c>
      <c r="AK116" s="336"/>
      <c r="AL116" s="336">
        <v>17</v>
      </c>
      <c r="AM116" s="336"/>
      <c r="AN116" s="336">
        <v>18</v>
      </c>
      <c r="AO116" s="336"/>
      <c r="AP116" s="338">
        <v>19</v>
      </c>
      <c r="AQ116" s="336"/>
      <c r="AR116" s="336">
        <v>20</v>
      </c>
      <c r="AS116" s="336"/>
      <c r="AT116" s="336">
        <v>21</v>
      </c>
      <c r="AU116" s="336"/>
      <c r="AV116" s="336">
        <v>22</v>
      </c>
      <c r="AW116" s="336"/>
      <c r="AX116" s="336">
        <v>23</v>
      </c>
      <c r="AY116" s="336"/>
      <c r="AZ116" s="336">
        <v>24</v>
      </c>
      <c r="BA116" s="336"/>
      <c r="BB116" s="336">
        <v>25</v>
      </c>
      <c r="BC116" s="336"/>
      <c r="BD116" s="336">
        <v>26</v>
      </c>
      <c r="BE116" s="336"/>
      <c r="BF116" s="336">
        <v>27</v>
      </c>
      <c r="BG116" s="336"/>
      <c r="BH116" s="336">
        <v>28</v>
      </c>
      <c r="BI116" s="336"/>
      <c r="BJ116" s="336">
        <v>29</v>
      </c>
      <c r="BK116" s="336"/>
      <c r="BL116" s="336">
        <v>30</v>
      </c>
      <c r="BM116" s="336"/>
      <c r="BN116" s="336">
        <v>31</v>
      </c>
      <c r="BO116" s="336"/>
      <c r="BP116" s="336">
        <v>32</v>
      </c>
      <c r="BQ116" s="336"/>
      <c r="BR116" s="336">
        <v>33</v>
      </c>
      <c r="BS116" s="336"/>
      <c r="BT116" s="338">
        <v>34</v>
      </c>
      <c r="BU116" s="336"/>
      <c r="BV116" s="336">
        <v>35</v>
      </c>
      <c r="BW116" s="336"/>
      <c r="BX116" s="336">
        <v>36</v>
      </c>
      <c r="BY116" s="336"/>
      <c r="BZ116" s="336">
        <v>37</v>
      </c>
      <c r="CA116" s="336"/>
      <c r="CB116" s="336">
        <v>38</v>
      </c>
      <c r="CC116" s="336"/>
      <c r="CD116" s="336">
        <v>39</v>
      </c>
      <c r="CE116" s="336"/>
      <c r="CF116" s="336">
        <v>40</v>
      </c>
      <c r="CG116" s="127"/>
      <c r="CH116" s="9"/>
      <c r="CI116" s="10"/>
      <c r="CJ116" s="10"/>
      <c r="CK116" s="9"/>
      <c r="CL116" s="9"/>
      <c r="CM116" s="15"/>
      <c r="CN116" s="15"/>
      <c r="CO116" s="15"/>
      <c r="CP116" s="15"/>
      <c r="CQ116" s="15"/>
      <c r="CR116" s="15"/>
      <c r="CS116" s="15"/>
      <c r="CT116" s="15"/>
      <c r="CU116" s="15"/>
      <c r="CV116" s="15"/>
      <c r="CW116" s="15"/>
      <c r="CX116" s="15"/>
      <c r="CY116" s="15"/>
      <c r="CZ116" s="15"/>
      <c r="DA116" s="15"/>
    </row>
    <row r="117" spans="1:106" ht="12.75" customHeight="1" x14ac:dyDescent="0.2">
      <c r="B117" s="3"/>
      <c r="C117" s="403" t="s">
        <v>3</v>
      </c>
      <c r="D117" s="486"/>
      <c r="E117" s="404"/>
      <c r="F117" s="85">
        <f>SUMIF($E$69:$E$115,"=P",G69:G115)</f>
        <v>0</v>
      </c>
      <c r="G117" s="85"/>
      <c r="H117" s="85">
        <f>SUMIF($E$69:$E$115,"=P",I69:I115)</f>
        <v>0</v>
      </c>
      <c r="I117" s="85"/>
      <c r="J117" s="84">
        <f>SUMIF($E$69:$E$115,"=P",K69:K115)</f>
        <v>0</v>
      </c>
      <c r="K117" s="84"/>
      <c r="L117" s="85">
        <f>SUMIF($E$69:$E$115,"=P",M69:M115)</f>
        <v>0</v>
      </c>
      <c r="M117" s="85"/>
      <c r="N117" s="86">
        <f>SUMIF($E$69:$E$115,"=P",O69:O115)</f>
        <v>0</v>
      </c>
      <c r="O117" s="86"/>
      <c r="P117" s="86">
        <f>SUMIF($E$69:$E$115,"=P",Q69:Q115)</f>
        <v>0</v>
      </c>
      <c r="Q117" s="86"/>
      <c r="R117" s="86">
        <f>SUMIF($E$69:$E$115,"=P",S69:S115)</f>
        <v>0</v>
      </c>
      <c r="S117" s="86"/>
      <c r="T117" s="86">
        <f>SUMIF($E$69:$E$115,"=P",U69:U115)</f>
        <v>0</v>
      </c>
      <c r="U117" s="86"/>
      <c r="V117" s="86">
        <f>SUMIF($E$69:$E$115,"=P",W69:W115)</f>
        <v>0</v>
      </c>
      <c r="W117" s="86"/>
      <c r="X117" s="86">
        <f>SUMIF($E$69:$E$115,"=P",Y69:Y115)</f>
        <v>0</v>
      </c>
      <c r="Y117" s="85"/>
      <c r="Z117" s="85">
        <f>SUMIF($E$69:$E$115,"=P",AA69:AA115)</f>
        <v>0</v>
      </c>
      <c r="AA117" s="85"/>
      <c r="AB117" s="85">
        <f>SUMIF($E$69:$E$115,"=P",AC69:AC115)</f>
        <v>0</v>
      </c>
      <c r="AC117" s="85"/>
      <c r="AD117" s="85">
        <f>SUMIF($E$69:$E$115,"=P",AE69:AE115)</f>
        <v>0</v>
      </c>
      <c r="AE117" s="85"/>
      <c r="AF117" s="85">
        <f>SUMIF($E$69:$E$115,"=P",AG69:AG115)</f>
        <v>0</v>
      </c>
      <c r="AG117" s="85"/>
      <c r="AH117" s="85">
        <f>SUMIF($E$69:$E$115,"=P",AI69:AI115)</f>
        <v>0</v>
      </c>
      <c r="AI117" s="85"/>
      <c r="AJ117" s="85">
        <f>SUMIF($E$69:$E$115,"=P",AK69:AK115)</f>
        <v>0</v>
      </c>
      <c r="AK117" s="85"/>
      <c r="AL117" s="85">
        <f>SUMIF($E$69:$E$115,"=P",AM69:AM115)</f>
        <v>0</v>
      </c>
      <c r="AM117" s="85"/>
      <c r="AN117" s="85">
        <f>SUMIF($E$69:$E$115,"=P",AO69:AO115)</f>
        <v>0</v>
      </c>
      <c r="AO117" s="85"/>
      <c r="AP117" s="85">
        <f>SUMIF($E$69:$E$115,"=P",AQ69:AQ115)</f>
        <v>0</v>
      </c>
      <c r="AQ117" s="84"/>
      <c r="AR117" s="84">
        <f>SUMIF($E$69:$E$115,"=P",AS69:AS115)</f>
        <v>0</v>
      </c>
      <c r="AS117" s="84"/>
      <c r="AT117" s="84">
        <f>SUMIF($E$69:$E$115,"=P",AU69:AU115)</f>
        <v>0</v>
      </c>
      <c r="AU117" s="84"/>
      <c r="AV117" s="84">
        <f>SUMIF($E$69:$E$115,"=P",AW69:AW115)</f>
        <v>0</v>
      </c>
      <c r="AW117" s="84"/>
      <c r="AX117" s="84">
        <f>SUMIF($E$69:$E$115,"=P",AY69:AY115)</f>
        <v>0</v>
      </c>
      <c r="AY117" s="84"/>
      <c r="AZ117" s="84">
        <f>SUMIF($E$69:$E$115,"=P",BA69:BA115)</f>
        <v>0</v>
      </c>
      <c r="BA117" s="84"/>
      <c r="BB117" s="84">
        <f>SUMIF($E$69:$E$115,"=P",BC69:BC115)</f>
        <v>0</v>
      </c>
      <c r="BC117" s="84"/>
      <c r="BD117" s="84">
        <f>SUMIF($E$69:$E$115,"=P",BE69:BE115)</f>
        <v>0</v>
      </c>
      <c r="BE117" s="84"/>
      <c r="BF117" s="84">
        <f>SUMIF($E$69:$E$115,"=P",BG69:BG115)</f>
        <v>0</v>
      </c>
      <c r="BG117" s="84"/>
      <c r="BH117" s="84">
        <f>SUMIF($E$69:$E$115,"=P",BI69:BI115)</f>
        <v>0</v>
      </c>
      <c r="BI117" s="84"/>
      <c r="BJ117" s="84">
        <f>SUMIF($E$69:$E$115,"=P",BK69:BK115)</f>
        <v>0</v>
      </c>
      <c r="BK117" s="84"/>
      <c r="BL117" s="84">
        <f>SUMIF($E$69:$E$115,"=P",BM69:BM115)</f>
        <v>0</v>
      </c>
      <c r="BM117" s="84"/>
      <c r="BN117" s="84">
        <f>SUMIF($E$69:$E$115,"=P",BO69:BO115)</f>
        <v>0</v>
      </c>
      <c r="BO117" s="84"/>
      <c r="BP117" s="84">
        <f>SUMIF($E$69:$E$115,"=P",BQ69:BQ115)</f>
        <v>0</v>
      </c>
      <c r="BQ117" s="84"/>
      <c r="BR117" s="84">
        <f>SUMIF($E$69:$E$115,"=P",BS69:BS115)</f>
        <v>0</v>
      </c>
      <c r="BS117" s="84"/>
      <c r="BT117" s="84">
        <f>SUMIF($E$69:$E$115,"=P",BU69:BU115)</f>
        <v>0</v>
      </c>
      <c r="BU117" s="84"/>
      <c r="BV117" s="84">
        <f>SUMIF($E$69:$E$115,"=P",BW69:BW115)</f>
        <v>0</v>
      </c>
      <c r="BW117" s="84"/>
      <c r="BX117" s="84">
        <f>SUMIF($E$69:$E$115,"=P",BY69:BY115)</f>
        <v>0</v>
      </c>
      <c r="BY117" s="84"/>
      <c r="BZ117" s="84">
        <f>SUMIF($E$69:$E$115,"=P",CA69:CA115)</f>
        <v>0</v>
      </c>
      <c r="CA117" s="84"/>
      <c r="CB117" s="84">
        <f>SUMIF($E$69:$E$115,"=P",CC69:CC115)</f>
        <v>0</v>
      </c>
      <c r="CC117" s="84"/>
      <c r="CD117" s="86">
        <f>SUMIF($E$69:$E$115,"=P",CE69:CE115)</f>
        <v>0</v>
      </c>
      <c r="CE117" s="86"/>
      <c r="CF117" s="86">
        <f>SUMIF($E$69:$E$115,"=P",CF69:CF115)</f>
        <v>0</v>
      </c>
      <c r="CG117" s="85"/>
      <c r="CH117" s="6"/>
      <c r="CI117" s="11" t="s">
        <v>29</v>
      </c>
      <c r="CJ117" s="11" t="s">
        <v>28</v>
      </c>
      <c r="CK117" s="115"/>
      <c r="CL117" s="8"/>
      <c r="CM117" s="15"/>
      <c r="CN117" s="15"/>
      <c r="CO117" s="15"/>
      <c r="CP117" s="15"/>
      <c r="CQ117" s="15"/>
      <c r="CR117" s="15"/>
      <c r="CS117" s="15"/>
      <c r="CT117" s="15"/>
      <c r="CU117" s="15"/>
      <c r="CV117" s="15"/>
      <c r="CW117" s="15"/>
      <c r="CX117" s="15"/>
      <c r="CY117" s="15"/>
      <c r="CZ117" s="15"/>
      <c r="DA117" s="15"/>
    </row>
    <row r="118" spans="1:106" ht="12.75" customHeight="1" x14ac:dyDescent="0.2">
      <c r="B118" s="3"/>
      <c r="C118" s="480" t="s">
        <v>33</v>
      </c>
      <c r="D118" s="480"/>
      <c r="E118" s="480"/>
      <c r="F118" s="87" t="e">
        <f>(F117*100)/(C18*F11)</f>
        <v>#DIV/0!</v>
      </c>
      <c r="G118" s="88"/>
      <c r="H118" s="87" t="e">
        <f>(H117*100)/(C19*F11)</f>
        <v>#DIV/0!</v>
      </c>
      <c r="I118" s="87"/>
      <c r="J118" s="87" t="e">
        <f>(J117*100)/(C20*F11)</f>
        <v>#DIV/0!</v>
      </c>
      <c r="K118" s="87"/>
      <c r="L118" s="87" t="e">
        <f>(L117*100)/(C21*F11)</f>
        <v>#DIV/0!</v>
      </c>
      <c r="M118" s="87"/>
      <c r="N118" s="87" t="e">
        <f>(N117*100)/(C22*F11)</f>
        <v>#DIV/0!</v>
      </c>
      <c r="O118" s="87"/>
      <c r="P118" s="87" t="e">
        <f>(P117*100)/(C23*F11)</f>
        <v>#DIV/0!</v>
      </c>
      <c r="Q118" s="87"/>
      <c r="R118" s="87" t="e">
        <f>(R117*100)/(C24*F11)</f>
        <v>#DIV/0!</v>
      </c>
      <c r="S118" s="87"/>
      <c r="T118" s="87" t="e">
        <f>(T117*100)/(C25*F11)</f>
        <v>#DIV/0!</v>
      </c>
      <c r="U118" s="87"/>
      <c r="V118" s="87" t="e">
        <f>(V117*100)/(C26*F11)</f>
        <v>#DIV/0!</v>
      </c>
      <c r="W118" s="87"/>
      <c r="X118" s="87" t="e">
        <f>(X117*100)/(C27*F11)</f>
        <v>#DIV/0!</v>
      </c>
      <c r="Y118" s="87"/>
      <c r="Z118" s="87" t="e">
        <f>(Z117*100)/(C28*F11)</f>
        <v>#DIV/0!</v>
      </c>
      <c r="AA118" s="87"/>
      <c r="AB118" s="87" t="e">
        <f>(AB117*100)/(C29*F11)</f>
        <v>#DIV/0!</v>
      </c>
      <c r="AC118" s="87"/>
      <c r="AD118" s="87" t="e">
        <f>(AD117*100)/(C30*F11)</f>
        <v>#DIV/0!</v>
      </c>
      <c r="AE118" s="87"/>
      <c r="AF118" s="87" t="e">
        <f>(AF117*100)/(C31*F11)</f>
        <v>#DIV/0!</v>
      </c>
      <c r="AG118" s="87"/>
      <c r="AH118" s="87" t="e">
        <f>(AH117*100)/(C32*F11)</f>
        <v>#DIV/0!</v>
      </c>
      <c r="AI118" s="87"/>
      <c r="AJ118" s="87" t="e">
        <f>(AJ117*100)/(C33*F11)</f>
        <v>#DIV/0!</v>
      </c>
      <c r="AK118" s="87"/>
      <c r="AL118" s="87" t="e">
        <f>(AL117*100)/(C34*F11)</f>
        <v>#DIV/0!</v>
      </c>
      <c r="AM118" s="87"/>
      <c r="AN118" s="87" t="e">
        <f>(AN117*100)/(C35*F11)</f>
        <v>#DIV/0!</v>
      </c>
      <c r="AO118" s="87"/>
      <c r="AP118" s="87" t="e">
        <f>(AP117*100)/(C36*F11)</f>
        <v>#DIV/0!</v>
      </c>
      <c r="AQ118" s="87"/>
      <c r="AR118" s="87" t="e">
        <f>(AR117*100)/(C37*F11)</f>
        <v>#DIV/0!</v>
      </c>
      <c r="AS118" s="87"/>
      <c r="AT118" s="87" t="e">
        <f>(AT117*100)/(C38*F11)</f>
        <v>#DIV/0!</v>
      </c>
      <c r="AU118" s="87"/>
      <c r="AV118" s="87" t="e">
        <f>(AV117*100)/(C39*F11)</f>
        <v>#DIV/0!</v>
      </c>
      <c r="AW118" s="87"/>
      <c r="AX118" s="87" t="e">
        <f>(AX117*100)/(C40*F11)</f>
        <v>#DIV/0!</v>
      </c>
      <c r="AY118" s="87"/>
      <c r="AZ118" s="87" t="e">
        <f>(AZ117*100)/(C41*F11)</f>
        <v>#DIV/0!</v>
      </c>
      <c r="BA118" s="87"/>
      <c r="BB118" s="87" t="e">
        <f>(BB117*100)/(C42*F11)</f>
        <v>#DIV/0!</v>
      </c>
      <c r="BC118" s="87"/>
      <c r="BD118" s="87" t="e">
        <f>(BD117*100)/(C43*F11)</f>
        <v>#DIV/0!</v>
      </c>
      <c r="BE118" s="87"/>
      <c r="BF118" s="87" t="e">
        <f>(BF117*100)/(C44*F11)</f>
        <v>#DIV/0!</v>
      </c>
      <c r="BG118" s="87"/>
      <c r="BH118" s="87" t="e">
        <f>(BH117*100)/(C45*F11)</f>
        <v>#DIV/0!</v>
      </c>
      <c r="BI118" s="87"/>
      <c r="BJ118" s="87" t="e">
        <f>(BJ117*100)/(C46*F11)</f>
        <v>#DIV/0!</v>
      </c>
      <c r="BK118" s="87"/>
      <c r="BL118" s="87" t="e">
        <f>(BL117*100)/(C47*F11)</f>
        <v>#DIV/0!</v>
      </c>
      <c r="BM118" s="87"/>
      <c r="BN118" s="87" t="e">
        <f>(BN117*100)/(C48*F11)</f>
        <v>#DIV/0!</v>
      </c>
      <c r="BO118" s="87"/>
      <c r="BP118" s="87" t="e">
        <f>(BP117*100)/(C49*F11)</f>
        <v>#DIV/0!</v>
      </c>
      <c r="BQ118" s="87"/>
      <c r="BR118" s="87" t="e">
        <f>(BR117*100)/(C50*F11)</f>
        <v>#DIV/0!</v>
      </c>
      <c r="BS118" s="87"/>
      <c r="BT118" s="87" t="e">
        <f>(BT117*100)/(C51*F11)</f>
        <v>#DIV/0!</v>
      </c>
      <c r="BU118" s="87"/>
      <c r="BV118" s="87" t="e">
        <f>(BV117*100)/(C52*F11)</f>
        <v>#DIV/0!</v>
      </c>
      <c r="BW118" s="87"/>
      <c r="BX118" s="87" t="e">
        <f>(BX117*100)/(C53*F11)</f>
        <v>#DIV/0!</v>
      </c>
      <c r="BY118" s="87"/>
      <c r="BZ118" s="87" t="e">
        <f>(BZ117*100)/(C54*F11)</f>
        <v>#DIV/0!</v>
      </c>
      <c r="CA118" s="87"/>
      <c r="CB118" s="87" t="e">
        <f>(CB117*100)/(C55*F11)</f>
        <v>#DIV/0!</v>
      </c>
      <c r="CC118" s="87"/>
      <c r="CD118" s="87" t="e">
        <f>(CD117*100)/(C56*F11)</f>
        <v>#DIV/0!</v>
      </c>
      <c r="CE118" s="87"/>
      <c r="CF118" s="87" t="e">
        <f>(CF117*100)/(C57*F11)</f>
        <v>#DIV/0!</v>
      </c>
      <c r="CG118" s="87"/>
      <c r="CH118" s="6"/>
      <c r="CI118" s="12" t="e">
        <f>SUM(CI69:CI115)/COUNTIF(CI69:CI115,"&gt;0")</f>
        <v>#DIV/0!</v>
      </c>
      <c r="CJ118" s="13" t="e">
        <f>SUMIF($E$69:$E$115,"=P",$CJ$69:$CJ$115)/COUNTIF($E$69:$E$115,"=P")</f>
        <v>#DIV/0!</v>
      </c>
      <c r="CK118" s="116"/>
      <c r="CL118" s="8"/>
      <c r="CM118" s="15"/>
      <c r="CN118" s="15"/>
      <c r="CO118" s="15"/>
      <c r="CP118" s="15"/>
      <c r="CQ118" s="15"/>
      <c r="CR118" s="15"/>
      <c r="CS118" s="15"/>
      <c r="CT118" s="15"/>
      <c r="CU118" s="15"/>
      <c r="CV118" s="15"/>
      <c r="CW118" s="15"/>
      <c r="CX118" s="15"/>
      <c r="CY118" s="15"/>
      <c r="CZ118" s="15"/>
      <c r="DA118" s="15"/>
    </row>
    <row r="119" spans="1:106" s="38" customFormat="1" ht="12.75" customHeight="1" x14ac:dyDescent="0.2">
      <c r="C119" s="481"/>
      <c r="D119" s="482"/>
      <c r="E119" s="482"/>
      <c r="F119" s="89"/>
      <c r="G119" s="90"/>
      <c r="H119" s="90"/>
      <c r="I119" s="90"/>
      <c r="J119" s="90"/>
      <c r="K119" s="90"/>
      <c r="L119" s="90"/>
      <c r="M119" s="201"/>
      <c r="N119" s="489"/>
      <c r="O119" s="490"/>
      <c r="P119" s="490"/>
      <c r="Q119" s="490"/>
      <c r="R119" s="490"/>
      <c r="S119" s="490"/>
      <c r="T119" s="490"/>
      <c r="U119" s="490"/>
      <c r="V119" s="490"/>
      <c r="W119" s="490"/>
      <c r="X119" s="201"/>
      <c r="Y119" s="200"/>
      <c r="Z119" s="200"/>
      <c r="AA119" s="200"/>
      <c r="AB119" s="200"/>
      <c r="AC119" s="200"/>
      <c r="AD119" s="200"/>
      <c r="AE119" s="200"/>
      <c r="AF119" s="200"/>
      <c r="AG119" s="200"/>
      <c r="AH119" s="200"/>
      <c r="AI119" s="200"/>
      <c r="AJ119" s="200"/>
      <c r="AK119" s="200"/>
      <c r="AL119" s="200"/>
      <c r="AM119" s="200"/>
      <c r="AN119" s="201"/>
      <c r="AO119" s="489"/>
      <c r="AP119" s="490"/>
      <c r="AQ119" s="490"/>
      <c r="AR119" s="490"/>
      <c r="AS119" s="490"/>
      <c r="AT119" s="490"/>
      <c r="AU119" s="490"/>
      <c r="AV119" s="490"/>
      <c r="AW119" s="490"/>
      <c r="AX119" s="490"/>
      <c r="AY119" s="490"/>
      <c r="AZ119" s="490"/>
      <c r="BA119" s="490"/>
      <c r="BB119" s="490"/>
      <c r="BC119" s="490"/>
      <c r="BD119" s="490"/>
      <c r="BE119" s="490"/>
      <c r="BF119" s="490"/>
      <c r="BG119" s="490"/>
      <c r="BH119" s="490"/>
      <c r="BI119" s="490"/>
      <c r="BJ119" s="490"/>
      <c r="BK119" s="490"/>
      <c r="BL119" s="490"/>
      <c r="BM119" s="490"/>
      <c r="BN119" s="490"/>
      <c r="BO119" s="490"/>
      <c r="BP119" s="490"/>
      <c r="BQ119" s="490"/>
      <c r="BR119" s="490"/>
      <c r="BS119" s="490"/>
      <c r="BT119" s="490"/>
      <c r="BU119" s="490"/>
      <c r="BV119" s="490"/>
      <c r="BW119" s="490"/>
      <c r="BX119" s="490"/>
      <c r="BY119" s="490"/>
      <c r="BZ119" s="490"/>
      <c r="CA119" s="490"/>
      <c r="CB119" s="490"/>
      <c r="CC119" s="490"/>
      <c r="CD119" s="490"/>
      <c r="CE119" s="201"/>
      <c r="CF119" s="201"/>
      <c r="CG119" s="200"/>
      <c r="CI119" s="15"/>
      <c r="CJ119" s="15"/>
      <c r="CK119" s="15"/>
      <c r="CO119" s="48"/>
      <c r="CP119" s="48"/>
      <c r="CQ119" s="48"/>
      <c r="CR119" s="48"/>
      <c r="CS119" s="48"/>
      <c r="CT119" s="48"/>
      <c r="CU119" s="48"/>
      <c r="CV119" s="48"/>
      <c r="CW119" s="48"/>
      <c r="CX119" s="48"/>
      <c r="CY119" s="48"/>
      <c r="CZ119" s="48"/>
      <c r="DA119" s="48"/>
      <c r="DB119" s="48"/>
    </row>
    <row r="120" spans="1:106" ht="12.75" customHeight="1" x14ac:dyDescent="0.25">
      <c r="C120" s="492" t="s">
        <v>35</v>
      </c>
      <c r="D120" s="493"/>
      <c r="E120" s="494"/>
      <c r="F120" s="92" t="e">
        <f>AVERAGE(F118,H118,BD118)</f>
        <v>#DIV/0!</v>
      </c>
      <c r="G120" s="92"/>
      <c r="H120" s="92" t="e">
        <f>AVERAGE(J118,L118,N118,AN118,AP118,AV118,BN118)</f>
        <v>#DIV/0!</v>
      </c>
      <c r="I120" s="92"/>
      <c r="J120" s="92" t="e">
        <f>AVERAGE(P118)</f>
        <v>#DIV/0!</v>
      </c>
      <c r="K120" s="92"/>
      <c r="L120" s="92" t="e">
        <f>AVERAGE(R118)</f>
        <v>#DIV/0!</v>
      </c>
      <c r="M120" s="92"/>
      <c r="N120" s="92" t="e">
        <f>AVERAGE(T118)</f>
        <v>#DIV/0!</v>
      </c>
      <c r="O120" s="92"/>
      <c r="P120" s="92" t="e">
        <f>AVERAGE(V118)</f>
        <v>#DIV/0!</v>
      </c>
      <c r="Q120" s="92"/>
      <c r="R120" s="92" t="e">
        <f>AVERAGE(X118)</f>
        <v>#DIV/0!</v>
      </c>
      <c r="S120" s="92"/>
      <c r="T120" s="92" t="e">
        <f>AVERAGE(Z118,AD118)</f>
        <v>#DIV/0!</v>
      </c>
      <c r="U120" s="92"/>
      <c r="V120" s="92" t="e">
        <f>AVERAGE(AB118,AH118,AJ118)</f>
        <v>#DIV/0!</v>
      </c>
      <c r="W120" s="92"/>
      <c r="X120" s="92" t="e">
        <f>AVERAGE(AF118)</f>
        <v>#DIV/0!</v>
      </c>
      <c r="Y120" s="92"/>
      <c r="Z120" s="92" t="e">
        <f>AVERAGE(AL118)</f>
        <v>#DIV/0!</v>
      </c>
      <c r="AA120" s="92"/>
      <c r="AB120" s="92" t="e">
        <f>AVERAGE(AR118)</f>
        <v>#DIV/0!</v>
      </c>
      <c r="AC120" s="92"/>
      <c r="AD120" s="92" t="e">
        <f>AVERAGE(AT118)</f>
        <v>#DIV/0!</v>
      </c>
      <c r="AE120" s="92"/>
      <c r="AF120" s="92" t="e">
        <f>AVERAGE(AX118)</f>
        <v>#DIV/0!</v>
      </c>
      <c r="AG120" s="92"/>
      <c r="AH120" s="92" t="e">
        <f>AVERAGE(AZ118)</f>
        <v>#DIV/0!</v>
      </c>
      <c r="AI120" s="92"/>
      <c r="AJ120" s="92" t="e">
        <f>AVERAGE(BB118)</f>
        <v>#DIV/0!</v>
      </c>
      <c r="AK120" s="92"/>
      <c r="AL120" s="92" t="e">
        <f>AVERAGE(BF118)</f>
        <v>#DIV/0!</v>
      </c>
      <c r="AM120" s="92"/>
      <c r="AN120" s="92" t="e">
        <f>AVERAGE(BH118)</f>
        <v>#DIV/0!</v>
      </c>
      <c r="AO120" s="92"/>
      <c r="AP120" s="92" t="e">
        <f>AVERAGE(BJ118)</f>
        <v>#DIV/0!</v>
      </c>
      <c r="AQ120" s="92"/>
      <c r="AR120" s="92" t="e">
        <f>AVERAGE(BL118)</f>
        <v>#DIV/0!</v>
      </c>
      <c r="AS120" s="92"/>
      <c r="AT120" s="92" t="e">
        <f>AVERAGE(BR118)</f>
        <v>#DIV/0!</v>
      </c>
      <c r="AU120" s="92"/>
      <c r="AV120" s="92" t="e">
        <f>AVERAGE(BT118,BX118)</f>
        <v>#DIV/0!</v>
      </c>
      <c r="AW120" s="92"/>
      <c r="AX120" s="92" t="e">
        <f>AVERAGE(BV118)</f>
        <v>#DIV/0!</v>
      </c>
      <c r="AY120" s="92"/>
      <c r="AZ120" s="92" t="e">
        <f>AVERAGE(BZ118)</f>
        <v>#DIV/0!</v>
      </c>
      <c r="BA120" s="92"/>
      <c r="BB120" s="92" t="e">
        <f>AVERAGE(CB118)</f>
        <v>#DIV/0!</v>
      </c>
      <c r="BC120" s="92"/>
      <c r="BD120" s="92" t="e">
        <f>AVERAGE(CD118)</f>
        <v>#DIV/0!</v>
      </c>
      <c r="BE120" s="92"/>
      <c r="BF120" s="92" t="e">
        <f>AVERAGE(CF118)</f>
        <v>#DIV/0!</v>
      </c>
      <c r="BG120" s="142"/>
      <c r="BH120" s="98"/>
      <c r="BI120" s="98"/>
      <c r="BJ120" s="98"/>
      <c r="BK120" s="98"/>
      <c r="BL120" s="98"/>
      <c r="BM120" s="98"/>
      <c r="BN120" s="98"/>
      <c r="BO120" s="98"/>
      <c r="BP120" s="98"/>
      <c r="BQ120" s="98"/>
      <c r="BR120" s="98"/>
      <c r="BS120" s="98"/>
      <c r="BT120" s="98"/>
      <c r="BU120" s="98"/>
      <c r="BV120" s="98"/>
      <c r="BW120" s="98"/>
      <c r="BX120" s="98"/>
      <c r="BY120" s="98"/>
      <c r="BZ120" s="98"/>
      <c r="CA120" s="98"/>
      <c r="CB120" s="98"/>
      <c r="CC120" s="98"/>
      <c r="CD120" s="98"/>
      <c r="CE120" s="98"/>
      <c r="CF120" s="98"/>
      <c r="CG120" s="98"/>
      <c r="CL120" s="57"/>
      <c r="CM120" s="57"/>
      <c r="CN120" s="57"/>
      <c r="CO120" s="57"/>
      <c r="CP120" s="483"/>
      <c r="CQ120" s="484"/>
      <c r="CR120" s="484"/>
      <c r="CS120" s="484"/>
      <c r="CT120" s="484"/>
      <c r="CU120" s="484"/>
      <c r="CV120" s="484"/>
      <c r="CW120" s="484"/>
      <c r="CX120" s="196"/>
      <c r="CY120" s="196"/>
    </row>
    <row r="121" spans="1:106" ht="12.75" customHeight="1" x14ac:dyDescent="0.25">
      <c r="C121" s="42"/>
      <c r="D121" s="42"/>
      <c r="E121" s="43"/>
      <c r="F121" s="496"/>
      <c r="G121" s="496"/>
      <c r="H121" s="496"/>
      <c r="I121" s="197"/>
      <c r="J121" s="94"/>
      <c r="K121" s="94"/>
      <c r="L121" s="94"/>
      <c r="M121" s="94"/>
      <c r="N121" s="94"/>
      <c r="O121" s="94"/>
      <c r="P121" s="94"/>
      <c r="Q121" s="94"/>
      <c r="R121" s="94"/>
      <c r="S121" s="94"/>
      <c r="T121" s="94"/>
      <c r="U121" s="95"/>
      <c r="V121" s="144"/>
      <c r="W121" s="95"/>
      <c r="X121" s="95"/>
      <c r="Y121" s="95"/>
      <c r="Z121" s="95"/>
      <c r="AA121" s="95"/>
      <c r="AB121" s="95"/>
      <c r="AC121" s="95"/>
      <c r="AD121" s="95"/>
      <c r="AE121" s="95"/>
      <c r="AF121" s="95"/>
      <c r="AG121" s="95"/>
      <c r="AH121" s="95"/>
      <c r="AI121" s="95"/>
      <c r="AJ121" s="95"/>
      <c r="AK121" s="95"/>
      <c r="AL121" s="95"/>
      <c r="AM121" s="95"/>
      <c r="AN121" s="95"/>
      <c r="AO121" s="95"/>
      <c r="AP121" s="96"/>
      <c r="AQ121" s="96"/>
      <c r="AR121" s="145"/>
      <c r="AS121" s="96"/>
      <c r="AT121" s="96"/>
      <c r="AU121" s="96"/>
      <c r="AV121" s="96"/>
      <c r="AW121" s="96"/>
      <c r="AX121" s="96"/>
      <c r="AY121" s="96"/>
      <c r="AZ121" s="96"/>
      <c r="BA121" s="96"/>
      <c r="BB121" s="96"/>
      <c r="BC121" s="96"/>
      <c r="BD121" s="96"/>
      <c r="BE121" s="96"/>
      <c r="BF121" s="96"/>
      <c r="BG121" s="96"/>
      <c r="BH121" s="96"/>
      <c r="BI121" s="96"/>
      <c r="BJ121" s="96"/>
      <c r="BK121" s="96"/>
      <c r="BL121" s="96"/>
      <c r="BM121" s="96"/>
      <c r="BN121" s="96"/>
      <c r="BO121" s="96"/>
      <c r="BP121" s="96"/>
      <c r="BQ121" s="96"/>
      <c r="BR121" s="96"/>
      <c r="BS121" s="96"/>
      <c r="BT121" s="96"/>
      <c r="BU121" s="96"/>
      <c r="BV121" s="96"/>
      <c r="BW121" s="96"/>
      <c r="BX121" s="96"/>
      <c r="BY121" s="96"/>
      <c r="BZ121" s="96"/>
      <c r="CA121" s="96"/>
      <c r="CB121" s="96"/>
      <c r="CC121" s="96"/>
      <c r="CD121" s="96"/>
      <c r="CE121" s="96"/>
      <c r="CF121" s="96"/>
      <c r="CG121" s="96"/>
      <c r="CL121" s="57"/>
      <c r="CM121" s="57"/>
      <c r="CN121" s="57"/>
      <c r="CO121" s="57"/>
      <c r="CP121" s="491"/>
      <c r="CQ121" s="491"/>
      <c r="CR121" s="491"/>
      <c r="CS121" s="491"/>
      <c r="CT121" s="491"/>
      <c r="CU121" s="491"/>
      <c r="CV121" s="195"/>
      <c r="CW121" s="195"/>
      <c r="CX121" s="195"/>
      <c r="CY121" s="195"/>
    </row>
    <row r="122" spans="1:106" ht="12.75" customHeight="1" x14ac:dyDescent="0.25">
      <c r="C122" s="492" t="s">
        <v>41</v>
      </c>
      <c r="D122" s="493"/>
      <c r="E122" s="494"/>
      <c r="F122" s="92" t="e">
        <f>AVERAGE(AT118,AX118)</f>
        <v>#DIV/0!</v>
      </c>
      <c r="G122" s="97"/>
      <c r="H122" s="92" t="e">
        <f>AVERAGE(CF118)</f>
        <v>#DIV/0!</v>
      </c>
      <c r="I122" s="92"/>
      <c r="J122" s="92" t="e">
        <f>AVERAGE(R118,X118,Z118,AD118:AF118,AL118,BF118,BJ118,BP118,CB118)</f>
        <v>#DIV/0!</v>
      </c>
      <c r="K122" s="92"/>
      <c r="L122" s="92" t="e">
        <f>AVERAGE(F118:P118,T118:V118,AB118,AH118:AJ118,AN118:AR118,AV118,AZ118,BB118:BD118,BH118,BL118:BN118,BR118:BZ118,CD118)</f>
        <v>#DIV/0!</v>
      </c>
      <c r="M122" s="98"/>
      <c r="N122" s="92" t="e">
        <f>L122</f>
        <v>#DIV/0!</v>
      </c>
      <c r="O122" s="95"/>
      <c r="P122" s="95"/>
      <c r="Q122" s="95"/>
      <c r="R122" s="95"/>
      <c r="S122" s="95"/>
      <c r="T122" s="95"/>
      <c r="U122" s="98"/>
      <c r="V122" s="95"/>
      <c r="W122" s="98"/>
      <c r="X122" s="94"/>
      <c r="Y122" s="94"/>
      <c r="Z122" s="94"/>
      <c r="AA122" s="94"/>
      <c r="AB122" s="94"/>
      <c r="AC122" s="94"/>
      <c r="AD122" s="94"/>
      <c r="AE122" s="94"/>
      <c r="AF122" s="94"/>
      <c r="AG122" s="94"/>
      <c r="AH122" s="94"/>
      <c r="AI122" s="94"/>
      <c r="AJ122" s="94"/>
      <c r="AK122" s="94"/>
      <c r="AL122" s="94"/>
      <c r="AM122" s="94"/>
      <c r="AN122" s="94"/>
      <c r="AO122" s="94"/>
      <c r="AP122" s="96"/>
      <c r="AQ122" s="96"/>
      <c r="AR122" s="96"/>
      <c r="AS122" s="96"/>
      <c r="AT122" s="96"/>
      <c r="AU122" s="96"/>
      <c r="AV122" s="96"/>
      <c r="AW122" s="96"/>
      <c r="AX122" s="96"/>
      <c r="AY122" s="96"/>
      <c r="AZ122" s="96"/>
      <c r="BA122" s="96"/>
      <c r="BB122" s="96"/>
      <c r="BC122" s="96"/>
      <c r="BD122" s="96"/>
      <c r="BE122" s="96"/>
      <c r="BF122" s="96"/>
      <c r="BG122" s="96"/>
      <c r="BH122" s="96"/>
      <c r="BI122" s="96"/>
      <c r="BJ122" s="96"/>
      <c r="BK122" s="96"/>
      <c r="BL122" s="96"/>
      <c r="BM122" s="96"/>
      <c r="BN122" s="96"/>
      <c r="BO122" s="96"/>
      <c r="BP122" s="96"/>
      <c r="BQ122" s="96"/>
      <c r="BR122" s="96"/>
      <c r="BS122" s="96"/>
      <c r="BT122" s="96"/>
      <c r="BU122" s="96"/>
      <c r="BV122" s="96"/>
      <c r="BW122" s="96"/>
      <c r="BX122" s="96"/>
      <c r="BY122" s="96"/>
      <c r="BZ122" s="96"/>
      <c r="CA122" s="96"/>
      <c r="CB122" s="96"/>
      <c r="CC122" s="96"/>
      <c r="CD122" s="96"/>
      <c r="CE122" s="96"/>
      <c r="CF122" s="96"/>
      <c r="CG122" s="96"/>
      <c r="CL122" s="57"/>
      <c r="CM122" s="57"/>
      <c r="CN122" s="57"/>
      <c r="CO122" s="57"/>
      <c r="CP122" s="491"/>
      <c r="CQ122" s="491"/>
      <c r="CR122" s="491"/>
      <c r="CS122" s="491"/>
      <c r="CT122" s="491"/>
      <c r="CU122" s="491"/>
      <c r="CV122" s="195"/>
      <c r="CW122" s="195"/>
      <c r="CX122" s="195"/>
      <c r="CY122" s="195"/>
    </row>
    <row r="123" spans="1:106" ht="12.75" customHeight="1" x14ac:dyDescent="0.25">
      <c r="CL123" s="57"/>
      <c r="CM123" s="57"/>
      <c r="CN123" s="57"/>
      <c r="CO123" s="57"/>
      <c r="CP123" s="491"/>
      <c r="CQ123" s="491"/>
      <c r="CR123" s="491"/>
      <c r="CS123" s="491"/>
      <c r="CT123" s="491"/>
      <c r="CU123" s="491"/>
      <c r="CV123" s="195"/>
      <c r="CW123" s="195"/>
      <c r="CX123" s="195"/>
      <c r="CY123" s="195"/>
    </row>
    <row r="124" spans="1:106" ht="12.75" customHeight="1" x14ac:dyDescent="0.2">
      <c r="CL124" s="58"/>
      <c r="CM124" s="58"/>
      <c r="CN124" s="58"/>
      <c r="CO124" s="58"/>
      <c r="CP124" s="59"/>
      <c r="CQ124" s="59"/>
      <c r="CR124" s="59"/>
      <c r="CS124" s="59"/>
      <c r="CT124" s="59"/>
      <c r="CU124" s="59"/>
      <c r="CV124" s="59"/>
      <c r="CW124" s="59"/>
      <c r="CX124" s="59"/>
      <c r="CY124" s="59"/>
    </row>
    <row r="125" spans="1:106" ht="12.75" customHeight="1" x14ac:dyDescent="0.25">
      <c r="CL125" s="495"/>
      <c r="CM125" s="495"/>
      <c r="CN125" s="495"/>
      <c r="CO125" s="495"/>
      <c r="CP125" s="60"/>
      <c r="CQ125" s="61"/>
      <c r="CR125" s="60"/>
      <c r="CS125" s="61"/>
      <c r="CT125" s="60"/>
      <c r="CU125" s="61"/>
      <c r="CV125" s="61"/>
      <c r="CW125" s="61"/>
      <c r="CX125" s="61"/>
      <c r="CY125" s="61"/>
    </row>
    <row r="126" spans="1:106" ht="12.75" customHeight="1" x14ac:dyDescent="0.25">
      <c r="CL126" s="495"/>
      <c r="CM126" s="495"/>
      <c r="CN126" s="495"/>
      <c r="CO126" s="495"/>
      <c r="CP126" s="60"/>
      <c r="CQ126" s="61"/>
      <c r="CR126" s="60"/>
      <c r="CS126" s="61"/>
      <c r="CT126" s="60"/>
      <c r="CU126" s="61"/>
      <c r="CV126" s="61"/>
      <c r="CW126" s="61"/>
      <c r="CX126" s="61"/>
      <c r="CY126" s="61"/>
    </row>
    <row r="127" spans="1:106" ht="12.75" customHeight="1" x14ac:dyDescent="0.25">
      <c r="CL127" s="495"/>
      <c r="CM127" s="495"/>
      <c r="CN127" s="495"/>
      <c r="CO127" s="495"/>
      <c r="CP127" s="60"/>
      <c r="CQ127" s="61"/>
      <c r="CR127" s="60"/>
      <c r="CS127" s="61"/>
      <c r="CT127" s="60"/>
      <c r="CU127" s="61"/>
      <c r="CV127" s="61"/>
      <c r="CW127" s="61"/>
      <c r="CX127" s="61"/>
      <c r="CY127" s="61"/>
    </row>
    <row r="128" spans="1:106" ht="12.75" customHeight="1" x14ac:dyDescent="0.25">
      <c r="CL128" s="495"/>
      <c r="CM128" s="495"/>
      <c r="CN128" s="495"/>
      <c r="CO128" s="495"/>
      <c r="CP128" s="60"/>
      <c r="CQ128" s="61"/>
      <c r="CR128" s="60"/>
      <c r="CS128" s="61"/>
      <c r="CT128" s="60"/>
      <c r="CU128" s="61"/>
      <c r="CV128" s="61"/>
      <c r="CW128" s="61"/>
      <c r="CX128" s="61"/>
      <c r="CY128" s="61"/>
    </row>
  </sheetData>
  <sheetProtection password="88B8" sheet="1" scenarios="1" selectLockedCells="1"/>
  <dataConsolidate/>
  <mergeCells count="218">
    <mergeCell ref="CL128:CO128"/>
    <mergeCell ref="F121:H121"/>
    <mergeCell ref="CP121:CQ123"/>
    <mergeCell ref="CR121:CS123"/>
    <mergeCell ref="CL125:CO125"/>
    <mergeCell ref="C118:E118"/>
    <mergeCell ref="C119:E119"/>
    <mergeCell ref="N119:W119"/>
    <mergeCell ref="AO119:CD119"/>
    <mergeCell ref="C120:E120"/>
    <mergeCell ref="CP120:CW120"/>
    <mergeCell ref="CL126:CO126"/>
    <mergeCell ref="CL127:CO127"/>
    <mergeCell ref="C111:D111"/>
    <mergeCell ref="C112:D112"/>
    <mergeCell ref="C113:D113"/>
    <mergeCell ref="C114:D114"/>
    <mergeCell ref="C115:D115"/>
    <mergeCell ref="C116:D116"/>
    <mergeCell ref="C117:E117"/>
    <mergeCell ref="CT121:CU123"/>
    <mergeCell ref="C122:E122"/>
    <mergeCell ref="C102:D102"/>
    <mergeCell ref="C103:D103"/>
    <mergeCell ref="C104:D104"/>
    <mergeCell ref="C105:D105"/>
    <mergeCell ref="C106:D106"/>
    <mergeCell ref="C107:D107"/>
    <mergeCell ref="C108:D108"/>
    <mergeCell ref="C109:D109"/>
    <mergeCell ref="C110:D110"/>
    <mergeCell ref="C95:D95"/>
    <mergeCell ref="C96:D96"/>
    <mergeCell ref="CZ96:CZ99"/>
    <mergeCell ref="DA96:DA99"/>
    <mergeCell ref="C97:D97"/>
    <mergeCell ref="C98:D98"/>
    <mergeCell ref="C99:D99"/>
    <mergeCell ref="C100:D100"/>
    <mergeCell ref="C101:D101"/>
    <mergeCell ref="C88:D88"/>
    <mergeCell ref="DS88:DU88"/>
    <mergeCell ref="C89:D89"/>
    <mergeCell ref="DS89:DU89"/>
    <mergeCell ref="C90:D90"/>
    <mergeCell ref="C91:D91"/>
    <mergeCell ref="C92:D92"/>
    <mergeCell ref="C93:D93"/>
    <mergeCell ref="C94:D94"/>
    <mergeCell ref="C78:D78"/>
    <mergeCell ref="C79:D79"/>
    <mergeCell ref="C80:D80"/>
    <mergeCell ref="C81:D81"/>
    <mergeCell ref="C82:D82"/>
    <mergeCell ref="C83:D83"/>
    <mergeCell ref="DS83:DU83"/>
    <mergeCell ref="C84:D84"/>
    <mergeCell ref="CZ84:CZ87"/>
    <mergeCell ref="DA84:DA87"/>
    <mergeCell ref="DC84:DC87"/>
    <mergeCell ref="DD84:DD87"/>
    <mergeCell ref="DE84:DE87"/>
    <mergeCell ref="DS84:DU84"/>
    <mergeCell ref="C85:D85"/>
    <mergeCell ref="DS85:DU85"/>
    <mergeCell ref="C86:D86"/>
    <mergeCell ref="DS86:DU86"/>
    <mergeCell ref="C87:D87"/>
    <mergeCell ref="DS87:DU87"/>
    <mergeCell ref="C69:D69"/>
    <mergeCell ref="C70:D70"/>
    <mergeCell ref="C71:D71"/>
    <mergeCell ref="C72:D72"/>
    <mergeCell ref="C73:D73"/>
    <mergeCell ref="C74:D74"/>
    <mergeCell ref="C75:D75"/>
    <mergeCell ref="C76:D76"/>
    <mergeCell ref="C77:D77"/>
    <mergeCell ref="D57:N57"/>
    <mergeCell ref="P57:AJ57"/>
    <mergeCell ref="BR57:CB57"/>
    <mergeCell ref="CC57:CG57"/>
    <mergeCell ref="F58:CJ58"/>
    <mergeCell ref="D61:E61"/>
    <mergeCell ref="D62:E62"/>
    <mergeCell ref="CP64:CY64"/>
    <mergeCell ref="F65:CG65"/>
    <mergeCell ref="CH65:CH68"/>
    <mergeCell ref="CI65:CI68"/>
    <mergeCell ref="CJ65:CJ68"/>
    <mergeCell ref="CK65:CK68"/>
    <mergeCell ref="CL65:CL68"/>
    <mergeCell ref="CP65:CQ67"/>
    <mergeCell ref="CR65:CS67"/>
    <mergeCell ref="CT65:CU67"/>
    <mergeCell ref="CV65:CW67"/>
    <mergeCell ref="CX65:CY65"/>
    <mergeCell ref="C68:D68"/>
    <mergeCell ref="CP53:CY53"/>
    <mergeCell ref="D54:N54"/>
    <mergeCell ref="CP54:CQ56"/>
    <mergeCell ref="CR54:CS56"/>
    <mergeCell ref="CT54:CU56"/>
    <mergeCell ref="CV54:CW56"/>
    <mergeCell ref="CX54:CY56"/>
    <mergeCell ref="D55:N55"/>
    <mergeCell ref="P55:AJ55"/>
    <mergeCell ref="D56:N56"/>
    <mergeCell ref="P56:AJ56"/>
    <mergeCell ref="BR56:CB56"/>
    <mergeCell ref="CC56:CG56"/>
    <mergeCell ref="D50:N50"/>
    <mergeCell ref="P50:AJ54"/>
    <mergeCell ref="BR50:CB50"/>
    <mergeCell ref="CC50:CG50"/>
    <mergeCell ref="D51:N51"/>
    <mergeCell ref="BR51:CB51"/>
    <mergeCell ref="CC51:CG51"/>
    <mergeCell ref="D52:N52"/>
    <mergeCell ref="BR52:CB52"/>
    <mergeCell ref="CC52:CG52"/>
    <mergeCell ref="D53:N53"/>
    <mergeCell ref="BR53:CB55"/>
    <mergeCell ref="CC53:CG55"/>
    <mergeCell ref="D47:N47"/>
    <mergeCell ref="P47:AJ48"/>
    <mergeCell ref="D48:N48"/>
    <mergeCell ref="BR48:CB48"/>
    <mergeCell ref="CC48:CG48"/>
    <mergeCell ref="D49:N49"/>
    <mergeCell ref="P49:AJ49"/>
    <mergeCell ref="BR49:CB49"/>
    <mergeCell ref="CC49:CG49"/>
    <mergeCell ref="D41:N41"/>
    <mergeCell ref="P41:AJ43"/>
    <mergeCell ref="D42:N42"/>
    <mergeCell ref="D43:N43"/>
    <mergeCell ref="D44:N44"/>
    <mergeCell ref="P44:AJ44"/>
    <mergeCell ref="D45:N45"/>
    <mergeCell ref="P45:AJ45"/>
    <mergeCell ref="D46:N46"/>
    <mergeCell ref="P46:AJ46"/>
    <mergeCell ref="BR32:CB32"/>
    <mergeCell ref="CC32:CG32"/>
    <mergeCell ref="BR33:CB33"/>
    <mergeCell ref="CC33:CG33"/>
    <mergeCell ref="D34:N34"/>
    <mergeCell ref="P34:AJ34"/>
    <mergeCell ref="BR34:CB35"/>
    <mergeCell ref="CC34:CG35"/>
    <mergeCell ref="D35:N36"/>
    <mergeCell ref="P35:AJ37"/>
    <mergeCell ref="D37:N37"/>
    <mergeCell ref="BR37:CB37"/>
    <mergeCell ref="CC37:CG37"/>
    <mergeCell ref="BR27:CB28"/>
    <mergeCell ref="CC27:CG28"/>
    <mergeCell ref="D28:N28"/>
    <mergeCell ref="P29:AJ29"/>
    <mergeCell ref="BR29:CB31"/>
    <mergeCell ref="CC29:CG31"/>
    <mergeCell ref="D30:N30"/>
    <mergeCell ref="P30:AJ31"/>
    <mergeCell ref="D31:N31"/>
    <mergeCell ref="BR23:CB23"/>
    <mergeCell ref="CC23:CG23"/>
    <mergeCell ref="D24:N24"/>
    <mergeCell ref="P24:AJ24"/>
    <mergeCell ref="BR24:CB24"/>
    <mergeCell ref="CC24:CG24"/>
    <mergeCell ref="BR25:CB25"/>
    <mergeCell ref="CC25:CG25"/>
    <mergeCell ref="D26:N26"/>
    <mergeCell ref="BR26:CB26"/>
    <mergeCell ref="CC26:CG26"/>
    <mergeCell ref="BR18:CB18"/>
    <mergeCell ref="CC18:CG18"/>
    <mergeCell ref="BR19:CB20"/>
    <mergeCell ref="CC19:CG20"/>
    <mergeCell ref="D20:N22"/>
    <mergeCell ref="BR21:CB21"/>
    <mergeCell ref="CC21:CG21"/>
    <mergeCell ref="BR22:CB22"/>
    <mergeCell ref="CC22:CG22"/>
    <mergeCell ref="C11:E11"/>
    <mergeCell ref="F11:H11"/>
    <mergeCell ref="C12:E12"/>
    <mergeCell ref="F12:H12"/>
    <mergeCell ref="B16:AJ16"/>
    <mergeCell ref="D17:N17"/>
    <mergeCell ref="P17:AJ17"/>
    <mergeCell ref="AL17:AL57"/>
    <mergeCell ref="D18:N19"/>
    <mergeCell ref="P18:AJ23"/>
    <mergeCell ref="D23:N23"/>
    <mergeCell ref="D25:N25"/>
    <mergeCell ref="P25:AJ26"/>
    <mergeCell ref="D29:N29"/>
    <mergeCell ref="D27:N27"/>
    <mergeCell ref="P27:AJ28"/>
    <mergeCell ref="D32:N33"/>
    <mergeCell ref="P32:AJ33"/>
    <mergeCell ref="D38:N38"/>
    <mergeCell ref="P38:AJ38"/>
    <mergeCell ref="D39:N39"/>
    <mergeCell ref="P39:AJ39"/>
    <mergeCell ref="D40:N40"/>
    <mergeCell ref="P40:AJ40"/>
    <mergeCell ref="C2:N2"/>
    <mergeCell ref="C3:N3"/>
    <mergeCell ref="C5:N5"/>
    <mergeCell ref="D7:H7"/>
    <mergeCell ref="N7:U7"/>
    <mergeCell ref="D8:H8"/>
    <mergeCell ref="D9:H9"/>
    <mergeCell ref="C10:E10"/>
    <mergeCell ref="F10:H10"/>
  </mergeCells>
  <conditionalFormatting sqref="CJ69:CK115">
    <cfRule type="cellIs" dxfId="88" priority="82" stopIfTrue="1" operator="between">
      <formula>1</formula>
      <formula>2</formula>
    </cfRule>
    <cfRule type="cellIs" dxfId="87" priority="83" stopIfTrue="1" operator="between">
      <formula>2.05</formula>
      <formula>3.94</formula>
    </cfRule>
    <cfRule type="cellIs" dxfId="86" priority="84" stopIfTrue="1" operator="between">
      <formula>3.95</formula>
      <formula>7</formula>
    </cfRule>
  </conditionalFormatting>
  <conditionalFormatting sqref="F69:F115">
    <cfRule type="cellIs" dxfId="85" priority="80" stopIfTrue="1" operator="notEqual">
      <formula>$F$66</formula>
    </cfRule>
    <cfRule type="cellIs" dxfId="84" priority="81" stopIfTrue="1" operator="equal">
      <formula>$F$66</formula>
    </cfRule>
  </conditionalFormatting>
  <conditionalFormatting sqref="H69:H115">
    <cfRule type="cellIs" dxfId="83" priority="78" stopIfTrue="1" operator="notEqual">
      <formula>$H$66</formula>
    </cfRule>
    <cfRule type="cellIs" dxfId="82" priority="79" stopIfTrue="1" operator="equal">
      <formula>$H$66</formula>
    </cfRule>
  </conditionalFormatting>
  <conditionalFormatting sqref="J69:J115">
    <cfRule type="cellIs" dxfId="81" priority="76" stopIfTrue="1" operator="notEqual">
      <formula>$J$66</formula>
    </cfRule>
    <cfRule type="cellIs" dxfId="80" priority="77" stopIfTrue="1" operator="equal">
      <formula>$J$66</formula>
    </cfRule>
  </conditionalFormatting>
  <conditionalFormatting sqref="L69:L115">
    <cfRule type="cellIs" dxfId="79" priority="74" stopIfTrue="1" operator="notEqual">
      <formula>$L$66</formula>
    </cfRule>
    <cfRule type="cellIs" dxfId="78" priority="75" stopIfTrue="1" operator="equal">
      <formula>$L$66</formula>
    </cfRule>
  </conditionalFormatting>
  <conditionalFormatting sqref="N69:N115">
    <cfRule type="cellIs" dxfId="77" priority="72" stopIfTrue="1" operator="notEqual">
      <formula>$N$66</formula>
    </cfRule>
    <cfRule type="cellIs" dxfId="76" priority="73" stopIfTrue="1" operator="equal">
      <formula>$N$66</formula>
    </cfRule>
  </conditionalFormatting>
  <conditionalFormatting sqref="P69:P115">
    <cfRule type="cellIs" dxfId="75" priority="70" stopIfTrue="1" operator="notEqual">
      <formula>$P$66</formula>
    </cfRule>
    <cfRule type="cellIs" dxfId="74" priority="71" stopIfTrue="1" operator="equal">
      <formula>$P$66</formula>
    </cfRule>
  </conditionalFormatting>
  <conditionalFormatting sqref="R69:R115">
    <cfRule type="cellIs" dxfId="73" priority="68" stopIfTrue="1" operator="notEqual">
      <formula>$R$66</formula>
    </cfRule>
    <cfRule type="cellIs" dxfId="72" priority="69" stopIfTrue="1" operator="equal">
      <formula>$R$66</formula>
    </cfRule>
  </conditionalFormatting>
  <conditionalFormatting sqref="T69:T115">
    <cfRule type="cellIs" dxfId="71" priority="66" stopIfTrue="1" operator="notEqual">
      <formula>$T$66</formula>
    </cfRule>
    <cfRule type="cellIs" dxfId="70" priority="67" stopIfTrue="1" operator="equal">
      <formula>$T$66</formula>
    </cfRule>
  </conditionalFormatting>
  <conditionalFormatting sqref="V69:V115">
    <cfRule type="cellIs" dxfId="69" priority="64" stopIfTrue="1" operator="notEqual">
      <formula>$V$66</formula>
    </cfRule>
    <cfRule type="cellIs" dxfId="68" priority="65" stopIfTrue="1" operator="equal">
      <formula>$V$66</formula>
    </cfRule>
  </conditionalFormatting>
  <conditionalFormatting sqref="X69:X115">
    <cfRule type="cellIs" dxfId="67" priority="62" stopIfTrue="1" operator="notEqual">
      <formula>$X$66</formula>
    </cfRule>
    <cfRule type="cellIs" dxfId="66" priority="63" stopIfTrue="1" operator="equal">
      <formula>$X$66</formula>
    </cfRule>
  </conditionalFormatting>
  <conditionalFormatting sqref="Z69:Z115">
    <cfRule type="cellIs" dxfId="65" priority="60" stopIfTrue="1" operator="notEqual">
      <formula>$Z$66</formula>
    </cfRule>
    <cfRule type="cellIs" dxfId="64" priority="61" stopIfTrue="1" operator="equal">
      <formula>$Z$66</formula>
    </cfRule>
  </conditionalFormatting>
  <conditionalFormatting sqref="AB69:AB115">
    <cfRule type="cellIs" dxfId="63" priority="58" stopIfTrue="1" operator="notEqual">
      <formula>$AB$66</formula>
    </cfRule>
    <cfRule type="cellIs" dxfId="62" priority="59" stopIfTrue="1" operator="equal">
      <formula>$AB$66</formula>
    </cfRule>
  </conditionalFormatting>
  <conditionalFormatting sqref="AD69:AD115">
    <cfRule type="cellIs" dxfId="61" priority="56" stopIfTrue="1" operator="notEqual">
      <formula>$AD$66</formula>
    </cfRule>
    <cfRule type="cellIs" dxfId="60" priority="57" stopIfTrue="1" operator="equal">
      <formula>$AD$66</formula>
    </cfRule>
  </conditionalFormatting>
  <conditionalFormatting sqref="AF69:AF115">
    <cfRule type="cellIs" dxfId="59" priority="54" stopIfTrue="1" operator="notEqual">
      <formula>$AF$66</formula>
    </cfRule>
    <cfRule type="cellIs" dxfId="58" priority="55" stopIfTrue="1" operator="equal">
      <formula>$AF$66</formula>
    </cfRule>
  </conditionalFormatting>
  <conditionalFormatting sqref="AH69:AH115">
    <cfRule type="cellIs" dxfId="57" priority="52" stopIfTrue="1" operator="notEqual">
      <formula>$AH$66</formula>
    </cfRule>
    <cfRule type="cellIs" dxfId="56" priority="53" stopIfTrue="1" operator="equal">
      <formula>$AH$66</formula>
    </cfRule>
  </conditionalFormatting>
  <conditionalFormatting sqref="AJ69:AJ115">
    <cfRule type="cellIs" dxfId="55" priority="50" stopIfTrue="1" operator="notEqual">
      <formula>$AJ$66</formula>
    </cfRule>
    <cfRule type="cellIs" dxfId="54" priority="51" stopIfTrue="1" operator="equal">
      <formula>$AJ$66</formula>
    </cfRule>
  </conditionalFormatting>
  <conditionalFormatting sqref="AL69:AL115">
    <cfRule type="cellIs" dxfId="53" priority="48" stopIfTrue="1" operator="notEqual">
      <formula>$AL$66</formula>
    </cfRule>
    <cfRule type="cellIs" dxfId="52" priority="49" stopIfTrue="1" operator="equal">
      <formula>$AL$66</formula>
    </cfRule>
  </conditionalFormatting>
  <conditionalFormatting sqref="AN69:AN115">
    <cfRule type="cellIs" dxfId="51" priority="46" stopIfTrue="1" operator="notEqual">
      <formula>$AN$66</formula>
    </cfRule>
    <cfRule type="cellIs" dxfId="50" priority="47" stopIfTrue="1" operator="equal">
      <formula>$AN$66</formula>
    </cfRule>
  </conditionalFormatting>
  <conditionalFormatting sqref="AP69:AP115">
    <cfRule type="cellIs" dxfId="49" priority="44" stopIfTrue="1" operator="notEqual">
      <formula>$AP$66</formula>
    </cfRule>
    <cfRule type="cellIs" dxfId="48" priority="45" stopIfTrue="1" operator="equal">
      <formula>$AP$66</formula>
    </cfRule>
  </conditionalFormatting>
  <conditionalFormatting sqref="CK69:CK115">
    <cfRule type="cellIs" dxfId="47" priority="43" stopIfTrue="1" operator="between">
      <formula>295</formula>
      <formula>417</formula>
    </cfRule>
  </conditionalFormatting>
  <conditionalFormatting sqref="AR69:AR115">
    <cfRule type="cellIs" dxfId="46" priority="41" stopIfTrue="1" operator="notEqual">
      <formula>$AR$66</formula>
    </cfRule>
    <cfRule type="cellIs" dxfId="45" priority="42" stopIfTrue="1" operator="equal">
      <formula>$AR$66</formula>
    </cfRule>
  </conditionalFormatting>
  <conditionalFormatting sqref="AT69:AT115">
    <cfRule type="cellIs" dxfId="44" priority="39" stopIfTrue="1" operator="notEqual">
      <formula>$AT$66</formula>
    </cfRule>
    <cfRule type="cellIs" dxfId="43" priority="40" stopIfTrue="1" operator="equal">
      <formula>$AT$66</formula>
    </cfRule>
  </conditionalFormatting>
  <conditionalFormatting sqref="AV69:AV115">
    <cfRule type="cellIs" dxfId="42" priority="37" stopIfTrue="1" operator="notEqual">
      <formula>$AV$66</formula>
    </cfRule>
    <cfRule type="cellIs" dxfId="41" priority="38" stopIfTrue="1" operator="equal">
      <formula>$AV$66</formula>
    </cfRule>
  </conditionalFormatting>
  <conditionalFormatting sqref="AX69:AX115">
    <cfRule type="cellIs" dxfId="40" priority="35" stopIfTrue="1" operator="notEqual">
      <formula>$AX$66</formula>
    </cfRule>
    <cfRule type="cellIs" dxfId="39" priority="36" stopIfTrue="1" operator="equal">
      <formula>$AX$66</formula>
    </cfRule>
  </conditionalFormatting>
  <conditionalFormatting sqref="AZ69:AZ115">
    <cfRule type="cellIs" dxfId="38" priority="33" stopIfTrue="1" operator="notEqual">
      <formula>$AZ$66</formula>
    </cfRule>
    <cfRule type="cellIs" dxfId="37" priority="34" stopIfTrue="1" operator="equal">
      <formula>$AZ$66</formula>
    </cfRule>
  </conditionalFormatting>
  <conditionalFormatting sqref="BB69:BB115">
    <cfRule type="cellIs" dxfId="36" priority="31" stopIfTrue="1" operator="notEqual">
      <formula>$BB$66</formula>
    </cfRule>
    <cfRule type="cellIs" dxfId="35" priority="32" stopIfTrue="1" operator="equal">
      <formula>$BB$66</formula>
    </cfRule>
  </conditionalFormatting>
  <conditionalFormatting sqref="BD69:BD115">
    <cfRule type="cellIs" dxfId="34" priority="29" stopIfTrue="1" operator="notEqual">
      <formula>$BD$66</formula>
    </cfRule>
    <cfRule type="cellIs" dxfId="33" priority="30" stopIfTrue="1" operator="equal">
      <formula>$BD$66</formula>
    </cfRule>
  </conditionalFormatting>
  <conditionalFormatting sqref="BF69:BF115">
    <cfRule type="cellIs" dxfId="32" priority="27" stopIfTrue="1" operator="notEqual">
      <formula>$BF$66</formula>
    </cfRule>
    <cfRule type="cellIs" dxfId="31" priority="28" stopIfTrue="1" operator="equal">
      <formula>$BF$66</formula>
    </cfRule>
  </conditionalFormatting>
  <conditionalFormatting sqref="BH69:BH115">
    <cfRule type="cellIs" dxfId="30" priority="25" stopIfTrue="1" operator="notEqual">
      <formula>$BH$66</formula>
    </cfRule>
    <cfRule type="cellIs" dxfId="29" priority="26" stopIfTrue="1" operator="equal">
      <formula>$BH$66</formula>
    </cfRule>
  </conditionalFormatting>
  <conditionalFormatting sqref="BJ69:BJ115">
    <cfRule type="cellIs" dxfId="28" priority="23" stopIfTrue="1" operator="notEqual">
      <formula>$BJ$66</formula>
    </cfRule>
    <cfRule type="cellIs" dxfId="27" priority="24" stopIfTrue="1" operator="equal">
      <formula>$BJ$66</formula>
    </cfRule>
  </conditionalFormatting>
  <conditionalFormatting sqref="BL69:BL115">
    <cfRule type="cellIs" dxfId="26" priority="21" stopIfTrue="1" operator="notEqual">
      <formula>$BL$66</formula>
    </cfRule>
    <cfRule type="cellIs" dxfId="25" priority="22" stopIfTrue="1" operator="equal">
      <formula>$BL$66</formula>
    </cfRule>
  </conditionalFormatting>
  <conditionalFormatting sqref="BN69:BN115">
    <cfRule type="cellIs" dxfId="24" priority="19" stopIfTrue="1" operator="notEqual">
      <formula>$BN$66</formula>
    </cfRule>
    <cfRule type="cellIs" dxfId="23" priority="20" stopIfTrue="1" operator="equal">
      <formula>$BN$66</formula>
    </cfRule>
  </conditionalFormatting>
  <conditionalFormatting sqref="BP69:BP115">
    <cfRule type="cellIs" dxfId="22" priority="17" stopIfTrue="1" operator="notEqual">
      <formula>$BP$66</formula>
    </cfRule>
    <cfRule type="cellIs" dxfId="21" priority="18" stopIfTrue="1" operator="equal">
      <formula>$BP$66</formula>
    </cfRule>
  </conditionalFormatting>
  <conditionalFormatting sqref="BR69:BR115">
    <cfRule type="cellIs" dxfId="20" priority="15" stopIfTrue="1" operator="notEqual">
      <formula>$BR$66</formula>
    </cfRule>
    <cfRule type="cellIs" dxfId="19" priority="16" stopIfTrue="1" operator="equal">
      <formula>$BR$66</formula>
    </cfRule>
  </conditionalFormatting>
  <conditionalFormatting sqref="BT69:BT115">
    <cfRule type="cellIs" dxfId="18" priority="13" stopIfTrue="1" operator="notEqual">
      <formula>$BT$66</formula>
    </cfRule>
    <cfRule type="cellIs" dxfId="17" priority="14" stopIfTrue="1" operator="equal">
      <formula>$BT$66</formula>
    </cfRule>
  </conditionalFormatting>
  <conditionalFormatting sqref="BV69:BV115">
    <cfRule type="cellIs" dxfId="16" priority="11" stopIfTrue="1" operator="notEqual">
      <formula>$BV$66</formula>
    </cfRule>
    <cfRule type="cellIs" dxfId="15" priority="12" stopIfTrue="1" operator="equal">
      <formula>$BV$66</formula>
    </cfRule>
  </conditionalFormatting>
  <conditionalFormatting sqref="BX69:BX115">
    <cfRule type="cellIs" dxfId="14" priority="9" stopIfTrue="1" operator="notEqual">
      <formula>$BX$66</formula>
    </cfRule>
    <cfRule type="cellIs" dxfId="13" priority="10" stopIfTrue="1" operator="equal">
      <formula>$BX$66</formula>
    </cfRule>
  </conditionalFormatting>
  <conditionalFormatting sqref="BZ69:BZ115">
    <cfRule type="cellIs" dxfId="12" priority="7" stopIfTrue="1" operator="notEqual">
      <formula>$BZ$66</formula>
    </cfRule>
    <cfRule type="cellIs" dxfId="11" priority="8" stopIfTrue="1" operator="equal">
      <formula>$BZ$66</formula>
    </cfRule>
  </conditionalFormatting>
  <conditionalFormatting sqref="CB69:CB115">
    <cfRule type="cellIs" dxfId="10" priority="5" stopIfTrue="1" operator="notEqual">
      <formula>$CB$66</formula>
    </cfRule>
    <cfRule type="cellIs" dxfId="9" priority="6" stopIfTrue="1" operator="equal">
      <formula>$CB$66</formula>
    </cfRule>
  </conditionalFormatting>
  <conditionalFormatting sqref="CD69:CD115">
    <cfRule type="cellIs" dxfId="8" priority="3" stopIfTrue="1" operator="notEqual">
      <formula>$CD$66</formula>
    </cfRule>
    <cfRule type="cellIs" dxfId="7" priority="4" stopIfTrue="1" operator="equal">
      <formula>$CD$66</formula>
    </cfRule>
  </conditionalFormatting>
  <conditionalFormatting sqref="CF69:CF115">
    <cfRule type="cellIs" dxfId="6" priority="1" stopIfTrue="1" operator="notEqual">
      <formula>$K$11</formula>
    </cfRule>
    <cfRule type="cellIs" dxfId="5" priority="2" stopIfTrue="1" operator="equal">
      <formula>$K$11</formula>
    </cfRule>
  </conditionalFormatting>
  <dataValidations count="6">
    <dataValidation type="decimal" allowBlank="1" showInputMessage="1" showErrorMessage="1" errorTitle="ERROR" error="Sólo se admiten valores decimales entre 0 y 3. Ingresar valores con coma decimal y no con punto, por ejemplo: 2,5 y no 2.5" sqref="K69:K115">
      <formula1>0</formula1>
      <formula2>3</formula2>
    </dataValidation>
    <dataValidation type="list" allowBlank="1" showInputMessage="1" showErrorMessage="1" errorTitle="Error" error="DIGITAR &quot;p o P&quot; SI ALUMNO SE ENCUENTRA PRESENTE O BIEN &quot;a o A&quot;  SI ESTÁ AUSENTE." sqref="E69:E115">
      <formula1>$DF$14:$DF$15</formula1>
    </dataValidation>
    <dataValidation allowBlank="1" showInputMessage="1" showErrorMessage="1" errorTitle="ERROR" error="SOLO SE ADMITEN LAS RESPUESTAS: A, B, C o D." sqref="BQ69:BQ115 BM69:BM115 BO69:BO115 BS69:BS115"/>
    <dataValidation type="list" allowBlank="1" showInputMessage="1" showErrorMessage="1" errorTitle="ERROR" error="SOLO SE ADMITEN LAS RESPUESTAS: A, B, C y D." sqref="F69:F115 H69:H115 J69:J115 L69:L115 N69:N115 P69:P115 R69:R115 T69:T115 V69:V115 X69:X115 Z69:Z115 AB69:AB115 AD69:AD115 AF69:AF115 AH69:AH115 CD69:CD115 AL69:AL115 AN69:AN115 AP69:AP115 AR69:AR115 AT69:AT115 AV69:AV115 AX69:AX115 AZ69:AZ115 BB69:BB115 BD69:BD115 BF69:BF115 BH69:BH115 BJ69:BJ115 BL69:BL115 BN69:BN115 BP69:BP115 BR69:BR115 BT69:BT115 BV69:BV115 BX69:BX115 BZ69:BZ115 CB69:CB115">
      <formula1>$J$8:$J$11</formula1>
    </dataValidation>
    <dataValidation type="list" allowBlank="1" showInputMessage="1" showErrorMessage="1" errorTitle="ERROR" error="SOLO SE ADMITEN LAS ALTERNATIVAS: A, B, C y D." sqref="AJ69:AJ115">
      <formula1>$J$8:$J$11</formula1>
    </dataValidation>
    <dataValidation type="list" allowBlank="1" showInputMessage="1" showErrorMessage="1" errorTitle="ERROR" error="SOLO SE ADMITEN LAS RESPUESTAS NUMÉRICAS: 0, 1, 2 y 3." sqref="CF69:CF115">
      <formula1>$K$8:$K$11</formula1>
    </dataValidation>
  </dataValidations>
  <printOptions horizontalCentered="1" verticalCentered="1"/>
  <pageMargins left="0.15748031496062992" right="0.27559055118110237" top="0.19685039370078741" bottom="0.19685039370078741" header="0.15748031496062992" footer="0.27559055118110237"/>
  <pageSetup paperSize="258" scale="43" orientation="landscape" horizontalDpi="300" verticalDpi="300" r:id="rId1"/>
  <headerFooter alignWithMargins="0"/>
  <rowBreaks count="1" manualBreakCount="1">
    <brk id="63" max="127" man="1"/>
  </rowBreaks>
  <colBreaks count="1" manualBreakCount="1">
    <brk id="90" max="123" man="1"/>
  </colBreak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rgb="FF0070C0"/>
  </sheetPr>
  <dimension ref="A2:BJ117"/>
  <sheetViews>
    <sheetView showGridLines="0" topLeftCell="Y1" zoomScale="59" zoomScaleNormal="59" zoomScaleSheetLayoutView="59" workbookViewId="0">
      <selection activeCell="D9" sqref="D9:G9"/>
    </sheetView>
  </sheetViews>
  <sheetFormatPr baseColWidth="10" defaultColWidth="9.140625" defaultRowHeight="12.75" x14ac:dyDescent="0.2"/>
  <cols>
    <col min="1" max="1" width="9.140625" style="19"/>
    <col min="2" max="2" width="32.28515625" customWidth="1"/>
    <col min="3" max="4" width="22.28515625" customWidth="1"/>
    <col min="5" max="5" width="22.28515625" style="19" customWidth="1"/>
    <col min="6" max="6" width="7.28515625" customWidth="1"/>
    <col min="7" max="7" width="10.5703125" customWidth="1"/>
    <col min="8" max="8" width="7.5703125" customWidth="1"/>
    <col min="9" max="9" width="13.28515625" customWidth="1"/>
    <col min="10" max="10" width="13.140625" style="19" customWidth="1"/>
    <col min="11" max="11" width="16" style="19" customWidth="1"/>
    <col min="12" max="12" width="8.5703125" style="19" customWidth="1"/>
    <col min="13" max="13" width="8.140625" customWidth="1"/>
    <col min="14" max="17" width="5.42578125" customWidth="1"/>
    <col min="18" max="18" width="5.7109375" customWidth="1"/>
    <col min="19" max="19" width="7.85546875" customWidth="1"/>
    <col min="20" max="20" width="8" customWidth="1"/>
    <col min="21" max="21" width="10.85546875" customWidth="1"/>
    <col min="22" max="22" width="12" customWidth="1"/>
    <col min="23" max="23" width="12.5703125" style="44" customWidth="1"/>
    <col min="24" max="27" width="8.140625" style="44" customWidth="1"/>
    <col min="28" max="28" width="29.85546875" style="44" customWidth="1"/>
    <col min="29" max="30" width="8.140625" style="44" customWidth="1"/>
    <col min="31" max="31" width="16.5703125" style="44" customWidth="1"/>
    <col min="32" max="32" width="16.5703125" style="220" customWidth="1"/>
    <col min="33" max="35" width="14.28515625" style="44" customWidth="1"/>
    <col min="36" max="39" width="8.140625" style="44" customWidth="1"/>
    <col min="40" max="40" width="8.28515625" style="44" customWidth="1"/>
    <col min="41" max="41" width="11.7109375" style="44" bestFit="1" customWidth="1"/>
    <col min="42" max="43" width="12.42578125" style="44" bestFit="1" customWidth="1"/>
    <col min="44" max="46" width="17.42578125" customWidth="1"/>
    <col min="47" max="47" width="13.42578125" customWidth="1"/>
    <col min="48" max="48" width="5.5703125" customWidth="1"/>
    <col min="52" max="52" width="30.28515625" customWidth="1"/>
    <col min="53" max="62" width="10.5703125" customWidth="1"/>
  </cols>
  <sheetData>
    <row r="2" spans="2:62" ht="12.75" customHeight="1" x14ac:dyDescent="0.2">
      <c r="C2" s="438"/>
      <c r="D2" s="438"/>
      <c r="E2" s="438"/>
      <c r="F2" s="438"/>
      <c r="G2" s="438"/>
      <c r="H2" s="438"/>
      <c r="I2" s="438"/>
      <c r="J2" s="438"/>
    </row>
    <row r="3" spans="2:62" ht="12.75" customHeight="1" x14ac:dyDescent="0.2">
      <c r="C3" s="458"/>
      <c r="D3" s="459"/>
      <c r="E3" s="459"/>
      <c r="F3" s="459"/>
      <c r="G3" s="459"/>
      <c r="H3" s="459"/>
      <c r="I3" s="459"/>
      <c r="J3" s="459"/>
    </row>
    <row r="4" spans="2:62" ht="12.75" customHeight="1" x14ac:dyDescent="0.2">
      <c r="C4" s="1"/>
      <c r="D4" s="1"/>
      <c r="E4" s="1"/>
      <c r="F4" s="1"/>
      <c r="G4" s="1"/>
      <c r="H4" s="1"/>
      <c r="I4" s="1"/>
      <c r="J4" s="1"/>
    </row>
    <row r="5" spans="2:62" ht="23.25" customHeight="1" thickBot="1" x14ac:dyDescent="0.25">
      <c r="C5" s="593" t="s">
        <v>114</v>
      </c>
      <c r="D5" s="593"/>
      <c r="E5" s="593"/>
      <c r="F5" s="593"/>
      <c r="G5" s="593"/>
      <c r="H5" s="593"/>
      <c r="I5" s="593"/>
      <c r="J5" s="593"/>
      <c r="K5" s="593"/>
      <c r="L5" s="593"/>
      <c r="M5" s="593"/>
      <c r="N5" s="593"/>
      <c r="O5" s="593"/>
      <c r="P5" s="593"/>
      <c r="Q5" s="593"/>
      <c r="R5" s="593"/>
      <c r="S5" s="593"/>
      <c r="T5" s="593"/>
      <c r="U5" s="593"/>
      <c r="V5" s="593"/>
      <c r="W5" s="593"/>
      <c r="X5" s="593"/>
      <c r="AY5" s="221"/>
      <c r="AZ5" s="221"/>
      <c r="BA5" s="222"/>
      <c r="BB5" s="222"/>
      <c r="BC5" s="222"/>
      <c r="BD5" s="222"/>
      <c r="BE5" s="222"/>
      <c r="BF5" s="222"/>
      <c r="BG5" s="222"/>
      <c r="BH5" s="222"/>
    </row>
    <row r="6" spans="2:62" ht="58.5" customHeight="1" x14ac:dyDescent="0.2">
      <c r="C6" s="2"/>
      <c r="D6" s="2"/>
      <c r="E6" s="17"/>
      <c r="F6" s="2"/>
      <c r="G6" s="2"/>
      <c r="I6" s="15"/>
      <c r="J6" s="37"/>
      <c r="K6" s="37"/>
      <c r="AE6" s="594" t="s">
        <v>117</v>
      </c>
      <c r="AF6" s="595"/>
      <c r="AY6" s="223"/>
      <c r="AZ6" s="223"/>
      <c r="BA6" s="596" t="s">
        <v>93</v>
      </c>
      <c r="BB6" s="597"/>
      <c r="BC6" s="597"/>
      <c r="BD6" s="597"/>
      <c r="BE6" s="597"/>
      <c r="BF6" s="597"/>
      <c r="BG6" s="597"/>
      <c r="BH6" s="597"/>
      <c r="BI6" s="597"/>
      <c r="BJ6" s="598"/>
    </row>
    <row r="7" spans="2:62" ht="25.5" customHeight="1" thickBot="1" x14ac:dyDescent="0.25">
      <c r="B7" s="3"/>
      <c r="C7" s="224" t="s">
        <v>94</v>
      </c>
      <c r="D7" s="602" t="s">
        <v>129</v>
      </c>
      <c r="E7" s="602"/>
      <c r="F7" s="602"/>
      <c r="G7" s="602"/>
      <c r="H7" s="55"/>
      <c r="I7" s="34"/>
      <c r="J7" s="34"/>
      <c r="K7" s="225"/>
      <c r="L7" s="34"/>
      <c r="AE7" s="226" t="s">
        <v>95</v>
      </c>
      <c r="AF7" s="226" t="s">
        <v>96</v>
      </c>
      <c r="AY7" s="223"/>
      <c r="AZ7" s="227"/>
      <c r="BA7" s="599"/>
      <c r="BB7" s="600"/>
      <c r="BC7" s="600"/>
      <c r="BD7" s="600"/>
      <c r="BE7" s="600"/>
      <c r="BF7" s="600"/>
      <c r="BG7" s="600"/>
      <c r="BH7" s="600"/>
      <c r="BI7" s="600"/>
      <c r="BJ7" s="601"/>
    </row>
    <row r="8" spans="2:62" ht="36" customHeight="1" x14ac:dyDescent="0.2">
      <c r="B8" s="3"/>
      <c r="C8" s="224" t="s">
        <v>1</v>
      </c>
      <c r="D8" s="565" t="s">
        <v>132</v>
      </c>
      <c r="E8" s="566"/>
      <c r="F8" s="566"/>
      <c r="G8" s="567"/>
      <c r="H8" s="82"/>
      <c r="I8" s="34"/>
      <c r="J8" s="34"/>
      <c r="K8" s="225"/>
      <c r="L8" s="34"/>
      <c r="M8" s="33"/>
      <c r="N8" s="33"/>
      <c r="O8" s="33"/>
      <c r="P8" s="33"/>
      <c r="Q8" s="33"/>
      <c r="R8" s="33"/>
      <c r="AE8" s="226">
        <v>1</v>
      </c>
      <c r="AF8" s="228" t="e">
        <f>AVERAGE('6º básico A'!F118,'6º básico B'!F118,'6º básico C'!F118)</f>
        <v>#DIV/0!</v>
      </c>
      <c r="AY8" s="223"/>
      <c r="AZ8" s="227"/>
      <c r="BA8" s="568" t="str">
        <f>C61</f>
        <v>1) Reflexión sobre el texto.</v>
      </c>
      <c r="BB8" s="569"/>
      <c r="BC8" s="572" t="str">
        <f>C62</f>
        <v>2) Reflexión sobre el contenido.</v>
      </c>
      <c r="BD8" s="573"/>
      <c r="BE8" s="578" t="str">
        <f>C63</f>
        <v>3) Extracción de información explícita.</v>
      </c>
      <c r="BF8" s="579"/>
      <c r="BG8" s="582" t="str">
        <f>C64</f>
        <v>4) Extracción de información implícita.</v>
      </c>
      <c r="BH8" s="583"/>
      <c r="BI8" s="586" t="str">
        <f>C65</f>
        <v>5) Reconocimiento de funciones gramaticales y usos ortográficos.</v>
      </c>
      <c r="BJ8" s="587"/>
    </row>
    <row r="9" spans="2:62" ht="36" customHeight="1" x14ac:dyDescent="0.2">
      <c r="B9" s="3"/>
      <c r="C9" s="224" t="s">
        <v>5</v>
      </c>
      <c r="D9" s="590" t="s">
        <v>131</v>
      </c>
      <c r="E9" s="591"/>
      <c r="F9" s="591"/>
      <c r="G9" s="592"/>
      <c r="H9" s="82"/>
      <c r="I9" s="34"/>
      <c r="J9" s="34"/>
      <c r="K9" s="225"/>
      <c r="L9" s="34"/>
      <c r="M9" s="33"/>
      <c r="N9" s="33"/>
      <c r="O9" s="33"/>
      <c r="P9" s="33"/>
      <c r="Q9" s="33"/>
      <c r="R9" s="33"/>
      <c r="AE9" s="226">
        <v>2</v>
      </c>
      <c r="AF9" s="228" t="e">
        <f>AVERAGE('6º básico A'!H118,'6º básico B'!H118,'6º básico C'!H118)</f>
        <v>#DIV/0!</v>
      </c>
      <c r="AY9" s="223"/>
      <c r="AZ9" s="227"/>
      <c r="BA9" s="570"/>
      <c r="BB9" s="571"/>
      <c r="BC9" s="574"/>
      <c r="BD9" s="575"/>
      <c r="BE9" s="580"/>
      <c r="BF9" s="581"/>
      <c r="BG9" s="584"/>
      <c r="BH9" s="585"/>
      <c r="BI9" s="588"/>
      <c r="BJ9" s="589"/>
    </row>
    <row r="10" spans="2:62" ht="36" customHeight="1" x14ac:dyDescent="0.2">
      <c r="B10" s="3"/>
      <c r="C10" s="558" t="s">
        <v>97</v>
      </c>
      <c r="D10" s="559"/>
      <c r="E10" s="560"/>
      <c r="F10" s="561">
        <f>SUM('6º básico A'!F10:H10,'6º básico B'!F10:H10,'6º básico C'!F10:H10)</f>
        <v>41</v>
      </c>
      <c r="G10" s="562"/>
      <c r="H10" s="218"/>
      <c r="I10" s="34"/>
      <c r="J10" s="34"/>
      <c r="K10" s="225"/>
      <c r="L10" s="34"/>
      <c r="M10" s="33"/>
      <c r="N10" s="33"/>
      <c r="O10" s="33"/>
      <c r="P10" s="33"/>
      <c r="Q10" s="33"/>
      <c r="R10" s="33"/>
      <c r="AE10" s="226">
        <v>3</v>
      </c>
      <c r="AF10" s="228" t="e">
        <f>AVERAGE('6º básico A'!J118,'6º básico B'!J118,'6º básico C'!J118)</f>
        <v>#DIV/0!</v>
      </c>
      <c r="AY10" s="223"/>
      <c r="AZ10" s="227"/>
      <c r="BA10" s="570"/>
      <c r="BB10" s="571"/>
      <c r="BC10" s="576"/>
      <c r="BD10" s="577"/>
      <c r="BE10" s="580"/>
      <c r="BF10" s="581"/>
      <c r="BG10" s="584"/>
      <c r="BH10" s="585"/>
      <c r="BI10" s="588"/>
      <c r="BJ10" s="589"/>
    </row>
    <row r="11" spans="2:62" ht="39.75" customHeight="1" thickBot="1" x14ac:dyDescent="0.25">
      <c r="B11" s="3"/>
      <c r="C11" s="558" t="s">
        <v>98</v>
      </c>
      <c r="D11" s="559"/>
      <c r="E11" s="560"/>
      <c r="F11" s="561">
        <f>SUM('6º básico A'!F11:H11,'6º básico B'!F11:H11,'6º básico C'!F11:H11)</f>
        <v>0</v>
      </c>
      <c r="G11" s="562"/>
      <c r="H11" s="82"/>
      <c r="I11" s="34" t="s">
        <v>39</v>
      </c>
      <c r="J11" s="34"/>
      <c r="K11" s="34"/>
      <c r="L11" s="34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45"/>
      <c r="X11" s="45"/>
      <c r="Y11" s="45"/>
      <c r="Z11" s="45"/>
      <c r="AA11" s="45"/>
      <c r="AB11" s="45"/>
      <c r="AC11" s="45"/>
      <c r="AD11" s="45"/>
      <c r="AE11" s="226">
        <v>4</v>
      </c>
      <c r="AF11" s="228" t="e">
        <f>AVERAGE('6º básico A'!L118,'6º básico B'!L118,'6º básico C'!L118)</f>
        <v>#DIV/0!</v>
      </c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Y11" s="223"/>
      <c r="AZ11" s="227"/>
      <c r="BA11" s="313" t="s">
        <v>31</v>
      </c>
      <c r="BB11" s="314" t="s">
        <v>32</v>
      </c>
      <c r="BC11" s="327" t="s">
        <v>31</v>
      </c>
      <c r="BD11" s="328" t="s">
        <v>32</v>
      </c>
      <c r="BE11" s="315" t="s">
        <v>31</v>
      </c>
      <c r="BF11" s="316" t="s">
        <v>32</v>
      </c>
      <c r="BG11" s="317" t="s">
        <v>31</v>
      </c>
      <c r="BH11" s="318" t="s">
        <v>32</v>
      </c>
      <c r="BI11" s="319" t="s">
        <v>31</v>
      </c>
      <c r="BJ11" s="320" t="s">
        <v>32</v>
      </c>
    </row>
    <row r="12" spans="2:62" ht="24" customHeight="1" x14ac:dyDescent="0.2">
      <c r="B12" s="3"/>
      <c r="C12" s="558" t="s">
        <v>13</v>
      </c>
      <c r="D12" s="559"/>
      <c r="E12" s="560"/>
      <c r="F12" s="561">
        <f>SUM('6º básico A'!F12:H12,'6º básico B'!F12:H12,'6º básico C'!F12:H12)</f>
        <v>0</v>
      </c>
      <c r="G12" s="562"/>
      <c r="H12" s="134"/>
      <c r="I12" s="34"/>
      <c r="J12" s="34"/>
      <c r="K12" s="34"/>
      <c r="L12" s="34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45"/>
      <c r="X12" s="45"/>
      <c r="Y12" s="45"/>
      <c r="Z12" s="45"/>
      <c r="AA12" s="45"/>
      <c r="AB12" s="45"/>
      <c r="AC12" s="45"/>
      <c r="AD12" s="45"/>
      <c r="AE12" s="226">
        <v>5</v>
      </c>
      <c r="AF12" s="228" t="e">
        <f>AVERAGE('6º básico A'!N118,'6º básico B'!N118,'6º básico C'!N118)</f>
        <v>#DIV/0!</v>
      </c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Y12" s="563" t="s">
        <v>99</v>
      </c>
      <c r="AZ12" s="564"/>
      <c r="BA12" s="229">
        <f>SUM('6º básico A'!CP58,'6º básico B'!CP58,'6º básico C'!CP58)</f>
        <v>0</v>
      </c>
      <c r="BB12" s="230" t="e">
        <f>BA12/$F$11</f>
        <v>#DIV/0!</v>
      </c>
      <c r="BC12" s="229">
        <f>SUM('6º básico A'!CR58,'6º básico B'!CR58,'6º básico C'!CR58)</f>
        <v>0</v>
      </c>
      <c r="BD12" s="231" t="e">
        <f>BC12/$F$11</f>
        <v>#DIV/0!</v>
      </c>
      <c r="BE12" s="232">
        <f>SUM('6º básico A'!CT58,'6º básico B'!CT58,'6º básico C'!CT58)</f>
        <v>0</v>
      </c>
      <c r="BF12" s="230" t="e">
        <f>BE12/$F$11</f>
        <v>#DIV/0!</v>
      </c>
      <c r="BG12" s="233">
        <f>SUM('6º básico A'!CV58,'6º básico B'!CV58,'6º básico C'!CV58)</f>
        <v>0</v>
      </c>
      <c r="BH12" s="230" t="e">
        <f>BG12/$F$11</f>
        <v>#DIV/0!</v>
      </c>
      <c r="BI12" s="329">
        <f>BC12</f>
        <v>0</v>
      </c>
      <c r="BJ12" s="231" t="e">
        <f>BI12/$F$11</f>
        <v>#DIV/0!</v>
      </c>
    </row>
    <row r="13" spans="2:62" ht="24" customHeight="1" x14ac:dyDescent="0.2">
      <c r="C13" s="9"/>
      <c r="D13" s="9"/>
      <c r="E13" s="18"/>
      <c r="F13" s="9"/>
      <c r="G13" s="9"/>
      <c r="I13" s="34"/>
      <c r="J13" s="34"/>
      <c r="K13" s="34"/>
      <c r="L13" s="34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45"/>
      <c r="X13" s="45"/>
      <c r="Y13" s="45"/>
      <c r="Z13" s="45"/>
      <c r="AA13" s="45"/>
      <c r="AB13" s="45"/>
      <c r="AC13" s="45"/>
      <c r="AD13" s="45"/>
      <c r="AE13" s="226">
        <v>6</v>
      </c>
      <c r="AF13" s="228" t="e">
        <f>AVERAGE('6º básico A'!P118,'6º básico B'!P118,'6º básico C'!P118)</f>
        <v>#DIV/0!</v>
      </c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U13" s="23"/>
      <c r="AY13" s="549" t="s">
        <v>100</v>
      </c>
      <c r="AZ13" s="550"/>
      <c r="BA13" s="234">
        <f>SUM('6º básico A'!CP59,'6º básico B'!CP59,'6º básico C'!CP59)</f>
        <v>0</v>
      </c>
      <c r="BB13" s="235" t="e">
        <f>BA13/$F$11</f>
        <v>#DIV/0!</v>
      </c>
      <c r="BC13" s="234">
        <f>SUM('6º básico A'!CR59,'6º básico B'!CR59,'6º básico C'!CR59)</f>
        <v>0</v>
      </c>
      <c r="BD13" s="236" t="e">
        <f>BC13/$F$11</f>
        <v>#DIV/0!</v>
      </c>
      <c r="BE13" s="237">
        <f>SUM('6º básico A'!CT59,'6º básico B'!CT59,'6º básico C'!CT59)</f>
        <v>0</v>
      </c>
      <c r="BF13" s="235" t="e">
        <f>BE13/$F$11</f>
        <v>#DIV/0!</v>
      </c>
      <c r="BG13" s="238">
        <f>SUM('6º básico A'!CV59,'6º básico B'!CV59,'6º básico C'!CV59)</f>
        <v>0</v>
      </c>
      <c r="BH13" s="235" t="e">
        <f>BG13/$F$11</f>
        <v>#DIV/0!</v>
      </c>
      <c r="BI13" s="326">
        <f>BC13</f>
        <v>0</v>
      </c>
      <c r="BJ13" s="236" t="e">
        <f>BI13/$F$11</f>
        <v>#DIV/0!</v>
      </c>
    </row>
    <row r="14" spans="2:62" ht="24" customHeight="1" x14ac:dyDescent="0.2">
      <c r="AE14" s="226">
        <v>7</v>
      </c>
      <c r="AF14" s="228" t="e">
        <f>AVERAGE('6º básico A'!R118,'6º básico B'!R118,'6º básico C'!R118)</f>
        <v>#DIV/0!</v>
      </c>
      <c r="AU14" s="39" t="s">
        <v>0</v>
      </c>
      <c r="AY14" s="549" t="s">
        <v>101</v>
      </c>
      <c r="AZ14" s="550"/>
      <c r="BA14" s="234">
        <f>SUM('6º básico A'!CP60,'6º básico B'!CP60,'6º básico C'!CP60)</f>
        <v>0</v>
      </c>
      <c r="BB14" s="235" t="e">
        <f>BA14/$F$11</f>
        <v>#DIV/0!</v>
      </c>
      <c r="BC14" s="234">
        <f>SUM('6º básico A'!CR60,'6º básico B'!CR60,'6º básico C'!CR60)</f>
        <v>0</v>
      </c>
      <c r="BD14" s="236" t="e">
        <f>BC14/$F$11</f>
        <v>#DIV/0!</v>
      </c>
      <c r="BE14" s="237">
        <f>SUM('6º básico A'!CT60,'6º básico B'!CT60,'6º básico C'!CT60)</f>
        <v>0</v>
      </c>
      <c r="BF14" s="235" t="e">
        <f>BE14/$F$11</f>
        <v>#DIV/0!</v>
      </c>
      <c r="BG14" s="238">
        <f>SUM('6º básico A'!CV60,'6º básico B'!CV60,'6º básico C'!CV60)</f>
        <v>0</v>
      </c>
      <c r="BH14" s="235" t="e">
        <f>BG14/$F$11</f>
        <v>#DIV/0!</v>
      </c>
      <c r="BI14" s="326">
        <f>BC14</f>
        <v>0</v>
      </c>
      <c r="BJ14" s="236" t="e">
        <f>BI14/$F$11</f>
        <v>#DIV/0!</v>
      </c>
    </row>
    <row r="15" spans="2:62" ht="24" customHeight="1" thickBot="1" x14ac:dyDescent="0.25">
      <c r="B15" s="15"/>
      <c r="C15" s="15"/>
      <c r="D15" s="15" t="s">
        <v>39</v>
      </c>
      <c r="AE15" s="226">
        <v>8</v>
      </c>
      <c r="AF15" s="228" t="e">
        <f>AVERAGE('6º básico A'!T118,'6º básico B'!T118,'6º básico C'!T118)</f>
        <v>#DIV/0!</v>
      </c>
      <c r="AU15" s="39" t="s">
        <v>4</v>
      </c>
      <c r="AY15" s="551" t="s">
        <v>102</v>
      </c>
      <c r="AZ15" s="552"/>
      <c r="BA15" s="239">
        <f>SUM('6º básico A'!CP61,'6º básico B'!CP61,'6º básico C'!CP61)</f>
        <v>0</v>
      </c>
      <c r="BB15" s="240" t="e">
        <f>BA15/$F$11</f>
        <v>#DIV/0!</v>
      </c>
      <c r="BC15" s="239">
        <f>SUM('6º básico A'!CR61,'6º básico B'!CR61,'6º básico C'!CR61)</f>
        <v>0</v>
      </c>
      <c r="BD15" s="241" t="e">
        <f>BC15/$F$11</f>
        <v>#DIV/0!</v>
      </c>
      <c r="BE15" s="242">
        <f>SUM('6º básico A'!CT61,'6º básico B'!CT61,'6º básico C'!CT61)</f>
        <v>0</v>
      </c>
      <c r="BF15" s="240" t="e">
        <f>BE15/$F$11</f>
        <v>#DIV/0!</v>
      </c>
      <c r="BG15" s="243">
        <f>SUM('6º básico A'!CV60,'6º básico B'!CV60,'6º básico C'!CV60)</f>
        <v>0</v>
      </c>
      <c r="BH15" s="240" t="e">
        <f>BG15/$F$11</f>
        <v>#DIV/0!</v>
      </c>
      <c r="BI15" s="330">
        <f>BC15</f>
        <v>0</v>
      </c>
      <c r="BJ15" s="241" t="e">
        <f>BI15/$F$11</f>
        <v>#DIV/0!</v>
      </c>
    </row>
    <row r="16" spans="2:62" ht="24" customHeight="1" thickBot="1" x14ac:dyDescent="0.25">
      <c r="B16" s="524" t="s">
        <v>116</v>
      </c>
      <c r="C16" s="525"/>
      <c r="D16" s="525"/>
      <c r="E16" s="525"/>
      <c r="F16" s="525"/>
      <c r="G16" s="525"/>
      <c r="H16" s="525"/>
      <c r="I16" s="525"/>
      <c r="J16" s="525"/>
      <c r="K16" s="526"/>
      <c r="L16" s="216"/>
      <c r="M16" s="114"/>
      <c r="N16" s="114"/>
      <c r="O16" s="114"/>
      <c r="P16" s="114"/>
      <c r="Q16" s="114"/>
      <c r="R16" s="114"/>
      <c r="S16" s="38"/>
      <c r="T16" s="38"/>
      <c r="U16" s="38"/>
      <c r="AE16" s="226">
        <v>9</v>
      </c>
      <c r="AF16" s="228" t="e">
        <f>AVERAGE('6º básico A'!V118,'6º básico B'!V118,'6º básico C'!V118)</f>
        <v>#DIV/0!</v>
      </c>
      <c r="AU16" s="33"/>
    </row>
    <row r="17" spans="2:43" ht="18" customHeight="1" thickBot="1" x14ac:dyDescent="0.3">
      <c r="B17" s="244" t="s">
        <v>2</v>
      </c>
      <c r="C17" s="553" t="s">
        <v>12</v>
      </c>
      <c r="D17" s="553"/>
      <c r="E17" s="553"/>
      <c r="F17" s="553"/>
      <c r="G17" s="553"/>
      <c r="H17" s="553"/>
      <c r="I17" s="553"/>
      <c r="J17" s="553"/>
      <c r="K17" s="245" t="s">
        <v>96</v>
      </c>
      <c r="U17" s="38"/>
      <c r="AE17" s="226">
        <v>10</v>
      </c>
      <c r="AF17" s="228" t="e">
        <f>AVERAGE('6º básico A'!X118,'6º básico B'!X118,'6º básico C'!X118)</f>
        <v>#DIV/0!</v>
      </c>
      <c r="AN17" s="46"/>
      <c r="AO17" s="46"/>
      <c r="AP17" s="46"/>
      <c r="AQ17" s="46"/>
    </row>
    <row r="18" spans="2:43" ht="32.25" customHeight="1" x14ac:dyDescent="0.2">
      <c r="B18" s="308" t="s">
        <v>118</v>
      </c>
      <c r="C18" s="554" t="s">
        <v>48</v>
      </c>
      <c r="D18" s="555"/>
      <c r="E18" s="555"/>
      <c r="F18" s="555"/>
      <c r="G18" s="555"/>
      <c r="H18" s="555"/>
      <c r="I18" s="555"/>
      <c r="J18" s="556"/>
      <c r="K18" s="246" t="e">
        <f>AVERAGE('6º básico A'!F120,'6º básico B'!F120,'6º básico C'!F120)</f>
        <v>#DIV/0!</v>
      </c>
      <c r="L18" s="121"/>
      <c r="U18" s="38"/>
      <c r="AE18" s="226">
        <v>11</v>
      </c>
      <c r="AF18" s="228" t="e">
        <f>AVERAGE('6º básico A'!Z118,'6º básico B'!Z118,'6º básico C'!Z118)</f>
        <v>#DIV/0!</v>
      </c>
      <c r="AN18" s="46"/>
      <c r="AO18" s="46"/>
      <c r="AP18" s="46"/>
      <c r="AQ18" s="46"/>
    </row>
    <row r="19" spans="2:43" ht="32.25" customHeight="1" x14ac:dyDescent="0.2">
      <c r="B19" s="309" t="s">
        <v>119</v>
      </c>
      <c r="C19" s="557" t="s">
        <v>47</v>
      </c>
      <c r="D19" s="547"/>
      <c r="E19" s="547"/>
      <c r="F19" s="547"/>
      <c r="G19" s="547"/>
      <c r="H19" s="547"/>
      <c r="I19" s="547"/>
      <c r="J19" s="548"/>
      <c r="K19" s="248" t="e">
        <f>AVERAGE('6º básico A'!H120,'6º básico B'!H120,'6º básico C'!H120)</f>
        <v>#DIV/0!</v>
      </c>
      <c r="L19" s="121"/>
      <c r="U19" s="38"/>
      <c r="AE19" s="226">
        <v>12</v>
      </c>
      <c r="AF19" s="228" t="e">
        <f>AVERAGE('6º básico A'!AB118,'6º básico B'!AB118,'6º básico C'!AB118)</f>
        <v>#DIV/0!</v>
      </c>
      <c r="AN19" s="46"/>
      <c r="AO19" s="46"/>
      <c r="AP19" s="46"/>
      <c r="AQ19" s="46"/>
    </row>
    <row r="20" spans="2:43" ht="32.25" customHeight="1" x14ac:dyDescent="0.2">
      <c r="B20" s="247">
        <v>6</v>
      </c>
      <c r="C20" s="546" t="s">
        <v>49</v>
      </c>
      <c r="D20" s="547"/>
      <c r="E20" s="547"/>
      <c r="F20" s="547"/>
      <c r="G20" s="547"/>
      <c r="H20" s="547"/>
      <c r="I20" s="547"/>
      <c r="J20" s="548"/>
      <c r="K20" s="248" t="e">
        <f>AVERAGE('6º básico A'!J120,'6º básico B'!J120,'6º básico C'!J120)</f>
        <v>#DIV/0!</v>
      </c>
      <c r="L20" s="121"/>
      <c r="U20" s="38"/>
      <c r="AE20" s="226">
        <v>13</v>
      </c>
      <c r="AF20" s="228" t="e">
        <f>AVERAGE('6º básico A'!AD118,'6º básico B'!AD118,'6º básico C'!AD118)</f>
        <v>#DIV/0!</v>
      </c>
      <c r="AN20" s="46"/>
      <c r="AO20" s="46"/>
      <c r="AP20" s="46"/>
      <c r="AQ20" s="46"/>
    </row>
    <row r="21" spans="2:43" ht="32.25" customHeight="1" x14ac:dyDescent="0.2">
      <c r="B21" s="247">
        <v>7</v>
      </c>
      <c r="C21" s="546" t="s">
        <v>50</v>
      </c>
      <c r="D21" s="547"/>
      <c r="E21" s="547"/>
      <c r="F21" s="547"/>
      <c r="G21" s="547"/>
      <c r="H21" s="547"/>
      <c r="I21" s="547"/>
      <c r="J21" s="548"/>
      <c r="K21" s="248" t="e">
        <f>AVERAGE('6º básico A'!L120,'6º básico B'!L120,'6º básico C'!L120)</f>
        <v>#DIV/0!</v>
      </c>
      <c r="L21" s="121"/>
      <c r="U21" s="38"/>
      <c r="AE21" s="226">
        <v>14</v>
      </c>
      <c r="AF21" s="249" t="e">
        <f>AVERAGE('6º básico A'!AF118,'6º básico B'!AF118,'6º básico C'!AF118)</f>
        <v>#DIV/0!</v>
      </c>
      <c r="AN21" s="46"/>
      <c r="AO21" s="46"/>
      <c r="AP21" s="46"/>
      <c r="AQ21" s="46"/>
    </row>
    <row r="22" spans="2:43" ht="32.25" customHeight="1" x14ac:dyDescent="0.2">
      <c r="B22" s="247">
        <v>8</v>
      </c>
      <c r="C22" s="546" t="s">
        <v>51</v>
      </c>
      <c r="D22" s="547"/>
      <c r="E22" s="547"/>
      <c r="F22" s="547"/>
      <c r="G22" s="547"/>
      <c r="H22" s="547"/>
      <c r="I22" s="547"/>
      <c r="J22" s="548"/>
      <c r="K22" s="248" t="e">
        <f>AVERAGE('6º básico A'!N120,'6º básico B'!N120,'6º básico C'!N120)</f>
        <v>#DIV/0!</v>
      </c>
      <c r="L22" s="121"/>
      <c r="U22" s="38"/>
      <c r="AE22" s="226">
        <v>15</v>
      </c>
      <c r="AF22" s="249" t="e">
        <f>AVERAGE('6º básico A'!AH118,'6º básico B'!AH118,'6º básico C'!AH118)</f>
        <v>#DIV/0!</v>
      </c>
      <c r="AN22" s="46"/>
      <c r="AO22" s="46"/>
      <c r="AP22" s="46"/>
      <c r="AQ22" s="46"/>
    </row>
    <row r="23" spans="2:43" ht="32.25" customHeight="1" x14ac:dyDescent="0.2">
      <c r="B23" s="247">
        <v>9</v>
      </c>
      <c r="C23" s="546" t="s">
        <v>52</v>
      </c>
      <c r="D23" s="547"/>
      <c r="E23" s="547"/>
      <c r="F23" s="547"/>
      <c r="G23" s="547"/>
      <c r="H23" s="547"/>
      <c r="I23" s="547"/>
      <c r="J23" s="548"/>
      <c r="K23" s="248" t="e">
        <f>AVERAGE('6º básico A'!P120,'6º básico B'!P120,'6º básico C'!P120)</f>
        <v>#DIV/0!</v>
      </c>
      <c r="L23" s="121"/>
      <c r="U23" s="38"/>
      <c r="AE23" s="226">
        <v>16</v>
      </c>
      <c r="AF23" s="249" t="e">
        <f>AVERAGE('6º básico A'!AJ118,'6º básico B'!AJ118,'6º básico C'!AJ118)</f>
        <v>#DIV/0!</v>
      </c>
      <c r="AN23" s="47"/>
      <c r="AO23" s="47"/>
      <c r="AP23" s="47"/>
      <c r="AQ23" s="47"/>
    </row>
    <row r="24" spans="2:43" ht="32.25" customHeight="1" x14ac:dyDescent="0.2">
      <c r="B24" s="247">
        <v>10</v>
      </c>
      <c r="C24" s="546" t="s">
        <v>53</v>
      </c>
      <c r="D24" s="547"/>
      <c r="E24" s="547"/>
      <c r="F24" s="547"/>
      <c r="G24" s="547"/>
      <c r="H24" s="547"/>
      <c r="I24" s="547"/>
      <c r="J24" s="548"/>
      <c r="K24" s="248" t="e">
        <f>AVERAGE('6º básico A'!R120,'6º básico B'!R120,'6º básico C'!R120)</f>
        <v>#DIV/0!</v>
      </c>
      <c r="L24" s="121"/>
      <c r="U24" s="38"/>
      <c r="AE24" s="226">
        <v>17</v>
      </c>
      <c r="AF24" s="249" t="e">
        <f>AVERAGE('6º básico A'!AL118,'6º básico B'!AL118,'6º básico C'!AL118)</f>
        <v>#DIV/0!</v>
      </c>
      <c r="AN24" s="47"/>
      <c r="AO24" s="47"/>
      <c r="AP24" s="47"/>
      <c r="AQ24" s="47"/>
    </row>
    <row r="25" spans="2:43" ht="32.25" customHeight="1" x14ac:dyDescent="0.2">
      <c r="B25" s="309" t="s">
        <v>120</v>
      </c>
      <c r="C25" s="546" t="s">
        <v>54</v>
      </c>
      <c r="D25" s="547"/>
      <c r="E25" s="547"/>
      <c r="F25" s="547"/>
      <c r="G25" s="547"/>
      <c r="H25" s="547"/>
      <c r="I25" s="547"/>
      <c r="J25" s="548"/>
      <c r="K25" s="248" t="e">
        <f>AVERAGE('6º básico A'!T120,'6º básico B'!T120,'6º básico C'!T120)</f>
        <v>#DIV/0!</v>
      </c>
      <c r="L25" s="121"/>
      <c r="U25" s="38"/>
      <c r="AE25" s="226">
        <v>18</v>
      </c>
      <c r="AF25" s="249" t="e">
        <f>AVERAGE('6º básico A'!AN118,'6º básico B'!AN118,'6º básico C'!AN118)</f>
        <v>#DIV/0!</v>
      </c>
      <c r="AN25" s="47"/>
      <c r="AO25" s="47"/>
      <c r="AP25" s="47"/>
      <c r="AQ25" s="47"/>
    </row>
    <row r="26" spans="2:43" ht="33" customHeight="1" x14ac:dyDescent="0.2">
      <c r="B26" s="309" t="s">
        <v>121</v>
      </c>
      <c r="C26" s="546" t="s">
        <v>55</v>
      </c>
      <c r="D26" s="547"/>
      <c r="E26" s="547"/>
      <c r="F26" s="547"/>
      <c r="G26" s="547"/>
      <c r="H26" s="547"/>
      <c r="I26" s="547"/>
      <c r="J26" s="548"/>
      <c r="K26" s="250" t="e">
        <f>AVERAGE('6º básico A'!V120,'6º básico B'!V120,'6º básico C'!V120)</f>
        <v>#DIV/0!</v>
      </c>
      <c r="L26" s="251"/>
      <c r="M26" s="251"/>
      <c r="U26" s="38"/>
      <c r="AE26" s="226">
        <v>19</v>
      </c>
      <c r="AF26" s="249" t="e">
        <f>AVERAGE('6º básico A'!AP118,'6º básico B'!AP118,'6º básico C'!AP118)</f>
        <v>#DIV/0!</v>
      </c>
      <c r="AN26" s="47"/>
      <c r="AO26" s="47"/>
      <c r="AP26" s="47"/>
      <c r="AQ26" s="47"/>
    </row>
    <row r="27" spans="2:43" ht="33" customHeight="1" x14ac:dyDescent="0.2">
      <c r="B27" s="247">
        <v>14</v>
      </c>
      <c r="C27" s="546" t="s">
        <v>56</v>
      </c>
      <c r="D27" s="547"/>
      <c r="E27" s="547"/>
      <c r="F27" s="547"/>
      <c r="G27" s="547"/>
      <c r="H27" s="547"/>
      <c r="I27" s="547"/>
      <c r="J27" s="548"/>
      <c r="K27" s="250" t="e">
        <f>AVERAGE('6º básico A'!X120,'6º básico B'!X120,'6º básico C'!X120)</f>
        <v>#DIV/0!</v>
      </c>
      <c r="L27" s="251"/>
      <c r="M27" s="251"/>
      <c r="U27" s="38"/>
      <c r="AE27" s="226">
        <v>20</v>
      </c>
      <c r="AF27" s="249" t="e">
        <f>AVERAGE('6º básico A'!AR118,'6º básico B'!AR118,'6º básico C'!AR1189)</f>
        <v>#DIV/0!</v>
      </c>
      <c r="AN27" s="47"/>
      <c r="AO27" s="47"/>
      <c r="AP27" s="47"/>
      <c r="AQ27" s="47"/>
    </row>
    <row r="28" spans="2:43" ht="33" customHeight="1" x14ac:dyDescent="0.2">
      <c r="B28" s="247">
        <v>17</v>
      </c>
      <c r="C28" s="546" t="s">
        <v>57</v>
      </c>
      <c r="D28" s="547"/>
      <c r="E28" s="547"/>
      <c r="F28" s="547"/>
      <c r="G28" s="547"/>
      <c r="H28" s="547"/>
      <c r="I28" s="547"/>
      <c r="J28" s="548"/>
      <c r="K28" s="250" t="e">
        <f>AVERAGE('6º básico A'!Z120,'6º básico B'!Z120,'6º básico C'!Z120)</f>
        <v>#DIV/0!</v>
      </c>
      <c r="L28" s="251"/>
      <c r="M28" s="251"/>
      <c r="U28" s="38"/>
      <c r="AE28" s="226">
        <v>21</v>
      </c>
      <c r="AF28" s="249" t="e">
        <f>AVERAGE('6º básico A'!AT118,'6º básico B'!AT118,'6º básico C'!AT118)</f>
        <v>#DIV/0!</v>
      </c>
      <c r="AN28" s="47"/>
      <c r="AO28" s="47"/>
      <c r="AP28" s="47"/>
      <c r="AQ28" s="47"/>
    </row>
    <row r="29" spans="2:43" ht="33" customHeight="1" x14ac:dyDescent="0.2">
      <c r="B29" s="247">
        <v>20</v>
      </c>
      <c r="C29" s="546" t="s">
        <v>58</v>
      </c>
      <c r="D29" s="547"/>
      <c r="E29" s="547"/>
      <c r="F29" s="547"/>
      <c r="G29" s="547"/>
      <c r="H29" s="547"/>
      <c r="I29" s="547"/>
      <c r="J29" s="548"/>
      <c r="K29" s="250" t="e">
        <f>AVERAGE('6º básico A'!AB120,'6º básico B'!AB120,'6º básico C'!AB120)</f>
        <v>#DIV/0!</v>
      </c>
      <c r="L29" s="251"/>
      <c r="M29" s="251"/>
      <c r="U29" s="38"/>
      <c r="AE29" s="226">
        <v>22</v>
      </c>
      <c r="AF29" s="249" t="e">
        <f>AVERAGE('6º básico A'!AV118,'6º básico B'!AV118,'6º básico C'!AV118)</f>
        <v>#DIV/0!</v>
      </c>
      <c r="AN29" s="47"/>
      <c r="AO29" s="47"/>
      <c r="AP29" s="47"/>
      <c r="AQ29" s="47"/>
    </row>
    <row r="30" spans="2:43" ht="33" customHeight="1" x14ac:dyDescent="0.2">
      <c r="B30" s="247">
        <v>21</v>
      </c>
      <c r="C30" s="546" t="s">
        <v>59</v>
      </c>
      <c r="D30" s="547"/>
      <c r="E30" s="547"/>
      <c r="F30" s="547"/>
      <c r="G30" s="547"/>
      <c r="H30" s="547"/>
      <c r="I30" s="547"/>
      <c r="J30" s="548"/>
      <c r="K30" s="250" t="e">
        <f>AVERAGE('6º básico A'!AD120,'6º básico B'!AD120,'6º básico C'!AD120)</f>
        <v>#DIV/0!</v>
      </c>
      <c r="L30" s="251"/>
      <c r="M30" s="251"/>
      <c r="U30" s="38"/>
      <c r="AE30" s="226">
        <v>23</v>
      </c>
      <c r="AF30" s="249" t="e">
        <f>AVERAGE('6º básico A'!AX118,'6º básico B'!AX118,'6º básico C'!AX118)</f>
        <v>#DIV/0!</v>
      </c>
      <c r="AN30" s="47"/>
      <c r="AO30" s="47"/>
      <c r="AP30" s="47"/>
      <c r="AQ30" s="47"/>
    </row>
    <row r="31" spans="2:43" ht="33" customHeight="1" x14ac:dyDescent="0.2">
      <c r="B31" s="247">
        <v>23</v>
      </c>
      <c r="C31" s="546" t="s">
        <v>60</v>
      </c>
      <c r="D31" s="547"/>
      <c r="E31" s="547"/>
      <c r="F31" s="547"/>
      <c r="G31" s="547"/>
      <c r="H31" s="547"/>
      <c r="I31" s="547"/>
      <c r="J31" s="548"/>
      <c r="K31" s="250" t="e">
        <f>AVERAGE('6º básico A'!AF120,'6º básico B'!AF120,'6º básico C'!AF120)</f>
        <v>#DIV/0!</v>
      </c>
      <c r="L31" s="251"/>
      <c r="M31" s="251"/>
      <c r="U31" s="38"/>
      <c r="AE31" s="226">
        <v>24</v>
      </c>
      <c r="AF31" s="249" t="e">
        <f>AVERAGE('6º básico A'!AZ118,'6º básico B'!AZ118,'6º básico C'!AZ118)</f>
        <v>#DIV/0!</v>
      </c>
      <c r="AN31" s="47"/>
      <c r="AO31" s="47"/>
      <c r="AP31" s="47"/>
      <c r="AQ31" s="47"/>
    </row>
    <row r="32" spans="2:43" ht="33" customHeight="1" x14ac:dyDescent="0.2">
      <c r="B32" s="247">
        <v>24</v>
      </c>
      <c r="C32" s="546" t="s">
        <v>61</v>
      </c>
      <c r="D32" s="547"/>
      <c r="E32" s="547"/>
      <c r="F32" s="547"/>
      <c r="G32" s="547"/>
      <c r="H32" s="547"/>
      <c r="I32" s="547"/>
      <c r="J32" s="548"/>
      <c r="K32" s="250" t="e">
        <f>AVERAGE('6º básico A'!AH120,'6º básico B'!AH120,'6º básico C'!AH120)</f>
        <v>#DIV/0!</v>
      </c>
      <c r="L32" s="251"/>
      <c r="M32" s="251"/>
      <c r="U32" s="38"/>
      <c r="AE32" s="226">
        <v>25</v>
      </c>
      <c r="AF32" s="249" t="e">
        <f>AVERAGE('6º básico A'!BB118,'6º básico B'!BB118,'6º básico C'!BB118)</f>
        <v>#DIV/0!</v>
      </c>
      <c r="AN32" s="47"/>
      <c r="AO32" s="47"/>
      <c r="AP32" s="47"/>
      <c r="AQ32" s="47"/>
    </row>
    <row r="33" spans="2:43" ht="33" customHeight="1" x14ac:dyDescent="0.2">
      <c r="B33" s="247">
        <v>25</v>
      </c>
      <c r="C33" s="546" t="s">
        <v>62</v>
      </c>
      <c r="D33" s="547"/>
      <c r="E33" s="547"/>
      <c r="F33" s="547"/>
      <c r="G33" s="547"/>
      <c r="H33" s="547"/>
      <c r="I33" s="547"/>
      <c r="J33" s="548"/>
      <c r="K33" s="250" t="e">
        <f>AVERAGE('6º básico A'!AJ120,'6º básico B'!AJ120,'6º básico C'!AJ120)</f>
        <v>#DIV/0!</v>
      </c>
      <c r="L33" s="251"/>
      <c r="M33" s="251"/>
      <c r="U33" s="38"/>
      <c r="AE33" s="226">
        <v>26</v>
      </c>
      <c r="AF33" s="249" t="e">
        <f>AVERAGE('6º básico A'!BD118,'6º básico B'!BD118,'6º básico C'!BD118)</f>
        <v>#DIV/0!</v>
      </c>
      <c r="AN33" s="47"/>
      <c r="AO33" s="47"/>
      <c r="AP33" s="47"/>
      <c r="AQ33" s="47"/>
    </row>
    <row r="34" spans="2:43" ht="33" customHeight="1" x14ac:dyDescent="0.2">
      <c r="B34" s="247">
        <v>27</v>
      </c>
      <c r="C34" s="546" t="s">
        <v>63</v>
      </c>
      <c r="D34" s="547"/>
      <c r="E34" s="547"/>
      <c r="F34" s="547"/>
      <c r="G34" s="547"/>
      <c r="H34" s="547"/>
      <c r="I34" s="547"/>
      <c r="J34" s="548"/>
      <c r="K34" s="250" t="e">
        <f>AVERAGE('6º básico A'!AL120,'6º básico B'!AL120,'6º básico C'!AL120)</f>
        <v>#DIV/0!</v>
      </c>
      <c r="L34" s="251"/>
      <c r="M34" s="251"/>
      <c r="U34" s="38"/>
      <c r="AE34" s="226">
        <v>27</v>
      </c>
      <c r="AF34" s="249" t="e">
        <f>AVERAGE('6º básico A'!BF118,'6º básico B'!BF118,'6º básico C'!BF118)</f>
        <v>#DIV/0!</v>
      </c>
      <c r="AN34" s="47"/>
      <c r="AO34" s="47"/>
      <c r="AP34" s="47"/>
      <c r="AQ34" s="47"/>
    </row>
    <row r="35" spans="2:43" ht="33" customHeight="1" x14ac:dyDescent="0.2">
      <c r="B35" s="247">
        <v>28</v>
      </c>
      <c r="C35" s="546" t="s">
        <v>64</v>
      </c>
      <c r="D35" s="547"/>
      <c r="E35" s="547"/>
      <c r="F35" s="547"/>
      <c r="G35" s="547"/>
      <c r="H35" s="547"/>
      <c r="I35" s="547"/>
      <c r="J35" s="548"/>
      <c r="K35" s="250" t="e">
        <f>AVERAGE('6º básico A'!AN120,'6º básico B'!AN120,'6º básico C'!AN120)</f>
        <v>#DIV/0!</v>
      </c>
      <c r="L35" s="251"/>
      <c r="M35" s="251"/>
      <c r="U35" s="38"/>
      <c r="AE35" s="226">
        <v>28</v>
      </c>
      <c r="AF35" s="249" t="e">
        <f>AVERAGE('6º básico A'!BH118,'6º básico B'!BH118,'6º básico C'!BH118)</f>
        <v>#DIV/0!</v>
      </c>
      <c r="AN35" s="47"/>
      <c r="AO35" s="47"/>
      <c r="AP35" s="47"/>
      <c r="AQ35" s="47"/>
    </row>
    <row r="36" spans="2:43" ht="33" customHeight="1" x14ac:dyDescent="0.2">
      <c r="B36" s="247">
        <v>29</v>
      </c>
      <c r="C36" s="546" t="s">
        <v>65</v>
      </c>
      <c r="D36" s="547"/>
      <c r="E36" s="547"/>
      <c r="F36" s="547"/>
      <c r="G36" s="547"/>
      <c r="H36" s="547"/>
      <c r="I36" s="547"/>
      <c r="J36" s="548"/>
      <c r="K36" s="250" t="e">
        <f>AVERAGE('6º básico A'!AP120,'6º básico B'!AP120,'6º básico C'!AP120)</f>
        <v>#DIV/0!</v>
      </c>
      <c r="L36" s="251"/>
      <c r="M36" s="251"/>
      <c r="U36" s="38"/>
      <c r="AE36" s="226">
        <v>29</v>
      </c>
      <c r="AF36" s="249" t="e">
        <f>AVERAGE('6º básico A'!BJ118,'6º básico B'!BJ118,'6º básico C'!BJ118)</f>
        <v>#DIV/0!</v>
      </c>
      <c r="AN36" s="47"/>
      <c r="AO36" s="47"/>
      <c r="AP36" s="47"/>
      <c r="AQ36" s="47"/>
    </row>
    <row r="37" spans="2:43" ht="33" customHeight="1" x14ac:dyDescent="0.2">
      <c r="B37" s="247">
        <v>30</v>
      </c>
      <c r="C37" s="546" t="s">
        <v>66</v>
      </c>
      <c r="D37" s="547"/>
      <c r="E37" s="547"/>
      <c r="F37" s="547"/>
      <c r="G37" s="547"/>
      <c r="H37" s="547"/>
      <c r="I37" s="547"/>
      <c r="J37" s="548"/>
      <c r="K37" s="250" t="e">
        <f>AVERAGE('6º básico A'!AR120,'6º básico B'!AR120,'6º básico C'!AR120)</f>
        <v>#DIV/0!</v>
      </c>
      <c r="L37" s="251"/>
      <c r="M37" s="251"/>
      <c r="U37" s="38"/>
      <c r="AE37" s="226">
        <v>30</v>
      </c>
      <c r="AF37" s="249" t="e">
        <f>AVERAGE('6º básico A'!BL118,'6º básico B'!BL118,'6º básico C'!BL118)</f>
        <v>#DIV/0!</v>
      </c>
      <c r="AN37" s="47"/>
      <c r="AO37" s="47"/>
      <c r="AP37" s="47"/>
      <c r="AQ37" s="47"/>
    </row>
    <row r="38" spans="2:43" ht="33" customHeight="1" x14ac:dyDescent="0.2">
      <c r="B38" s="247">
        <v>33</v>
      </c>
      <c r="C38" s="546" t="s">
        <v>67</v>
      </c>
      <c r="D38" s="547"/>
      <c r="E38" s="547"/>
      <c r="F38" s="547"/>
      <c r="G38" s="547"/>
      <c r="H38" s="547"/>
      <c r="I38" s="547"/>
      <c r="J38" s="548"/>
      <c r="K38" s="250" t="e">
        <f>AVERAGE('6º básico A'!AT120,'6º básico B'!AT120,'6º básico C'!AT120)</f>
        <v>#DIV/0!</v>
      </c>
      <c r="L38" s="251"/>
      <c r="M38" s="251"/>
      <c r="U38" s="38"/>
      <c r="AE38" s="226">
        <v>31</v>
      </c>
      <c r="AF38" s="249" t="e">
        <f>AVERAGE('6º básico A'!BN118,'6º básico B'!BN118,'6º básico C'!BN118)</f>
        <v>#DIV/0!</v>
      </c>
      <c r="AN38" s="47"/>
      <c r="AO38" s="47"/>
      <c r="AP38" s="47"/>
      <c r="AQ38" s="47"/>
    </row>
    <row r="39" spans="2:43" ht="33" customHeight="1" x14ac:dyDescent="0.2">
      <c r="B39" s="309" t="s">
        <v>122</v>
      </c>
      <c r="C39" s="546" t="s">
        <v>68</v>
      </c>
      <c r="D39" s="547"/>
      <c r="E39" s="547"/>
      <c r="F39" s="547"/>
      <c r="G39" s="547"/>
      <c r="H39" s="547"/>
      <c r="I39" s="547"/>
      <c r="J39" s="548"/>
      <c r="K39" s="250" t="e">
        <f>AVERAGE('6º básico A'!AV120,'6º básico B'!AV120,'6º básico C'!AV120)</f>
        <v>#DIV/0!</v>
      </c>
      <c r="L39" s="251"/>
      <c r="M39" s="251"/>
      <c r="U39" s="38"/>
      <c r="AE39" s="226">
        <v>32</v>
      </c>
      <c r="AF39" s="249" t="e">
        <f>AVERAGE('6º básico A'!BP118,'6º básico B'!BP118,'6º básico C'!BP118)</f>
        <v>#DIV/0!</v>
      </c>
      <c r="AN39" s="47"/>
      <c r="AO39" s="47"/>
      <c r="AP39" s="47"/>
      <c r="AQ39" s="47"/>
    </row>
    <row r="40" spans="2:43" ht="33" customHeight="1" x14ac:dyDescent="0.2">
      <c r="B40" s="247">
        <v>35</v>
      </c>
      <c r="C40" s="546" t="s">
        <v>69</v>
      </c>
      <c r="D40" s="547"/>
      <c r="E40" s="547"/>
      <c r="F40" s="547"/>
      <c r="G40" s="547"/>
      <c r="H40" s="547"/>
      <c r="I40" s="547"/>
      <c r="J40" s="548"/>
      <c r="K40" s="250" t="e">
        <f>AVERAGE('6º básico A'!AX120,'6º básico B'!AX120,'6º básico C'!AX120)</f>
        <v>#DIV/0!</v>
      </c>
      <c r="L40" s="251"/>
      <c r="M40" s="251"/>
      <c r="U40" s="38"/>
      <c r="AE40" s="226">
        <v>33</v>
      </c>
      <c r="AF40" s="249" t="e">
        <f>AVERAGE('6º básico A'!BR118,'6º básico B'!BR118,'6º básico C'!BR118)</f>
        <v>#DIV/0!</v>
      </c>
      <c r="AN40" s="47"/>
      <c r="AO40" s="47"/>
      <c r="AP40" s="47"/>
      <c r="AQ40" s="47"/>
    </row>
    <row r="41" spans="2:43" ht="33" customHeight="1" x14ac:dyDescent="0.2">
      <c r="B41" s="247">
        <v>37</v>
      </c>
      <c r="C41" s="546" t="s">
        <v>70</v>
      </c>
      <c r="D41" s="547"/>
      <c r="E41" s="547"/>
      <c r="F41" s="547"/>
      <c r="G41" s="547"/>
      <c r="H41" s="547"/>
      <c r="I41" s="547"/>
      <c r="J41" s="548"/>
      <c r="K41" s="250" t="e">
        <f>AVERAGE('6º básico A'!AZ120,'6º básico B'!AZ120,'6º básico C'!AZ120)</f>
        <v>#DIV/0!</v>
      </c>
      <c r="L41" s="251"/>
      <c r="M41" s="251"/>
      <c r="U41" s="38"/>
      <c r="AE41" s="226">
        <v>34</v>
      </c>
      <c r="AF41" s="249" t="e">
        <f>AVERAGE('6º básico A'!BT118,'6º básico B'!BT118,'6º básico C'!BT118)</f>
        <v>#DIV/0!</v>
      </c>
      <c r="AN41" s="47"/>
      <c r="AO41" s="47"/>
      <c r="AP41" s="47"/>
      <c r="AQ41" s="47"/>
    </row>
    <row r="42" spans="2:43" ht="26.25" customHeight="1" x14ac:dyDescent="0.2">
      <c r="B42" s="247">
        <v>38</v>
      </c>
      <c r="C42" s="546" t="s">
        <v>71</v>
      </c>
      <c r="D42" s="547"/>
      <c r="E42" s="547"/>
      <c r="F42" s="547"/>
      <c r="G42" s="547"/>
      <c r="H42" s="547"/>
      <c r="I42" s="547"/>
      <c r="J42" s="548"/>
      <c r="K42" s="248" t="e">
        <f>AVERAGE('6º básico A'!BB120,'6º básico B'!BB120,'6º básico C'!BB120)</f>
        <v>#DIV/0!</v>
      </c>
      <c r="L42" s="121"/>
      <c r="U42" s="38"/>
      <c r="AE42" s="226">
        <v>35</v>
      </c>
      <c r="AF42" s="249" t="e">
        <f>AVERAGE('6º básico A'!BV118,'6º básico B'!BV118,'6º básico C'!BV118)</f>
        <v>#DIV/0!</v>
      </c>
      <c r="AN42" s="47"/>
      <c r="AO42" s="47"/>
      <c r="AP42" s="47"/>
      <c r="AQ42" s="47"/>
    </row>
    <row r="43" spans="2:43" ht="26.25" customHeight="1" x14ac:dyDescent="0.2">
      <c r="B43" s="247">
        <v>39</v>
      </c>
      <c r="C43" s="546" t="s">
        <v>72</v>
      </c>
      <c r="D43" s="547"/>
      <c r="E43" s="547"/>
      <c r="F43" s="547"/>
      <c r="G43" s="547"/>
      <c r="H43" s="547"/>
      <c r="I43" s="547"/>
      <c r="J43" s="548"/>
      <c r="K43" s="248" t="e">
        <f>AVERAGE('6º básico A'!BD120,'6º básico B'!BD120,'6º básico C'!BD120)</f>
        <v>#DIV/0!</v>
      </c>
      <c r="L43" s="121"/>
      <c r="U43" s="38"/>
      <c r="AE43" s="226">
        <v>36</v>
      </c>
      <c r="AF43" s="249" t="e">
        <f>AVERAGE('6º básico A'!BX118,'6º básico B'!BX118,'6º básico C'!BX118)</f>
        <v>#DIV/0!</v>
      </c>
      <c r="AN43" s="47"/>
      <c r="AO43" s="47"/>
      <c r="AP43" s="47"/>
      <c r="AQ43" s="47"/>
    </row>
    <row r="44" spans="2:43" ht="26.25" customHeight="1" thickBot="1" x14ac:dyDescent="0.25">
      <c r="B44" s="252">
        <v>40</v>
      </c>
      <c r="C44" s="539" t="s">
        <v>73</v>
      </c>
      <c r="D44" s="540"/>
      <c r="E44" s="540"/>
      <c r="F44" s="540"/>
      <c r="G44" s="540"/>
      <c r="H44" s="540"/>
      <c r="I44" s="540"/>
      <c r="J44" s="541"/>
      <c r="K44" s="253" t="e">
        <f>AVERAGE('6º básico A'!BF120,'6º básico B'!BF120,'6º básico C'!BF120)</f>
        <v>#DIV/0!</v>
      </c>
      <c r="L44" s="121"/>
      <c r="U44" s="38"/>
      <c r="AE44" s="226">
        <v>37</v>
      </c>
      <c r="AF44" s="249" t="e">
        <f>AVERAGE('6º básico A'!BZ118,'6º básico B'!BZ118,'6º básico C'!BZ118)</f>
        <v>#DIV/0!</v>
      </c>
      <c r="AN44" s="47"/>
      <c r="AO44" s="47"/>
      <c r="AP44" s="47"/>
      <c r="AQ44" s="47"/>
    </row>
    <row r="45" spans="2:43" ht="26.25" customHeight="1" x14ac:dyDescent="0.2">
      <c r="B45" s="254"/>
      <c r="C45" s="542"/>
      <c r="D45" s="542"/>
      <c r="E45" s="542"/>
      <c r="F45" s="542"/>
      <c r="G45" s="542"/>
      <c r="H45" s="542"/>
      <c r="I45" s="542"/>
      <c r="J45" s="542"/>
      <c r="K45" s="255"/>
      <c r="L45" s="121"/>
      <c r="U45" s="38"/>
      <c r="AE45" s="226">
        <v>38</v>
      </c>
      <c r="AF45" s="249" t="e">
        <f>AVERAGE('6º básico A'!CB118,'6º básico B'!CB118,'6º básico C'!CB118)</f>
        <v>#DIV/0!</v>
      </c>
      <c r="AN45" s="47"/>
      <c r="AO45" s="47"/>
      <c r="AP45" s="47"/>
      <c r="AQ45" s="47"/>
    </row>
    <row r="46" spans="2:43" ht="26.25" customHeight="1" x14ac:dyDescent="0.2">
      <c r="B46" s="254"/>
      <c r="C46" s="542"/>
      <c r="D46" s="542"/>
      <c r="E46" s="542"/>
      <c r="F46" s="542"/>
      <c r="G46" s="542"/>
      <c r="H46" s="542"/>
      <c r="I46" s="542"/>
      <c r="J46" s="542"/>
      <c r="K46" s="255"/>
      <c r="L46" s="121"/>
      <c r="U46" s="38"/>
      <c r="AE46" s="226">
        <v>39</v>
      </c>
      <c r="AF46" s="249" t="e">
        <f>AVERAGE('6º básico A'!CD118,'6º básico B'!CD118,'6º básico C'!CD118)</f>
        <v>#DIV/0!</v>
      </c>
      <c r="AN46" s="47"/>
      <c r="AO46" s="47"/>
      <c r="AP46" s="47"/>
      <c r="AQ46" s="47"/>
    </row>
    <row r="47" spans="2:43" ht="26.25" customHeight="1" x14ac:dyDescent="0.2">
      <c r="B47" s="254"/>
      <c r="C47" s="542"/>
      <c r="D47" s="542"/>
      <c r="E47" s="542"/>
      <c r="F47" s="542"/>
      <c r="G47" s="542"/>
      <c r="H47" s="542"/>
      <c r="I47" s="542"/>
      <c r="J47" s="542"/>
      <c r="K47" s="255"/>
      <c r="L47" s="121"/>
      <c r="U47" s="38"/>
      <c r="AE47" s="226">
        <v>40</v>
      </c>
      <c r="AF47" s="249" t="e">
        <f>AVERAGE('6º básico A'!CF118,'6º básico B'!CF118,'6º básico C'!CF118)</f>
        <v>#DIV/0!</v>
      </c>
      <c r="AN47" s="37"/>
      <c r="AO47" s="37"/>
      <c r="AP47" s="37"/>
      <c r="AQ47" s="37"/>
    </row>
    <row r="48" spans="2:43" ht="46.5" customHeight="1" x14ac:dyDescent="0.2">
      <c r="B48" s="254"/>
      <c r="C48" s="256"/>
      <c r="D48" s="256"/>
      <c r="E48" s="256"/>
      <c r="F48" s="256"/>
      <c r="G48" s="256"/>
      <c r="H48" s="256"/>
      <c r="I48" s="256"/>
      <c r="J48" s="256"/>
      <c r="K48" s="257"/>
      <c r="L48" s="121"/>
      <c r="U48" s="38"/>
      <c r="AN48" s="37"/>
      <c r="AO48" s="37"/>
      <c r="AP48" s="37"/>
      <c r="AQ48" s="37"/>
    </row>
    <row r="49" spans="1:44" ht="102" customHeight="1" x14ac:dyDescent="0.2">
      <c r="B49" s="258"/>
      <c r="C49" s="15"/>
      <c r="H49" s="56"/>
      <c r="I49" s="56"/>
      <c r="J49" s="56"/>
      <c r="K49" s="259"/>
      <c r="U49" s="38"/>
      <c r="AN49" s="37"/>
      <c r="AO49" s="37"/>
      <c r="AP49" s="37"/>
      <c r="AQ49" s="37"/>
    </row>
    <row r="50" spans="1:44" ht="30" customHeight="1" thickBot="1" x14ac:dyDescent="0.25">
      <c r="B50" s="258"/>
      <c r="C50" s="15"/>
      <c r="H50" s="56"/>
      <c r="I50" s="56"/>
      <c r="J50" s="56"/>
      <c r="K50" s="259"/>
      <c r="U50" s="38"/>
      <c r="AG50" s="260" t="s">
        <v>103</v>
      </c>
      <c r="AH50" s="260" t="s">
        <v>104</v>
      </c>
      <c r="AI50" s="260" t="s">
        <v>105</v>
      </c>
      <c r="AN50" s="37"/>
      <c r="AO50" s="37"/>
      <c r="AP50" s="37"/>
      <c r="AQ50" s="37"/>
    </row>
    <row r="51" spans="1:44" s="221" customFormat="1" ht="30" customHeight="1" thickBot="1" x14ac:dyDescent="0.25">
      <c r="A51" s="261"/>
      <c r="C51" s="543" t="s">
        <v>106</v>
      </c>
      <c r="D51" s="544"/>
      <c r="E51" s="545"/>
      <c r="H51" s="262"/>
      <c r="I51" s="262"/>
      <c r="J51" s="262"/>
      <c r="K51" s="263"/>
      <c r="L51" s="261"/>
      <c r="U51" s="264"/>
      <c r="W51" s="265"/>
      <c r="X51" s="265"/>
      <c r="Y51" s="265"/>
      <c r="Z51" s="265"/>
      <c r="AA51" s="265"/>
      <c r="AB51" s="265"/>
      <c r="AC51" s="265"/>
      <c r="AD51" s="265"/>
      <c r="AE51" s="265"/>
      <c r="AF51" s="266"/>
      <c r="AG51" s="533" t="s">
        <v>38</v>
      </c>
      <c r="AH51" s="518" t="s">
        <v>36</v>
      </c>
      <c r="AI51" s="521" t="s">
        <v>37</v>
      </c>
      <c r="AJ51" s="265"/>
      <c r="AK51" s="265"/>
      <c r="AL51" s="265"/>
      <c r="AM51" s="265"/>
      <c r="AN51" s="267"/>
      <c r="AO51" s="267"/>
      <c r="AP51" s="267"/>
      <c r="AQ51" s="267"/>
    </row>
    <row r="52" spans="1:44" s="221" customFormat="1" ht="63" customHeight="1" thickBot="1" x14ac:dyDescent="0.25">
      <c r="A52" s="261"/>
      <c r="B52" s="268" t="s">
        <v>107</v>
      </c>
      <c r="C52" s="269" t="s">
        <v>108</v>
      </c>
      <c r="D52" s="269" t="s">
        <v>109</v>
      </c>
      <c r="E52" s="270" t="s">
        <v>110</v>
      </c>
      <c r="H52" s="262"/>
      <c r="I52" s="262"/>
      <c r="J52" s="262"/>
      <c r="K52" s="263"/>
      <c r="L52" s="261"/>
      <c r="U52" s="264"/>
      <c r="W52" s="265"/>
      <c r="X52" s="265"/>
      <c r="Y52" s="265"/>
      <c r="Z52" s="265"/>
      <c r="AA52" s="265"/>
      <c r="AB52" s="265"/>
      <c r="AC52" s="265"/>
      <c r="AD52" s="265"/>
      <c r="AE52" s="265"/>
      <c r="AF52" s="266"/>
      <c r="AG52" s="534"/>
      <c r="AH52" s="519"/>
      <c r="AI52" s="522"/>
      <c r="AJ52" s="265"/>
      <c r="AK52" s="265"/>
      <c r="AL52" s="265"/>
      <c r="AM52" s="265"/>
      <c r="AN52" s="267"/>
      <c r="AO52" s="267"/>
      <c r="AP52" s="267"/>
      <c r="AQ52" s="267"/>
    </row>
    <row r="53" spans="1:44" s="221" customFormat="1" ht="30" customHeight="1" thickBot="1" x14ac:dyDescent="0.25">
      <c r="A53" s="261"/>
      <c r="B53" s="310" t="s">
        <v>123</v>
      </c>
      <c r="C53" s="271" t="e">
        <f>'6º básico A'!$CI$118*0.01</f>
        <v>#DIV/0!</v>
      </c>
      <c r="D53" s="272" t="e">
        <f>'6º básico A'!$CJ$118</f>
        <v>#DIV/0!</v>
      </c>
      <c r="E53" s="273" t="e">
        <f>SQRT('6º básico A'!$CO$69/'6º básico A'!$CO$70)</f>
        <v>#DIV/0!</v>
      </c>
      <c r="H53" s="262"/>
      <c r="I53" s="262"/>
      <c r="J53" s="262"/>
      <c r="K53" s="263"/>
      <c r="L53" s="261"/>
      <c r="U53" s="264"/>
      <c r="W53" s="265"/>
      <c r="X53" s="265"/>
      <c r="Y53" s="265"/>
      <c r="Z53" s="265"/>
      <c r="AA53" s="265"/>
      <c r="AB53" s="265"/>
      <c r="AC53" s="265"/>
      <c r="AD53" s="265"/>
      <c r="AE53" s="265"/>
      <c r="AF53" s="266"/>
      <c r="AG53" s="534"/>
      <c r="AH53" s="519"/>
      <c r="AI53" s="522"/>
      <c r="AJ53" s="265"/>
      <c r="AK53" s="265"/>
      <c r="AL53" s="265"/>
      <c r="AM53" s="265"/>
      <c r="AN53" s="267"/>
      <c r="AO53" s="267"/>
      <c r="AP53" s="267"/>
      <c r="AQ53" s="267"/>
    </row>
    <row r="54" spans="1:44" s="221" customFormat="1" ht="30" customHeight="1" thickBot="1" x14ac:dyDescent="0.25">
      <c r="A54" s="261"/>
      <c r="B54" s="311" t="s">
        <v>124</v>
      </c>
      <c r="C54" s="271" t="e">
        <f>'6º básico B'!$CI$118*0.01</f>
        <v>#DIV/0!</v>
      </c>
      <c r="D54" s="272" t="e">
        <f>'6º básico B'!$CJ$118</f>
        <v>#DIV/0!</v>
      </c>
      <c r="E54" s="273" t="e">
        <f>SQRT('6º básico B'!$CO$69/'6º básico B'!$CO$70)</f>
        <v>#DIV/0!</v>
      </c>
      <c r="H54" s="262"/>
      <c r="I54" s="262"/>
      <c r="J54" s="262"/>
      <c r="K54" s="263"/>
      <c r="L54" s="261"/>
      <c r="U54" s="264"/>
      <c r="W54" s="265"/>
      <c r="X54" s="265"/>
      <c r="Y54" s="265"/>
      <c r="Z54" s="265"/>
      <c r="AA54" s="265"/>
      <c r="AB54" s="265"/>
      <c r="AC54" s="265"/>
      <c r="AD54" s="265"/>
      <c r="AE54" s="265"/>
      <c r="AF54" s="266"/>
      <c r="AG54" s="535"/>
      <c r="AH54" s="520"/>
      <c r="AI54" s="523"/>
      <c r="AJ54" s="265"/>
      <c r="AK54" s="265"/>
      <c r="AL54" s="265"/>
      <c r="AM54" s="265"/>
      <c r="AN54" s="267"/>
      <c r="AO54" s="267"/>
      <c r="AP54" s="267"/>
      <c r="AQ54" s="267"/>
    </row>
    <row r="55" spans="1:44" ht="30" customHeight="1" thickBot="1" x14ac:dyDescent="0.25">
      <c r="B55" s="312" t="s">
        <v>125</v>
      </c>
      <c r="C55" s="271" t="e">
        <f>'6º básico C'!$CI$118*0.01</f>
        <v>#DIV/0!</v>
      </c>
      <c r="D55" s="272" t="e">
        <f>'6º básico C'!$CJ$118</f>
        <v>#DIV/0!</v>
      </c>
      <c r="E55" s="273" t="e">
        <f>SQRT('6º básico C'!$CO$69/'6º básico C'!$CO$70)</f>
        <v>#DIV/0!</v>
      </c>
      <c r="F55" s="221"/>
      <c r="H55" s="56"/>
      <c r="I55" s="56"/>
      <c r="J55" s="56"/>
      <c r="K55" s="259"/>
      <c r="U55" s="38"/>
      <c r="AG55" s="274">
        <f>SUM('6º básico A'!DC88,'6º básico B'!DC88,'6º básico C'!DC88)</f>
        <v>0</v>
      </c>
      <c r="AH55" s="275">
        <f>SUM('6º básico A'!DD88,'6º básico B'!DD88,'6º básico C'!DD88)</f>
        <v>0</v>
      </c>
      <c r="AI55" s="276">
        <f>SUM('6º básico A'!DE88,'6º básico B'!DE88,'6º básico C'!DE88)</f>
        <v>0</v>
      </c>
      <c r="AJ55" s="277">
        <f>SUM(AG55,AH55,AI55)</f>
        <v>0</v>
      </c>
      <c r="AN55" s="37"/>
      <c r="AO55" s="37"/>
      <c r="AP55" s="37"/>
      <c r="AQ55" s="37"/>
    </row>
    <row r="56" spans="1:44" ht="36" customHeight="1" thickBot="1" x14ac:dyDescent="0.25">
      <c r="B56" s="278" t="s">
        <v>96</v>
      </c>
      <c r="C56" s="279" t="e">
        <f>AVERAGEIF(C53:C55,"&gt;0")</f>
        <v>#DIV/0!</v>
      </c>
      <c r="D56" s="280" t="e">
        <f>AVERAGEIF(D53:D55,"&gt;0")</f>
        <v>#DIV/0!</v>
      </c>
      <c r="H56" s="56"/>
      <c r="I56" s="56"/>
      <c r="J56" s="56"/>
      <c r="K56" s="259"/>
      <c r="L56" s="259"/>
      <c r="M56" s="56"/>
      <c r="N56" s="38"/>
      <c r="O56" s="38"/>
      <c r="P56" s="38"/>
      <c r="Q56" s="38"/>
      <c r="R56" s="38"/>
      <c r="S56" s="38"/>
      <c r="T56" s="38"/>
      <c r="U56" s="38"/>
      <c r="V56" s="38"/>
      <c r="W56" s="48"/>
      <c r="X56" s="48"/>
      <c r="Y56" s="48"/>
      <c r="AG56" s="281" t="e">
        <f>AG55*1/$AJ$55</f>
        <v>#DIV/0!</v>
      </c>
      <c r="AH56" s="282" t="e">
        <f>AH55*1/$AJ$55</f>
        <v>#DIV/0!</v>
      </c>
      <c r="AI56" s="283" t="e">
        <f>AI55*1/$AJ$55</f>
        <v>#DIV/0!</v>
      </c>
    </row>
    <row r="57" spans="1:44" ht="21" customHeight="1" x14ac:dyDescent="0.2">
      <c r="B57" s="254"/>
      <c r="L57" s="259"/>
      <c r="M57" s="56"/>
      <c r="N57" s="38"/>
      <c r="O57" s="38"/>
      <c r="P57" s="38"/>
      <c r="Q57" s="38"/>
      <c r="R57" s="38"/>
      <c r="S57" s="38"/>
      <c r="T57" s="38"/>
      <c r="U57" s="38"/>
      <c r="V57" s="38"/>
      <c r="W57" s="48"/>
      <c r="X57" s="48"/>
      <c r="Y57" s="48"/>
      <c r="AG57" s="217"/>
      <c r="AH57" s="217"/>
      <c r="AI57" s="217"/>
    </row>
    <row r="58" spans="1:44" ht="37.5" customHeight="1" thickBot="1" x14ac:dyDescent="0.25">
      <c r="L58" s="259"/>
      <c r="M58" s="56"/>
      <c r="S58" s="38"/>
      <c r="AG58" s="217"/>
      <c r="AH58" s="217"/>
      <c r="AI58" s="217"/>
    </row>
    <row r="59" spans="1:44" ht="18.75" customHeight="1" thickBot="1" x14ac:dyDescent="0.25">
      <c r="B59" s="524" t="s">
        <v>115</v>
      </c>
      <c r="C59" s="525"/>
      <c r="D59" s="525"/>
      <c r="E59" s="525"/>
      <c r="F59" s="525"/>
      <c r="G59" s="525"/>
      <c r="H59" s="525"/>
      <c r="I59" s="525"/>
      <c r="J59" s="525"/>
      <c r="K59" s="526"/>
      <c r="L59" s="284"/>
      <c r="M59" s="56"/>
      <c r="S59" s="38"/>
      <c r="AG59" s="217"/>
      <c r="AH59" s="217"/>
      <c r="AI59" s="217"/>
    </row>
    <row r="60" spans="1:44" ht="18.75" customHeight="1" thickBot="1" x14ac:dyDescent="0.3">
      <c r="B60" s="244" t="s">
        <v>2</v>
      </c>
      <c r="C60" s="527" t="s">
        <v>40</v>
      </c>
      <c r="D60" s="528"/>
      <c r="E60" s="528"/>
      <c r="F60" s="528"/>
      <c r="G60" s="528"/>
      <c r="H60" s="528"/>
      <c r="I60" s="528"/>
      <c r="J60" s="529"/>
      <c r="K60" s="285" t="s">
        <v>96</v>
      </c>
      <c r="L60" s="284"/>
      <c r="M60" s="56"/>
      <c r="S60" s="38"/>
      <c r="AG60" s="217"/>
      <c r="AH60" s="217"/>
      <c r="AI60" s="217"/>
    </row>
    <row r="61" spans="1:44" ht="24.75" customHeight="1" x14ac:dyDescent="0.2">
      <c r="B61" s="308" t="s">
        <v>126</v>
      </c>
      <c r="C61" s="530" t="s">
        <v>111</v>
      </c>
      <c r="D61" s="531"/>
      <c r="E61" s="531"/>
      <c r="F61" s="531"/>
      <c r="G61" s="531"/>
      <c r="H61" s="531"/>
      <c r="I61" s="531"/>
      <c r="J61" s="532"/>
      <c r="K61" s="286" t="e">
        <f>AVERAGE('6º básico A'!AT118,'6º básico A'!AX118,'6º básico B'!AT118,'6º básico B'!AX118,'6º básico C'!AT118,'6º básico C'!AX118)</f>
        <v>#DIV/0!</v>
      </c>
      <c r="L61" s="259"/>
      <c r="M61" s="56"/>
      <c r="S61" s="15"/>
      <c r="T61" s="15"/>
      <c r="U61" s="15"/>
      <c r="V61" s="15"/>
      <c r="W61" s="15"/>
      <c r="AG61" s="217"/>
      <c r="AH61" s="217"/>
      <c r="AI61" s="217"/>
      <c r="AN61" s="15"/>
      <c r="AO61" s="15"/>
      <c r="AP61" s="15"/>
      <c r="AQ61" s="15"/>
    </row>
    <row r="62" spans="1:44" ht="24.75" customHeight="1" x14ac:dyDescent="0.2">
      <c r="B62" s="287">
        <v>40</v>
      </c>
      <c r="C62" s="536" t="s">
        <v>112</v>
      </c>
      <c r="D62" s="537"/>
      <c r="E62" s="537"/>
      <c r="F62" s="537"/>
      <c r="G62" s="537"/>
      <c r="H62" s="537"/>
      <c r="I62" s="537"/>
      <c r="J62" s="538"/>
      <c r="K62" s="286" t="e">
        <f>AVERAGE('6º básico A'!CF118,'6º básico B'!CF118,'6º básico C'!CF118)</f>
        <v>#DIV/0!</v>
      </c>
      <c r="L62" s="259"/>
      <c r="M62" s="56"/>
      <c r="S62" s="15"/>
      <c r="T62" s="15"/>
      <c r="U62" s="15"/>
      <c r="V62" s="15"/>
      <c r="W62" s="15"/>
      <c r="AG62" s="217"/>
      <c r="AH62" s="217"/>
      <c r="AI62" s="217"/>
      <c r="AN62" s="15"/>
      <c r="AO62" s="15"/>
      <c r="AP62" s="15"/>
      <c r="AQ62" s="15"/>
    </row>
    <row r="63" spans="1:44" ht="39" customHeight="1" x14ac:dyDescent="0.2">
      <c r="B63" s="309" t="s">
        <v>127</v>
      </c>
      <c r="C63" s="506" t="s">
        <v>78</v>
      </c>
      <c r="D63" s="507"/>
      <c r="E63" s="507"/>
      <c r="F63" s="507"/>
      <c r="G63" s="507"/>
      <c r="H63" s="507"/>
      <c r="I63" s="507"/>
      <c r="J63" s="508"/>
      <c r="K63" s="288" t="e">
        <f>AVERAGE('6º básico A'!R118,'6º básico A'!X118,'6º básico A'!Z118,'6º básico A'!AD118:AF118,'6º básico A'!AL118,'6º básico A'!BF118,'6º básico A'!BJ118,'6º básico A'!BP118,'6º básico A'!CB118,'6º básico B'!R118,'6º básico B'!X118,'6º básico B'!Z118,'6º básico B'!AD118:AF118,'6º básico B'!AL118,'6º básico B'!BF118,'6º básico B'!BJ118,'6º básico B'!BP118,'6º básico B'!CB118,'6º básico C'!R118,'6º básico C'!X118,'6º básico C'!Z118,'6º básico C'!AD118:AF118,'6º básico C'!AL118,'6º básico C'!BF118,'6º básico C'!BJ118,'6º básico C'!BP118,'6º básico C'!CB118)</f>
        <v>#DIV/0!</v>
      </c>
      <c r="L63" s="259"/>
      <c r="M63" s="56"/>
      <c r="S63" s="38"/>
      <c r="T63" s="38"/>
      <c r="U63" s="38"/>
      <c r="AG63" s="49"/>
      <c r="AH63" s="49"/>
      <c r="AI63" s="49"/>
      <c r="AN63" s="49"/>
      <c r="AQ63" s="48"/>
      <c r="AR63" s="38"/>
    </row>
    <row r="64" spans="1:44" ht="76.5" customHeight="1" x14ac:dyDescent="0.2">
      <c r="B64" s="309" t="s">
        <v>128</v>
      </c>
      <c r="C64" s="509" t="s">
        <v>80</v>
      </c>
      <c r="D64" s="510"/>
      <c r="E64" s="510"/>
      <c r="F64" s="510"/>
      <c r="G64" s="510"/>
      <c r="H64" s="510"/>
      <c r="I64" s="510"/>
      <c r="J64" s="511"/>
      <c r="K64" s="288" t="e">
        <f>AVERAGE(L64:N64)</f>
        <v>#DIV/0!</v>
      </c>
      <c r="L64" s="324" t="e">
        <f>AVERAGE('6º básico A'!F118:P118,'6º básico A'!T118:V118,'6º básico A'!AB118,'6º básico A'!AH118:AJ118,'6º básico A'!AN118:AR118,'6º básico A'!AV118,'6º básico A'!AZ118:BD118,'6º básico A'!BH118,'6º básico A'!BL118:BN118,'6º básico A'!BR118:BZ118,'6º básico A'!CD118)</f>
        <v>#DIV/0!</v>
      </c>
      <c r="M64" s="324" t="e">
        <f>AVERAGE('6º básico B'!F118:P118,'6º básico B'!T118:V118,'6º básico B'!AB118,'6º básico B'!AH118:AJ118,'6º básico B'!AN118:AR118,'6º básico B'!AV118,'6º básico B'!AZ118:BD118,'6º básico B'!BH118,'6º básico B'!BL118:BN118,'6º básico B'!BR118:BZ118,'6º básico B'!CD118)</f>
        <v>#DIV/0!</v>
      </c>
      <c r="N64" s="325" t="e">
        <f>AVERAGE('6º básico C'!F118:P118,'6º básico C'!T118:V118,'6º básico C'!AB118,'6º básico C'!AH118:AJ118,'6º básico C'!AN118:AR118,'6º básico C'!AV118,'6º básico C'!AZ118:BD118,'6º básico C'!BH118,'6º básico C'!BL118:BN118,'6º básico C'!BR118:BZ118,'6º básico C'!CD118)</f>
        <v>#DIV/0!</v>
      </c>
      <c r="S64" s="38"/>
      <c r="T64" s="38"/>
      <c r="U64" s="38"/>
      <c r="V64" s="38"/>
      <c r="W64" s="49"/>
      <c r="X64" s="289"/>
      <c r="Y64" s="49"/>
      <c r="Z64" s="289"/>
      <c r="AA64" s="49"/>
      <c r="AB64" s="289"/>
      <c r="AC64" s="289"/>
      <c r="AD64" s="289"/>
      <c r="AE64" s="49"/>
      <c r="AF64" s="290"/>
      <c r="AG64" s="83"/>
      <c r="AH64" s="83"/>
      <c r="AI64" s="83"/>
      <c r="AJ64" s="289"/>
      <c r="AK64" s="49"/>
      <c r="AL64" s="289"/>
      <c r="AM64" s="49"/>
      <c r="AN64" s="49"/>
      <c r="AO64" s="49"/>
      <c r="AP64" s="49"/>
      <c r="AQ64" s="49"/>
    </row>
    <row r="65" spans="2:60" ht="24.75" customHeight="1" thickBot="1" x14ac:dyDescent="0.25">
      <c r="B65" s="252">
        <v>40</v>
      </c>
      <c r="C65" s="512" t="s">
        <v>113</v>
      </c>
      <c r="D65" s="513"/>
      <c r="E65" s="513"/>
      <c r="F65" s="513"/>
      <c r="G65" s="513"/>
      <c r="H65" s="513"/>
      <c r="I65" s="513"/>
      <c r="J65" s="514"/>
      <c r="K65" s="291" t="e">
        <f>K62</f>
        <v>#DIV/0!</v>
      </c>
      <c r="L65" s="259"/>
      <c r="M65" s="56"/>
      <c r="S65" s="38"/>
      <c r="T65" s="38"/>
      <c r="U65" s="38"/>
      <c r="V65" s="38"/>
      <c r="W65" s="49"/>
      <c r="X65" s="289"/>
      <c r="Y65" s="49"/>
      <c r="Z65" s="289"/>
      <c r="AA65" s="49"/>
      <c r="AB65" s="289"/>
      <c r="AC65" s="289"/>
      <c r="AD65" s="289"/>
      <c r="AE65" s="49"/>
      <c r="AF65" s="290"/>
      <c r="AJ65" s="289"/>
      <c r="AK65" s="49"/>
      <c r="AL65" s="289"/>
      <c r="AM65" s="49"/>
      <c r="AN65" s="49"/>
      <c r="AO65" s="49"/>
      <c r="AP65" s="49"/>
      <c r="AQ65" s="49"/>
    </row>
    <row r="66" spans="2:60" ht="12.75" customHeight="1" x14ac:dyDescent="0.2">
      <c r="B66" s="15"/>
      <c r="C66" s="15"/>
      <c r="H66" s="56"/>
      <c r="I66" s="56"/>
      <c r="J66" s="56"/>
      <c r="K66" s="259"/>
      <c r="L66" s="259"/>
      <c r="M66" s="56"/>
      <c r="S66" s="38"/>
      <c r="T66" s="38"/>
      <c r="U66" s="38"/>
      <c r="V66" s="38"/>
      <c r="W66" s="49"/>
      <c r="X66" s="289"/>
      <c r="Y66" s="49"/>
      <c r="Z66" s="289"/>
      <c r="AA66" s="49"/>
      <c r="AB66" s="289"/>
      <c r="AC66" s="289"/>
      <c r="AD66" s="289"/>
      <c r="AE66" s="49"/>
      <c r="AF66" s="290"/>
      <c r="AJ66" s="289"/>
      <c r="AK66" s="49"/>
      <c r="AL66" s="289"/>
      <c r="AM66" s="49"/>
      <c r="AN66" s="49"/>
      <c r="AO66" s="49"/>
      <c r="AP66" s="49"/>
      <c r="AQ66" s="49"/>
    </row>
    <row r="67" spans="2:60" ht="12.75" customHeight="1" x14ac:dyDescent="0.2">
      <c r="B67" s="15"/>
      <c r="C67" s="15"/>
      <c r="H67" s="56"/>
      <c r="I67" s="56"/>
      <c r="J67" s="56"/>
      <c r="K67" s="259"/>
      <c r="L67" s="259"/>
      <c r="M67" s="56"/>
      <c r="S67" s="38"/>
      <c r="T67" s="38"/>
      <c r="U67" s="38"/>
      <c r="V67" s="38"/>
      <c r="W67" s="49"/>
      <c r="X67" s="289"/>
      <c r="Y67" s="49"/>
      <c r="Z67" s="289"/>
      <c r="AA67" s="49"/>
      <c r="AB67" s="289"/>
      <c r="AC67" s="289"/>
      <c r="AD67" s="289"/>
      <c r="AE67" s="49"/>
      <c r="AF67" s="290"/>
      <c r="AJ67" s="289"/>
      <c r="AK67" s="49"/>
      <c r="AL67" s="289"/>
      <c r="AM67" s="49"/>
      <c r="AN67" s="49"/>
      <c r="AO67" s="49"/>
      <c r="AP67" s="49"/>
      <c r="AQ67" s="49"/>
    </row>
    <row r="68" spans="2:60" ht="12.75" customHeight="1" x14ac:dyDescent="0.2">
      <c r="B68" s="15"/>
      <c r="C68" s="15"/>
      <c r="H68" s="56"/>
      <c r="I68" s="56"/>
      <c r="J68" s="56"/>
      <c r="K68" s="259"/>
      <c r="L68" s="259"/>
      <c r="M68" s="56"/>
      <c r="S68" s="38"/>
      <c r="T68" s="38"/>
      <c r="U68" s="38"/>
      <c r="V68" s="38"/>
      <c r="W68" s="49"/>
      <c r="X68" s="289"/>
      <c r="Y68" s="49"/>
      <c r="Z68" s="289"/>
      <c r="AA68" s="49"/>
      <c r="AB68" s="289"/>
      <c r="AC68" s="289"/>
      <c r="AD68" s="289"/>
      <c r="AE68" s="49"/>
      <c r="AF68" s="290"/>
      <c r="AJ68" s="289"/>
      <c r="AK68" s="49"/>
      <c r="AL68" s="289"/>
      <c r="AM68" s="49"/>
      <c r="AN68" s="49"/>
      <c r="AO68" s="49"/>
      <c r="AP68" s="49"/>
      <c r="AQ68" s="49"/>
    </row>
    <row r="69" spans="2:60" ht="12.75" customHeight="1" x14ac:dyDescent="0.2">
      <c r="L69" s="259"/>
      <c r="M69" s="56"/>
      <c r="S69" s="38"/>
      <c r="T69" s="38"/>
      <c r="U69" s="38"/>
      <c r="V69" s="38"/>
      <c r="W69" s="49"/>
      <c r="X69" s="289"/>
      <c r="Y69" s="49"/>
      <c r="Z69" s="289"/>
      <c r="AA69" s="49"/>
      <c r="AB69" s="289"/>
      <c r="AC69" s="289"/>
      <c r="AD69" s="289"/>
      <c r="AE69" s="49"/>
      <c r="AF69" s="290"/>
      <c r="AJ69" s="289"/>
      <c r="AK69" s="49"/>
      <c r="AL69" s="289"/>
      <c r="AM69" s="49"/>
      <c r="AN69" s="49"/>
      <c r="AO69" s="49"/>
      <c r="AP69" s="49"/>
      <c r="AQ69" s="49"/>
    </row>
    <row r="70" spans="2:60" ht="12.75" customHeight="1" x14ac:dyDescent="0.2">
      <c r="L70" s="259"/>
      <c r="M70" s="56"/>
      <c r="S70" s="38"/>
      <c r="T70" s="38"/>
      <c r="U70" s="38"/>
      <c r="V70" s="38"/>
      <c r="W70" s="49"/>
      <c r="X70" s="289"/>
      <c r="Y70" s="49"/>
      <c r="Z70" s="289"/>
      <c r="AA70" s="49"/>
      <c r="AB70" s="289"/>
      <c r="AC70" s="289"/>
      <c r="AD70" s="289"/>
      <c r="AE70" s="49"/>
      <c r="AF70" s="290"/>
      <c r="AJ70" s="289"/>
      <c r="AK70" s="49"/>
      <c r="AL70" s="289"/>
      <c r="AM70" s="49"/>
      <c r="AN70" s="49"/>
      <c r="AO70" s="49"/>
      <c r="AP70" s="49"/>
      <c r="AQ70" s="49"/>
    </row>
    <row r="71" spans="2:60" ht="12.75" customHeight="1" x14ac:dyDescent="0.2">
      <c r="L71" s="259"/>
      <c r="M71" s="56"/>
      <c r="S71" s="38"/>
      <c r="T71" s="38"/>
      <c r="U71" s="38"/>
      <c r="V71" s="38"/>
      <c r="W71" s="49"/>
      <c r="X71" s="289"/>
      <c r="Y71" s="49"/>
      <c r="Z71" s="289"/>
      <c r="AA71" s="49"/>
      <c r="AB71" s="289"/>
      <c r="AC71" s="289"/>
      <c r="AD71" s="289"/>
      <c r="AE71" s="49"/>
      <c r="AF71" s="290"/>
      <c r="AJ71" s="289"/>
      <c r="AK71" s="49"/>
      <c r="AL71" s="289"/>
      <c r="AM71" s="49"/>
      <c r="AN71" s="49"/>
      <c r="AO71" s="49"/>
      <c r="AP71" s="49"/>
      <c r="AQ71" s="49"/>
    </row>
    <row r="72" spans="2:60" ht="12.75" customHeight="1" x14ac:dyDescent="0.2">
      <c r="L72" s="259"/>
      <c r="M72" s="56"/>
      <c r="S72" s="38"/>
      <c r="T72" s="38"/>
      <c r="U72" s="38"/>
      <c r="V72" s="38"/>
      <c r="W72" s="49"/>
      <c r="X72" s="289"/>
      <c r="Y72" s="49"/>
      <c r="Z72" s="289"/>
      <c r="AA72" s="49"/>
      <c r="AB72" s="289"/>
      <c r="AC72" s="289"/>
      <c r="AD72" s="289"/>
      <c r="AE72" s="49"/>
      <c r="AF72" s="290"/>
      <c r="AJ72" s="289"/>
      <c r="AK72" s="49"/>
      <c r="AL72" s="289"/>
      <c r="AM72" s="49"/>
      <c r="AN72" s="49"/>
      <c r="AO72" s="49"/>
      <c r="AP72" s="49"/>
      <c r="AQ72" s="49"/>
      <c r="BG72" s="50"/>
      <c r="BH72" s="50"/>
    </row>
    <row r="73" spans="2:60" ht="12.75" customHeight="1" x14ac:dyDescent="0.2">
      <c r="L73" s="259"/>
      <c r="M73" s="56"/>
      <c r="S73" s="49"/>
      <c r="T73" s="292"/>
      <c r="U73" s="83"/>
      <c r="V73" s="49"/>
      <c r="W73" s="49"/>
      <c r="X73" s="289"/>
      <c r="Y73" s="49"/>
      <c r="BG73" s="50"/>
      <c r="BH73" s="50"/>
    </row>
    <row r="74" spans="2:60" ht="12.75" customHeight="1" x14ac:dyDescent="0.2">
      <c r="L74" s="259"/>
      <c r="M74" s="56"/>
      <c r="S74" s="49"/>
      <c r="T74" s="292"/>
      <c r="U74" s="83"/>
      <c r="V74" s="49"/>
      <c r="W74" s="49"/>
      <c r="X74" s="289"/>
      <c r="Y74" s="49"/>
      <c r="BG74" s="50"/>
      <c r="BH74" s="50"/>
    </row>
    <row r="75" spans="2:60" ht="12.75" customHeight="1" x14ac:dyDescent="0.2">
      <c r="B75" s="15"/>
      <c r="C75" s="15"/>
      <c r="H75" s="56"/>
      <c r="I75" s="56"/>
      <c r="J75" s="56"/>
      <c r="K75" s="259"/>
      <c r="L75" s="259"/>
      <c r="M75" s="56"/>
      <c r="S75" s="49"/>
      <c r="T75" s="292"/>
      <c r="U75" s="83"/>
      <c r="V75" s="49"/>
      <c r="W75" s="49"/>
      <c r="X75" s="289"/>
      <c r="Y75" s="49"/>
      <c r="BG75" s="50"/>
      <c r="BH75" s="50"/>
    </row>
    <row r="76" spans="2:60" ht="12.75" customHeight="1" x14ac:dyDescent="0.2">
      <c r="B76" s="15"/>
      <c r="C76" s="15"/>
      <c r="H76" s="56"/>
      <c r="I76" s="56"/>
      <c r="J76" s="56"/>
      <c r="K76" s="259"/>
      <c r="L76" s="259"/>
      <c r="M76" s="56"/>
      <c r="S76" s="38"/>
      <c r="V76" s="49"/>
      <c r="W76" s="49"/>
      <c r="X76" s="289"/>
      <c r="Y76" s="49"/>
      <c r="BG76" s="50"/>
      <c r="BH76" s="50"/>
    </row>
    <row r="77" spans="2:60" ht="12.75" customHeight="1" x14ac:dyDescent="0.2">
      <c r="B77" s="15"/>
      <c r="C77" s="15"/>
      <c r="H77" s="56"/>
      <c r="I77" s="56"/>
      <c r="J77" s="56"/>
      <c r="K77" s="259"/>
      <c r="L77" s="259"/>
      <c r="M77" s="56"/>
      <c r="S77" s="38"/>
      <c r="V77" s="49"/>
      <c r="W77" s="49"/>
      <c r="X77" s="289"/>
      <c r="Y77" s="49"/>
      <c r="BG77" s="50"/>
      <c r="BH77" s="50"/>
    </row>
    <row r="78" spans="2:60" ht="12.75" customHeight="1" x14ac:dyDescent="0.2">
      <c r="B78" s="15"/>
      <c r="C78" s="15"/>
      <c r="H78" s="56"/>
      <c r="I78" s="56"/>
      <c r="J78" s="56"/>
      <c r="K78" s="259"/>
      <c r="L78" s="259"/>
      <c r="M78" s="56"/>
      <c r="S78" s="38"/>
      <c r="T78" s="15"/>
      <c r="U78" s="15"/>
      <c r="V78" s="49"/>
      <c r="W78" s="49"/>
      <c r="X78" s="289"/>
      <c r="Y78" s="49"/>
      <c r="BG78" s="46"/>
      <c r="BH78" s="50"/>
    </row>
    <row r="79" spans="2:60" ht="12.75" customHeight="1" x14ac:dyDescent="0.2">
      <c r="B79" s="15"/>
      <c r="C79" s="15"/>
      <c r="H79" s="56"/>
      <c r="I79" s="56"/>
      <c r="J79" s="56"/>
      <c r="K79" s="259"/>
      <c r="L79" s="259"/>
      <c r="M79" s="56"/>
      <c r="S79" s="38"/>
      <c r="V79" s="49"/>
      <c r="W79" s="49"/>
      <c r="X79" s="289"/>
      <c r="Y79" s="49"/>
    </row>
    <row r="80" spans="2:60" ht="12.75" customHeight="1" x14ac:dyDescent="0.2">
      <c r="B80" s="15"/>
      <c r="C80" s="15"/>
      <c r="H80" s="56"/>
      <c r="I80" s="56"/>
      <c r="J80" s="56"/>
      <c r="K80" s="259"/>
      <c r="L80" s="259"/>
      <c r="M80" s="56"/>
      <c r="S80" s="38"/>
      <c r="V80" s="49"/>
      <c r="W80" s="49"/>
      <c r="X80" s="289"/>
      <c r="Y80" s="49"/>
    </row>
    <row r="81" spans="2:47" ht="12.75" customHeight="1" x14ac:dyDescent="0.2">
      <c r="B81" s="15"/>
      <c r="C81" s="15"/>
      <c r="H81" s="56"/>
      <c r="I81" s="56"/>
      <c r="J81" s="56"/>
      <c r="K81" s="259"/>
      <c r="L81" s="259"/>
      <c r="M81" s="56"/>
      <c r="S81" s="38"/>
      <c r="V81" s="49"/>
      <c r="W81" s="49"/>
      <c r="X81" s="289"/>
      <c r="Y81" s="49"/>
    </row>
    <row r="82" spans="2:47" ht="12.75" customHeight="1" x14ac:dyDescent="0.2">
      <c r="B82" s="15"/>
      <c r="C82" s="15"/>
      <c r="H82" s="56"/>
      <c r="I82" s="56"/>
      <c r="J82" s="56"/>
      <c r="K82" s="259"/>
      <c r="L82" s="259"/>
      <c r="M82" s="56"/>
      <c r="S82" s="38"/>
      <c r="V82" s="49"/>
      <c r="W82" s="49"/>
      <c r="X82" s="289"/>
      <c r="Y82" s="49"/>
      <c r="Z82" s="289"/>
      <c r="AA82" s="49"/>
      <c r="AB82" s="289"/>
      <c r="AC82" s="289"/>
      <c r="AD82" s="289"/>
      <c r="AE82" s="49"/>
      <c r="AF82" s="290"/>
      <c r="AG82" s="49"/>
      <c r="AH82" s="290"/>
      <c r="AI82" s="49"/>
      <c r="AJ82" s="289"/>
      <c r="AK82" s="49"/>
      <c r="AL82" s="289"/>
      <c r="AM82" s="49"/>
      <c r="AN82" s="49"/>
      <c r="AO82" s="49"/>
      <c r="AP82" s="49"/>
      <c r="AQ82" s="49"/>
    </row>
    <row r="83" spans="2:47" ht="12.75" customHeight="1" x14ac:dyDescent="0.2">
      <c r="B83" s="15"/>
      <c r="C83" s="15"/>
      <c r="H83" s="56"/>
      <c r="I83" s="56"/>
      <c r="J83" s="56"/>
      <c r="K83" s="259"/>
      <c r="L83" s="259"/>
      <c r="M83" s="56"/>
      <c r="S83" s="49"/>
      <c r="T83" s="292"/>
      <c r="U83" s="83"/>
      <c r="V83" s="49"/>
      <c r="W83" s="49"/>
      <c r="X83" s="289"/>
      <c r="Y83" s="49"/>
      <c r="Z83" s="289"/>
      <c r="AA83" s="49"/>
      <c r="AB83" s="289"/>
      <c r="AC83" s="289"/>
      <c r="AD83" s="289"/>
      <c r="AE83" s="49"/>
      <c r="AF83" s="293"/>
      <c r="AG83" s="294"/>
      <c r="AH83" s="293"/>
      <c r="AI83" s="294"/>
      <c r="AJ83" s="295"/>
      <c r="AK83" s="294"/>
      <c r="AL83" s="295"/>
      <c r="AM83" s="294"/>
      <c r="AN83" s="294"/>
      <c r="AO83" s="294"/>
      <c r="AP83" s="294"/>
      <c r="AQ83" s="294"/>
      <c r="AR83" s="296"/>
      <c r="AS83" s="296"/>
      <c r="AT83" s="296"/>
      <c r="AU83" s="296"/>
    </row>
    <row r="84" spans="2:47" ht="12.75" customHeight="1" x14ac:dyDescent="0.2">
      <c r="B84" s="15"/>
      <c r="C84" s="15"/>
      <c r="H84" s="56"/>
      <c r="I84" s="56"/>
      <c r="J84" s="56"/>
      <c r="K84" s="259"/>
      <c r="L84" s="259"/>
      <c r="M84" s="56"/>
      <c r="S84" s="49"/>
      <c r="T84" s="292"/>
      <c r="U84" s="83"/>
      <c r="V84" s="49"/>
      <c r="Z84" s="289"/>
      <c r="AA84" s="49"/>
      <c r="AB84" s="289"/>
      <c r="AC84" s="289"/>
      <c r="AD84" s="289"/>
      <c r="AE84" s="49"/>
      <c r="AF84" s="297"/>
      <c r="AG84" s="297"/>
      <c r="AH84" s="515"/>
      <c r="AI84" s="515"/>
      <c r="AJ84" s="515"/>
      <c r="AK84" s="515"/>
      <c r="AL84" s="515"/>
      <c r="AM84" s="515"/>
      <c r="AN84" s="515"/>
      <c r="AO84" s="515"/>
      <c r="AP84" s="515"/>
      <c r="AQ84" s="515"/>
      <c r="AR84" s="515"/>
      <c r="AS84" s="515"/>
      <c r="AT84" s="515"/>
      <c r="AU84" s="515"/>
    </row>
    <row r="85" spans="2:47" ht="12.75" customHeight="1" x14ac:dyDescent="0.2">
      <c r="B85" s="15"/>
      <c r="C85" s="15"/>
      <c r="H85" s="56"/>
      <c r="I85" s="56"/>
      <c r="J85" s="56"/>
      <c r="K85" s="259"/>
      <c r="L85" s="259"/>
      <c r="M85" s="56"/>
      <c r="S85" s="49"/>
      <c r="T85" s="292"/>
      <c r="U85" s="83"/>
      <c r="V85" s="49"/>
      <c r="Z85" s="289"/>
      <c r="AA85" s="49"/>
      <c r="AB85" s="289"/>
      <c r="AC85" s="289"/>
      <c r="AD85" s="289"/>
      <c r="AE85" s="49"/>
      <c r="AF85" s="297"/>
      <c r="AG85" s="297"/>
      <c r="AH85" s="516"/>
      <c r="AI85" s="516"/>
      <c r="AJ85" s="516"/>
      <c r="AK85" s="516"/>
      <c r="AL85" s="516"/>
      <c r="AM85" s="516"/>
      <c r="AN85" s="516"/>
      <c r="AO85" s="516"/>
      <c r="AP85" s="500"/>
      <c r="AQ85" s="500"/>
      <c r="AR85" s="517"/>
      <c r="AS85" s="517"/>
      <c r="AT85" s="500"/>
      <c r="AU85" s="500"/>
    </row>
    <row r="86" spans="2:47" ht="12.75" customHeight="1" x14ac:dyDescent="0.2">
      <c r="B86" s="15"/>
      <c r="C86" s="15"/>
      <c r="H86" s="56"/>
      <c r="I86" s="56"/>
      <c r="J86" s="56"/>
      <c r="K86" s="259"/>
      <c r="L86" s="259"/>
      <c r="M86" s="56"/>
      <c r="S86" s="49"/>
      <c r="T86" s="292"/>
      <c r="U86" s="83"/>
      <c r="V86" s="49"/>
      <c r="Z86" s="289"/>
      <c r="AA86" s="49"/>
      <c r="AB86" s="289"/>
      <c r="AC86" s="289"/>
      <c r="AD86" s="289"/>
      <c r="AE86" s="49"/>
      <c r="AF86" s="297"/>
      <c r="AG86" s="297"/>
      <c r="AH86" s="516"/>
      <c r="AI86" s="516"/>
      <c r="AJ86" s="516"/>
      <c r="AK86" s="516"/>
      <c r="AL86" s="516"/>
      <c r="AM86" s="516"/>
      <c r="AN86" s="516"/>
      <c r="AO86" s="516"/>
      <c r="AP86" s="500"/>
      <c r="AQ86" s="500"/>
      <c r="AR86" s="517"/>
      <c r="AS86" s="517"/>
      <c r="AT86" s="500"/>
      <c r="AU86" s="500"/>
    </row>
    <row r="87" spans="2:47" ht="12.75" customHeight="1" x14ac:dyDescent="0.2">
      <c r="B87" s="15"/>
      <c r="C87" s="15"/>
      <c r="H87" s="56"/>
      <c r="I87" s="56"/>
      <c r="J87" s="56"/>
      <c r="K87" s="259"/>
      <c r="L87" s="259"/>
      <c r="M87" s="56"/>
      <c r="S87" s="49"/>
      <c r="T87" s="292"/>
      <c r="U87" s="83"/>
      <c r="V87" s="49"/>
      <c r="Z87" s="289"/>
      <c r="AA87" s="49"/>
      <c r="AB87" s="289"/>
      <c r="AC87" s="289"/>
      <c r="AD87" s="289"/>
      <c r="AE87" s="49"/>
      <c r="AF87" s="297"/>
      <c r="AG87" s="297"/>
      <c r="AH87" s="516"/>
      <c r="AI87" s="516"/>
      <c r="AJ87" s="516"/>
      <c r="AK87" s="516"/>
      <c r="AL87" s="516"/>
      <c r="AM87" s="516"/>
      <c r="AN87" s="516"/>
      <c r="AO87" s="516"/>
      <c r="AP87" s="500"/>
      <c r="AQ87" s="500"/>
      <c r="AR87" s="517"/>
      <c r="AS87" s="517"/>
      <c r="AT87" s="500"/>
      <c r="AU87" s="500"/>
    </row>
    <row r="88" spans="2:47" ht="12.75" customHeight="1" x14ac:dyDescent="0.2">
      <c r="B88" s="15"/>
      <c r="C88" s="15"/>
      <c r="H88" s="56"/>
      <c r="I88" s="56"/>
      <c r="J88" s="56"/>
      <c r="K88" s="259"/>
      <c r="L88" s="259"/>
      <c r="M88" s="56"/>
      <c r="S88" s="49"/>
      <c r="T88" s="292"/>
      <c r="U88" s="83"/>
      <c r="V88" s="49"/>
      <c r="Z88" s="289"/>
      <c r="AA88" s="49"/>
      <c r="AB88" s="289"/>
      <c r="AC88" s="289"/>
      <c r="AD88" s="289"/>
      <c r="AE88" s="49"/>
      <c r="AF88" s="297"/>
      <c r="AG88" s="297"/>
      <c r="AH88" s="298"/>
      <c r="AI88" s="298"/>
      <c r="AJ88" s="299"/>
      <c r="AK88" s="299"/>
      <c r="AL88" s="298"/>
      <c r="AM88" s="298"/>
      <c r="AN88" s="298"/>
      <c r="AO88" s="298"/>
      <c r="AP88" s="300"/>
      <c r="AQ88" s="300"/>
      <c r="AR88" s="301"/>
      <c r="AS88" s="301"/>
      <c r="AT88" s="301"/>
      <c r="AU88" s="301"/>
    </row>
    <row r="89" spans="2:47" ht="12.75" customHeight="1" x14ac:dyDescent="0.25">
      <c r="B89" s="15"/>
      <c r="C89" s="15"/>
      <c r="H89" s="56"/>
      <c r="I89" s="56"/>
      <c r="J89" s="56"/>
      <c r="K89" s="259"/>
      <c r="L89" s="259"/>
      <c r="M89" s="56"/>
      <c r="S89" s="49"/>
      <c r="T89" s="292"/>
      <c r="U89" s="83"/>
      <c r="V89" s="49"/>
      <c r="Z89" s="289"/>
      <c r="AA89" s="49"/>
      <c r="AB89" s="289"/>
      <c r="AC89" s="289"/>
      <c r="AD89" s="289"/>
      <c r="AE89" s="49"/>
      <c r="AF89" s="501"/>
      <c r="AG89" s="502"/>
      <c r="AH89" s="302"/>
      <c r="AI89" s="303"/>
      <c r="AJ89" s="302"/>
      <c r="AK89" s="303"/>
      <c r="AL89" s="302"/>
      <c r="AM89" s="303"/>
      <c r="AN89" s="304"/>
      <c r="AO89" s="303"/>
      <c r="AP89" s="304"/>
      <c r="AQ89" s="303"/>
      <c r="AR89" s="302"/>
      <c r="AS89" s="303"/>
      <c r="AT89" s="302"/>
      <c r="AU89" s="303"/>
    </row>
    <row r="90" spans="2:47" ht="12.75" customHeight="1" x14ac:dyDescent="0.25">
      <c r="B90" s="15"/>
      <c r="C90" s="15"/>
      <c r="H90" s="56"/>
      <c r="I90" s="56"/>
      <c r="J90" s="56"/>
      <c r="K90" s="259"/>
      <c r="L90" s="259"/>
      <c r="M90" s="56"/>
      <c r="S90" s="49"/>
      <c r="T90" s="292"/>
      <c r="U90" s="83"/>
      <c r="V90" s="49"/>
      <c r="W90" s="49"/>
      <c r="X90" s="289"/>
      <c r="Y90" s="49"/>
      <c r="Z90" s="289"/>
      <c r="AA90" s="49"/>
      <c r="AB90" s="289"/>
      <c r="AC90" s="289"/>
      <c r="AD90" s="289"/>
      <c r="AE90" s="49"/>
      <c r="AF90" s="501"/>
      <c r="AG90" s="502"/>
      <c r="AH90" s="302"/>
      <c r="AI90" s="303"/>
      <c r="AJ90" s="302"/>
      <c r="AK90" s="303"/>
      <c r="AL90" s="302"/>
      <c r="AM90" s="303"/>
      <c r="AN90" s="304"/>
      <c r="AO90" s="303"/>
      <c r="AP90" s="304"/>
      <c r="AQ90" s="303"/>
      <c r="AR90" s="302"/>
      <c r="AS90" s="303"/>
      <c r="AT90" s="302"/>
      <c r="AU90" s="303"/>
    </row>
    <row r="91" spans="2:47" ht="12.75" customHeight="1" x14ac:dyDescent="0.25">
      <c r="B91" s="15"/>
      <c r="C91" s="15"/>
      <c r="H91" s="56"/>
      <c r="I91" s="56"/>
      <c r="J91" s="56"/>
      <c r="K91" s="259"/>
      <c r="L91" s="259"/>
      <c r="M91" s="56"/>
      <c r="S91" s="49"/>
      <c r="T91" s="292"/>
      <c r="U91" s="83"/>
      <c r="V91" s="49"/>
      <c r="W91" s="49"/>
      <c r="X91" s="289"/>
      <c r="Y91" s="49"/>
      <c r="Z91" s="289"/>
      <c r="AA91" s="49"/>
      <c r="AB91" s="289"/>
      <c r="AC91" s="289"/>
      <c r="AD91" s="289"/>
      <c r="AE91" s="49"/>
      <c r="AF91" s="503"/>
      <c r="AG91" s="504"/>
      <c r="AH91" s="305"/>
      <c r="AI91" s="306"/>
      <c r="AJ91" s="305"/>
      <c r="AK91" s="306"/>
      <c r="AL91" s="305"/>
      <c r="AM91" s="306"/>
      <c r="AN91" s="307"/>
      <c r="AO91" s="306"/>
      <c r="AP91" s="307"/>
      <c r="AQ91" s="306"/>
      <c r="AR91" s="305"/>
      <c r="AS91" s="306"/>
      <c r="AT91" s="305"/>
      <c r="AU91" s="306"/>
    </row>
    <row r="92" spans="2:47" ht="12.75" customHeight="1" x14ac:dyDescent="0.25">
      <c r="B92" s="15"/>
      <c r="C92" s="15"/>
      <c r="H92" s="56"/>
      <c r="I92" s="56"/>
      <c r="J92" s="56"/>
      <c r="K92" s="259"/>
      <c r="L92" s="259"/>
      <c r="M92" s="56"/>
      <c r="S92" s="49"/>
      <c r="T92" s="292"/>
      <c r="U92" s="83"/>
      <c r="V92" s="49"/>
      <c r="W92" s="49"/>
      <c r="X92" s="289"/>
      <c r="Y92" s="49"/>
      <c r="Z92" s="289"/>
      <c r="AA92" s="49"/>
      <c r="AB92" s="289"/>
      <c r="AC92" s="289"/>
      <c r="AD92" s="289"/>
      <c r="AE92" s="49"/>
      <c r="AF92" s="503"/>
      <c r="AG92" s="504"/>
      <c r="AH92" s="305"/>
      <c r="AI92" s="306"/>
      <c r="AJ92" s="305"/>
      <c r="AK92" s="306"/>
      <c r="AL92" s="305"/>
      <c r="AM92" s="306"/>
      <c r="AN92" s="307"/>
      <c r="AO92" s="306"/>
      <c r="AP92" s="307"/>
      <c r="AQ92" s="306"/>
      <c r="AR92" s="305"/>
      <c r="AS92" s="306"/>
      <c r="AT92" s="305"/>
      <c r="AU92" s="306"/>
    </row>
    <row r="93" spans="2:47" ht="12.75" customHeight="1" x14ac:dyDescent="0.2">
      <c r="B93" s="15"/>
      <c r="C93" s="15"/>
      <c r="H93" s="56"/>
      <c r="I93" s="56"/>
      <c r="J93" s="56"/>
      <c r="K93" s="259"/>
      <c r="L93" s="259"/>
      <c r="M93" s="56"/>
      <c r="S93" s="49"/>
      <c r="T93" s="292"/>
      <c r="U93" s="83"/>
      <c r="V93" s="49"/>
      <c r="W93" s="49"/>
      <c r="X93" s="289"/>
      <c r="Y93" s="49"/>
      <c r="Z93" s="289"/>
      <c r="AA93" s="49"/>
      <c r="AB93" s="289"/>
      <c r="AC93" s="289"/>
      <c r="AD93" s="289"/>
      <c r="AE93" s="49"/>
      <c r="AF93" s="290"/>
      <c r="AG93" s="49"/>
      <c r="AH93" s="290"/>
      <c r="AI93" s="49"/>
      <c r="AJ93" s="289"/>
      <c r="AK93" s="49"/>
      <c r="AL93" s="289"/>
      <c r="AM93" s="49"/>
      <c r="AN93" s="49"/>
      <c r="AO93" s="49"/>
      <c r="AP93" s="49"/>
      <c r="AQ93" s="49"/>
    </row>
    <row r="94" spans="2:47" ht="12.75" customHeight="1" x14ac:dyDescent="0.2">
      <c r="B94" s="15"/>
      <c r="C94" s="15"/>
      <c r="H94" s="56"/>
      <c r="I94" s="56"/>
      <c r="J94" s="56"/>
      <c r="K94" s="259"/>
      <c r="L94" s="259"/>
      <c r="M94" s="56"/>
      <c r="S94" s="49"/>
      <c r="T94" s="292"/>
      <c r="U94" s="83"/>
      <c r="V94" s="49"/>
      <c r="W94" s="49"/>
      <c r="X94" s="289"/>
      <c r="Y94" s="49"/>
      <c r="Z94" s="289"/>
      <c r="AA94" s="49"/>
      <c r="AB94" s="289"/>
      <c r="AC94" s="289"/>
      <c r="AD94" s="289"/>
      <c r="AE94" s="49"/>
      <c r="AF94" s="290"/>
      <c r="AG94" s="49"/>
      <c r="AH94" s="290"/>
      <c r="AI94" s="49"/>
      <c r="AJ94" s="289"/>
      <c r="AK94" s="49"/>
      <c r="AL94" s="289"/>
      <c r="AM94" s="49"/>
      <c r="AN94" s="49"/>
      <c r="AO94" s="49"/>
      <c r="AP94" s="49"/>
      <c r="AQ94" s="49"/>
    </row>
    <row r="95" spans="2:47" ht="12.75" customHeight="1" x14ac:dyDescent="0.2">
      <c r="B95" s="15"/>
      <c r="C95" s="15"/>
      <c r="H95" s="56"/>
      <c r="I95" s="56"/>
      <c r="J95" s="56"/>
      <c r="K95" s="259"/>
      <c r="L95" s="259"/>
      <c r="M95" s="56"/>
      <c r="S95" s="49"/>
      <c r="T95" s="292"/>
      <c r="U95" s="83"/>
      <c r="V95" s="49"/>
      <c r="W95" s="49"/>
      <c r="X95" s="289"/>
      <c r="Y95" s="49"/>
      <c r="Z95" s="289"/>
      <c r="AA95" s="49"/>
      <c r="AB95" s="289"/>
      <c r="AC95" s="289"/>
      <c r="AD95" s="289"/>
      <c r="AE95" s="49"/>
      <c r="AF95" s="290"/>
      <c r="AG95" s="49"/>
      <c r="AH95" s="290"/>
      <c r="AI95" s="49"/>
      <c r="AJ95" s="289"/>
      <c r="AK95" s="49"/>
      <c r="AL95" s="289"/>
      <c r="AM95" s="49"/>
      <c r="AN95" s="49"/>
      <c r="AO95" s="49"/>
      <c r="AP95" s="49"/>
      <c r="AQ95" s="49"/>
    </row>
    <row r="96" spans="2:47" ht="12.75" customHeight="1" x14ac:dyDescent="0.2">
      <c r="B96" s="15"/>
      <c r="C96" s="15"/>
      <c r="H96" s="56"/>
      <c r="I96" s="56"/>
      <c r="J96" s="56"/>
      <c r="K96" s="259"/>
      <c r="L96" s="259"/>
      <c r="M96" s="56"/>
      <c r="S96" s="49"/>
      <c r="T96" s="292"/>
      <c r="U96" s="83"/>
      <c r="V96" s="49"/>
      <c r="W96" s="49"/>
      <c r="X96" s="289"/>
      <c r="Y96" s="49"/>
      <c r="Z96" s="289"/>
      <c r="AA96" s="49"/>
      <c r="AB96" s="289"/>
      <c r="AC96" s="289"/>
      <c r="AD96" s="289"/>
      <c r="AE96" s="49"/>
      <c r="AF96" s="290"/>
      <c r="AG96" s="49"/>
      <c r="AH96" s="290"/>
      <c r="AI96" s="49"/>
      <c r="AJ96" s="289"/>
      <c r="AK96" s="49"/>
      <c r="AL96" s="289"/>
      <c r="AM96" s="49"/>
      <c r="AN96" s="49"/>
      <c r="AO96" s="49"/>
      <c r="AP96" s="49"/>
      <c r="AQ96" s="49"/>
    </row>
    <row r="97" spans="1:43" ht="12.75" customHeight="1" x14ac:dyDescent="0.2">
      <c r="B97" s="15"/>
      <c r="C97" s="15"/>
      <c r="H97" s="56"/>
      <c r="I97" s="56"/>
      <c r="J97" s="56"/>
      <c r="K97" s="259"/>
      <c r="L97" s="259"/>
      <c r="M97" s="56"/>
      <c r="S97" s="49"/>
      <c r="T97" s="292"/>
      <c r="U97" s="83"/>
      <c r="V97" s="49"/>
      <c r="W97" s="49"/>
      <c r="X97" s="289"/>
      <c r="Y97" s="49"/>
      <c r="Z97" s="289"/>
      <c r="AA97" s="49"/>
      <c r="AB97" s="289"/>
      <c r="AC97" s="289"/>
      <c r="AD97" s="289"/>
      <c r="AE97" s="49"/>
      <c r="AF97" s="290"/>
      <c r="AG97" s="49"/>
      <c r="AH97" s="290"/>
      <c r="AI97" s="49"/>
      <c r="AJ97" s="289"/>
      <c r="AK97" s="49"/>
      <c r="AL97" s="289"/>
      <c r="AM97" s="49"/>
      <c r="AN97" s="49"/>
      <c r="AO97" s="49"/>
      <c r="AP97" s="49"/>
      <c r="AQ97" s="49"/>
    </row>
    <row r="98" spans="1:43" ht="12.75" customHeight="1" x14ac:dyDescent="0.2">
      <c r="B98" s="15"/>
      <c r="C98" s="15"/>
      <c r="H98" s="56"/>
      <c r="I98" s="56"/>
      <c r="J98" s="56"/>
      <c r="K98" s="259"/>
      <c r="L98" s="259"/>
      <c r="M98" s="56"/>
      <c r="S98" s="49"/>
      <c r="T98" s="292"/>
      <c r="U98" s="83"/>
      <c r="V98" s="49"/>
      <c r="W98" s="49"/>
      <c r="X98" s="289"/>
      <c r="Y98" s="49"/>
      <c r="Z98" s="289"/>
      <c r="AA98" s="49"/>
      <c r="AB98" s="289"/>
      <c r="AC98" s="289"/>
      <c r="AD98" s="289"/>
      <c r="AE98" s="49"/>
      <c r="AF98" s="290"/>
      <c r="AG98" s="49"/>
      <c r="AH98" s="290"/>
      <c r="AI98" s="49"/>
      <c r="AJ98" s="289"/>
      <c r="AK98" s="49"/>
      <c r="AL98" s="289"/>
      <c r="AM98" s="49"/>
      <c r="AN98" s="49"/>
      <c r="AO98" s="49"/>
      <c r="AP98" s="49"/>
      <c r="AQ98" s="49"/>
    </row>
    <row r="99" spans="1:43" ht="12.75" customHeight="1" x14ac:dyDescent="0.2">
      <c r="B99" s="15"/>
      <c r="C99" s="15"/>
      <c r="H99" s="56"/>
      <c r="I99" s="56"/>
      <c r="J99" s="56"/>
      <c r="K99" s="259"/>
      <c r="L99" s="259"/>
      <c r="M99" s="56"/>
      <c r="S99" s="49"/>
      <c r="T99" s="292"/>
      <c r="U99" s="83"/>
      <c r="V99" s="49"/>
      <c r="W99" s="49"/>
      <c r="X99" s="289"/>
      <c r="Y99" s="49"/>
      <c r="Z99" s="289"/>
      <c r="AA99" s="49"/>
      <c r="AB99" s="289"/>
      <c r="AC99" s="289"/>
      <c r="AD99" s="289"/>
      <c r="AE99" s="49"/>
      <c r="AF99" s="290"/>
      <c r="AG99" s="49"/>
      <c r="AH99" s="290"/>
      <c r="AI99" s="49"/>
      <c r="AJ99" s="289"/>
      <c r="AK99" s="49"/>
      <c r="AL99" s="289"/>
      <c r="AM99" s="49"/>
      <c r="AN99" s="49"/>
      <c r="AO99" s="49"/>
      <c r="AP99" s="49"/>
      <c r="AQ99" s="49"/>
    </row>
    <row r="100" spans="1:43" ht="12.75" customHeight="1" x14ac:dyDescent="0.2">
      <c r="B100" s="15"/>
      <c r="C100" s="15"/>
      <c r="H100" s="56"/>
      <c r="I100" s="56"/>
      <c r="J100" s="56"/>
      <c r="K100" s="259"/>
      <c r="L100" s="259"/>
      <c r="M100" s="56"/>
      <c r="S100" s="49"/>
      <c r="T100" s="292"/>
      <c r="U100" s="83"/>
      <c r="V100" s="49"/>
      <c r="W100" s="49"/>
      <c r="X100" s="289"/>
      <c r="Y100" s="49"/>
      <c r="Z100" s="289"/>
      <c r="AA100" s="49"/>
      <c r="AB100" s="289"/>
      <c r="AC100" s="289"/>
      <c r="AD100" s="289"/>
      <c r="AE100" s="49"/>
      <c r="AF100" s="290"/>
      <c r="AG100" s="49"/>
      <c r="AH100" s="290"/>
      <c r="AI100" s="49"/>
      <c r="AJ100" s="289"/>
      <c r="AK100" s="49"/>
      <c r="AL100" s="289"/>
      <c r="AM100" s="49"/>
      <c r="AN100" s="49"/>
      <c r="AO100" s="49"/>
      <c r="AP100" s="49"/>
      <c r="AQ100" s="49"/>
    </row>
    <row r="101" spans="1:43" ht="12.75" customHeight="1" x14ac:dyDescent="0.2">
      <c r="B101" s="15"/>
      <c r="C101" s="15"/>
      <c r="H101" s="56"/>
      <c r="I101" s="56"/>
      <c r="J101" s="56"/>
      <c r="K101" s="259"/>
      <c r="L101" s="259"/>
      <c r="M101" s="56"/>
      <c r="S101" s="49"/>
      <c r="T101" s="292"/>
      <c r="U101" s="83"/>
      <c r="V101" s="49"/>
      <c r="W101" s="49"/>
      <c r="X101" s="289"/>
      <c r="Y101" s="49"/>
      <c r="Z101" s="289"/>
      <c r="AA101" s="49"/>
      <c r="AB101" s="289"/>
      <c r="AC101" s="289"/>
      <c r="AD101" s="289"/>
      <c r="AE101" s="49"/>
      <c r="AF101" s="290"/>
      <c r="AG101" s="49"/>
      <c r="AH101" s="290"/>
      <c r="AI101" s="49"/>
      <c r="AJ101" s="289"/>
      <c r="AK101" s="49"/>
      <c r="AL101" s="289"/>
      <c r="AM101" s="49"/>
      <c r="AN101" s="49"/>
      <c r="AO101" s="49"/>
      <c r="AP101" s="49"/>
      <c r="AQ101" s="49"/>
    </row>
    <row r="102" spans="1:43" ht="12.75" customHeight="1" x14ac:dyDescent="0.2">
      <c r="B102" s="15"/>
      <c r="C102" s="15"/>
      <c r="H102" s="56"/>
      <c r="I102" s="56"/>
      <c r="J102" s="56"/>
      <c r="K102" s="259"/>
      <c r="L102" s="259"/>
      <c r="M102" s="56"/>
      <c r="S102" s="49"/>
      <c r="T102" s="292"/>
      <c r="U102" s="83"/>
      <c r="V102" s="49"/>
      <c r="W102" s="49"/>
      <c r="X102" s="289"/>
      <c r="Y102" s="49"/>
      <c r="Z102" s="289"/>
      <c r="AA102" s="49"/>
      <c r="AB102" s="289"/>
      <c r="AC102" s="289"/>
      <c r="AD102" s="289"/>
      <c r="AE102" s="49"/>
      <c r="AF102" s="290"/>
      <c r="AG102" s="49"/>
      <c r="AH102" s="290"/>
      <c r="AI102" s="49"/>
      <c r="AJ102" s="289"/>
      <c r="AK102" s="49"/>
      <c r="AL102" s="289"/>
      <c r="AM102" s="49"/>
      <c r="AN102" s="49"/>
      <c r="AO102" s="49"/>
      <c r="AP102" s="49"/>
      <c r="AQ102" s="49"/>
    </row>
    <row r="103" spans="1:43" ht="12.75" customHeight="1" x14ac:dyDescent="0.2">
      <c r="B103" s="15"/>
      <c r="C103" s="15"/>
      <c r="H103" s="56"/>
      <c r="I103" s="56"/>
      <c r="J103" s="56"/>
      <c r="K103" s="259"/>
      <c r="L103" s="259"/>
      <c r="M103" s="56"/>
      <c r="S103" s="49"/>
      <c r="T103" s="292"/>
      <c r="U103" s="83"/>
      <c r="V103" s="49"/>
      <c r="W103" s="49"/>
      <c r="X103" s="289"/>
      <c r="Y103" s="49"/>
      <c r="Z103" s="289"/>
      <c r="AA103" s="49"/>
      <c r="AB103" s="289"/>
      <c r="AC103" s="289"/>
      <c r="AD103" s="289"/>
      <c r="AE103" s="49"/>
      <c r="AF103" s="290"/>
      <c r="AG103" s="49"/>
      <c r="AH103" s="290"/>
      <c r="AI103" s="49"/>
      <c r="AJ103" s="289"/>
      <c r="AK103" s="49"/>
      <c r="AL103" s="289"/>
      <c r="AM103" s="49"/>
      <c r="AN103" s="49"/>
      <c r="AO103" s="49"/>
      <c r="AP103" s="49"/>
      <c r="AQ103" s="49"/>
    </row>
    <row r="104" spans="1:43" ht="12.75" customHeight="1" x14ac:dyDescent="0.2">
      <c r="B104" s="15"/>
      <c r="C104" s="15"/>
      <c r="H104" s="56"/>
      <c r="I104" s="56"/>
      <c r="J104" s="56"/>
      <c r="K104" s="259"/>
      <c r="L104" s="259"/>
      <c r="M104" s="56"/>
      <c r="S104" s="49"/>
      <c r="T104" s="292"/>
      <c r="U104" s="83"/>
      <c r="V104" s="49"/>
      <c r="W104" s="49"/>
      <c r="X104" s="289"/>
      <c r="Y104" s="49"/>
      <c r="Z104" s="289"/>
      <c r="AA104" s="49"/>
      <c r="AB104" s="289"/>
      <c r="AC104" s="289"/>
      <c r="AD104" s="289"/>
      <c r="AE104" s="49"/>
      <c r="AF104" s="290"/>
      <c r="AG104" s="49"/>
      <c r="AH104" s="290"/>
      <c r="AI104" s="49"/>
      <c r="AJ104" s="289"/>
      <c r="AK104" s="49"/>
      <c r="AL104" s="289"/>
      <c r="AM104" s="49"/>
      <c r="AN104" s="49"/>
      <c r="AO104" s="49"/>
      <c r="AP104" s="49"/>
      <c r="AQ104" s="49"/>
    </row>
    <row r="105" spans="1:43" ht="12.75" customHeight="1" x14ac:dyDescent="0.2">
      <c r="B105" s="15"/>
      <c r="C105" s="15"/>
      <c r="H105" s="56"/>
      <c r="I105" s="56"/>
      <c r="J105" s="56"/>
      <c r="K105" s="259"/>
      <c r="L105" s="259"/>
      <c r="M105" s="56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37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</row>
    <row r="106" spans="1:43" ht="12.75" customHeight="1" x14ac:dyDescent="0.2">
      <c r="B106" s="15"/>
      <c r="C106" s="15"/>
      <c r="H106" s="56"/>
      <c r="I106" s="56"/>
      <c r="J106" s="56"/>
      <c r="K106" s="259"/>
      <c r="L106" s="259"/>
      <c r="M106" s="56"/>
      <c r="S106" s="38"/>
      <c r="T106" s="38"/>
      <c r="U106" s="38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37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</row>
    <row r="107" spans="1:43" ht="12.75" customHeight="1" x14ac:dyDescent="0.2">
      <c r="B107" s="15"/>
      <c r="C107" s="15"/>
      <c r="H107" s="56"/>
      <c r="I107" s="56"/>
      <c r="J107" s="56"/>
      <c r="K107" s="259"/>
      <c r="L107" s="259"/>
      <c r="M107" s="56"/>
      <c r="S107" s="38"/>
      <c r="T107" s="38"/>
      <c r="U107" s="38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37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</row>
    <row r="108" spans="1:43" s="38" customFormat="1" ht="12.75" customHeight="1" x14ac:dyDescent="0.2">
      <c r="A108" s="50"/>
      <c r="B108" s="15"/>
      <c r="C108" s="15"/>
      <c r="D108"/>
      <c r="E108" s="19"/>
      <c r="F108"/>
      <c r="G108"/>
      <c r="H108" s="56"/>
      <c r="I108" s="56"/>
      <c r="J108" s="56"/>
      <c r="K108" s="259"/>
      <c r="L108" s="259"/>
      <c r="M108" s="56"/>
      <c r="N108"/>
      <c r="O108"/>
      <c r="P108"/>
      <c r="Q108"/>
      <c r="R108"/>
      <c r="W108" s="48"/>
      <c r="X108" s="48"/>
      <c r="Y108" s="48"/>
      <c r="Z108" s="48"/>
      <c r="AA108" s="48"/>
      <c r="AB108" s="48"/>
      <c r="AC108" s="48"/>
      <c r="AD108" s="48"/>
      <c r="AE108" s="48"/>
      <c r="AF108" s="46"/>
      <c r="AG108" s="48"/>
      <c r="AH108" s="48"/>
      <c r="AI108" s="48"/>
      <c r="AJ108" s="48"/>
      <c r="AK108" s="48"/>
      <c r="AL108" s="48"/>
      <c r="AM108" s="48"/>
      <c r="AN108" s="48"/>
      <c r="AO108" s="48"/>
      <c r="AP108" s="48"/>
      <c r="AQ108" s="48"/>
    </row>
    <row r="109" spans="1:43" ht="12.75" customHeight="1" x14ac:dyDescent="0.25">
      <c r="B109" s="15"/>
      <c r="C109" s="15"/>
      <c r="H109" s="56"/>
      <c r="I109" s="56"/>
      <c r="J109" s="56"/>
      <c r="K109" s="259"/>
      <c r="L109" s="259"/>
      <c r="M109" s="56"/>
      <c r="V109" s="57"/>
      <c r="W109" s="57"/>
      <c r="X109" s="483"/>
      <c r="Y109" s="484"/>
      <c r="Z109" s="484"/>
      <c r="AA109" s="484"/>
      <c r="AB109" s="484"/>
      <c r="AC109" s="484"/>
      <c r="AD109" s="484"/>
      <c r="AE109" s="484"/>
      <c r="AF109" s="484"/>
      <c r="AG109" s="484"/>
      <c r="AH109" s="484"/>
      <c r="AI109" s="484"/>
      <c r="AJ109" s="484"/>
      <c r="AK109" s="484"/>
      <c r="AL109" s="484"/>
      <c r="AM109" s="505"/>
    </row>
    <row r="110" spans="1:43" ht="12.75" customHeight="1" x14ac:dyDescent="0.25">
      <c r="B110" s="15"/>
      <c r="C110" s="15"/>
      <c r="H110" s="56"/>
      <c r="I110" s="56"/>
      <c r="J110" s="56"/>
      <c r="K110" s="259"/>
      <c r="L110" s="259"/>
      <c r="M110" s="56"/>
      <c r="V110" s="57"/>
      <c r="W110" s="57"/>
      <c r="X110" s="491"/>
      <c r="Y110" s="491"/>
      <c r="Z110" s="491"/>
      <c r="AA110" s="491"/>
      <c r="AB110" s="491"/>
      <c r="AC110" s="491"/>
      <c r="AD110" s="491"/>
      <c r="AE110" s="491"/>
      <c r="AF110" s="219"/>
      <c r="AG110" s="219"/>
      <c r="AH110" s="219"/>
      <c r="AI110" s="219"/>
      <c r="AJ110" s="491"/>
      <c r="AK110" s="491"/>
      <c r="AL110" s="491"/>
      <c r="AM110" s="491"/>
    </row>
    <row r="111" spans="1:43" ht="12.75" customHeight="1" x14ac:dyDescent="0.25">
      <c r="B111" s="15"/>
      <c r="C111" s="15"/>
      <c r="H111" s="56"/>
      <c r="I111" s="56"/>
      <c r="J111" s="56"/>
      <c r="K111" s="259"/>
      <c r="L111" s="259"/>
      <c r="M111" s="56"/>
      <c r="V111" s="57"/>
      <c r="W111" s="57"/>
      <c r="X111" s="491"/>
      <c r="Y111" s="491"/>
      <c r="Z111" s="491"/>
      <c r="AA111" s="491"/>
      <c r="AB111" s="491"/>
      <c r="AC111" s="491"/>
      <c r="AD111" s="491"/>
      <c r="AE111" s="491"/>
      <c r="AF111" s="219"/>
      <c r="AG111" s="219"/>
      <c r="AH111" s="219"/>
      <c r="AI111" s="219"/>
      <c r="AJ111" s="491"/>
      <c r="AK111" s="491"/>
      <c r="AL111" s="491"/>
      <c r="AM111" s="491"/>
    </row>
    <row r="112" spans="1:43" ht="12.75" customHeight="1" x14ac:dyDescent="0.25">
      <c r="B112" s="15"/>
      <c r="C112" s="15"/>
      <c r="H112" s="56"/>
      <c r="I112" s="56"/>
      <c r="J112" s="56"/>
      <c r="K112" s="259"/>
      <c r="L112" s="259"/>
      <c r="M112" s="56"/>
      <c r="V112" s="57"/>
      <c r="W112" s="57"/>
      <c r="X112" s="491"/>
      <c r="Y112" s="491"/>
      <c r="Z112" s="491"/>
      <c r="AA112" s="491"/>
      <c r="AB112" s="491"/>
      <c r="AC112" s="491"/>
      <c r="AD112" s="491"/>
      <c r="AE112" s="491"/>
      <c r="AF112" s="219"/>
      <c r="AG112" s="219"/>
      <c r="AH112" s="219"/>
      <c r="AI112" s="219"/>
      <c r="AJ112" s="491"/>
      <c r="AK112" s="491"/>
      <c r="AL112" s="491"/>
      <c r="AM112" s="491"/>
    </row>
    <row r="113" spans="22:39" ht="12.75" customHeight="1" x14ac:dyDescent="0.2">
      <c r="V113" s="58"/>
      <c r="W113" s="58"/>
      <c r="X113" s="59"/>
      <c r="Y113" s="59"/>
      <c r="Z113" s="59"/>
      <c r="AA113" s="59"/>
      <c r="AB113" s="59"/>
      <c r="AC113" s="59"/>
      <c r="AD113" s="59"/>
      <c r="AE113" s="59"/>
      <c r="AF113" s="59"/>
      <c r="AG113" s="59"/>
      <c r="AH113" s="59"/>
      <c r="AI113" s="59"/>
      <c r="AJ113" s="59"/>
      <c r="AK113" s="59"/>
      <c r="AL113" s="59"/>
      <c r="AM113" s="59"/>
    </row>
    <row r="114" spans="22:39" ht="12.75" customHeight="1" x14ac:dyDescent="0.25">
      <c r="V114" s="495"/>
      <c r="W114" s="495"/>
      <c r="X114" s="60"/>
      <c r="Y114" s="61"/>
      <c r="Z114" s="60"/>
      <c r="AA114" s="61"/>
      <c r="AB114" s="60"/>
      <c r="AC114" s="60"/>
      <c r="AD114" s="60"/>
      <c r="AE114" s="61"/>
      <c r="AF114" s="61"/>
      <c r="AG114" s="61"/>
      <c r="AH114" s="61"/>
      <c r="AI114" s="61"/>
      <c r="AJ114" s="60"/>
      <c r="AK114" s="61"/>
      <c r="AL114" s="60"/>
      <c r="AM114" s="61"/>
    </row>
    <row r="115" spans="22:39" ht="12.75" customHeight="1" x14ac:dyDescent="0.25">
      <c r="V115" s="495"/>
      <c r="W115" s="495"/>
      <c r="X115" s="60"/>
      <c r="Y115" s="61"/>
      <c r="Z115" s="60"/>
      <c r="AA115" s="61"/>
      <c r="AB115" s="60"/>
      <c r="AC115" s="60"/>
      <c r="AD115" s="60"/>
      <c r="AE115" s="61"/>
      <c r="AF115" s="61"/>
      <c r="AG115" s="61"/>
      <c r="AH115" s="61"/>
      <c r="AI115" s="61"/>
      <c r="AJ115" s="60"/>
      <c r="AK115" s="61"/>
      <c r="AL115" s="60"/>
      <c r="AM115" s="61"/>
    </row>
    <row r="116" spans="22:39" ht="12.75" customHeight="1" x14ac:dyDescent="0.25">
      <c r="V116" s="495"/>
      <c r="W116" s="495"/>
      <c r="X116" s="60"/>
      <c r="Y116" s="61"/>
      <c r="Z116" s="60"/>
      <c r="AA116" s="61"/>
      <c r="AB116" s="60"/>
      <c r="AC116" s="60"/>
      <c r="AD116" s="60"/>
      <c r="AE116" s="61"/>
      <c r="AF116" s="61"/>
      <c r="AG116" s="61"/>
      <c r="AH116" s="61"/>
      <c r="AI116" s="61"/>
      <c r="AJ116" s="60"/>
      <c r="AK116" s="61"/>
      <c r="AL116" s="60"/>
      <c r="AM116" s="61"/>
    </row>
    <row r="117" spans="22:39" ht="12.75" customHeight="1" x14ac:dyDescent="0.25">
      <c r="V117" s="495"/>
      <c r="W117" s="495"/>
      <c r="X117" s="60"/>
      <c r="Y117" s="61"/>
      <c r="Z117" s="60"/>
      <c r="AA117" s="61"/>
      <c r="AB117" s="60"/>
      <c r="AC117" s="60"/>
      <c r="AD117" s="60"/>
      <c r="AE117" s="61"/>
      <c r="AF117" s="61"/>
      <c r="AG117" s="61"/>
      <c r="AH117" s="61"/>
      <c r="AI117" s="61"/>
      <c r="AJ117" s="60"/>
      <c r="AK117" s="61"/>
      <c r="AL117" s="60"/>
      <c r="AM117" s="61"/>
    </row>
  </sheetData>
  <sheetProtection password="88B8" sheet="1" selectLockedCells="1"/>
  <mergeCells count="88">
    <mergeCell ref="C2:J2"/>
    <mergeCell ref="C3:J3"/>
    <mergeCell ref="C5:X5"/>
    <mergeCell ref="AE6:AF6"/>
    <mergeCell ref="BA6:BJ7"/>
    <mergeCell ref="D7:G7"/>
    <mergeCell ref="BE8:BF10"/>
    <mergeCell ref="BG8:BH10"/>
    <mergeCell ref="BI8:BJ10"/>
    <mergeCell ref="D9:G9"/>
    <mergeCell ref="C10:E10"/>
    <mergeCell ref="F10:G10"/>
    <mergeCell ref="AY12:AZ12"/>
    <mergeCell ref="AY13:AZ13"/>
    <mergeCell ref="D8:G8"/>
    <mergeCell ref="BA8:BB10"/>
    <mergeCell ref="BC8:BD10"/>
    <mergeCell ref="C19:J19"/>
    <mergeCell ref="C11:E11"/>
    <mergeCell ref="F11:G11"/>
    <mergeCell ref="C12:E12"/>
    <mergeCell ref="F12:G12"/>
    <mergeCell ref="AY14:AZ14"/>
    <mergeCell ref="AY15:AZ15"/>
    <mergeCell ref="B16:K16"/>
    <mergeCell ref="C17:J17"/>
    <mergeCell ref="C18:J18"/>
    <mergeCell ref="C31:J31"/>
    <mergeCell ref="C20:J20"/>
    <mergeCell ref="C21:J21"/>
    <mergeCell ref="C22:J22"/>
    <mergeCell ref="C23:J23"/>
    <mergeCell ref="C24:J24"/>
    <mergeCell ref="C25:J25"/>
    <mergeCell ref="C26:J26"/>
    <mergeCell ref="C27:J27"/>
    <mergeCell ref="C28:J28"/>
    <mergeCell ref="C29:J29"/>
    <mergeCell ref="C30:J30"/>
    <mergeCell ref="C43:J43"/>
    <mergeCell ref="C32:J32"/>
    <mergeCell ref="C33:J33"/>
    <mergeCell ref="C34:J34"/>
    <mergeCell ref="C35:J35"/>
    <mergeCell ref="C36:J36"/>
    <mergeCell ref="C37:J37"/>
    <mergeCell ref="C38:J38"/>
    <mergeCell ref="C39:J39"/>
    <mergeCell ref="C40:J40"/>
    <mergeCell ref="C41:J41"/>
    <mergeCell ref="C42:J42"/>
    <mergeCell ref="C62:J62"/>
    <mergeCell ref="C44:J44"/>
    <mergeCell ref="C45:J45"/>
    <mergeCell ref="C46:J46"/>
    <mergeCell ref="C47:J47"/>
    <mergeCell ref="C51:E51"/>
    <mergeCell ref="AH51:AH54"/>
    <mergeCell ref="AI51:AI54"/>
    <mergeCell ref="B59:K59"/>
    <mergeCell ref="C60:J60"/>
    <mergeCell ref="C61:J61"/>
    <mergeCell ref="AG51:AG54"/>
    <mergeCell ref="C63:J63"/>
    <mergeCell ref="C64:J64"/>
    <mergeCell ref="C65:J65"/>
    <mergeCell ref="AH84:AU84"/>
    <mergeCell ref="AH85:AI87"/>
    <mergeCell ref="AJ85:AK87"/>
    <mergeCell ref="AL85:AM87"/>
    <mergeCell ref="AN85:AO87"/>
    <mergeCell ref="AP85:AQ87"/>
    <mergeCell ref="AR85:AS87"/>
    <mergeCell ref="AB110:AE112"/>
    <mergeCell ref="AJ110:AK112"/>
    <mergeCell ref="AL110:AM112"/>
    <mergeCell ref="V114:W114"/>
    <mergeCell ref="AT85:AU87"/>
    <mergeCell ref="AF89:AG89"/>
    <mergeCell ref="AF90:AG90"/>
    <mergeCell ref="AF91:AG91"/>
    <mergeCell ref="AF92:AG92"/>
    <mergeCell ref="X109:AM109"/>
    <mergeCell ref="V115:W115"/>
    <mergeCell ref="V116:W116"/>
    <mergeCell ref="V117:W117"/>
    <mergeCell ref="X110:Y112"/>
    <mergeCell ref="Z110:AA112"/>
  </mergeCells>
  <conditionalFormatting sqref="T83:T104">
    <cfRule type="cellIs" dxfId="4" priority="5" stopIfTrue="1" operator="equal">
      <formula>0</formula>
    </cfRule>
  </conditionalFormatting>
  <conditionalFormatting sqref="D53:D55">
    <cfRule type="cellIs" dxfId="3" priority="3" stopIfTrue="1" operator="between">
      <formula>1</formula>
      <formula>3.94</formula>
    </cfRule>
    <cfRule type="cellIs" dxfId="2" priority="4" stopIfTrue="1" operator="between">
      <formula>3.95</formula>
      <formula>7</formula>
    </cfRule>
  </conditionalFormatting>
  <conditionalFormatting sqref="D56">
    <cfRule type="cellIs" dxfId="1" priority="1" stopIfTrue="1" operator="between">
      <formula>1</formula>
      <formula>3.94</formula>
    </cfRule>
    <cfRule type="cellIs" dxfId="0" priority="2" stopIfTrue="1" operator="between">
      <formula>3.95</formula>
      <formula>7</formula>
    </cfRule>
  </conditionalFormatting>
  <dataValidations count="4">
    <dataValidation type="list" allowBlank="1" showInputMessage="1" showErrorMessage="1" errorTitle="Error" error="DIGITAR &quot;p o P&quot; SI ALUMNO SE ENCUENTRA PRESENTE O BIEN &quot;a o A&quot;  SI ESTÁ AUSENTE." sqref="E83:E104 E66:E68">
      <formula1>$AU$14:$AU$15</formula1>
    </dataValidation>
    <dataValidation type="list" allowBlank="1" showInputMessage="1" showErrorMessage="1" errorTitle="ERROR" error="SOLO SE ADMITEN LAS ALTERNATIVAS: A, B, C y D." sqref="F83:I104">
      <formula1>$H$8:$H$11</formula1>
    </dataValidation>
    <dataValidation type="list" allowBlank="1" showInputMessage="1" showErrorMessage="1" errorTitle="ERROR" error="SOLO SE ADMITEN LAS RESPUESTAS NUMÉRICAS: 0, 1 y 2." sqref="N63:Q63">
      <formula1>#REF!</formula1>
    </dataValidation>
    <dataValidation type="list" allowBlank="1" showInputMessage="1" showErrorMessage="1" errorTitle="ERROR" error="SOLO SE ADMITEN LAS RESPUESTAS NUMÉRICAS: 0, 1, 2 y 3." sqref="R63">
      <formula1>#REF!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258" scale="32" orientation="landscape" r:id="rId1"/>
  <headerFooter>
    <oddHeader>&amp;C&amp;G</oddHeader>
  </headerFooter>
  <rowBreaks count="1" manualBreakCount="1">
    <brk id="47" max="69" man="1"/>
  </rowBreaks>
  <colBreaks count="1" manualBreakCount="1">
    <brk id="29" max="87" man="1"/>
  </colBreaks>
  <ignoredErrors>
    <ignoredError sqref="BC12:BC15 BE12:BE15 BG12:BG15 BI12:BI15" formula="1"/>
  </ignoredError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6º básico A</vt:lpstr>
      <vt:lpstr>6º básico B</vt:lpstr>
      <vt:lpstr>6º básico C</vt:lpstr>
      <vt:lpstr>INFORME GLOBAL</vt:lpstr>
      <vt:lpstr>'6º básico A'!Área_de_impresión</vt:lpstr>
      <vt:lpstr>'6º básico B'!Área_de_impresión</vt:lpstr>
      <vt:lpstr>'6º básico C'!Área_de_impresión</vt:lpstr>
      <vt:lpstr>'INFORME GLOBAL'!Área_de_impresión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b3OWu1F</dc:creator>
  <cp:lastModifiedBy>Luffi</cp:lastModifiedBy>
  <cp:lastPrinted>2015-03-26T04:26:01Z</cp:lastPrinted>
  <dcterms:created xsi:type="dcterms:W3CDTF">2012-03-12T00:55:10Z</dcterms:created>
  <dcterms:modified xsi:type="dcterms:W3CDTF">2016-03-17T14:35:41Z</dcterms:modified>
</cp:coreProperties>
</file>