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80" windowWidth="14115" windowHeight="8610" tabRatio="471"/>
  </bookViews>
  <sheets>
    <sheet name="2º básico A" sheetId="3" r:id="rId1"/>
    <sheet name="2º básico B" sheetId="4" r:id="rId2"/>
    <sheet name="2º básico C" sheetId="5" r:id="rId3"/>
    <sheet name="INFORME GLOBAL" sheetId="6" r:id="rId4"/>
  </sheets>
  <externalReferences>
    <externalReference r:id="rId5"/>
  </externalReferences>
  <definedNames>
    <definedName name="_xlnm._FilterDatabase" localSheetId="0" hidden="1">'2º básico A'!#REF!</definedName>
    <definedName name="_xlnm._FilterDatabase" localSheetId="1" hidden="1">'2º básico B'!#REF!</definedName>
    <definedName name="_xlnm._FilterDatabase" localSheetId="2" hidden="1">'2º básico C'!#REF!</definedName>
    <definedName name="_xlnm.Print_Area" localSheetId="3">'INFORME GLOBAL'!$A$1:$CC$61</definedName>
  </definedNames>
  <calcPr calcId="145621"/>
</workbook>
</file>

<file path=xl/calcChain.xml><?xml version="1.0" encoding="utf-8"?>
<calcChain xmlns="http://schemas.openxmlformats.org/spreadsheetml/2006/main">
  <c r="AE66" i="5" l="1"/>
  <c r="AE63" i="5"/>
  <c r="AE59" i="5"/>
  <c r="AE55" i="5"/>
  <c r="AE52" i="5"/>
  <c r="AE49" i="5"/>
  <c r="AC69" i="5"/>
  <c r="AC66" i="5"/>
  <c r="AC62" i="5"/>
  <c r="AC61" i="5"/>
  <c r="AC57" i="5"/>
  <c r="AC53" i="5"/>
  <c r="AC52" i="5"/>
  <c r="AC51" i="5"/>
  <c r="AC50" i="5"/>
  <c r="AC49" i="5"/>
  <c r="AA69" i="5"/>
  <c r="AA65" i="5"/>
  <c r="AA61" i="5"/>
  <c r="AA56" i="5"/>
  <c r="AA53" i="5"/>
  <c r="AA50" i="5"/>
  <c r="AA49" i="5"/>
  <c r="AA51" i="5"/>
  <c r="AA52" i="5"/>
  <c r="AA54" i="5"/>
  <c r="AA55" i="5"/>
  <c r="AA57" i="5"/>
  <c r="AA58" i="5"/>
  <c r="F10" i="6" l="1"/>
  <c r="AQ41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U33" i="6"/>
  <c r="BT33" i="6"/>
  <c r="BS33" i="6"/>
  <c r="BR33" i="6"/>
  <c r="BQ33" i="6"/>
  <c r="BP33" i="6"/>
  <c r="BO33" i="6"/>
  <c r="BN33" i="6"/>
  <c r="BM33" i="6"/>
  <c r="BL33" i="6"/>
  <c r="BK33" i="6"/>
  <c r="BJ33" i="6"/>
  <c r="BI33" i="6"/>
  <c r="BH33" i="6"/>
  <c r="BG33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D9" i="6"/>
  <c r="AQ100" i="5"/>
  <c r="AO100" i="5"/>
  <c r="AM100" i="5"/>
  <c r="AK100" i="5"/>
  <c r="AI100" i="5"/>
  <c r="AG100" i="5"/>
  <c r="AE100" i="5"/>
  <c r="AC100" i="5"/>
  <c r="AA100" i="5"/>
  <c r="Y100" i="5"/>
  <c r="W100" i="5"/>
  <c r="U100" i="5"/>
  <c r="S100" i="5"/>
  <c r="Q100" i="5"/>
  <c r="O100" i="5"/>
  <c r="BJ95" i="5"/>
  <c r="BH95" i="5"/>
  <c r="BF95" i="5"/>
  <c r="BD95" i="5"/>
  <c r="BB95" i="5"/>
  <c r="AY95" i="5"/>
  <c r="AX95" i="5"/>
  <c r="AW95" i="5"/>
  <c r="AT95" i="5"/>
  <c r="AS95" i="5"/>
  <c r="AQ95" i="5"/>
  <c r="BI95" i="5"/>
  <c r="AO95" i="5"/>
  <c r="AM95" i="5"/>
  <c r="BG95" i="5"/>
  <c r="AK95" i="5"/>
  <c r="AI95" i="5"/>
  <c r="AG95" i="5"/>
  <c r="BE95" i="5"/>
  <c r="AE95" i="5"/>
  <c r="AC95" i="5"/>
  <c r="AA95" i="5"/>
  <c r="BC95" i="5"/>
  <c r="Y95" i="5"/>
  <c r="W95" i="5"/>
  <c r="U95" i="5"/>
  <c r="S95" i="5"/>
  <c r="Q95" i="5"/>
  <c r="O95" i="5"/>
  <c r="M95" i="5"/>
  <c r="K95" i="5"/>
  <c r="I95" i="5"/>
  <c r="G95" i="5"/>
  <c r="BA95" i="5"/>
  <c r="BJ94" i="5"/>
  <c r="BH94" i="5"/>
  <c r="BF94" i="5"/>
  <c r="BD94" i="5"/>
  <c r="BB94" i="5"/>
  <c r="AY94" i="5"/>
  <c r="AX94" i="5"/>
  <c r="AW94" i="5"/>
  <c r="AT94" i="5"/>
  <c r="AS94" i="5"/>
  <c r="AQ94" i="5"/>
  <c r="BI94" i="5"/>
  <c r="AO94" i="5"/>
  <c r="AM94" i="5"/>
  <c r="BG94" i="5"/>
  <c r="AK94" i="5"/>
  <c r="AI94" i="5"/>
  <c r="AG94" i="5"/>
  <c r="BE94" i="5"/>
  <c r="AE94" i="5"/>
  <c r="AC94" i="5"/>
  <c r="AA94" i="5"/>
  <c r="BC94" i="5"/>
  <c r="Y94" i="5"/>
  <c r="W94" i="5"/>
  <c r="U94" i="5"/>
  <c r="S94" i="5"/>
  <c r="Q94" i="5"/>
  <c r="O94" i="5"/>
  <c r="M94" i="5"/>
  <c r="K94" i="5"/>
  <c r="I94" i="5"/>
  <c r="G94" i="5"/>
  <c r="BA94" i="5"/>
  <c r="BJ93" i="5"/>
  <c r="BH93" i="5"/>
  <c r="BF93" i="5"/>
  <c r="BD93" i="5"/>
  <c r="BB93" i="5"/>
  <c r="AY93" i="5"/>
  <c r="AX93" i="5"/>
  <c r="AW93" i="5"/>
  <c r="AT93" i="5"/>
  <c r="AS93" i="5"/>
  <c r="AQ93" i="5"/>
  <c r="BI93" i="5"/>
  <c r="AO93" i="5"/>
  <c r="AM93" i="5"/>
  <c r="BG93" i="5"/>
  <c r="AK93" i="5"/>
  <c r="AI93" i="5"/>
  <c r="AG93" i="5"/>
  <c r="BE93" i="5"/>
  <c r="AE93" i="5"/>
  <c r="AC93" i="5"/>
  <c r="AA93" i="5"/>
  <c r="BC93" i="5"/>
  <c r="Y93" i="5"/>
  <c r="W93" i="5"/>
  <c r="U93" i="5"/>
  <c r="S93" i="5"/>
  <c r="Q93" i="5"/>
  <c r="O93" i="5"/>
  <c r="M93" i="5"/>
  <c r="K93" i="5"/>
  <c r="I93" i="5"/>
  <c r="G93" i="5"/>
  <c r="BA93" i="5"/>
  <c r="BJ92" i="5"/>
  <c r="BH92" i="5"/>
  <c r="BF92" i="5"/>
  <c r="BD92" i="5"/>
  <c r="BB92" i="5"/>
  <c r="AY92" i="5"/>
  <c r="AX92" i="5"/>
  <c r="AW92" i="5"/>
  <c r="AT92" i="5"/>
  <c r="AS92" i="5"/>
  <c r="AQ92" i="5"/>
  <c r="BI92" i="5"/>
  <c r="AO92" i="5"/>
  <c r="AM92" i="5"/>
  <c r="BG92" i="5"/>
  <c r="AK92" i="5"/>
  <c r="AI92" i="5"/>
  <c r="AG92" i="5"/>
  <c r="BE92" i="5"/>
  <c r="AE92" i="5"/>
  <c r="AC92" i="5"/>
  <c r="AA92" i="5"/>
  <c r="BC92" i="5"/>
  <c r="Y92" i="5"/>
  <c r="W92" i="5"/>
  <c r="U92" i="5"/>
  <c r="S92" i="5"/>
  <c r="Q92" i="5"/>
  <c r="O92" i="5"/>
  <c r="M92" i="5"/>
  <c r="K92" i="5"/>
  <c r="I92" i="5"/>
  <c r="G92" i="5"/>
  <c r="BA92" i="5"/>
  <c r="BJ91" i="5"/>
  <c r="BH91" i="5"/>
  <c r="BF91" i="5"/>
  <c r="BD91" i="5"/>
  <c r="BB91" i="5"/>
  <c r="AY91" i="5"/>
  <c r="AX91" i="5"/>
  <c r="AW91" i="5"/>
  <c r="AT91" i="5"/>
  <c r="AS91" i="5"/>
  <c r="AQ91" i="5"/>
  <c r="BI91" i="5"/>
  <c r="AO91" i="5"/>
  <c r="AM91" i="5"/>
  <c r="BG91" i="5"/>
  <c r="AK91" i="5"/>
  <c r="AI91" i="5"/>
  <c r="AG91" i="5"/>
  <c r="BE91" i="5"/>
  <c r="AE91" i="5"/>
  <c r="AC91" i="5"/>
  <c r="AA91" i="5"/>
  <c r="BC91" i="5"/>
  <c r="Y91" i="5"/>
  <c r="W91" i="5"/>
  <c r="U91" i="5"/>
  <c r="S91" i="5"/>
  <c r="Q91" i="5"/>
  <c r="O91" i="5"/>
  <c r="M91" i="5"/>
  <c r="K91" i="5"/>
  <c r="I91" i="5"/>
  <c r="G91" i="5"/>
  <c r="BA91" i="5"/>
  <c r="BJ90" i="5"/>
  <c r="BH90" i="5"/>
  <c r="BF90" i="5"/>
  <c r="BD90" i="5"/>
  <c r="BB90" i="5"/>
  <c r="AY90" i="5"/>
  <c r="AX90" i="5"/>
  <c r="AW90" i="5"/>
  <c r="AT90" i="5"/>
  <c r="AS90" i="5"/>
  <c r="AQ90" i="5"/>
  <c r="BI90" i="5"/>
  <c r="AO90" i="5"/>
  <c r="AM90" i="5"/>
  <c r="BG90" i="5"/>
  <c r="AK90" i="5"/>
  <c r="AI90" i="5"/>
  <c r="AG90" i="5"/>
  <c r="BE90" i="5"/>
  <c r="AE90" i="5"/>
  <c r="AC90" i="5"/>
  <c r="AA90" i="5"/>
  <c r="BC90" i="5"/>
  <c r="Y90" i="5"/>
  <c r="W90" i="5"/>
  <c r="U90" i="5"/>
  <c r="S90" i="5"/>
  <c r="Q90" i="5"/>
  <c r="O90" i="5"/>
  <c r="M90" i="5"/>
  <c r="K90" i="5"/>
  <c r="I90" i="5"/>
  <c r="G90" i="5"/>
  <c r="BA90" i="5"/>
  <c r="BJ89" i="5"/>
  <c r="BH89" i="5"/>
  <c r="BF89" i="5"/>
  <c r="BD89" i="5"/>
  <c r="BB89" i="5"/>
  <c r="AY89" i="5"/>
  <c r="AX89" i="5"/>
  <c r="AW89" i="5"/>
  <c r="AT89" i="5"/>
  <c r="AS89" i="5"/>
  <c r="AQ89" i="5"/>
  <c r="BI89" i="5"/>
  <c r="AO89" i="5"/>
  <c r="AM89" i="5"/>
  <c r="BG89" i="5"/>
  <c r="AK89" i="5"/>
  <c r="AI89" i="5"/>
  <c r="AG89" i="5"/>
  <c r="BE89" i="5"/>
  <c r="AE89" i="5"/>
  <c r="AC89" i="5"/>
  <c r="AA89" i="5"/>
  <c r="BC89" i="5"/>
  <c r="Y89" i="5"/>
  <c r="W89" i="5"/>
  <c r="U89" i="5"/>
  <c r="S89" i="5"/>
  <c r="Q89" i="5"/>
  <c r="O89" i="5"/>
  <c r="M89" i="5"/>
  <c r="K89" i="5"/>
  <c r="I89" i="5"/>
  <c r="G89" i="5"/>
  <c r="BA89" i="5"/>
  <c r="BJ88" i="5"/>
  <c r="BH88" i="5"/>
  <c r="BF88" i="5"/>
  <c r="BD88" i="5"/>
  <c r="BB88" i="5"/>
  <c r="AY88" i="5"/>
  <c r="AX88" i="5"/>
  <c r="AW88" i="5"/>
  <c r="AT88" i="5"/>
  <c r="AS88" i="5"/>
  <c r="AQ88" i="5"/>
  <c r="BI88" i="5"/>
  <c r="AO88" i="5"/>
  <c r="AM88" i="5"/>
  <c r="BG88" i="5"/>
  <c r="AK88" i="5"/>
  <c r="AI88" i="5"/>
  <c r="AG88" i="5"/>
  <c r="BE88" i="5"/>
  <c r="AE88" i="5"/>
  <c r="AC88" i="5"/>
  <c r="AA88" i="5"/>
  <c r="BC88" i="5"/>
  <c r="Y88" i="5"/>
  <c r="W88" i="5"/>
  <c r="U88" i="5"/>
  <c r="S88" i="5"/>
  <c r="Q88" i="5"/>
  <c r="O88" i="5"/>
  <c r="M88" i="5"/>
  <c r="K88" i="5"/>
  <c r="I88" i="5"/>
  <c r="G88" i="5"/>
  <c r="BA88" i="5"/>
  <c r="BJ87" i="5"/>
  <c r="BH87" i="5"/>
  <c r="BF87" i="5"/>
  <c r="BD87" i="5"/>
  <c r="BB87" i="5"/>
  <c r="AY87" i="5"/>
  <c r="AX87" i="5"/>
  <c r="AW87" i="5"/>
  <c r="AT87" i="5"/>
  <c r="AS87" i="5"/>
  <c r="AQ87" i="5"/>
  <c r="BI87" i="5"/>
  <c r="AO87" i="5"/>
  <c r="AM87" i="5"/>
  <c r="BG87" i="5"/>
  <c r="AK87" i="5"/>
  <c r="AI87" i="5"/>
  <c r="AG87" i="5"/>
  <c r="BE87" i="5"/>
  <c r="AE87" i="5"/>
  <c r="AC87" i="5"/>
  <c r="AA87" i="5"/>
  <c r="BC87" i="5"/>
  <c r="Y87" i="5"/>
  <c r="W87" i="5"/>
  <c r="U87" i="5"/>
  <c r="S87" i="5"/>
  <c r="Q87" i="5"/>
  <c r="O87" i="5"/>
  <c r="M87" i="5"/>
  <c r="K87" i="5"/>
  <c r="I87" i="5"/>
  <c r="G87" i="5"/>
  <c r="BA87" i="5"/>
  <c r="BJ86" i="5"/>
  <c r="BH86" i="5"/>
  <c r="BF86" i="5"/>
  <c r="BD86" i="5"/>
  <c r="BB86" i="5"/>
  <c r="AY86" i="5"/>
  <c r="AX86" i="5"/>
  <c r="AW86" i="5"/>
  <c r="AT86" i="5"/>
  <c r="AS86" i="5"/>
  <c r="AQ86" i="5"/>
  <c r="BI86" i="5"/>
  <c r="AO86" i="5"/>
  <c r="AM86" i="5"/>
  <c r="BG86" i="5"/>
  <c r="AK86" i="5"/>
  <c r="AI86" i="5"/>
  <c r="AG86" i="5"/>
  <c r="BE86" i="5"/>
  <c r="AE86" i="5"/>
  <c r="AC86" i="5"/>
  <c r="AA86" i="5"/>
  <c r="BC86" i="5"/>
  <c r="Y86" i="5"/>
  <c r="W86" i="5"/>
  <c r="U86" i="5"/>
  <c r="S86" i="5"/>
  <c r="Q86" i="5"/>
  <c r="O86" i="5"/>
  <c r="M86" i="5"/>
  <c r="K86" i="5"/>
  <c r="I86" i="5"/>
  <c r="G86" i="5"/>
  <c r="BA86" i="5"/>
  <c r="BJ85" i="5"/>
  <c r="BH85" i="5"/>
  <c r="BF85" i="5"/>
  <c r="BD85" i="5"/>
  <c r="BB85" i="5"/>
  <c r="AY85" i="5"/>
  <c r="AX85" i="5"/>
  <c r="AW85" i="5"/>
  <c r="AT85" i="5"/>
  <c r="AS85" i="5"/>
  <c r="AQ85" i="5"/>
  <c r="BI85" i="5"/>
  <c r="AO85" i="5"/>
  <c r="AM85" i="5"/>
  <c r="BG85" i="5"/>
  <c r="AK85" i="5"/>
  <c r="AI85" i="5"/>
  <c r="AG85" i="5"/>
  <c r="BE85" i="5"/>
  <c r="AE85" i="5"/>
  <c r="AC85" i="5"/>
  <c r="AA85" i="5"/>
  <c r="BC85" i="5"/>
  <c r="Y85" i="5"/>
  <c r="W85" i="5"/>
  <c r="U85" i="5"/>
  <c r="S85" i="5"/>
  <c r="Q85" i="5"/>
  <c r="O85" i="5"/>
  <c r="M85" i="5"/>
  <c r="K85" i="5"/>
  <c r="I85" i="5"/>
  <c r="G85" i="5"/>
  <c r="BA85" i="5"/>
  <c r="BJ84" i="5"/>
  <c r="BH84" i="5"/>
  <c r="BF84" i="5"/>
  <c r="BD84" i="5"/>
  <c r="BB84" i="5"/>
  <c r="AY84" i="5"/>
  <c r="AX84" i="5"/>
  <c r="AW84" i="5"/>
  <c r="AT84" i="5"/>
  <c r="AS84" i="5"/>
  <c r="AQ84" i="5"/>
  <c r="BI84" i="5"/>
  <c r="AO84" i="5"/>
  <c r="AM84" i="5"/>
  <c r="BG84" i="5"/>
  <c r="AK84" i="5"/>
  <c r="AI84" i="5"/>
  <c r="AG84" i="5"/>
  <c r="BE84" i="5"/>
  <c r="AE84" i="5"/>
  <c r="AC84" i="5"/>
  <c r="AA84" i="5"/>
  <c r="BC84" i="5"/>
  <c r="Y84" i="5"/>
  <c r="W84" i="5"/>
  <c r="U84" i="5"/>
  <c r="S84" i="5"/>
  <c r="Q84" i="5"/>
  <c r="O84" i="5"/>
  <c r="M84" i="5"/>
  <c r="K84" i="5"/>
  <c r="I84" i="5"/>
  <c r="G84" i="5"/>
  <c r="BA84" i="5"/>
  <c r="BJ83" i="5"/>
  <c r="BH83" i="5"/>
  <c r="BF83" i="5"/>
  <c r="BD83" i="5"/>
  <c r="BB83" i="5"/>
  <c r="AY83" i="5"/>
  <c r="AX83" i="5"/>
  <c r="AW83" i="5"/>
  <c r="AT83" i="5"/>
  <c r="AS83" i="5"/>
  <c r="AQ83" i="5"/>
  <c r="BI83" i="5"/>
  <c r="AO83" i="5"/>
  <c r="AM83" i="5"/>
  <c r="BG83" i="5"/>
  <c r="AK83" i="5"/>
  <c r="AI83" i="5"/>
  <c r="AG83" i="5"/>
  <c r="BE83" i="5"/>
  <c r="AE83" i="5"/>
  <c r="AC83" i="5"/>
  <c r="AA83" i="5"/>
  <c r="BC83" i="5"/>
  <c r="Y83" i="5"/>
  <c r="W83" i="5"/>
  <c r="U83" i="5"/>
  <c r="S83" i="5"/>
  <c r="Q83" i="5"/>
  <c r="O83" i="5"/>
  <c r="M83" i="5"/>
  <c r="K83" i="5"/>
  <c r="I83" i="5"/>
  <c r="G83" i="5"/>
  <c r="BA83" i="5"/>
  <c r="BJ82" i="5"/>
  <c r="BH82" i="5"/>
  <c r="BF82" i="5"/>
  <c r="BD82" i="5"/>
  <c r="BB82" i="5"/>
  <c r="AY82" i="5"/>
  <c r="AX82" i="5"/>
  <c r="AW82" i="5"/>
  <c r="AT82" i="5"/>
  <c r="AS82" i="5"/>
  <c r="AQ82" i="5"/>
  <c r="BI82" i="5"/>
  <c r="AO82" i="5"/>
  <c r="AM82" i="5"/>
  <c r="BG82" i="5"/>
  <c r="AK82" i="5"/>
  <c r="AI82" i="5"/>
  <c r="AG82" i="5"/>
  <c r="BE82" i="5"/>
  <c r="AE82" i="5"/>
  <c r="AC82" i="5"/>
  <c r="AA82" i="5"/>
  <c r="BC82" i="5"/>
  <c r="Y82" i="5"/>
  <c r="W82" i="5"/>
  <c r="U82" i="5"/>
  <c r="S82" i="5"/>
  <c r="Q82" i="5"/>
  <c r="O82" i="5"/>
  <c r="M82" i="5"/>
  <c r="K82" i="5"/>
  <c r="I82" i="5"/>
  <c r="G82" i="5"/>
  <c r="BA82" i="5"/>
  <c r="BJ81" i="5"/>
  <c r="BH81" i="5"/>
  <c r="BF81" i="5"/>
  <c r="BD81" i="5"/>
  <c r="BB81" i="5"/>
  <c r="AY81" i="5"/>
  <c r="AX81" i="5"/>
  <c r="AW81" i="5"/>
  <c r="AT81" i="5"/>
  <c r="AS81" i="5"/>
  <c r="AQ81" i="5"/>
  <c r="BI81" i="5"/>
  <c r="AO81" i="5"/>
  <c r="AM81" i="5"/>
  <c r="BG81" i="5"/>
  <c r="AK81" i="5"/>
  <c r="AI81" i="5"/>
  <c r="AG81" i="5"/>
  <c r="BE81" i="5"/>
  <c r="AE81" i="5"/>
  <c r="AC81" i="5"/>
  <c r="AA81" i="5"/>
  <c r="BC81" i="5"/>
  <c r="Y81" i="5"/>
  <c r="W81" i="5"/>
  <c r="U81" i="5"/>
  <c r="S81" i="5"/>
  <c r="Q81" i="5"/>
  <c r="O81" i="5"/>
  <c r="M81" i="5"/>
  <c r="K81" i="5"/>
  <c r="I81" i="5"/>
  <c r="G81" i="5"/>
  <c r="BA81" i="5"/>
  <c r="BJ80" i="5"/>
  <c r="BH80" i="5"/>
  <c r="BF80" i="5"/>
  <c r="BD80" i="5"/>
  <c r="BB80" i="5"/>
  <c r="AY80" i="5"/>
  <c r="AX80" i="5"/>
  <c r="AW80" i="5"/>
  <c r="AT80" i="5"/>
  <c r="AS80" i="5"/>
  <c r="AQ80" i="5"/>
  <c r="BI80" i="5"/>
  <c r="AO80" i="5"/>
  <c r="AM80" i="5"/>
  <c r="BG80" i="5"/>
  <c r="AK80" i="5"/>
  <c r="AI80" i="5"/>
  <c r="AG80" i="5"/>
  <c r="BE80" i="5"/>
  <c r="AE80" i="5"/>
  <c r="AC80" i="5"/>
  <c r="AA80" i="5"/>
  <c r="BC80" i="5"/>
  <c r="Y80" i="5"/>
  <c r="W80" i="5"/>
  <c r="U80" i="5"/>
  <c r="S80" i="5"/>
  <c r="Q80" i="5"/>
  <c r="O80" i="5"/>
  <c r="M80" i="5"/>
  <c r="K80" i="5"/>
  <c r="I80" i="5"/>
  <c r="G80" i="5"/>
  <c r="BA80" i="5"/>
  <c r="BJ79" i="5"/>
  <c r="BH79" i="5"/>
  <c r="BF79" i="5"/>
  <c r="BD79" i="5"/>
  <c r="BB79" i="5"/>
  <c r="AY79" i="5"/>
  <c r="AX79" i="5"/>
  <c r="AW79" i="5"/>
  <c r="AT79" i="5"/>
  <c r="AS79" i="5"/>
  <c r="AQ79" i="5"/>
  <c r="BI79" i="5"/>
  <c r="AO79" i="5"/>
  <c r="AM79" i="5"/>
  <c r="BG79" i="5"/>
  <c r="AK79" i="5"/>
  <c r="AI79" i="5"/>
  <c r="AG79" i="5"/>
  <c r="BE79" i="5"/>
  <c r="AE79" i="5"/>
  <c r="AC79" i="5"/>
  <c r="AA79" i="5"/>
  <c r="BC79" i="5"/>
  <c r="Y79" i="5"/>
  <c r="W79" i="5"/>
  <c r="U79" i="5"/>
  <c r="S79" i="5"/>
  <c r="Q79" i="5"/>
  <c r="O79" i="5"/>
  <c r="M79" i="5"/>
  <c r="K79" i="5"/>
  <c r="I79" i="5"/>
  <c r="G79" i="5"/>
  <c r="BA79" i="5"/>
  <c r="BJ78" i="5"/>
  <c r="BH78" i="5"/>
  <c r="BF78" i="5"/>
  <c r="BD78" i="5"/>
  <c r="BB78" i="5"/>
  <c r="AY78" i="5"/>
  <c r="AX78" i="5"/>
  <c r="AW78" i="5"/>
  <c r="AT78" i="5"/>
  <c r="AS78" i="5"/>
  <c r="AQ78" i="5"/>
  <c r="BI78" i="5"/>
  <c r="AO78" i="5"/>
  <c r="AM78" i="5"/>
  <c r="BG78" i="5"/>
  <c r="AK78" i="5"/>
  <c r="AI78" i="5"/>
  <c r="AG78" i="5"/>
  <c r="BE78" i="5"/>
  <c r="AE78" i="5"/>
  <c r="AC78" i="5"/>
  <c r="AA78" i="5"/>
  <c r="BC78" i="5"/>
  <c r="Y78" i="5"/>
  <c r="W78" i="5"/>
  <c r="U78" i="5"/>
  <c r="S78" i="5"/>
  <c r="Q78" i="5"/>
  <c r="O78" i="5"/>
  <c r="M78" i="5"/>
  <c r="K78" i="5"/>
  <c r="I78" i="5"/>
  <c r="G78" i="5"/>
  <c r="BA78" i="5"/>
  <c r="BJ77" i="5"/>
  <c r="BH77" i="5"/>
  <c r="BF77" i="5"/>
  <c r="BD77" i="5"/>
  <c r="BB77" i="5"/>
  <c r="AY77" i="5"/>
  <c r="AX77" i="5"/>
  <c r="AW77" i="5"/>
  <c r="AT77" i="5"/>
  <c r="AS77" i="5"/>
  <c r="AQ77" i="5"/>
  <c r="BI77" i="5"/>
  <c r="AO77" i="5"/>
  <c r="AM77" i="5"/>
  <c r="BG77" i="5"/>
  <c r="AK77" i="5"/>
  <c r="AI77" i="5"/>
  <c r="AG77" i="5"/>
  <c r="BE77" i="5"/>
  <c r="AE77" i="5"/>
  <c r="AC77" i="5"/>
  <c r="AA77" i="5"/>
  <c r="BC77" i="5"/>
  <c r="Y77" i="5"/>
  <c r="W77" i="5"/>
  <c r="U77" i="5"/>
  <c r="S77" i="5"/>
  <c r="Q77" i="5"/>
  <c r="O77" i="5"/>
  <c r="M77" i="5"/>
  <c r="K77" i="5"/>
  <c r="I77" i="5"/>
  <c r="G77" i="5"/>
  <c r="BA77" i="5"/>
  <c r="BJ76" i="5"/>
  <c r="BH76" i="5"/>
  <c r="BF76" i="5"/>
  <c r="BD76" i="5"/>
  <c r="BB76" i="5"/>
  <c r="AY76" i="5"/>
  <c r="AX76" i="5"/>
  <c r="AW76" i="5"/>
  <c r="AT76" i="5"/>
  <c r="AS76" i="5"/>
  <c r="AQ76" i="5"/>
  <c r="BI76" i="5"/>
  <c r="AO76" i="5"/>
  <c r="AM76" i="5"/>
  <c r="BG76" i="5"/>
  <c r="AK76" i="5"/>
  <c r="AI76" i="5"/>
  <c r="AG76" i="5"/>
  <c r="BE76" i="5"/>
  <c r="AE76" i="5"/>
  <c r="AC76" i="5"/>
  <c r="AA76" i="5"/>
  <c r="BC76" i="5"/>
  <c r="Y76" i="5"/>
  <c r="W76" i="5"/>
  <c r="U76" i="5"/>
  <c r="S76" i="5"/>
  <c r="Q76" i="5"/>
  <c r="O76" i="5"/>
  <c r="M76" i="5"/>
  <c r="K76" i="5"/>
  <c r="I76" i="5"/>
  <c r="G76" i="5"/>
  <c r="BA76" i="5"/>
  <c r="BJ75" i="5"/>
  <c r="BH75" i="5"/>
  <c r="BF75" i="5"/>
  <c r="BD75" i="5"/>
  <c r="BB75" i="5"/>
  <c r="AY75" i="5"/>
  <c r="AX75" i="5"/>
  <c r="AW75" i="5"/>
  <c r="AT75" i="5"/>
  <c r="AS75" i="5"/>
  <c r="AQ75" i="5"/>
  <c r="BI75" i="5"/>
  <c r="AO75" i="5"/>
  <c r="AM75" i="5"/>
  <c r="BG75" i="5"/>
  <c r="AK75" i="5"/>
  <c r="AI75" i="5"/>
  <c r="AG75" i="5"/>
  <c r="BE75" i="5"/>
  <c r="AE75" i="5"/>
  <c r="AC75" i="5"/>
  <c r="AA75" i="5"/>
  <c r="BC75" i="5"/>
  <c r="Y75" i="5"/>
  <c r="W75" i="5"/>
  <c r="U75" i="5"/>
  <c r="S75" i="5"/>
  <c r="Q75" i="5"/>
  <c r="O75" i="5"/>
  <c r="M75" i="5"/>
  <c r="K75" i="5"/>
  <c r="I75" i="5"/>
  <c r="G75" i="5"/>
  <c r="BA75" i="5"/>
  <c r="BJ74" i="5"/>
  <c r="BH74" i="5"/>
  <c r="BF74" i="5"/>
  <c r="BD74" i="5"/>
  <c r="BB74" i="5"/>
  <c r="AY74" i="5"/>
  <c r="AX74" i="5"/>
  <c r="AW74" i="5"/>
  <c r="AT74" i="5"/>
  <c r="AS74" i="5"/>
  <c r="AQ74" i="5"/>
  <c r="BI74" i="5"/>
  <c r="AO74" i="5"/>
  <c r="AM74" i="5"/>
  <c r="BG74" i="5"/>
  <c r="AK74" i="5"/>
  <c r="AI74" i="5"/>
  <c r="AG74" i="5"/>
  <c r="BE74" i="5"/>
  <c r="AE74" i="5"/>
  <c r="AC74" i="5"/>
  <c r="AA74" i="5"/>
  <c r="BC74" i="5"/>
  <c r="Y74" i="5"/>
  <c r="W74" i="5"/>
  <c r="U74" i="5"/>
  <c r="S74" i="5"/>
  <c r="Q74" i="5"/>
  <c r="O74" i="5"/>
  <c r="M74" i="5"/>
  <c r="K74" i="5"/>
  <c r="I74" i="5"/>
  <c r="G74" i="5"/>
  <c r="BA74" i="5"/>
  <c r="BJ73" i="5"/>
  <c r="BH73" i="5"/>
  <c r="BF73" i="5"/>
  <c r="BD73" i="5"/>
  <c r="BB73" i="5"/>
  <c r="AY73" i="5"/>
  <c r="AX73" i="5"/>
  <c r="AW73" i="5"/>
  <c r="AT73" i="5"/>
  <c r="AS73" i="5"/>
  <c r="AQ73" i="5"/>
  <c r="BI73" i="5"/>
  <c r="AO73" i="5"/>
  <c r="AM73" i="5"/>
  <c r="BG73" i="5"/>
  <c r="AK73" i="5"/>
  <c r="AI73" i="5"/>
  <c r="AG73" i="5"/>
  <c r="BE73" i="5"/>
  <c r="AE73" i="5"/>
  <c r="AC73" i="5"/>
  <c r="AA73" i="5"/>
  <c r="BC73" i="5"/>
  <c r="Y73" i="5"/>
  <c r="W73" i="5"/>
  <c r="U73" i="5"/>
  <c r="S73" i="5"/>
  <c r="Q73" i="5"/>
  <c r="O73" i="5"/>
  <c r="M73" i="5"/>
  <c r="K73" i="5"/>
  <c r="I73" i="5"/>
  <c r="G73" i="5"/>
  <c r="BA73" i="5"/>
  <c r="BJ72" i="5"/>
  <c r="BH72" i="5"/>
  <c r="BF72" i="5"/>
  <c r="BD72" i="5"/>
  <c r="BB72" i="5"/>
  <c r="AY72" i="5"/>
  <c r="AX72" i="5"/>
  <c r="AW72" i="5"/>
  <c r="AT72" i="5"/>
  <c r="AS72" i="5"/>
  <c r="AQ72" i="5"/>
  <c r="BI72" i="5"/>
  <c r="AO72" i="5"/>
  <c r="AM72" i="5"/>
  <c r="BG72" i="5"/>
  <c r="AK72" i="5"/>
  <c r="AI72" i="5"/>
  <c r="AG72" i="5"/>
  <c r="BE72" i="5"/>
  <c r="AE72" i="5"/>
  <c r="AC72" i="5"/>
  <c r="AA72" i="5"/>
  <c r="BC72" i="5"/>
  <c r="Y72" i="5"/>
  <c r="W72" i="5"/>
  <c r="U72" i="5"/>
  <c r="S72" i="5"/>
  <c r="Q72" i="5"/>
  <c r="O72" i="5"/>
  <c r="M72" i="5"/>
  <c r="K72" i="5"/>
  <c r="I72" i="5"/>
  <c r="G72" i="5"/>
  <c r="BA72" i="5"/>
  <c r="BJ71" i="5"/>
  <c r="BH71" i="5"/>
  <c r="BF71" i="5"/>
  <c r="BD71" i="5"/>
  <c r="BB71" i="5"/>
  <c r="AY71" i="5"/>
  <c r="AX71" i="5"/>
  <c r="AW71" i="5"/>
  <c r="AT71" i="5"/>
  <c r="AS71" i="5"/>
  <c r="AQ71" i="5"/>
  <c r="BI71" i="5"/>
  <c r="AO71" i="5"/>
  <c r="AM71" i="5"/>
  <c r="BG71" i="5"/>
  <c r="AK71" i="5"/>
  <c r="AI71" i="5"/>
  <c r="AG71" i="5"/>
  <c r="BE71" i="5"/>
  <c r="AE71" i="5"/>
  <c r="AC71" i="5"/>
  <c r="AA71" i="5"/>
  <c r="BC71" i="5"/>
  <c r="Y71" i="5"/>
  <c r="W71" i="5"/>
  <c r="U71" i="5"/>
  <c r="S71" i="5"/>
  <c r="Q71" i="5"/>
  <c r="O71" i="5"/>
  <c r="M71" i="5"/>
  <c r="K71" i="5"/>
  <c r="I71" i="5"/>
  <c r="G71" i="5"/>
  <c r="BA71" i="5"/>
  <c r="BJ70" i="5"/>
  <c r="BH70" i="5"/>
  <c r="BF70" i="5"/>
  <c r="BD70" i="5"/>
  <c r="BB70" i="5"/>
  <c r="AY70" i="5"/>
  <c r="AX70" i="5"/>
  <c r="AW70" i="5"/>
  <c r="AT70" i="5"/>
  <c r="AS70" i="5"/>
  <c r="AQ70" i="5"/>
  <c r="BI70" i="5"/>
  <c r="AO70" i="5"/>
  <c r="AM70" i="5"/>
  <c r="BG70" i="5"/>
  <c r="AK70" i="5"/>
  <c r="AI70" i="5"/>
  <c r="AG70" i="5"/>
  <c r="BE70" i="5"/>
  <c r="AE70" i="5"/>
  <c r="AC70" i="5"/>
  <c r="AA70" i="5"/>
  <c r="BC70" i="5"/>
  <c r="Y70" i="5"/>
  <c r="W70" i="5"/>
  <c r="U70" i="5"/>
  <c r="S70" i="5"/>
  <c r="Q70" i="5"/>
  <c r="O70" i="5"/>
  <c r="M70" i="5"/>
  <c r="K70" i="5"/>
  <c r="I70" i="5"/>
  <c r="G70" i="5"/>
  <c r="BA70" i="5"/>
  <c r="BJ69" i="5"/>
  <c r="BH69" i="5"/>
  <c r="BF69" i="5"/>
  <c r="BD69" i="5"/>
  <c r="BB69" i="5"/>
  <c r="AY69" i="5"/>
  <c r="AX69" i="5"/>
  <c r="AW69" i="5"/>
  <c r="AT69" i="5"/>
  <c r="AS69" i="5"/>
  <c r="AQ69" i="5"/>
  <c r="BI69" i="5"/>
  <c r="AO69" i="5"/>
  <c r="AM69" i="5"/>
  <c r="BG69" i="5"/>
  <c r="AK69" i="5"/>
  <c r="AI69" i="5"/>
  <c r="AG69" i="5"/>
  <c r="BE69" i="5"/>
  <c r="AE69" i="5"/>
  <c r="BC69" i="5"/>
  <c r="Y69" i="5"/>
  <c r="W69" i="5"/>
  <c r="U69" i="5"/>
  <c r="S69" i="5"/>
  <c r="Q69" i="5"/>
  <c r="O69" i="5"/>
  <c r="M69" i="5"/>
  <c r="K69" i="5"/>
  <c r="I69" i="5"/>
  <c r="G69" i="5"/>
  <c r="BA69" i="5"/>
  <c r="BJ68" i="5"/>
  <c r="BH68" i="5"/>
  <c r="BF68" i="5"/>
  <c r="BD68" i="5"/>
  <c r="BB68" i="5"/>
  <c r="AY68" i="5"/>
  <c r="AX68" i="5"/>
  <c r="AW68" i="5"/>
  <c r="AT68" i="5"/>
  <c r="AS68" i="5"/>
  <c r="AQ68" i="5"/>
  <c r="BI68" i="5"/>
  <c r="AO68" i="5"/>
  <c r="AM68" i="5"/>
  <c r="BG68" i="5"/>
  <c r="AK68" i="5"/>
  <c r="AI68" i="5"/>
  <c r="AG68" i="5"/>
  <c r="BE68" i="5"/>
  <c r="AE68" i="5"/>
  <c r="AC68" i="5"/>
  <c r="AA68" i="5"/>
  <c r="BC68" i="5"/>
  <c r="Y68" i="5"/>
  <c r="W68" i="5"/>
  <c r="U68" i="5"/>
  <c r="S68" i="5"/>
  <c r="Q68" i="5"/>
  <c r="O68" i="5"/>
  <c r="M68" i="5"/>
  <c r="K68" i="5"/>
  <c r="I68" i="5"/>
  <c r="G68" i="5"/>
  <c r="BA68" i="5"/>
  <c r="BJ67" i="5"/>
  <c r="BH67" i="5"/>
  <c r="BF67" i="5"/>
  <c r="BD67" i="5"/>
  <c r="BB67" i="5"/>
  <c r="AY67" i="5"/>
  <c r="AX67" i="5"/>
  <c r="AW67" i="5"/>
  <c r="AT67" i="5"/>
  <c r="AS67" i="5"/>
  <c r="AQ67" i="5"/>
  <c r="BI67" i="5"/>
  <c r="AO67" i="5"/>
  <c r="AM67" i="5"/>
  <c r="BG67" i="5"/>
  <c r="AK67" i="5"/>
  <c r="AI67" i="5"/>
  <c r="AG67" i="5"/>
  <c r="BE67" i="5"/>
  <c r="AE67" i="5"/>
  <c r="AC67" i="5"/>
  <c r="AA67" i="5"/>
  <c r="BC67" i="5"/>
  <c r="Y67" i="5"/>
  <c r="W67" i="5"/>
  <c r="U67" i="5"/>
  <c r="S67" i="5"/>
  <c r="Q67" i="5"/>
  <c r="O67" i="5"/>
  <c r="M67" i="5"/>
  <c r="K67" i="5"/>
  <c r="I67" i="5"/>
  <c r="G67" i="5"/>
  <c r="BA67" i="5"/>
  <c r="BJ66" i="5"/>
  <c r="BH66" i="5"/>
  <c r="BF66" i="5"/>
  <c r="BD66" i="5"/>
  <c r="BB66" i="5"/>
  <c r="AY66" i="5"/>
  <c r="AX66" i="5"/>
  <c r="AW66" i="5"/>
  <c r="AT66" i="5"/>
  <c r="AS66" i="5"/>
  <c r="AQ66" i="5"/>
  <c r="BI66" i="5"/>
  <c r="AO66" i="5"/>
  <c r="AM66" i="5"/>
  <c r="BG66" i="5"/>
  <c r="AK66" i="5"/>
  <c r="AI66" i="5"/>
  <c r="AG66" i="5"/>
  <c r="BE66" i="5"/>
  <c r="AA66" i="5"/>
  <c r="BC66" i="5"/>
  <c r="Y66" i="5"/>
  <c r="W66" i="5"/>
  <c r="U66" i="5"/>
  <c r="S66" i="5"/>
  <c r="Q66" i="5"/>
  <c r="O66" i="5"/>
  <c r="M66" i="5"/>
  <c r="K66" i="5"/>
  <c r="I66" i="5"/>
  <c r="G66" i="5"/>
  <c r="BA66" i="5"/>
  <c r="BJ65" i="5"/>
  <c r="BH65" i="5"/>
  <c r="BF65" i="5"/>
  <c r="BD65" i="5"/>
  <c r="BB65" i="5"/>
  <c r="AY65" i="5"/>
  <c r="AX65" i="5"/>
  <c r="AW65" i="5"/>
  <c r="AT65" i="5"/>
  <c r="AS65" i="5"/>
  <c r="AQ65" i="5"/>
  <c r="BI65" i="5"/>
  <c r="AO65" i="5"/>
  <c r="AM65" i="5"/>
  <c r="BG65" i="5"/>
  <c r="AK65" i="5"/>
  <c r="AI65" i="5"/>
  <c r="AG65" i="5"/>
  <c r="BE65" i="5"/>
  <c r="AE65" i="5"/>
  <c r="AC65" i="5"/>
  <c r="BC65" i="5"/>
  <c r="Y65" i="5"/>
  <c r="W65" i="5"/>
  <c r="U65" i="5"/>
  <c r="S65" i="5"/>
  <c r="Q65" i="5"/>
  <c r="O65" i="5"/>
  <c r="M65" i="5"/>
  <c r="K65" i="5"/>
  <c r="I65" i="5"/>
  <c r="G65" i="5"/>
  <c r="BA65" i="5"/>
  <c r="BJ64" i="5"/>
  <c r="BH64" i="5"/>
  <c r="BF64" i="5"/>
  <c r="BD64" i="5"/>
  <c r="BB64" i="5"/>
  <c r="AY64" i="5"/>
  <c r="AX64" i="5"/>
  <c r="AW64" i="5"/>
  <c r="AT64" i="5"/>
  <c r="AS64" i="5"/>
  <c r="AQ64" i="5"/>
  <c r="BI64" i="5"/>
  <c r="AO64" i="5"/>
  <c r="AM64" i="5"/>
  <c r="BG64" i="5"/>
  <c r="AK64" i="5"/>
  <c r="AI64" i="5"/>
  <c r="AG64" i="5"/>
  <c r="BE64" i="5"/>
  <c r="AE64" i="5"/>
  <c r="AC64" i="5"/>
  <c r="AA64" i="5"/>
  <c r="BC64" i="5"/>
  <c r="Y64" i="5"/>
  <c r="W64" i="5"/>
  <c r="U64" i="5"/>
  <c r="S64" i="5"/>
  <c r="Q64" i="5"/>
  <c r="O64" i="5"/>
  <c r="M64" i="5"/>
  <c r="K64" i="5"/>
  <c r="I64" i="5"/>
  <c r="G64" i="5"/>
  <c r="BA64" i="5"/>
  <c r="BJ63" i="5"/>
  <c r="BH63" i="5"/>
  <c r="BF63" i="5"/>
  <c r="BD63" i="5"/>
  <c r="BB63" i="5"/>
  <c r="AY63" i="5"/>
  <c r="AX63" i="5"/>
  <c r="AW63" i="5"/>
  <c r="AT63" i="5"/>
  <c r="AS63" i="5"/>
  <c r="AQ63" i="5"/>
  <c r="BI63" i="5"/>
  <c r="AO63" i="5"/>
  <c r="AM63" i="5"/>
  <c r="BG63" i="5"/>
  <c r="AK63" i="5"/>
  <c r="AI63" i="5"/>
  <c r="AG63" i="5"/>
  <c r="BE63" i="5"/>
  <c r="AC63" i="5"/>
  <c r="AA63" i="5"/>
  <c r="BC63" i="5"/>
  <c r="Y63" i="5"/>
  <c r="W63" i="5"/>
  <c r="U63" i="5"/>
  <c r="S63" i="5"/>
  <c r="Q63" i="5"/>
  <c r="O63" i="5"/>
  <c r="M63" i="5"/>
  <c r="K63" i="5"/>
  <c r="I63" i="5"/>
  <c r="G63" i="5"/>
  <c r="BA63" i="5"/>
  <c r="BJ62" i="5"/>
  <c r="BH62" i="5"/>
  <c r="BF62" i="5"/>
  <c r="BD62" i="5"/>
  <c r="BB62" i="5"/>
  <c r="AY62" i="5"/>
  <c r="AX62" i="5"/>
  <c r="AW62" i="5"/>
  <c r="AT62" i="5"/>
  <c r="AS62" i="5"/>
  <c r="AQ62" i="5"/>
  <c r="BI62" i="5"/>
  <c r="AO62" i="5"/>
  <c r="AM62" i="5"/>
  <c r="BG62" i="5"/>
  <c r="AK62" i="5"/>
  <c r="AI62" i="5"/>
  <c r="AG62" i="5"/>
  <c r="BE62" i="5"/>
  <c r="AE62" i="5"/>
  <c r="AA62" i="5"/>
  <c r="BC62" i="5"/>
  <c r="Y62" i="5"/>
  <c r="W62" i="5"/>
  <c r="U62" i="5"/>
  <c r="S62" i="5"/>
  <c r="Q62" i="5"/>
  <c r="O62" i="5"/>
  <c r="M62" i="5"/>
  <c r="K62" i="5"/>
  <c r="I62" i="5"/>
  <c r="G62" i="5"/>
  <c r="BA62" i="5"/>
  <c r="AS61" i="5"/>
  <c r="AQ61" i="5"/>
  <c r="BI61" i="5"/>
  <c r="BJ61" i="5" s="1"/>
  <c r="AO61" i="5"/>
  <c r="AM61" i="5"/>
  <c r="BG61" i="5"/>
  <c r="BH61" i="5" s="1"/>
  <c r="AK61" i="5"/>
  <c r="AI61" i="5"/>
  <c r="AG61" i="5"/>
  <c r="BE61" i="5"/>
  <c r="BF61" i="5" s="1"/>
  <c r="AE61" i="5"/>
  <c r="BC61" i="5"/>
  <c r="BD61" i="5" s="1"/>
  <c r="Y61" i="5"/>
  <c r="W61" i="5"/>
  <c r="U61" i="5"/>
  <c r="S61" i="5"/>
  <c r="Q61" i="5"/>
  <c r="O61" i="5"/>
  <c r="M61" i="5"/>
  <c r="K61" i="5"/>
  <c r="I61" i="5"/>
  <c r="G61" i="5"/>
  <c r="AT61" i="5" s="1"/>
  <c r="BA61" i="5"/>
  <c r="BB61" i="5" s="1"/>
  <c r="BJ60" i="5"/>
  <c r="BH60" i="5"/>
  <c r="BF60" i="5"/>
  <c r="BD60" i="5"/>
  <c r="BB60" i="5"/>
  <c r="AY60" i="5"/>
  <c r="AX60" i="5"/>
  <c r="AW60" i="5"/>
  <c r="AT60" i="5"/>
  <c r="AS60" i="5"/>
  <c r="AQ60" i="5"/>
  <c r="BI60" i="5"/>
  <c r="AO60" i="5"/>
  <c r="AM60" i="5"/>
  <c r="BG60" i="5"/>
  <c r="AK60" i="5"/>
  <c r="AI60" i="5"/>
  <c r="AG60" i="5"/>
  <c r="BE60" i="5"/>
  <c r="AE60" i="5"/>
  <c r="AC60" i="5"/>
  <c r="AA60" i="5"/>
  <c r="BC60" i="5"/>
  <c r="Y60" i="5"/>
  <c r="W60" i="5"/>
  <c r="U60" i="5"/>
  <c r="S60" i="5"/>
  <c r="Q60" i="5"/>
  <c r="O60" i="5"/>
  <c r="M60" i="5"/>
  <c r="K60" i="5"/>
  <c r="I60" i="5"/>
  <c r="G60" i="5"/>
  <c r="BA60" i="5"/>
  <c r="BJ59" i="5"/>
  <c r="BH59" i="5"/>
  <c r="BF59" i="5"/>
  <c r="BD59" i="5"/>
  <c r="BB59" i="5"/>
  <c r="AY59" i="5"/>
  <c r="AX59" i="5"/>
  <c r="AW59" i="5"/>
  <c r="AT59" i="5"/>
  <c r="AS59" i="5"/>
  <c r="AQ59" i="5"/>
  <c r="BI59" i="5"/>
  <c r="AO59" i="5"/>
  <c r="AM59" i="5"/>
  <c r="BG59" i="5"/>
  <c r="AK59" i="5"/>
  <c r="AI59" i="5"/>
  <c r="AG59" i="5"/>
  <c r="BE59" i="5"/>
  <c r="AC59" i="5"/>
  <c r="AA59" i="5"/>
  <c r="BC59" i="5"/>
  <c r="Y59" i="5"/>
  <c r="W59" i="5"/>
  <c r="U59" i="5"/>
  <c r="S59" i="5"/>
  <c r="Q59" i="5"/>
  <c r="O59" i="5"/>
  <c r="M59" i="5"/>
  <c r="K59" i="5"/>
  <c r="I59" i="5"/>
  <c r="G59" i="5"/>
  <c r="BA59" i="5"/>
  <c r="BJ58" i="5"/>
  <c r="BH58" i="5"/>
  <c r="BF58" i="5"/>
  <c r="BD58" i="5"/>
  <c r="BB58" i="5"/>
  <c r="AY58" i="5"/>
  <c r="AX58" i="5"/>
  <c r="AW58" i="5"/>
  <c r="AT58" i="5"/>
  <c r="AS58" i="5"/>
  <c r="AQ58" i="5"/>
  <c r="BI58" i="5"/>
  <c r="AO58" i="5"/>
  <c r="AM58" i="5"/>
  <c r="BG58" i="5"/>
  <c r="AK58" i="5"/>
  <c r="AI58" i="5"/>
  <c r="AG58" i="5"/>
  <c r="BE58" i="5"/>
  <c r="AE58" i="5"/>
  <c r="AC58" i="5"/>
  <c r="BC58" i="5"/>
  <c r="Y58" i="5"/>
  <c r="W58" i="5"/>
  <c r="U58" i="5"/>
  <c r="S58" i="5"/>
  <c r="Q58" i="5"/>
  <c r="O58" i="5"/>
  <c r="M58" i="5"/>
  <c r="K58" i="5"/>
  <c r="I58" i="5"/>
  <c r="G58" i="5"/>
  <c r="BA58" i="5"/>
  <c r="BJ57" i="5"/>
  <c r="BH57" i="5"/>
  <c r="BF57" i="5"/>
  <c r="BD57" i="5"/>
  <c r="BB57" i="5"/>
  <c r="AY57" i="5"/>
  <c r="AX57" i="5"/>
  <c r="AW57" i="5"/>
  <c r="AT57" i="5"/>
  <c r="AS57" i="5"/>
  <c r="AQ57" i="5"/>
  <c r="BI57" i="5"/>
  <c r="AO57" i="5"/>
  <c r="AM57" i="5"/>
  <c r="BG57" i="5"/>
  <c r="AK57" i="5"/>
  <c r="AI57" i="5"/>
  <c r="AG57" i="5"/>
  <c r="BE57" i="5"/>
  <c r="AE57" i="5"/>
  <c r="BC57" i="5"/>
  <c r="Y57" i="5"/>
  <c r="W57" i="5"/>
  <c r="U57" i="5"/>
  <c r="S57" i="5"/>
  <c r="Q57" i="5"/>
  <c r="O57" i="5"/>
  <c r="M57" i="5"/>
  <c r="K57" i="5"/>
  <c r="I57" i="5"/>
  <c r="G57" i="5"/>
  <c r="BA57" i="5"/>
  <c r="BJ56" i="5"/>
  <c r="BH56" i="5"/>
  <c r="BF56" i="5"/>
  <c r="BD56" i="5"/>
  <c r="BB56" i="5"/>
  <c r="AY56" i="5"/>
  <c r="AX56" i="5"/>
  <c r="AW56" i="5"/>
  <c r="AT56" i="5"/>
  <c r="AS56" i="5"/>
  <c r="AQ56" i="5"/>
  <c r="BI56" i="5"/>
  <c r="AO56" i="5"/>
  <c r="AM56" i="5"/>
  <c r="BG56" i="5"/>
  <c r="AK56" i="5"/>
  <c r="AI56" i="5"/>
  <c r="AG56" i="5"/>
  <c r="BE56" i="5"/>
  <c r="AE56" i="5"/>
  <c r="AC56" i="5"/>
  <c r="BC56" i="5"/>
  <c r="Y56" i="5"/>
  <c r="W56" i="5"/>
  <c r="U56" i="5"/>
  <c r="S56" i="5"/>
  <c r="Q56" i="5"/>
  <c r="O56" i="5"/>
  <c r="M56" i="5"/>
  <c r="K56" i="5"/>
  <c r="I56" i="5"/>
  <c r="G56" i="5"/>
  <c r="BA56" i="5"/>
  <c r="BJ55" i="5"/>
  <c r="BH55" i="5"/>
  <c r="BF55" i="5"/>
  <c r="BD55" i="5"/>
  <c r="BB55" i="5"/>
  <c r="AY55" i="5"/>
  <c r="AX55" i="5"/>
  <c r="AW55" i="5"/>
  <c r="AT55" i="5"/>
  <c r="AS55" i="5"/>
  <c r="AQ55" i="5"/>
  <c r="BI55" i="5"/>
  <c r="AO55" i="5"/>
  <c r="AM55" i="5"/>
  <c r="BG55" i="5"/>
  <c r="AK55" i="5"/>
  <c r="AI55" i="5"/>
  <c r="AG55" i="5"/>
  <c r="BE55" i="5"/>
  <c r="AC55" i="5"/>
  <c r="BC55" i="5"/>
  <c r="Y55" i="5"/>
  <c r="W55" i="5"/>
  <c r="U55" i="5"/>
  <c r="S55" i="5"/>
  <c r="Q55" i="5"/>
  <c r="O55" i="5"/>
  <c r="M55" i="5"/>
  <c r="K55" i="5"/>
  <c r="I55" i="5"/>
  <c r="G55" i="5"/>
  <c r="BA55" i="5"/>
  <c r="BJ54" i="5"/>
  <c r="BH54" i="5"/>
  <c r="BF54" i="5"/>
  <c r="BD54" i="5"/>
  <c r="BB54" i="5"/>
  <c r="AY54" i="5"/>
  <c r="AX54" i="5"/>
  <c r="AW54" i="5"/>
  <c r="AT54" i="5"/>
  <c r="AS54" i="5"/>
  <c r="AQ54" i="5"/>
  <c r="BI54" i="5"/>
  <c r="AO54" i="5"/>
  <c r="AM54" i="5"/>
  <c r="BG54" i="5"/>
  <c r="AK54" i="5"/>
  <c r="AI54" i="5"/>
  <c r="AG54" i="5"/>
  <c r="BE54" i="5"/>
  <c r="AE54" i="5"/>
  <c r="AC54" i="5"/>
  <c r="BC54" i="5"/>
  <c r="Y54" i="5"/>
  <c r="W54" i="5"/>
  <c r="U54" i="5"/>
  <c r="S54" i="5"/>
  <c r="Q54" i="5"/>
  <c r="O54" i="5"/>
  <c r="M54" i="5"/>
  <c r="K54" i="5"/>
  <c r="I54" i="5"/>
  <c r="G54" i="5"/>
  <c r="BA54" i="5"/>
  <c r="BJ53" i="5"/>
  <c r="BH53" i="5"/>
  <c r="BF53" i="5"/>
  <c r="BD53" i="5"/>
  <c r="BB53" i="5"/>
  <c r="AY53" i="5"/>
  <c r="AX53" i="5"/>
  <c r="AW53" i="5"/>
  <c r="AT53" i="5"/>
  <c r="AS53" i="5"/>
  <c r="AQ53" i="5"/>
  <c r="BI53" i="5"/>
  <c r="AO53" i="5"/>
  <c r="AM53" i="5"/>
  <c r="BG53" i="5"/>
  <c r="AK53" i="5"/>
  <c r="AI53" i="5"/>
  <c r="AG53" i="5"/>
  <c r="BE53" i="5"/>
  <c r="AE53" i="5"/>
  <c r="BC53" i="5"/>
  <c r="Y53" i="5"/>
  <c r="W53" i="5"/>
  <c r="U53" i="5"/>
  <c r="S53" i="5"/>
  <c r="Q53" i="5"/>
  <c r="O53" i="5"/>
  <c r="M53" i="5"/>
  <c r="K53" i="5"/>
  <c r="I53" i="5"/>
  <c r="G53" i="5"/>
  <c r="BA53" i="5"/>
  <c r="BJ52" i="5"/>
  <c r="BH52" i="5"/>
  <c r="BF52" i="5"/>
  <c r="BD52" i="5"/>
  <c r="BB52" i="5"/>
  <c r="AY52" i="5"/>
  <c r="AX52" i="5"/>
  <c r="AW52" i="5"/>
  <c r="AT52" i="5"/>
  <c r="AS52" i="5"/>
  <c r="AQ52" i="5"/>
  <c r="BI52" i="5"/>
  <c r="AO52" i="5"/>
  <c r="AM52" i="5"/>
  <c r="BG52" i="5"/>
  <c r="AK52" i="5"/>
  <c r="AI52" i="5"/>
  <c r="AG52" i="5"/>
  <c r="BE52" i="5"/>
  <c r="BC52" i="5"/>
  <c r="Y52" i="5"/>
  <c r="W52" i="5"/>
  <c r="U52" i="5"/>
  <c r="S52" i="5"/>
  <c r="Q52" i="5"/>
  <c r="O52" i="5"/>
  <c r="M52" i="5"/>
  <c r="K52" i="5"/>
  <c r="I52" i="5"/>
  <c r="G52" i="5"/>
  <c r="BA52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AS51" i="5"/>
  <c r="AQ51" i="5"/>
  <c r="BI51" i="5"/>
  <c r="BJ51" i="5"/>
  <c r="AO51" i="5"/>
  <c r="AM51" i="5"/>
  <c r="BG51" i="5"/>
  <c r="BH51" i="5"/>
  <c r="AK51" i="5"/>
  <c r="AI51" i="5"/>
  <c r="AG51" i="5"/>
  <c r="BE51" i="5"/>
  <c r="BF51" i="5"/>
  <c r="AE51" i="5"/>
  <c r="BC51" i="5"/>
  <c r="BD51" i="5"/>
  <c r="Y51" i="5"/>
  <c r="W51" i="5"/>
  <c r="U51" i="5"/>
  <c r="S51" i="5"/>
  <c r="Q51" i="5"/>
  <c r="O51" i="5"/>
  <c r="M51" i="5"/>
  <c r="K51" i="5"/>
  <c r="I51" i="5"/>
  <c r="G51" i="5"/>
  <c r="BA51" i="5"/>
  <c r="BB51" i="5"/>
  <c r="AZ50" i="5"/>
  <c r="AS50" i="5"/>
  <c r="AQ50" i="5"/>
  <c r="BI50" i="5"/>
  <c r="BJ50" i="5"/>
  <c r="AO50" i="5"/>
  <c r="AM50" i="5"/>
  <c r="BG50" i="5"/>
  <c r="BH50" i="5"/>
  <c r="AK50" i="5"/>
  <c r="AI50" i="5"/>
  <c r="AG50" i="5"/>
  <c r="BE50" i="5"/>
  <c r="BF50" i="5"/>
  <c r="AE50" i="5"/>
  <c r="BC50" i="5"/>
  <c r="BD50" i="5"/>
  <c r="Y50" i="5"/>
  <c r="W50" i="5"/>
  <c r="U50" i="5"/>
  <c r="S50" i="5"/>
  <c r="Q50" i="5"/>
  <c r="O50" i="5"/>
  <c r="M50" i="5"/>
  <c r="K50" i="5"/>
  <c r="I50" i="5"/>
  <c r="G50" i="5"/>
  <c r="BA50" i="5"/>
  <c r="BB50" i="5"/>
  <c r="AS49" i="5"/>
  <c r="AR97" i="5"/>
  <c r="AQ49" i="5"/>
  <c r="AP97" i="5"/>
  <c r="AO49" i="5"/>
  <c r="AN97" i="5"/>
  <c r="AM49" i="5"/>
  <c r="AL97" i="5"/>
  <c r="AK49" i="5"/>
  <c r="AJ97" i="5"/>
  <c r="AI49" i="5"/>
  <c r="AH97" i="5"/>
  <c r="AG49" i="5"/>
  <c r="AF97" i="5"/>
  <c r="AD97" i="5"/>
  <c r="AB97" i="5"/>
  <c r="Z97" i="5"/>
  <c r="Y49" i="5"/>
  <c r="X97" i="5"/>
  <c r="W49" i="5"/>
  <c r="V97" i="5"/>
  <c r="U49" i="5"/>
  <c r="T97" i="5"/>
  <c r="S49" i="5"/>
  <c r="R97" i="5"/>
  <c r="Q49" i="5"/>
  <c r="P97" i="5"/>
  <c r="O49" i="5"/>
  <c r="N97" i="5"/>
  <c r="M49" i="5"/>
  <c r="L97" i="5"/>
  <c r="K49" i="5"/>
  <c r="J97" i="5"/>
  <c r="I49" i="5"/>
  <c r="H97" i="5"/>
  <c r="G49" i="5"/>
  <c r="F97" i="5"/>
  <c r="C38" i="5"/>
  <c r="F41" i="5"/>
  <c r="F42" i="5"/>
  <c r="BI34" i="5"/>
  <c r="BI45" i="5"/>
  <c r="CI89" i="5"/>
  <c r="BG34" i="5"/>
  <c r="BG45" i="5"/>
  <c r="CI88" i="5"/>
  <c r="BE34" i="5"/>
  <c r="BE45" i="5"/>
  <c r="CI87" i="5"/>
  <c r="BC34" i="5"/>
  <c r="BC45" i="5"/>
  <c r="CI86" i="5"/>
  <c r="BA34" i="5"/>
  <c r="BA45" i="5"/>
  <c r="CI85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F12" i="5"/>
  <c r="F11" i="5"/>
  <c r="M102" i="4"/>
  <c r="AQ100" i="4"/>
  <c r="AO100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I100" i="4"/>
  <c r="G100" i="4"/>
  <c r="BJ95" i="4"/>
  <c r="BH95" i="4"/>
  <c r="BF95" i="4"/>
  <c r="BD95" i="4"/>
  <c r="BB95" i="4"/>
  <c r="AY95" i="4"/>
  <c r="AX95" i="4"/>
  <c r="AW95" i="4"/>
  <c r="AT95" i="4"/>
  <c r="AS95" i="4"/>
  <c r="AQ95" i="4"/>
  <c r="BI95" i="4"/>
  <c r="AO95" i="4"/>
  <c r="AM95" i="4"/>
  <c r="BG95" i="4"/>
  <c r="AK95" i="4"/>
  <c r="AI95" i="4"/>
  <c r="AG95" i="4"/>
  <c r="BE95" i="4"/>
  <c r="AE95" i="4"/>
  <c r="AC95" i="4"/>
  <c r="AA95" i="4"/>
  <c r="BC95" i="4"/>
  <c r="Y95" i="4"/>
  <c r="W95" i="4"/>
  <c r="U95" i="4"/>
  <c r="S95" i="4"/>
  <c r="Q95" i="4"/>
  <c r="O95" i="4"/>
  <c r="M95" i="4"/>
  <c r="K95" i="4"/>
  <c r="I95" i="4"/>
  <c r="G95" i="4"/>
  <c r="BA95" i="4"/>
  <c r="BJ94" i="4"/>
  <c r="BH94" i="4"/>
  <c r="BF94" i="4"/>
  <c r="BD94" i="4"/>
  <c r="BB94" i="4"/>
  <c r="AY94" i="4"/>
  <c r="AX94" i="4"/>
  <c r="AW94" i="4"/>
  <c r="AT94" i="4"/>
  <c r="AS94" i="4"/>
  <c r="AQ94" i="4"/>
  <c r="BI94" i="4"/>
  <c r="AO94" i="4"/>
  <c r="AM94" i="4"/>
  <c r="BG94" i="4"/>
  <c r="AK94" i="4"/>
  <c r="AI94" i="4"/>
  <c r="AG94" i="4"/>
  <c r="BE94" i="4"/>
  <c r="AE94" i="4"/>
  <c r="AC94" i="4"/>
  <c r="AA94" i="4"/>
  <c r="BC94" i="4"/>
  <c r="Y94" i="4"/>
  <c r="W94" i="4"/>
  <c r="U94" i="4"/>
  <c r="S94" i="4"/>
  <c r="Q94" i="4"/>
  <c r="O94" i="4"/>
  <c r="M94" i="4"/>
  <c r="K94" i="4"/>
  <c r="I94" i="4"/>
  <c r="G94" i="4"/>
  <c r="BA94" i="4"/>
  <c r="BJ93" i="4"/>
  <c r="BH93" i="4"/>
  <c r="BF93" i="4"/>
  <c r="BD93" i="4"/>
  <c r="BB93" i="4"/>
  <c r="AY93" i="4"/>
  <c r="AX93" i="4"/>
  <c r="AW93" i="4"/>
  <c r="AT93" i="4"/>
  <c r="AS93" i="4"/>
  <c r="AQ93" i="4"/>
  <c r="BI93" i="4"/>
  <c r="AO93" i="4"/>
  <c r="AM93" i="4"/>
  <c r="BG93" i="4"/>
  <c r="AK93" i="4"/>
  <c r="AI93" i="4"/>
  <c r="AG93" i="4"/>
  <c r="BE93" i="4"/>
  <c r="AE93" i="4"/>
  <c r="AC93" i="4"/>
  <c r="AA93" i="4"/>
  <c r="BC93" i="4"/>
  <c r="Y93" i="4"/>
  <c r="W93" i="4"/>
  <c r="U93" i="4"/>
  <c r="S93" i="4"/>
  <c r="Q93" i="4"/>
  <c r="O93" i="4"/>
  <c r="M93" i="4"/>
  <c r="K93" i="4"/>
  <c r="I93" i="4"/>
  <c r="G93" i="4"/>
  <c r="BA93" i="4"/>
  <c r="BJ92" i="4"/>
  <c r="BH92" i="4"/>
  <c r="BF92" i="4"/>
  <c r="BD92" i="4"/>
  <c r="BB92" i="4"/>
  <c r="AY92" i="4"/>
  <c r="AX92" i="4"/>
  <c r="AW92" i="4"/>
  <c r="AT92" i="4"/>
  <c r="AS92" i="4"/>
  <c r="AQ92" i="4"/>
  <c r="BI92" i="4"/>
  <c r="AO92" i="4"/>
  <c r="AM92" i="4"/>
  <c r="BG92" i="4"/>
  <c r="AK92" i="4"/>
  <c r="AI92" i="4"/>
  <c r="AG92" i="4"/>
  <c r="BE92" i="4"/>
  <c r="AE92" i="4"/>
  <c r="AC92" i="4"/>
  <c r="AA92" i="4"/>
  <c r="BC92" i="4"/>
  <c r="Y92" i="4"/>
  <c r="W92" i="4"/>
  <c r="U92" i="4"/>
  <c r="S92" i="4"/>
  <c r="Q92" i="4"/>
  <c r="O92" i="4"/>
  <c r="M92" i="4"/>
  <c r="K92" i="4"/>
  <c r="I92" i="4"/>
  <c r="G92" i="4"/>
  <c r="BA92" i="4"/>
  <c r="BJ91" i="4"/>
  <c r="BH91" i="4"/>
  <c r="BF91" i="4"/>
  <c r="BD91" i="4"/>
  <c r="BB91" i="4"/>
  <c r="AY91" i="4"/>
  <c r="AX91" i="4"/>
  <c r="AW91" i="4"/>
  <c r="AT91" i="4"/>
  <c r="AS91" i="4"/>
  <c r="AQ91" i="4"/>
  <c r="BI91" i="4"/>
  <c r="AO91" i="4"/>
  <c r="AM91" i="4"/>
  <c r="BG91" i="4"/>
  <c r="AK91" i="4"/>
  <c r="AI91" i="4"/>
  <c r="AG91" i="4"/>
  <c r="BE91" i="4"/>
  <c r="AE91" i="4"/>
  <c r="AC91" i="4"/>
  <c r="AA91" i="4"/>
  <c r="BC91" i="4"/>
  <c r="Y91" i="4"/>
  <c r="W91" i="4"/>
  <c r="U91" i="4"/>
  <c r="S91" i="4"/>
  <c r="Q91" i="4"/>
  <c r="O91" i="4"/>
  <c r="M91" i="4"/>
  <c r="K91" i="4"/>
  <c r="I91" i="4"/>
  <c r="G91" i="4"/>
  <c r="BA91" i="4"/>
  <c r="BJ90" i="4"/>
  <c r="BH90" i="4"/>
  <c r="BF90" i="4"/>
  <c r="BD90" i="4"/>
  <c r="BB90" i="4"/>
  <c r="AY90" i="4"/>
  <c r="AX90" i="4"/>
  <c r="AW90" i="4"/>
  <c r="AT90" i="4"/>
  <c r="AS90" i="4"/>
  <c r="AQ90" i="4"/>
  <c r="BI90" i="4"/>
  <c r="AO90" i="4"/>
  <c r="AM90" i="4"/>
  <c r="BG90" i="4"/>
  <c r="AK90" i="4"/>
  <c r="AI90" i="4"/>
  <c r="AG90" i="4"/>
  <c r="BE90" i="4"/>
  <c r="AE90" i="4"/>
  <c r="AC90" i="4"/>
  <c r="AA90" i="4"/>
  <c r="BC90" i="4"/>
  <c r="Y90" i="4"/>
  <c r="W90" i="4"/>
  <c r="U90" i="4"/>
  <c r="S90" i="4"/>
  <c r="Q90" i="4"/>
  <c r="O90" i="4"/>
  <c r="M90" i="4"/>
  <c r="K90" i="4"/>
  <c r="I90" i="4"/>
  <c r="G90" i="4"/>
  <c r="BA90" i="4"/>
  <c r="BJ89" i="4"/>
  <c r="BH89" i="4"/>
  <c r="BF89" i="4"/>
  <c r="BD89" i="4"/>
  <c r="BB89" i="4"/>
  <c r="AY89" i="4"/>
  <c r="AX89" i="4"/>
  <c r="AW89" i="4"/>
  <c r="AT89" i="4"/>
  <c r="AS89" i="4"/>
  <c r="AQ89" i="4"/>
  <c r="BI89" i="4"/>
  <c r="AO89" i="4"/>
  <c r="AM89" i="4"/>
  <c r="BG89" i="4"/>
  <c r="AK89" i="4"/>
  <c r="AI89" i="4"/>
  <c r="AG89" i="4"/>
  <c r="BE89" i="4"/>
  <c r="AE89" i="4"/>
  <c r="AC89" i="4"/>
  <c r="AA89" i="4"/>
  <c r="BC89" i="4"/>
  <c r="Y89" i="4"/>
  <c r="W89" i="4"/>
  <c r="U89" i="4"/>
  <c r="S89" i="4"/>
  <c r="Q89" i="4"/>
  <c r="O89" i="4"/>
  <c r="M89" i="4"/>
  <c r="K89" i="4"/>
  <c r="I89" i="4"/>
  <c r="G89" i="4"/>
  <c r="BA89" i="4"/>
  <c r="BJ88" i="4"/>
  <c r="BH88" i="4"/>
  <c r="BF88" i="4"/>
  <c r="BD88" i="4"/>
  <c r="BB88" i="4"/>
  <c r="AY88" i="4"/>
  <c r="AX88" i="4"/>
  <c r="AW88" i="4"/>
  <c r="AT88" i="4"/>
  <c r="AS88" i="4"/>
  <c r="AQ88" i="4"/>
  <c r="BI88" i="4"/>
  <c r="AO88" i="4"/>
  <c r="AM88" i="4"/>
  <c r="BG88" i="4"/>
  <c r="AK88" i="4"/>
  <c r="AI88" i="4"/>
  <c r="AG88" i="4"/>
  <c r="BE88" i="4"/>
  <c r="AE88" i="4"/>
  <c r="AC88" i="4"/>
  <c r="AA88" i="4"/>
  <c r="BC88" i="4"/>
  <c r="Y88" i="4"/>
  <c r="W88" i="4"/>
  <c r="U88" i="4"/>
  <c r="S88" i="4"/>
  <c r="Q88" i="4"/>
  <c r="O88" i="4"/>
  <c r="M88" i="4"/>
  <c r="K88" i="4"/>
  <c r="I88" i="4"/>
  <c r="G88" i="4"/>
  <c r="BA88" i="4"/>
  <c r="BJ87" i="4"/>
  <c r="BH87" i="4"/>
  <c r="BF87" i="4"/>
  <c r="BD87" i="4"/>
  <c r="BB87" i="4"/>
  <c r="AY87" i="4"/>
  <c r="AX87" i="4"/>
  <c r="AW87" i="4"/>
  <c r="AT87" i="4"/>
  <c r="AS87" i="4"/>
  <c r="AQ87" i="4"/>
  <c r="BI87" i="4"/>
  <c r="AO87" i="4"/>
  <c r="AM87" i="4"/>
  <c r="BG87" i="4"/>
  <c r="AK87" i="4"/>
  <c r="AI87" i="4"/>
  <c r="AG87" i="4"/>
  <c r="BE87" i="4"/>
  <c r="AE87" i="4"/>
  <c r="AC87" i="4"/>
  <c r="AA87" i="4"/>
  <c r="BC87" i="4"/>
  <c r="Y87" i="4"/>
  <c r="W87" i="4"/>
  <c r="U87" i="4"/>
  <c r="S87" i="4"/>
  <c r="Q87" i="4"/>
  <c r="O87" i="4"/>
  <c r="M87" i="4"/>
  <c r="K87" i="4"/>
  <c r="I87" i="4"/>
  <c r="G87" i="4"/>
  <c r="BA87" i="4"/>
  <c r="BJ86" i="4"/>
  <c r="BH86" i="4"/>
  <c r="BF86" i="4"/>
  <c r="BD86" i="4"/>
  <c r="BB86" i="4"/>
  <c r="AY86" i="4"/>
  <c r="AX86" i="4"/>
  <c r="AW86" i="4"/>
  <c r="AT86" i="4"/>
  <c r="AS86" i="4"/>
  <c r="AQ86" i="4"/>
  <c r="BI86" i="4"/>
  <c r="AO86" i="4"/>
  <c r="AM86" i="4"/>
  <c r="BG86" i="4"/>
  <c r="AK86" i="4"/>
  <c r="AI86" i="4"/>
  <c r="AG86" i="4"/>
  <c r="BE86" i="4"/>
  <c r="AE86" i="4"/>
  <c r="AC86" i="4"/>
  <c r="AA86" i="4"/>
  <c r="BC86" i="4"/>
  <c r="Y86" i="4"/>
  <c r="W86" i="4"/>
  <c r="U86" i="4"/>
  <c r="S86" i="4"/>
  <c r="Q86" i="4"/>
  <c r="O86" i="4"/>
  <c r="M86" i="4"/>
  <c r="K86" i="4"/>
  <c r="I86" i="4"/>
  <c r="G86" i="4"/>
  <c r="BA86" i="4"/>
  <c r="BJ85" i="4"/>
  <c r="BH85" i="4"/>
  <c r="BF85" i="4"/>
  <c r="BD85" i="4"/>
  <c r="BB85" i="4"/>
  <c r="AY85" i="4"/>
  <c r="AX85" i="4"/>
  <c r="AW85" i="4"/>
  <c r="AT85" i="4"/>
  <c r="AS85" i="4"/>
  <c r="AQ85" i="4"/>
  <c r="BI85" i="4"/>
  <c r="AO85" i="4"/>
  <c r="AM85" i="4"/>
  <c r="BG85" i="4"/>
  <c r="AK85" i="4"/>
  <c r="AI85" i="4"/>
  <c r="AG85" i="4"/>
  <c r="BE85" i="4"/>
  <c r="AE85" i="4"/>
  <c r="AC85" i="4"/>
  <c r="AA85" i="4"/>
  <c r="BC85" i="4"/>
  <c r="Y85" i="4"/>
  <c r="W85" i="4"/>
  <c r="U85" i="4"/>
  <c r="S85" i="4"/>
  <c r="Q85" i="4"/>
  <c r="O85" i="4"/>
  <c r="M85" i="4"/>
  <c r="K85" i="4"/>
  <c r="I85" i="4"/>
  <c r="G85" i="4"/>
  <c r="BA85" i="4"/>
  <c r="BJ84" i="4"/>
  <c r="BH84" i="4"/>
  <c r="BF84" i="4"/>
  <c r="BD84" i="4"/>
  <c r="BB84" i="4"/>
  <c r="AY84" i="4"/>
  <c r="AX84" i="4"/>
  <c r="AW84" i="4"/>
  <c r="AT84" i="4"/>
  <c r="AS84" i="4"/>
  <c r="AQ84" i="4"/>
  <c r="BI84" i="4"/>
  <c r="AO84" i="4"/>
  <c r="AM84" i="4"/>
  <c r="BG84" i="4"/>
  <c r="AK84" i="4"/>
  <c r="AI84" i="4"/>
  <c r="AG84" i="4"/>
  <c r="BE84" i="4"/>
  <c r="AE84" i="4"/>
  <c r="AC84" i="4"/>
  <c r="AA84" i="4"/>
  <c r="BC84" i="4"/>
  <c r="Y84" i="4"/>
  <c r="W84" i="4"/>
  <c r="U84" i="4"/>
  <c r="S84" i="4"/>
  <c r="Q84" i="4"/>
  <c r="O84" i="4"/>
  <c r="M84" i="4"/>
  <c r="K84" i="4"/>
  <c r="I84" i="4"/>
  <c r="G84" i="4"/>
  <c r="BA84" i="4"/>
  <c r="BJ83" i="4"/>
  <c r="BH83" i="4"/>
  <c r="BF83" i="4"/>
  <c r="BD83" i="4"/>
  <c r="BB83" i="4"/>
  <c r="AY83" i="4"/>
  <c r="AX83" i="4"/>
  <c r="AW83" i="4"/>
  <c r="AT83" i="4"/>
  <c r="AS83" i="4"/>
  <c r="AQ83" i="4"/>
  <c r="BI83" i="4"/>
  <c r="AO83" i="4"/>
  <c r="AM83" i="4"/>
  <c r="BG83" i="4"/>
  <c r="AK83" i="4"/>
  <c r="AI83" i="4"/>
  <c r="AG83" i="4"/>
  <c r="BE83" i="4"/>
  <c r="AE83" i="4"/>
  <c r="AC83" i="4"/>
  <c r="AA83" i="4"/>
  <c r="BC83" i="4"/>
  <c r="Y83" i="4"/>
  <c r="W83" i="4"/>
  <c r="U83" i="4"/>
  <c r="S83" i="4"/>
  <c r="Q83" i="4"/>
  <c r="O83" i="4"/>
  <c r="M83" i="4"/>
  <c r="K83" i="4"/>
  <c r="I83" i="4"/>
  <c r="G83" i="4"/>
  <c r="BA83" i="4"/>
  <c r="BJ82" i="4"/>
  <c r="BH82" i="4"/>
  <c r="BF82" i="4"/>
  <c r="BD82" i="4"/>
  <c r="BB82" i="4"/>
  <c r="AY82" i="4"/>
  <c r="AX82" i="4"/>
  <c r="AW82" i="4"/>
  <c r="AT82" i="4"/>
  <c r="AS82" i="4"/>
  <c r="AQ82" i="4"/>
  <c r="BI82" i="4"/>
  <c r="AO82" i="4"/>
  <c r="AM82" i="4"/>
  <c r="BG82" i="4"/>
  <c r="AK82" i="4"/>
  <c r="AI82" i="4"/>
  <c r="AG82" i="4"/>
  <c r="BE82" i="4"/>
  <c r="AE82" i="4"/>
  <c r="AC82" i="4"/>
  <c r="AA82" i="4"/>
  <c r="BC82" i="4"/>
  <c r="Y82" i="4"/>
  <c r="W82" i="4"/>
  <c r="U82" i="4"/>
  <c r="S82" i="4"/>
  <c r="Q82" i="4"/>
  <c r="O82" i="4"/>
  <c r="M82" i="4"/>
  <c r="K82" i="4"/>
  <c r="I82" i="4"/>
  <c r="G82" i="4"/>
  <c r="BA82" i="4"/>
  <c r="BJ81" i="4"/>
  <c r="BH81" i="4"/>
  <c r="BF81" i="4"/>
  <c r="BD81" i="4"/>
  <c r="BB81" i="4"/>
  <c r="AY81" i="4"/>
  <c r="AX81" i="4"/>
  <c r="AW81" i="4"/>
  <c r="AT81" i="4"/>
  <c r="AS81" i="4"/>
  <c r="AQ81" i="4"/>
  <c r="BI81" i="4"/>
  <c r="AO81" i="4"/>
  <c r="AM81" i="4"/>
  <c r="BG81" i="4"/>
  <c r="AK81" i="4"/>
  <c r="AI81" i="4"/>
  <c r="AG81" i="4"/>
  <c r="BE81" i="4"/>
  <c r="AE81" i="4"/>
  <c r="AC81" i="4"/>
  <c r="AA81" i="4"/>
  <c r="BC81" i="4"/>
  <c r="Y81" i="4"/>
  <c r="W81" i="4"/>
  <c r="U81" i="4"/>
  <c r="S81" i="4"/>
  <c r="Q81" i="4"/>
  <c r="O81" i="4"/>
  <c r="M81" i="4"/>
  <c r="K81" i="4"/>
  <c r="I81" i="4"/>
  <c r="G81" i="4"/>
  <c r="BA81" i="4"/>
  <c r="BJ80" i="4"/>
  <c r="BH80" i="4"/>
  <c r="BF80" i="4"/>
  <c r="BD80" i="4"/>
  <c r="BB80" i="4"/>
  <c r="AY80" i="4"/>
  <c r="AX80" i="4"/>
  <c r="AW80" i="4"/>
  <c r="AT80" i="4"/>
  <c r="AS80" i="4"/>
  <c r="AQ80" i="4"/>
  <c r="BI80" i="4"/>
  <c r="AO80" i="4"/>
  <c r="AM80" i="4"/>
  <c r="BG80" i="4"/>
  <c r="AK80" i="4"/>
  <c r="AI80" i="4"/>
  <c r="AG80" i="4"/>
  <c r="BE80" i="4"/>
  <c r="AE80" i="4"/>
  <c r="AC80" i="4"/>
  <c r="AA80" i="4"/>
  <c r="BC80" i="4"/>
  <c r="Y80" i="4"/>
  <c r="W80" i="4"/>
  <c r="U80" i="4"/>
  <c r="S80" i="4"/>
  <c r="Q80" i="4"/>
  <c r="O80" i="4"/>
  <c r="M80" i="4"/>
  <c r="K80" i="4"/>
  <c r="I80" i="4"/>
  <c r="G80" i="4"/>
  <c r="BA80" i="4"/>
  <c r="BJ79" i="4"/>
  <c r="BH79" i="4"/>
  <c r="BF79" i="4"/>
  <c r="BD79" i="4"/>
  <c r="BB79" i="4"/>
  <c r="AY79" i="4"/>
  <c r="AX79" i="4"/>
  <c r="AW79" i="4"/>
  <c r="AT79" i="4"/>
  <c r="AS79" i="4"/>
  <c r="AQ79" i="4"/>
  <c r="BI79" i="4"/>
  <c r="AO79" i="4"/>
  <c r="AM79" i="4"/>
  <c r="BG79" i="4"/>
  <c r="AK79" i="4"/>
  <c r="AI79" i="4"/>
  <c r="AG79" i="4"/>
  <c r="BE79" i="4"/>
  <c r="AE79" i="4"/>
  <c r="AC79" i="4"/>
  <c r="AA79" i="4"/>
  <c r="BC79" i="4"/>
  <c r="Y79" i="4"/>
  <c r="W79" i="4"/>
  <c r="U79" i="4"/>
  <c r="S79" i="4"/>
  <c r="Q79" i="4"/>
  <c r="O79" i="4"/>
  <c r="M79" i="4"/>
  <c r="K79" i="4"/>
  <c r="I79" i="4"/>
  <c r="G79" i="4"/>
  <c r="BA79" i="4"/>
  <c r="BJ78" i="4"/>
  <c r="BH78" i="4"/>
  <c r="BF78" i="4"/>
  <c r="BD78" i="4"/>
  <c r="BB78" i="4"/>
  <c r="AY78" i="4"/>
  <c r="AX78" i="4"/>
  <c r="AW78" i="4"/>
  <c r="AT78" i="4"/>
  <c r="AS78" i="4"/>
  <c r="AQ78" i="4"/>
  <c r="BI78" i="4"/>
  <c r="AO78" i="4"/>
  <c r="AM78" i="4"/>
  <c r="BG78" i="4"/>
  <c r="AK78" i="4"/>
  <c r="AI78" i="4"/>
  <c r="AG78" i="4"/>
  <c r="BE78" i="4"/>
  <c r="AE78" i="4"/>
  <c r="AC78" i="4"/>
  <c r="AA78" i="4"/>
  <c r="BC78" i="4"/>
  <c r="Y78" i="4"/>
  <c r="W78" i="4"/>
  <c r="U78" i="4"/>
  <c r="S78" i="4"/>
  <c r="Q78" i="4"/>
  <c r="O78" i="4"/>
  <c r="M78" i="4"/>
  <c r="K78" i="4"/>
  <c r="I78" i="4"/>
  <c r="G78" i="4"/>
  <c r="BA78" i="4"/>
  <c r="BJ77" i="4"/>
  <c r="BH77" i="4"/>
  <c r="BF77" i="4"/>
  <c r="BD77" i="4"/>
  <c r="BB77" i="4"/>
  <c r="AY77" i="4"/>
  <c r="AX77" i="4"/>
  <c r="AW77" i="4"/>
  <c r="AT77" i="4"/>
  <c r="AS77" i="4"/>
  <c r="AQ77" i="4"/>
  <c r="BI77" i="4"/>
  <c r="AO77" i="4"/>
  <c r="AM77" i="4"/>
  <c r="BG77" i="4"/>
  <c r="AK77" i="4"/>
  <c r="AI77" i="4"/>
  <c r="AG77" i="4"/>
  <c r="BE77" i="4"/>
  <c r="AE77" i="4"/>
  <c r="AC77" i="4"/>
  <c r="AA77" i="4"/>
  <c r="BC77" i="4"/>
  <c r="Y77" i="4"/>
  <c r="W77" i="4"/>
  <c r="U77" i="4"/>
  <c r="S77" i="4"/>
  <c r="Q77" i="4"/>
  <c r="O77" i="4"/>
  <c r="M77" i="4"/>
  <c r="K77" i="4"/>
  <c r="I77" i="4"/>
  <c r="G77" i="4"/>
  <c r="BA77" i="4"/>
  <c r="BJ76" i="4"/>
  <c r="BH76" i="4"/>
  <c r="BF76" i="4"/>
  <c r="BD76" i="4"/>
  <c r="BB76" i="4"/>
  <c r="AY76" i="4"/>
  <c r="AX76" i="4"/>
  <c r="AW76" i="4"/>
  <c r="AT76" i="4"/>
  <c r="AS76" i="4"/>
  <c r="AQ76" i="4"/>
  <c r="BI76" i="4"/>
  <c r="AO76" i="4"/>
  <c r="AM76" i="4"/>
  <c r="BG76" i="4"/>
  <c r="AK76" i="4"/>
  <c r="AI76" i="4"/>
  <c r="AG76" i="4"/>
  <c r="BE76" i="4"/>
  <c r="AE76" i="4"/>
  <c r="AC76" i="4"/>
  <c r="AA76" i="4"/>
  <c r="BC76" i="4"/>
  <c r="Y76" i="4"/>
  <c r="W76" i="4"/>
  <c r="U76" i="4"/>
  <c r="S76" i="4"/>
  <c r="Q76" i="4"/>
  <c r="O76" i="4"/>
  <c r="M76" i="4"/>
  <c r="K76" i="4"/>
  <c r="I76" i="4"/>
  <c r="G76" i="4"/>
  <c r="BA76" i="4"/>
  <c r="BJ75" i="4"/>
  <c r="BH75" i="4"/>
  <c r="BF75" i="4"/>
  <c r="BD75" i="4"/>
  <c r="BB75" i="4"/>
  <c r="AY75" i="4"/>
  <c r="AX75" i="4"/>
  <c r="AW75" i="4"/>
  <c r="AT75" i="4"/>
  <c r="AS75" i="4"/>
  <c r="AQ75" i="4"/>
  <c r="BI75" i="4"/>
  <c r="AO75" i="4"/>
  <c r="AM75" i="4"/>
  <c r="BG75" i="4"/>
  <c r="AK75" i="4"/>
  <c r="AI75" i="4"/>
  <c r="AG75" i="4"/>
  <c r="BE75" i="4"/>
  <c r="AE75" i="4"/>
  <c r="AC75" i="4"/>
  <c r="AA75" i="4"/>
  <c r="BC75" i="4"/>
  <c r="Y75" i="4"/>
  <c r="W75" i="4"/>
  <c r="U75" i="4"/>
  <c r="S75" i="4"/>
  <c r="Q75" i="4"/>
  <c r="O75" i="4"/>
  <c r="M75" i="4"/>
  <c r="K75" i="4"/>
  <c r="I75" i="4"/>
  <c r="G75" i="4"/>
  <c r="BA75" i="4"/>
  <c r="BJ74" i="4"/>
  <c r="BH74" i="4"/>
  <c r="BF74" i="4"/>
  <c r="BD74" i="4"/>
  <c r="BB74" i="4"/>
  <c r="AY74" i="4"/>
  <c r="AX74" i="4"/>
  <c r="AW74" i="4"/>
  <c r="AT74" i="4"/>
  <c r="AS74" i="4"/>
  <c r="AQ74" i="4"/>
  <c r="BI74" i="4"/>
  <c r="AO74" i="4"/>
  <c r="AM74" i="4"/>
  <c r="BG74" i="4"/>
  <c r="AK74" i="4"/>
  <c r="AI74" i="4"/>
  <c r="AG74" i="4"/>
  <c r="BE74" i="4"/>
  <c r="AE74" i="4"/>
  <c r="AC74" i="4"/>
  <c r="AA74" i="4"/>
  <c r="BC74" i="4"/>
  <c r="Y74" i="4"/>
  <c r="W74" i="4"/>
  <c r="U74" i="4"/>
  <c r="S74" i="4"/>
  <c r="Q74" i="4"/>
  <c r="O74" i="4"/>
  <c r="M74" i="4"/>
  <c r="K74" i="4"/>
  <c r="I74" i="4"/>
  <c r="G74" i="4"/>
  <c r="BA74" i="4"/>
  <c r="BJ73" i="4"/>
  <c r="BH73" i="4"/>
  <c r="BF73" i="4"/>
  <c r="BD73" i="4"/>
  <c r="BB73" i="4"/>
  <c r="AY73" i="4"/>
  <c r="AX73" i="4"/>
  <c r="AW73" i="4"/>
  <c r="AT73" i="4"/>
  <c r="AS73" i="4"/>
  <c r="AQ73" i="4"/>
  <c r="BI73" i="4"/>
  <c r="AO73" i="4"/>
  <c r="AM73" i="4"/>
  <c r="BG73" i="4"/>
  <c r="AK73" i="4"/>
  <c r="AI73" i="4"/>
  <c r="AG73" i="4"/>
  <c r="BE73" i="4"/>
  <c r="AE73" i="4"/>
  <c r="AC73" i="4"/>
  <c r="AA73" i="4"/>
  <c r="BC73" i="4"/>
  <c r="Y73" i="4"/>
  <c r="W73" i="4"/>
  <c r="U73" i="4"/>
  <c r="S73" i="4"/>
  <c r="Q73" i="4"/>
  <c r="O73" i="4"/>
  <c r="M73" i="4"/>
  <c r="K73" i="4"/>
  <c r="I73" i="4"/>
  <c r="G73" i="4"/>
  <c r="BA73" i="4"/>
  <c r="BJ72" i="4"/>
  <c r="BH72" i="4"/>
  <c r="BF72" i="4"/>
  <c r="BD72" i="4"/>
  <c r="BB72" i="4"/>
  <c r="AY72" i="4"/>
  <c r="AX72" i="4"/>
  <c r="AW72" i="4"/>
  <c r="AT72" i="4"/>
  <c r="AS72" i="4"/>
  <c r="AQ72" i="4"/>
  <c r="BI72" i="4"/>
  <c r="AO72" i="4"/>
  <c r="AM72" i="4"/>
  <c r="BG72" i="4"/>
  <c r="AK72" i="4"/>
  <c r="AI72" i="4"/>
  <c r="AG72" i="4"/>
  <c r="BE72" i="4"/>
  <c r="AE72" i="4"/>
  <c r="AC72" i="4"/>
  <c r="AA72" i="4"/>
  <c r="BC72" i="4"/>
  <c r="Y72" i="4"/>
  <c r="W72" i="4"/>
  <c r="U72" i="4"/>
  <c r="S72" i="4"/>
  <c r="Q72" i="4"/>
  <c r="O72" i="4"/>
  <c r="M72" i="4"/>
  <c r="K72" i="4"/>
  <c r="I72" i="4"/>
  <c r="G72" i="4"/>
  <c r="BA72" i="4"/>
  <c r="BJ71" i="4"/>
  <c r="BH71" i="4"/>
  <c r="BF71" i="4"/>
  <c r="BD71" i="4"/>
  <c r="BB71" i="4"/>
  <c r="AY71" i="4"/>
  <c r="AX71" i="4"/>
  <c r="AW71" i="4"/>
  <c r="AT71" i="4"/>
  <c r="AS71" i="4"/>
  <c r="AQ71" i="4"/>
  <c r="BI71" i="4"/>
  <c r="AO71" i="4"/>
  <c r="AM71" i="4"/>
  <c r="BG71" i="4"/>
  <c r="AK71" i="4"/>
  <c r="AI71" i="4"/>
  <c r="AG71" i="4"/>
  <c r="BE71" i="4"/>
  <c r="AE71" i="4"/>
  <c r="AC71" i="4"/>
  <c r="AA71" i="4"/>
  <c r="BC71" i="4"/>
  <c r="Y71" i="4"/>
  <c r="W71" i="4"/>
  <c r="U71" i="4"/>
  <c r="S71" i="4"/>
  <c r="Q71" i="4"/>
  <c r="O71" i="4"/>
  <c r="M71" i="4"/>
  <c r="K71" i="4"/>
  <c r="I71" i="4"/>
  <c r="G71" i="4"/>
  <c r="BA71" i="4"/>
  <c r="BJ70" i="4"/>
  <c r="BH70" i="4"/>
  <c r="BF70" i="4"/>
  <c r="BD70" i="4"/>
  <c r="BB70" i="4"/>
  <c r="AY70" i="4"/>
  <c r="AX70" i="4"/>
  <c r="AW70" i="4"/>
  <c r="AT70" i="4"/>
  <c r="AS70" i="4"/>
  <c r="AQ70" i="4"/>
  <c r="BI70" i="4"/>
  <c r="AO70" i="4"/>
  <c r="AM70" i="4"/>
  <c r="BG70" i="4"/>
  <c r="AK70" i="4"/>
  <c r="AI70" i="4"/>
  <c r="AG70" i="4"/>
  <c r="BE70" i="4"/>
  <c r="AE70" i="4"/>
  <c r="AC70" i="4"/>
  <c r="AA70" i="4"/>
  <c r="BC70" i="4"/>
  <c r="Y70" i="4"/>
  <c r="W70" i="4"/>
  <c r="U70" i="4"/>
  <c r="S70" i="4"/>
  <c r="Q70" i="4"/>
  <c r="O70" i="4"/>
  <c r="M70" i="4"/>
  <c r="K70" i="4"/>
  <c r="I70" i="4"/>
  <c r="G70" i="4"/>
  <c r="BA70" i="4"/>
  <c r="BJ69" i="4"/>
  <c r="BH69" i="4"/>
  <c r="BF69" i="4"/>
  <c r="BD69" i="4"/>
  <c r="BB69" i="4"/>
  <c r="AY69" i="4"/>
  <c r="AX69" i="4"/>
  <c r="AW69" i="4"/>
  <c r="AT69" i="4"/>
  <c r="AS69" i="4"/>
  <c r="AQ69" i="4"/>
  <c r="BI69" i="4"/>
  <c r="AO69" i="4"/>
  <c r="AM69" i="4"/>
  <c r="BG69" i="4"/>
  <c r="AK69" i="4"/>
  <c r="AI69" i="4"/>
  <c r="AG69" i="4"/>
  <c r="BE69" i="4"/>
  <c r="AE69" i="4"/>
  <c r="AC69" i="4"/>
  <c r="AA69" i="4"/>
  <c r="BC69" i="4"/>
  <c r="Y69" i="4"/>
  <c r="W69" i="4"/>
  <c r="U69" i="4"/>
  <c r="S69" i="4"/>
  <c r="Q69" i="4"/>
  <c r="O69" i="4"/>
  <c r="M69" i="4"/>
  <c r="K69" i="4"/>
  <c r="I69" i="4"/>
  <c r="G69" i="4"/>
  <c r="BA69" i="4"/>
  <c r="BJ68" i="4"/>
  <c r="BH68" i="4"/>
  <c r="BF68" i="4"/>
  <c r="BD68" i="4"/>
  <c r="BB68" i="4"/>
  <c r="AY68" i="4"/>
  <c r="AX68" i="4"/>
  <c r="AW68" i="4"/>
  <c r="AT68" i="4"/>
  <c r="AS68" i="4"/>
  <c r="AQ68" i="4"/>
  <c r="BI68" i="4"/>
  <c r="AO68" i="4"/>
  <c r="AM68" i="4"/>
  <c r="BG68" i="4"/>
  <c r="AK68" i="4"/>
  <c r="AI68" i="4"/>
  <c r="AG68" i="4"/>
  <c r="BE68" i="4"/>
  <c r="AE68" i="4"/>
  <c r="AC68" i="4"/>
  <c r="AA68" i="4"/>
  <c r="BC68" i="4"/>
  <c r="Y68" i="4"/>
  <c r="W68" i="4"/>
  <c r="U68" i="4"/>
  <c r="S68" i="4"/>
  <c r="Q68" i="4"/>
  <c r="O68" i="4"/>
  <c r="M68" i="4"/>
  <c r="K68" i="4"/>
  <c r="I68" i="4"/>
  <c r="G68" i="4"/>
  <c r="BA68" i="4"/>
  <c r="BJ67" i="4"/>
  <c r="BH67" i="4"/>
  <c r="BF67" i="4"/>
  <c r="BD67" i="4"/>
  <c r="BB67" i="4"/>
  <c r="AY67" i="4"/>
  <c r="AX67" i="4"/>
  <c r="AW67" i="4"/>
  <c r="AT67" i="4"/>
  <c r="AS67" i="4"/>
  <c r="AQ67" i="4"/>
  <c r="BI67" i="4"/>
  <c r="AO67" i="4"/>
  <c r="AM67" i="4"/>
  <c r="BG67" i="4"/>
  <c r="AK67" i="4"/>
  <c r="AI67" i="4"/>
  <c r="AG67" i="4"/>
  <c r="BE67" i="4"/>
  <c r="AE67" i="4"/>
  <c r="AC67" i="4"/>
  <c r="AA67" i="4"/>
  <c r="BC67" i="4"/>
  <c r="Y67" i="4"/>
  <c r="W67" i="4"/>
  <c r="U67" i="4"/>
  <c r="S67" i="4"/>
  <c r="Q67" i="4"/>
  <c r="O67" i="4"/>
  <c r="M67" i="4"/>
  <c r="K67" i="4"/>
  <c r="I67" i="4"/>
  <c r="G67" i="4"/>
  <c r="BA67" i="4"/>
  <c r="BJ66" i="4"/>
  <c r="BH66" i="4"/>
  <c r="BF66" i="4"/>
  <c r="BD66" i="4"/>
  <c r="BB66" i="4"/>
  <c r="AY66" i="4"/>
  <c r="AX66" i="4"/>
  <c r="AW66" i="4"/>
  <c r="AT66" i="4"/>
  <c r="AS66" i="4"/>
  <c r="AQ66" i="4"/>
  <c r="BI66" i="4"/>
  <c r="AO66" i="4"/>
  <c r="AM66" i="4"/>
  <c r="BG66" i="4"/>
  <c r="AK66" i="4"/>
  <c r="AI66" i="4"/>
  <c r="AG66" i="4"/>
  <c r="BE66" i="4"/>
  <c r="AE66" i="4"/>
  <c r="AC66" i="4"/>
  <c r="AA66" i="4"/>
  <c r="BC66" i="4"/>
  <c r="Y66" i="4"/>
  <c r="W66" i="4"/>
  <c r="U66" i="4"/>
  <c r="S66" i="4"/>
  <c r="Q66" i="4"/>
  <c r="O66" i="4"/>
  <c r="M66" i="4"/>
  <c r="K66" i="4"/>
  <c r="I66" i="4"/>
  <c r="G66" i="4"/>
  <c r="BA66" i="4"/>
  <c r="BJ65" i="4"/>
  <c r="BH65" i="4"/>
  <c r="BF65" i="4"/>
  <c r="BD65" i="4"/>
  <c r="BB65" i="4"/>
  <c r="AY65" i="4"/>
  <c r="AX65" i="4"/>
  <c r="AW65" i="4"/>
  <c r="AT65" i="4"/>
  <c r="AS65" i="4"/>
  <c r="AQ65" i="4"/>
  <c r="BI65" i="4"/>
  <c r="AO65" i="4"/>
  <c r="AM65" i="4"/>
  <c r="BG65" i="4"/>
  <c r="AK65" i="4"/>
  <c r="AI65" i="4"/>
  <c r="AG65" i="4"/>
  <c r="BE65" i="4"/>
  <c r="AE65" i="4"/>
  <c r="AC65" i="4"/>
  <c r="AA65" i="4"/>
  <c r="BC65" i="4"/>
  <c r="Y65" i="4"/>
  <c r="W65" i="4"/>
  <c r="U65" i="4"/>
  <c r="S65" i="4"/>
  <c r="Q65" i="4"/>
  <c r="O65" i="4"/>
  <c r="M65" i="4"/>
  <c r="K65" i="4"/>
  <c r="I65" i="4"/>
  <c r="G65" i="4"/>
  <c r="BA65" i="4"/>
  <c r="BJ64" i="4"/>
  <c r="BH64" i="4"/>
  <c r="BF64" i="4"/>
  <c r="BD64" i="4"/>
  <c r="BB64" i="4"/>
  <c r="AY64" i="4"/>
  <c r="AX64" i="4"/>
  <c r="AW64" i="4"/>
  <c r="AT64" i="4"/>
  <c r="AS64" i="4"/>
  <c r="AQ64" i="4"/>
  <c r="BI64" i="4"/>
  <c r="AO64" i="4"/>
  <c r="AM64" i="4"/>
  <c r="BG64" i="4"/>
  <c r="AK64" i="4"/>
  <c r="AI64" i="4"/>
  <c r="AG64" i="4"/>
  <c r="BE64" i="4"/>
  <c r="AE64" i="4"/>
  <c r="AC64" i="4"/>
  <c r="AA64" i="4"/>
  <c r="BC64" i="4"/>
  <c r="Y64" i="4"/>
  <c r="W64" i="4"/>
  <c r="U64" i="4"/>
  <c r="S64" i="4"/>
  <c r="Q64" i="4"/>
  <c r="O64" i="4"/>
  <c r="M64" i="4"/>
  <c r="K64" i="4"/>
  <c r="I64" i="4"/>
  <c r="G64" i="4"/>
  <c r="BA64" i="4"/>
  <c r="BJ63" i="4"/>
  <c r="BH63" i="4"/>
  <c r="BF63" i="4"/>
  <c r="BD63" i="4"/>
  <c r="BB63" i="4"/>
  <c r="AY63" i="4"/>
  <c r="AX63" i="4"/>
  <c r="AW63" i="4"/>
  <c r="AT63" i="4"/>
  <c r="AS63" i="4"/>
  <c r="AQ63" i="4"/>
  <c r="BI63" i="4"/>
  <c r="AO63" i="4"/>
  <c r="AM63" i="4"/>
  <c r="BG63" i="4"/>
  <c r="AK63" i="4"/>
  <c r="AI63" i="4"/>
  <c r="AG63" i="4"/>
  <c r="BE63" i="4"/>
  <c r="AE63" i="4"/>
  <c r="AC63" i="4"/>
  <c r="AA63" i="4"/>
  <c r="BC63" i="4"/>
  <c r="Y63" i="4"/>
  <c r="W63" i="4"/>
  <c r="U63" i="4"/>
  <c r="S63" i="4"/>
  <c r="Q63" i="4"/>
  <c r="O63" i="4"/>
  <c r="M63" i="4"/>
  <c r="K63" i="4"/>
  <c r="I63" i="4"/>
  <c r="G63" i="4"/>
  <c r="BA63" i="4"/>
  <c r="AS62" i="4"/>
  <c r="AQ62" i="4"/>
  <c r="BI62" i="4"/>
  <c r="BJ62" i="4" s="1"/>
  <c r="AO62" i="4"/>
  <c r="AM62" i="4"/>
  <c r="BG62" i="4"/>
  <c r="BH62" i="4" s="1"/>
  <c r="AK62" i="4"/>
  <c r="AI62" i="4"/>
  <c r="AG62" i="4"/>
  <c r="BE62" i="4"/>
  <c r="BF62" i="4" s="1"/>
  <c r="AE62" i="4"/>
  <c r="AC62" i="4"/>
  <c r="AA62" i="4"/>
  <c r="BC62" i="4"/>
  <c r="BD62" i="4" s="1"/>
  <c r="Y62" i="4"/>
  <c r="W62" i="4"/>
  <c r="U62" i="4"/>
  <c r="S62" i="4"/>
  <c r="Q62" i="4"/>
  <c r="O62" i="4"/>
  <c r="M62" i="4"/>
  <c r="K62" i="4"/>
  <c r="I62" i="4"/>
  <c r="G62" i="4"/>
  <c r="BA62" i="4"/>
  <c r="BB62" i="4" s="1"/>
  <c r="BJ61" i="4"/>
  <c r="BH61" i="4"/>
  <c r="BF61" i="4"/>
  <c r="BD61" i="4"/>
  <c r="BB61" i="4"/>
  <c r="AY61" i="4"/>
  <c r="AX61" i="4"/>
  <c r="AW61" i="4"/>
  <c r="AT61" i="4"/>
  <c r="AS61" i="4"/>
  <c r="AQ61" i="4"/>
  <c r="BI61" i="4"/>
  <c r="AO61" i="4"/>
  <c r="AM61" i="4"/>
  <c r="BG61" i="4"/>
  <c r="AK61" i="4"/>
  <c r="AI61" i="4"/>
  <c r="AG61" i="4"/>
  <c r="BE61" i="4"/>
  <c r="AE61" i="4"/>
  <c r="AC61" i="4"/>
  <c r="AA61" i="4"/>
  <c r="BC61" i="4"/>
  <c r="Y61" i="4"/>
  <c r="W61" i="4"/>
  <c r="U61" i="4"/>
  <c r="S61" i="4"/>
  <c r="Q61" i="4"/>
  <c r="O61" i="4"/>
  <c r="M61" i="4"/>
  <c r="K61" i="4"/>
  <c r="I61" i="4"/>
  <c r="G61" i="4"/>
  <c r="BA61" i="4"/>
  <c r="BJ60" i="4"/>
  <c r="BH60" i="4"/>
  <c r="BF60" i="4"/>
  <c r="BD60" i="4"/>
  <c r="BB60" i="4"/>
  <c r="AY60" i="4"/>
  <c r="AX60" i="4"/>
  <c r="AW60" i="4"/>
  <c r="AT60" i="4"/>
  <c r="AS60" i="4"/>
  <c r="AQ60" i="4"/>
  <c r="BI60" i="4"/>
  <c r="AO60" i="4"/>
  <c r="AM60" i="4"/>
  <c r="BG60" i="4"/>
  <c r="AK60" i="4"/>
  <c r="AI60" i="4"/>
  <c r="AG60" i="4"/>
  <c r="BE60" i="4"/>
  <c r="AE60" i="4"/>
  <c r="AC60" i="4"/>
  <c r="AA60" i="4"/>
  <c r="BC60" i="4"/>
  <c r="Y60" i="4"/>
  <c r="W60" i="4"/>
  <c r="U60" i="4"/>
  <c r="S60" i="4"/>
  <c r="Q60" i="4"/>
  <c r="O60" i="4"/>
  <c r="M60" i="4"/>
  <c r="K60" i="4"/>
  <c r="I60" i="4"/>
  <c r="G60" i="4"/>
  <c r="BA60" i="4"/>
  <c r="BJ59" i="4"/>
  <c r="BH59" i="4"/>
  <c r="BF59" i="4"/>
  <c r="BD59" i="4"/>
  <c r="BB59" i="4"/>
  <c r="AY59" i="4"/>
  <c r="AX59" i="4"/>
  <c r="AW59" i="4"/>
  <c r="AT59" i="4"/>
  <c r="AS59" i="4"/>
  <c r="AQ59" i="4"/>
  <c r="BI59" i="4"/>
  <c r="AO59" i="4"/>
  <c r="AM59" i="4"/>
  <c r="BG59" i="4"/>
  <c r="AK59" i="4"/>
  <c r="AI59" i="4"/>
  <c r="AG59" i="4"/>
  <c r="BE59" i="4"/>
  <c r="AE59" i="4"/>
  <c r="AC59" i="4"/>
  <c r="AA59" i="4"/>
  <c r="BC59" i="4"/>
  <c r="Y59" i="4"/>
  <c r="W59" i="4"/>
  <c r="U59" i="4"/>
  <c r="S59" i="4"/>
  <c r="Q59" i="4"/>
  <c r="O59" i="4"/>
  <c r="M59" i="4"/>
  <c r="K59" i="4"/>
  <c r="I59" i="4"/>
  <c r="G59" i="4"/>
  <c r="BA59" i="4"/>
  <c r="BJ58" i="4"/>
  <c r="BH58" i="4"/>
  <c r="BF58" i="4"/>
  <c r="BD58" i="4"/>
  <c r="BB58" i="4"/>
  <c r="AY58" i="4"/>
  <c r="AX58" i="4"/>
  <c r="AW58" i="4"/>
  <c r="AT58" i="4"/>
  <c r="AS58" i="4"/>
  <c r="AQ58" i="4"/>
  <c r="BI58" i="4"/>
  <c r="AO58" i="4"/>
  <c r="AM58" i="4"/>
  <c r="BG58" i="4"/>
  <c r="AK58" i="4"/>
  <c r="AI58" i="4"/>
  <c r="AG58" i="4"/>
  <c r="BE58" i="4"/>
  <c r="AE58" i="4"/>
  <c r="AC58" i="4"/>
  <c r="AA58" i="4"/>
  <c r="BC58" i="4"/>
  <c r="Y58" i="4"/>
  <c r="W58" i="4"/>
  <c r="U58" i="4"/>
  <c r="S58" i="4"/>
  <c r="Q58" i="4"/>
  <c r="O58" i="4"/>
  <c r="M58" i="4"/>
  <c r="K58" i="4"/>
  <c r="I58" i="4"/>
  <c r="G58" i="4"/>
  <c r="BA58" i="4"/>
  <c r="BJ57" i="4"/>
  <c r="BH57" i="4"/>
  <c r="BF57" i="4"/>
  <c r="BD57" i="4"/>
  <c r="BB57" i="4"/>
  <c r="AY57" i="4"/>
  <c r="AX57" i="4"/>
  <c r="AW57" i="4"/>
  <c r="AT57" i="4"/>
  <c r="AS57" i="4"/>
  <c r="AQ57" i="4"/>
  <c r="BI57" i="4"/>
  <c r="AO57" i="4"/>
  <c r="AM57" i="4"/>
  <c r="BG57" i="4"/>
  <c r="AK57" i="4"/>
  <c r="AI57" i="4"/>
  <c r="AG57" i="4"/>
  <c r="BE57" i="4"/>
  <c r="AE57" i="4"/>
  <c r="AC57" i="4"/>
  <c r="AA57" i="4"/>
  <c r="BC57" i="4"/>
  <c r="Y57" i="4"/>
  <c r="W57" i="4"/>
  <c r="U57" i="4"/>
  <c r="S57" i="4"/>
  <c r="Q57" i="4"/>
  <c r="O57" i="4"/>
  <c r="M57" i="4"/>
  <c r="K57" i="4"/>
  <c r="I57" i="4"/>
  <c r="G57" i="4"/>
  <c r="BA57" i="4"/>
  <c r="BJ56" i="4"/>
  <c r="BH56" i="4"/>
  <c r="BF56" i="4"/>
  <c r="BD56" i="4"/>
  <c r="BB56" i="4"/>
  <c r="AY56" i="4"/>
  <c r="AX56" i="4"/>
  <c r="AW56" i="4"/>
  <c r="AT56" i="4"/>
  <c r="AS56" i="4"/>
  <c r="AQ56" i="4"/>
  <c r="BI56" i="4"/>
  <c r="AO56" i="4"/>
  <c r="AM56" i="4"/>
  <c r="BG56" i="4"/>
  <c r="AK56" i="4"/>
  <c r="AI56" i="4"/>
  <c r="AG56" i="4"/>
  <c r="BE56" i="4"/>
  <c r="AE56" i="4"/>
  <c r="AC56" i="4"/>
  <c r="AA56" i="4"/>
  <c r="BC56" i="4"/>
  <c r="Y56" i="4"/>
  <c r="W56" i="4"/>
  <c r="U56" i="4"/>
  <c r="S56" i="4"/>
  <c r="Q56" i="4"/>
  <c r="O56" i="4"/>
  <c r="M56" i="4"/>
  <c r="K56" i="4"/>
  <c r="I56" i="4"/>
  <c r="G56" i="4"/>
  <c r="BA56" i="4"/>
  <c r="BJ55" i="4"/>
  <c r="BH55" i="4"/>
  <c r="BF55" i="4"/>
  <c r="BD55" i="4"/>
  <c r="BB55" i="4"/>
  <c r="AY55" i="4"/>
  <c r="AX55" i="4"/>
  <c r="AW55" i="4"/>
  <c r="AT55" i="4"/>
  <c r="AS55" i="4"/>
  <c r="AQ55" i="4"/>
  <c r="BI55" i="4"/>
  <c r="AO55" i="4"/>
  <c r="AM55" i="4"/>
  <c r="BG55" i="4"/>
  <c r="AK55" i="4"/>
  <c r="AI55" i="4"/>
  <c r="AG55" i="4"/>
  <c r="BE55" i="4"/>
  <c r="AE55" i="4"/>
  <c r="AC55" i="4"/>
  <c r="AA55" i="4"/>
  <c r="BC55" i="4"/>
  <c r="Y55" i="4"/>
  <c r="W55" i="4"/>
  <c r="U55" i="4"/>
  <c r="S55" i="4"/>
  <c r="Q55" i="4"/>
  <c r="O55" i="4"/>
  <c r="M55" i="4"/>
  <c r="K55" i="4"/>
  <c r="I55" i="4"/>
  <c r="G55" i="4"/>
  <c r="BA55" i="4"/>
  <c r="BJ54" i="4"/>
  <c r="BH54" i="4"/>
  <c r="BF54" i="4"/>
  <c r="BD54" i="4"/>
  <c r="BB54" i="4"/>
  <c r="AY54" i="4"/>
  <c r="AX54" i="4"/>
  <c r="AW54" i="4"/>
  <c r="AT54" i="4"/>
  <c r="AS54" i="4"/>
  <c r="AQ54" i="4"/>
  <c r="BI54" i="4"/>
  <c r="AO54" i="4"/>
  <c r="AM54" i="4"/>
  <c r="BG54" i="4"/>
  <c r="AK54" i="4"/>
  <c r="AI54" i="4"/>
  <c r="AG54" i="4"/>
  <c r="BE54" i="4"/>
  <c r="AE54" i="4"/>
  <c r="AC54" i="4"/>
  <c r="AA54" i="4"/>
  <c r="BC54" i="4"/>
  <c r="Y54" i="4"/>
  <c r="W54" i="4"/>
  <c r="U54" i="4"/>
  <c r="S54" i="4"/>
  <c r="Q54" i="4"/>
  <c r="O54" i="4"/>
  <c r="M54" i="4"/>
  <c r="K54" i="4"/>
  <c r="I54" i="4"/>
  <c r="G54" i="4"/>
  <c r="BA54" i="4"/>
  <c r="BJ53" i="4"/>
  <c r="BH53" i="4"/>
  <c r="BF53" i="4"/>
  <c r="BD53" i="4"/>
  <c r="BB53" i="4"/>
  <c r="AY53" i="4"/>
  <c r="AX53" i="4"/>
  <c r="AW53" i="4"/>
  <c r="AT53" i="4"/>
  <c r="AS53" i="4"/>
  <c r="AQ53" i="4"/>
  <c r="BI53" i="4"/>
  <c r="AO53" i="4"/>
  <c r="AM53" i="4"/>
  <c r="BG53" i="4"/>
  <c r="AK53" i="4"/>
  <c r="AI53" i="4"/>
  <c r="AG53" i="4"/>
  <c r="BE53" i="4"/>
  <c r="AE53" i="4"/>
  <c r="AC53" i="4"/>
  <c r="AA53" i="4"/>
  <c r="BC53" i="4"/>
  <c r="Y53" i="4"/>
  <c r="W53" i="4"/>
  <c r="U53" i="4"/>
  <c r="S53" i="4"/>
  <c r="Q53" i="4"/>
  <c r="O53" i="4"/>
  <c r="M53" i="4"/>
  <c r="K53" i="4"/>
  <c r="I53" i="4"/>
  <c r="G53" i="4"/>
  <c r="BA53" i="4"/>
  <c r="BJ52" i="4"/>
  <c r="BH52" i="4"/>
  <c r="BF52" i="4"/>
  <c r="BD52" i="4"/>
  <c r="BB52" i="4"/>
  <c r="AY52" i="4"/>
  <c r="AX52" i="4"/>
  <c r="AW52" i="4"/>
  <c r="AT52" i="4"/>
  <c r="AS52" i="4"/>
  <c r="AQ52" i="4"/>
  <c r="BI52" i="4"/>
  <c r="AO52" i="4"/>
  <c r="AM52" i="4"/>
  <c r="BG52" i="4"/>
  <c r="AK52" i="4"/>
  <c r="AI52" i="4"/>
  <c r="AG52" i="4"/>
  <c r="BE52" i="4"/>
  <c r="AE52" i="4"/>
  <c r="AC52" i="4"/>
  <c r="AA52" i="4"/>
  <c r="BC52" i="4"/>
  <c r="Y52" i="4"/>
  <c r="W52" i="4"/>
  <c r="U52" i="4"/>
  <c r="S52" i="4"/>
  <c r="Q52" i="4"/>
  <c r="O52" i="4"/>
  <c r="M52" i="4"/>
  <c r="K52" i="4"/>
  <c r="I52" i="4"/>
  <c r="G52" i="4"/>
  <c r="BA52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AS51" i="4"/>
  <c r="AQ51" i="4"/>
  <c r="BI51" i="4"/>
  <c r="BJ51" i="4"/>
  <c r="AO51" i="4"/>
  <c r="AM51" i="4"/>
  <c r="BG51" i="4"/>
  <c r="BH51" i="4"/>
  <c r="AK51" i="4"/>
  <c r="AI51" i="4"/>
  <c r="AG51" i="4"/>
  <c r="BE51" i="4"/>
  <c r="BF51" i="4"/>
  <c r="AE51" i="4"/>
  <c r="AC51" i="4"/>
  <c r="AA51" i="4"/>
  <c r="BC51" i="4"/>
  <c r="BD51" i="4"/>
  <c r="Y51" i="4"/>
  <c r="W51" i="4"/>
  <c r="U51" i="4"/>
  <c r="S51" i="4"/>
  <c r="Q51" i="4"/>
  <c r="O51" i="4"/>
  <c r="M51" i="4"/>
  <c r="K51" i="4"/>
  <c r="I51" i="4"/>
  <c r="G51" i="4"/>
  <c r="BA51" i="4"/>
  <c r="BB51" i="4"/>
  <c r="AZ50" i="4"/>
  <c r="AS50" i="4"/>
  <c r="AQ50" i="4"/>
  <c r="BI50" i="4"/>
  <c r="BJ50" i="4"/>
  <c r="AO50" i="4"/>
  <c r="AM50" i="4"/>
  <c r="BG50" i="4"/>
  <c r="BH50" i="4"/>
  <c r="AK50" i="4"/>
  <c r="AI50" i="4"/>
  <c r="AG50" i="4"/>
  <c r="BE50" i="4"/>
  <c r="BF50" i="4"/>
  <c r="AE50" i="4"/>
  <c r="AC50" i="4"/>
  <c r="AA50" i="4"/>
  <c r="BC50" i="4"/>
  <c r="BD50" i="4"/>
  <c r="Y50" i="4"/>
  <c r="W50" i="4"/>
  <c r="U50" i="4"/>
  <c r="S50" i="4"/>
  <c r="Q50" i="4"/>
  <c r="O50" i="4"/>
  <c r="M50" i="4"/>
  <c r="K50" i="4"/>
  <c r="I50" i="4"/>
  <c r="G50" i="4"/>
  <c r="BA50" i="4"/>
  <c r="BB50" i="4"/>
  <c r="AS49" i="4"/>
  <c r="AR97" i="4"/>
  <c r="AQ49" i="4"/>
  <c r="AP97" i="4"/>
  <c r="AO49" i="4"/>
  <c r="AN97" i="4"/>
  <c r="AM49" i="4"/>
  <c r="AL97" i="4"/>
  <c r="AK49" i="4"/>
  <c r="AJ97" i="4"/>
  <c r="AI49" i="4"/>
  <c r="AH97" i="4"/>
  <c r="AG49" i="4"/>
  <c r="AF97" i="4"/>
  <c r="AE49" i="4"/>
  <c r="AD97" i="4"/>
  <c r="AC49" i="4"/>
  <c r="AB97" i="4"/>
  <c r="AA49" i="4"/>
  <c r="Z97" i="4"/>
  <c r="Y49" i="4"/>
  <c r="X97" i="4"/>
  <c r="W49" i="4"/>
  <c r="V97" i="4"/>
  <c r="U49" i="4"/>
  <c r="T97" i="4"/>
  <c r="S49" i="4"/>
  <c r="R97" i="4"/>
  <c r="Q49" i="4"/>
  <c r="P97" i="4"/>
  <c r="O49" i="4"/>
  <c r="N97" i="4"/>
  <c r="M49" i="4"/>
  <c r="L97" i="4"/>
  <c r="K49" i="4"/>
  <c r="J97" i="4"/>
  <c r="I49" i="4"/>
  <c r="H97" i="4"/>
  <c r="G49" i="4"/>
  <c r="F97" i="4"/>
  <c r="C38" i="4"/>
  <c r="F41" i="4"/>
  <c r="F42" i="4"/>
  <c r="BI34" i="4"/>
  <c r="BI45" i="4"/>
  <c r="CI89" i="4"/>
  <c r="BG34" i="4"/>
  <c r="BG45" i="4"/>
  <c r="CI88" i="4"/>
  <c r="BE34" i="4"/>
  <c r="BE45" i="4"/>
  <c r="CI87" i="4"/>
  <c r="BC34" i="4"/>
  <c r="BC45" i="4"/>
  <c r="CI86" i="4"/>
  <c r="BA34" i="4"/>
  <c r="BA45" i="4"/>
  <c r="CI85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F12" i="4"/>
  <c r="F11" i="4"/>
  <c r="CI85" i="3"/>
  <c r="CI86" i="3"/>
  <c r="CI87" i="3"/>
  <c r="CI88" i="3"/>
  <c r="CI89" i="3"/>
  <c r="AZ50" i="3"/>
  <c r="F11" i="3"/>
  <c r="AY51" i="3"/>
  <c r="AY61" i="3"/>
  <c r="AY64" i="3"/>
  <c r="AY71" i="3"/>
  <c r="AY83" i="3"/>
  <c r="AY89" i="3"/>
  <c r="AY91" i="3"/>
  <c r="AY94" i="3"/>
  <c r="AY95" i="3"/>
  <c r="AX51" i="3"/>
  <c r="AX61" i="3"/>
  <c r="AX64" i="3"/>
  <c r="AX71" i="3"/>
  <c r="AX83" i="3"/>
  <c r="AX89" i="3"/>
  <c r="AX91" i="3"/>
  <c r="AX94" i="3"/>
  <c r="AX95" i="3"/>
  <c r="BE94" i="3"/>
  <c r="BE95" i="3"/>
  <c r="BC94" i="3"/>
  <c r="BC95" i="3"/>
  <c r="BG34" i="3"/>
  <c r="BE34" i="3"/>
  <c r="BC34" i="3"/>
  <c r="BA34" i="3"/>
  <c r="BI34" i="3"/>
  <c r="BB71" i="3"/>
  <c r="BD71" i="3"/>
  <c r="BF71" i="3"/>
  <c r="BH71" i="3"/>
  <c r="BJ71" i="3"/>
  <c r="BB83" i="3"/>
  <c r="BD83" i="3"/>
  <c r="BF83" i="3"/>
  <c r="BH83" i="3"/>
  <c r="BJ83" i="3"/>
  <c r="BH94" i="3"/>
  <c r="G50" i="3"/>
  <c r="I50" i="3"/>
  <c r="K50" i="3"/>
  <c r="M50" i="3"/>
  <c r="O50" i="3"/>
  <c r="Q50" i="3"/>
  <c r="S50" i="3"/>
  <c r="U50" i="3"/>
  <c r="W50" i="3"/>
  <c r="Y50" i="3"/>
  <c r="AA50" i="3"/>
  <c r="AC50" i="3"/>
  <c r="AE50" i="3"/>
  <c r="AG50" i="3"/>
  <c r="AI50" i="3"/>
  <c r="AK50" i="3"/>
  <c r="AM50" i="3"/>
  <c r="BG50" i="3" s="1"/>
  <c r="BH50" i="3" s="1"/>
  <c r="AO50" i="3"/>
  <c r="AQ50" i="3"/>
  <c r="G51" i="3"/>
  <c r="I51" i="3"/>
  <c r="K51" i="3"/>
  <c r="M51" i="3"/>
  <c r="O51" i="3"/>
  <c r="Q51" i="3"/>
  <c r="S51" i="3"/>
  <c r="U51" i="3"/>
  <c r="W51" i="3"/>
  <c r="Y51" i="3"/>
  <c r="AA51" i="3"/>
  <c r="AC51" i="3"/>
  <c r="AE51" i="3"/>
  <c r="AG51" i="3"/>
  <c r="AI51" i="3"/>
  <c r="AK51" i="3"/>
  <c r="AM51" i="3"/>
  <c r="AO51" i="3"/>
  <c r="BG51" i="3" s="1"/>
  <c r="AQ51" i="3"/>
  <c r="G52" i="3"/>
  <c r="I52" i="3"/>
  <c r="K52" i="3"/>
  <c r="M52" i="3"/>
  <c r="O52" i="3"/>
  <c r="Q52" i="3"/>
  <c r="S52" i="3"/>
  <c r="U52" i="3"/>
  <c r="W52" i="3"/>
  <c r="Y52" i="3"/>
  <c r="AA52" i="3"/>
  <c r="AC52" i="3"/>
  <c r="AE52" i="3"/>
  <c r="AG52" i="3"/>
  <c r="AI52" i="3"/>
  <c r="AK52" i="3"/>
  <c r="AM52" i="3"/>
  <c r="AO52" i="3"/>
  <c r="AQ52" i="3"/>
  <c r="G53" i="3"/>
  <c r="I53" i="3"/>
  <c r="K53" i="3"/>
  <c r="M53" i="3"/>
  <c r="O53" i="3"/>
  <c r="Q53" i="3"/>
  <c r="S53" i="3"/>
  <c r="U53" i="3"/>
  <c r="W53" i="3"/>
  <c r="Y53" i="3"/>
  <c r="AA53" i="3"/>
  <c r="AC53" i="3"/>
  <c r="AE53" i="3"/>
  <c r="AG53" i="3"/>
  <c r="AI53" i="3"/>
  <c r="AK53" i="3"/>
  <c r="AM53" i="3"/>
  <c r="AO53" i="3"/>
  <c r="AQ53" i="3"/>
  <c r="G54" i="3"/>
  <c r="I54" i="3"/>
  <c r="K54" i="3"/>
  <c r="M54" i="3"/>
  <c r="O54" i="3"/>
  <c r="Q54" i="3"/>
  <c r="S54" i="3"/>
  <c r="U54" i="3"/>
  <c r="W54" i="3"/>
  <c r="Y54" i="3"/>
  <c r="AA54" i="3"/>
  <c r="AC54" i="3"/>
  <c r="AE54" i="3"/>
  <c r="AG54" i="3"/>
  <c r="AI54" i="3"/>
  <c r="AK54" i="3"/>
  <c r="AM54" i="3"/>
  <c r="BG54" i="3" s="1"/>
  <c r="BH54" i="3" s="1"/>
  <c r="AO54" i="3"/>
  <c r="AQ54" i="3"/>
  <c r="G55" i="3"/>
  <c r="I55" i="3"/>
  <c r="K55" i="3"/>
  <c r="M55" i="3"/>
  <c r="O55" i="3"/>
  <c r="Q55" i="3"/>
  <c r="S55" i="3"/>
  <c r="U55" i="3"/>
  <c r="W55" i="3"/>
  <c r="Y55" i="3"/>
  <c r="AA55" i="3"/>
  <c r="AC55" i="3"/>
  <c r="AE55" i="3"/>
  <c r="AG55" i="3"/>
  <c r="AI55" i="3"/>
  <c r="AK55" i="3"/>
  <c r="AM55" i="3"/>
  <c r="AO55" i="3"/>
  <c r="AQ55" i="3"/>
  <c r="G56" i="3"/>
  <c r="I56" i="3"/>
  <c r="K56" i="3"/>
  <c r="M56" i="3"/>
  <c r="O56" i="3"/>
  <c r="Q56" i="3"/>
  <c r="S56" i="3"/>
  <c r="U56" i="3"/>
  <c r="W56" i="3"/>
  <c r="Y56" i="3"/>
  <c r="AA56" i="3"/>
  <c r="AC56" i="3"/>
  <c r="AE56" i="3"/>
  <c r="AG56" i="3"/>
  <c r="AI56" i="3"/>
  <c r="AK56" i="3"/>
  <c r="AM56" i="3"/>
  <c r="AO56" i="3"/>
  <c r="AQ56" i="3"/>
  <c r="G57" i="3"/>
  <c r="I57" i="3"/>
  <c r="K57" i="3"/>
  <c r="M57" i="3"/>
  <c r="O57" i="3"/>
  <c r="Q57" i="3"/>
  <c r="S57" i="3"/>
  <c r="U57" i="3"/>
  <c r="W57" i="3"/>
  <c r="Y57" i="3"/>
  <c r="AA57" i="3"/>
  <c r="AC57" i="3"/>
  <c r="AE57" i="3"/>
  <c r="AG57" i="3"/>
  <c r="AI57" i="3"/>
  <c r="AK57" i="3"/>
  <c r="AM57" i="3"/>
  <c r="AO57" i="3"/>
  <c r="AQ57" i="3"/>
  <c r="G58" i="3"/>
  <c r="I58" i="3"/>
  <c r="K58" i="3"/>
  <c r="M58" i="3"/>
  <c r="O58" i="3"/>
  <c r="Q58" i="3"/>
  <c r="S58" i="3"/>
  <c r="U58" i="3"/>
  <c r="W58" i="3"/>
  <c r="Y58" i="3"/>
  <c r="AA58" i="3"/>
  <c r="AC58" i="3"/>
  <c r="AE58" i="3"/>
  <c r="AG58" i="3"/>
  <c r="AI58" i="3"/>
  <c r="AK58" i="3"/>
  <c r="AM58" i="3"/>
  <c r="AO58" i="3"/>
  <c r="AQ58" i="3"/>
  <c r="G59" i="3"/>
  <c r="I59" i="3"/>
  <c r="K59" i="3"/>
  <c r="M59" i="3"/>
  <c r="O59" i="3"/>
  <c r="Q59" i="3"/>
  <c r="S59" i="3"/>
  <c r="U59" i="3"/>
  <c r="W59" i="3"/>
  <c r="Y59" i="3"/>
  <c r="AA59" i="3"/>
  <c r="AC59" i="3"/>
  <c r="AE59" i="3"/>
  <c r="AG59" i="3"/>
  <c r="AI59" i="3"/>
  <c r="AK59" i="3"/>
  <c r="AM59" i="3"/>
  <c r="AO59" i="3"/>
  <c r="BG59" i="3" s="1"/>
  <c r="BH59" i="3" s="1"/>
  <c r="AQ59" i="3"/>
  <c r="G60" i="3"/>
  <c r="I60" i="3"/>
  <c r="K60" i="3"/>
  <c r="M60" i="3"/>
  <c r="O60" i="3"/>
  <c r="Q60" i="3"/>
  <c r="S60" i="3"/>
  <c r="U60" i="3"/>
  <c r="W60" i="3"/>
  <c r="Y60" i="3"/>
  <c r="AA60" i="3"/>
  <c r="AC60" i="3"/>
  <c r="AE60" i="3"/>
  <c r="AG60" i="3"/>
  <c r="AI60" i="3"/>
  <c r="AK60" i="3"/>
  <c r="AM60" i="3"/>
  <c r="AO60" i="3"/>
  <c r="AQ60" i="3"/>
  <c r="G61" i="3"/>
  <c r="I61" i="3"/>
  <c r="K61" i="3"/>
  <c r="M61" i="3"/>
  <c r="O61" i="3"/>
  <c r="Q61" i="3"/>
  <c r="S61" i="3"/>
  <c r="U61" i="3"/>
  <c r="W61" i="3"/>
  <c r="BA61" i="3" s="1"/>
  <c r="Y61" i="3"/>
  <c r="AA61" i="3"/>
  <c r="BC61" i="3" s="1"/>
  <c r="AC61" i="3"/>
  <c r="AE61" i="3"/>
  <c r="AG61" i="3"/>
  <c r="BE61" i="3" s="1"/>
  <c r="AI61" i="3"/>
  <c r="AK61" i="3"/>
  <c r="AM61" i="3"/>
  <c r="AO61" i="3"/>
  <c r="AQ61" i="3"/>
  <c r="G62" i="3"/>
  <c r="I62" i="3"/>
  <c r="K62" i="3"/>
  <c r="M62" i="3"/>
  <c r="O62" i="3"/>
  <c r="Q62" i="3"/>
  <c r="S62" i="3"/>
  <c r="U62" i="3"/>
  <c r="W62" i="3"/>
  <c r="Y62" i="3"/>
  <c r="AA62" i="3"/>
  <c r="AC62" i="3"/>
  <c r="AE62" i="3"/>
  <c r="AG62" i="3"/>
  <c r="AI62" i="3"/>
  <c r="AK62" i="3"/>
  <c r="AM62" i="3"/>
  <c r="AO62" i="3"/>
  <c r="AQ62" i="3"/>
  <c r="G63" i="3"/>
  <c r="I63" i="3"/>
  <c r="K63" i="3"/>
  <c r="M63" i="3"/>
  <c r="O63" i="3"/>
  <c r="Q63" i="3"/>
  <c r="S63" i="3"/>
  <c r="U63" i="3"/>
  <c r="W63" i="3"/>
  <c r="Y63" i="3"/>
  <c r="AA63" i="3"/>
  <c r="AC63" i="3"/>
  <c r="AE63" i="3"/>
  <c r="AG63" i="3"/>
  <c r="AI63" i="3"/>
  <c r="AK63" i="3"/>
  <c r="AM63" i="3"/>
  <c r="AO63" i="3"/>
  <c r="BG63" i="3" s="1"/>
  <c r="BH63" i="3" s="1"/>
  <c r="AQ63" i="3"/>
  <c r="G64" i="3"/>
  <c r="I64" i="3"/>
  <c r="K64" i="3"/>
  <c r="M64" i="3"/>
  <c r="O64" i="3"/>
  <c r="Q64" i="3"/>
  <c r="S64" i="3"/>
  <c r="U64" i="3"/>
  <c r="W64" i="3"/>
  <c r="Y64" i="3"/>
  <c r="AA64" i="3"/>
  <c r="AC64" i="3"/>
  <c r="AE64" i="3"/>
  <c r="AG64" i="3"/>
  <c r="BE64" i="3" s="1"/>
  <c r="AI64" i="3"/>
  <c r="BD64" i="3"/>
  <c r="AK64" i="3"/>
  <c r="AM64" i="3"/>
  <c r="AO64" i="3"/>
  <c r="AQ64" i="3"/>
  <c r="G65" i="3"/>
  <c r="I65" i="3"/>
  <c r="K65" i="3"/>
  <c r="M65" i="3"/>
  <c r="O65" i="3"/>
  <c r="Q65" i="3"/>
  <c r="S65" i="3"/>
  <c r="U65" i="3"/>
  <c r="W65" i="3"/>
  <c r="Y65" i="3"/>
  <c r="AA65" i="3"/>
  <c r="AC65" i="3"/>
  <c r="AE65" i="3"/>
  <c r="AG65" i="3"/>
  <c r="AI65" i="3"/>
  <c r="AK65" i="3"/>
  <c r="AM65" i="3"/>
  <c r="AO65" i="3"/>
  <c r="AQ65" i="3"/>
  <c r="G66" i="3"/>
  <c r="I66" i="3"/>
  <c r="K66" i="3"/>
  <c r="M66" i="3"/>
  <c r="O66" i="3"/>
  <c r="Q66" i="3"/>
  <c r="S66" i="3"/>
  <c r="U66" i="3"/>
  <c r="W66" i="3"/>
  <c r="Y66" i="3"/>
  <c r="AA66" i="3"/>
  <c r="BC66" i="3" s="1"/>
  <c r="BD66" i="3" s="1"/>
  <c r="AC66" i="3"/>
  <c r="AE66" i="3"/>
  <c r="AG66" i="3"/>
  <c r="AI66" i="3"/>
  <c r="AK66" i="3"/>
  <c r="AM66" i="3"/>
  <c r="AO66" i="3"/>
  <c r="AQ66" i="3"/>
  <c r="G67" i="3"/>
  <c r="I67" i="3"/>
  <c r="K67" i="3"/>
  <c r="M67" i="3"/>
  <c r="O67" i="3"/>
  <c r="Q67" i="3"/>
  <c r="S67" i="3"/>
  <c r="U67" i="3"/>
  <c r="W67" i="3"/>
  <c r="Y67" i="3"/>
  <c r="AA67" i="3"/>
  <c r="AC67" i="3"/>
  <c r="AE67" i="3"/>
  <c r="AG67" i="3"/>
  <c r="AI67" i="3"/>
  <c r="AK67" i="3"/>
  <c r="AM67" i="3"/>
  <c r="BG67" i="3" s="1"/>
  <c r="BH67" i="3" s="1"/>
  <c r="AO67" i="3"/>
  <c r="AQ67" i="3"/>
  <c r="G68" i="3"/>
  <c r="I68" i="3"/>
  <c r="K68" i="3"/>
  <c r="M68" i="3"/>
  <c r="O68" i="3"/>
  <c r="Q68" i="3"/>
  <c r="S68" i="3"/>
  <c r="U68" i="3"/>
  <c r="W68" i="3"/>
  <c r="Y68" i="3"/>
  <c r="AA68" i="3"/>
  <c r="AC68" i="3"/>
  <c r="AE68" i="3"/>
  <c r="AG68" i="3"/>
  <c r="AI68" i="3"/>
  <c r="AK68" i="3"/>
  <c r="AM68" i="3"/>
  <c r="AO68" i="3"/>
  <c r="BG68" i="3" s="1"/>
  <c r="BH68" i="3" s="1"/>
  <c r="AQ68" i="3"/>
  <c r="G69" i="3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AK69" i="3"/>
  <c r="AM69" i="3"/>
  <c r="AO69" i="3"/>
  <c r="AQ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AK70" i="3"/>
  <c r="AM70" i="3"/>
  <c r="AO70" i="3"/>
  <c r="AQ70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AK71" i="3"/>
  <c r="AM71" i="3"/>
  <c r="BG71" i="3" s="1"/>
  <c r="AO71" i="3"/>
  <c r="AQ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AK72" i="3"/>
  <c r="AM72" i="3"/>
  <c r="AO72" i="3"/>
  <c r="AQ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AK73" i="3"/>
  <c r="AM73" i="3"/>
  <c r="AO73" i="3"/>
  <c r="AQ73" i="3"/>
  <c r="G74" i="3"/>
  <c r="I74" i="3"/>
  <c r="K74" i="3"/>
  <c r="M74" i="3"/>
  <c r="O74" i="3"/>
  <c r="Q74" i="3"/>
  <c r="S74" i="3"/>
  <c r="U74" i="3"/>
  <c r="W74" i="3"/>
  <c r="BA74" i="3" s="1"/>
  <c r="BB74" i="3" s="1"/>
  <c r="Y74" i="3"/>
  <c r="AA74" i="3"/>
  <c r="BC74" i="3" s="1"/>
  <c r="BD74" i="3" s="1"/>
  <c r="AC74" i="3"/>
  <c r="AE74" i="3"/>
  <c r="AG74" i="3"/>
  <c r="AI74" i="3"/>
  <c r="AK74" i="3"/>
  <c r="AM74" i="3"/>
  <c r="BG74" i="3" s="1"/>
  <c r="BH74" i="3" s="1"/>
  <c r="AO74" i="3"/>
  <c r="AQ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AK75" i="3"/>
  <c r="AM75" i="3"/>
  <c r="AO75" i="3"/>
  <c r="AQ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AK76" i="3"/>
  <c r="AM76" i="3"/>
  <c r="AO76" i="3"/>
  <c r="AQ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AK77" i="3"/>
  <c r="AM77" i="3"/>
  <c r="AO77" i="3"/>
  <c r="AQ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AK78" i="3"/>
  <c r="AM78" i="3"/>
  <c r="AO78" i="3"/>
  <c r="AQ78" i="3"/>
  <c r="G79" i="3"/>
  <c r="I79" i="3"/>
  <c r="K79" i="3"/>
  <c r="M79" i="3"/>
  <c r="O79" i="3"/>
  <c r="Q79" i="3"/>
  <c r="S79" i="3"/>
  <c r="U79" i="3"/>
  <c r="W79" i="3"/>
  <c r="BA79" i="3" s="1"/>
  <c r="BB79" i="3" s="1"/>
  <c r="Y79" i="3"/>
  <c r="AA79" i="3"/>
  <c r="AC79" i="3"/>
  <c r="AE79" i="3"/>
  <c r="AG79" i="3"/>
  <c r="AI79" i="3"/>
  <c r="AK79" i="3"/>
  <c r="AM79" i="3"/>
  <c r="AO79" i="3"/>
  <c r="AQ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AK80" i="3"/>
  <c r="AM80" i="3"/>
  <c r="AO80" i="3"/>
  <c r="AQ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AK81" i="3"/>
  <c r="AM81" i="3"/>
  <c r="AO81" i="3"/>
  <c r="AQ81" i="3"/>
  <c r="G82" i="3"/>
  <c r="I82" i="3"/>
  <c r="K82" i="3"/>
  <c r="M82" i="3"/>
  <c r="O82" i="3"/>
  <c r="Q82" i="3"/>
  <c r="S82" i="3"/>
  <c r="U82" i="3"/>
  <c r="W82" i="3"/>
  <c r="Y82" i="3"/>
  <c r="AA82" i="3"/>
  <c r="AC82" i="3"/>
  <c r="BC82" i="3" s="1"/>
  <c r="BD82" i="3" s="1"/>
  <c r="AE82" i="3"/>
  <c r="AG82" i="3"/>
  <c r="AI82" i="3"/>
  <c r="AK82" i="3"/>
  <c r="AM82" i="3"/>
  <c r="AO82" i="3"/>
  <c r="AQ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AK83" i="3"/>
  <c r="AM83" i="3"/>
  <c r="AO83" i="3"/>
  <c r="AQ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AK84" i="3"/>
  <c r="AM84" i="3"/>
  <c r="AO84" i="3"/>
  <c r="AQ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AK85" i="3"/>
  <c r="AM85" i="3"/>
  <c r="AO85" i="3"/>
  <c r="AQ85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AK86" i="3"/>
  <c r="AM86" i="3"/>
  <c r="AO86" i="3"/>
  <c r="AQ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AK87" i="3"/>
  <c r="AM87" i="3"/>
  <c r="AO87" i="3"/>
  <c r="AQ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AK88" i="3"/>
  <c r="AM88" i="3"/>
  <c r="BG88" i="3" s="1"/>
  <c r="BH88" i="3" s="1"/>
  <c r="AO88" i="3"/>
  <c r="AQ88" i="3"/>
  <c r="G89" i="3"/>
  <c r="I89" i="3"/>
  <c r="K89" i="3"/>
  <c r="M89" i="3"/>
  <c r="O89" i="3"/>
  <c r="BA89" i="3" s="1"/>
  <c r="Q89" i="3"/>
  <c r="S89" i="3"/>
  <c r="U89" i="3"/>
  <c r="W89" i="3"/>
  <c r="Y89" i="3"/>
  <c r="AA89" i="3"/>
  <c r="BC89" i="3" s="1"/>
  <c r="AC89" i="3"/>
  <c r="AE89" i="3"/>
  <c r="AG89" i="3"/>
  <c r="AI89" i="3"/>
  <c r="AK89" i="3"/>
  <c r="AM89" i="3"/>
  <c r="BG89" i="3" s="1"/>
  <c r="AO89" i="3"/>
  <c r="AQ89" i="3"/>
  <c r="G90" i="3"/>
  <c r="I90" i="3"/>
  <c r="K90" i="3"/>
  <c r="M90" i="3"/>
  <c r="O90" i="3"/>
  <c r="Q90" i="3"/>
  <c r="S90" i="3"/>
  <c r="U90" i="3"/>
  <c r="W90" i="3"/>
  <c r="Y90" i="3"/>
  <c r="AA90" i="3"/>
  <c r="AC90" i="3"/>
  <c r="AE90" i="3"/>
  <c r="AG90" i="3"/>
  <c r="AI90" i="3"/>
  <c r="AK90" i="3"/>
  <c r="AM90" i="3"/>
  <c r="AO90" i="3"/>
  <c r="AQ90" i="3"/>
  <c r="G91" i="3"/>
  <c r="I91" i="3"/>
  <c r="K91" i="3"/>
  <c r="M91" i="3"/>
  <c r="O91" i="3"/>
  <c r="Q91" i="3"/>
  <c r="S91" i="3"/>
  <c r="U91" i="3"/>
  <c r="W91" i="3"/>
  <c r="Y91" i="3"/>
  <c r="AA91" i="3"/>
  <c r="BC91" i="3" s="1"/>
  <c r="AC91" i="3"/>
  <c r="AE91" i="3"/>
  <c r="AG91" i="3"/>
  <c r="AI91" i="3"/>
  <c r="AK91" i="3"/>
  <c r="AM91" i="3"/>
  <c r="AO91" i="3"/>
  <c r="AQ91" i="3"/>
  <c r="G92" i="3"/>
  <c r="I92" i="3"/>
  <c r="K92" i="3"/>
  <c r="M92" i="3"/>
  <c r="O92" i="3"/>
  <c r="Q92" i="3"/>
  <c r="S92" i="3"/>
  <c r="U92" i="3"/>
  <c r="W92" i="3"/>
  <c r="Y92" i="3"/>
  <c r="AA92" i="3"/>
  <c r="AC92" i="3"/>
  <c r="AE92" i="3"/>
  <c r="AG92" i="3"/>
  <c r="AI92" i="3"/>
  <c r="AK92" i="3"/>
  <c r="AM92" i="3"/>
  <c r="AO92" i="3"/>
  <c r="AQ92" i="3"/>
  <c r="G93" i="3"/>
  <c r="I93" i="3"/>
  <c r="K93" i="3"/>
  <c r="M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G94" i="3"/>
  <c r="I94" i="3"/>
  <c r="K94" i="3"/>
  <c r="M94" i="3"/>
  <c r="O94" i="3"/>
  <c r="Q94" i="3"/>
  <c r="S94" i="3"/>
  <c r="U94" i="3"/>
  <c r="W94" i="3"/>
  <c r="Y94" i="3"/>
  <c r="AA94" i="3"/>
  <c r="AC94" i="3"/>
  <c r="AE94" i="3"/>
  <c r="AG94" i="3"/>
  <c r="AI94" i="3"/>
  <c r="AK94" i="3"/>
  <c r="AM94" i="3"/>
  <c r="BG94" i="3" s="1"/>
  <c r="AO94" i="3"/>
  <c r="AQ94" i="3"/>
  <c r="G95" i="3"/>
  <c r="I95" i="3"/>
  <c r="K95" i="3"/>
  <c r="M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M102" i="3"/>
  <c r="G100" i="3"/>
  <c r="I100" i="3"/>
  <c r="K100" i="3"/>
  <c r="M100" i="3"/>
  <c r="O100" i="3"/>
  <c r="Q100" i="3"/>
  <c r="S100" i="3"/>
  <c r="U100" i="3"/>
  <c r="W100" i="3"/>
  <c r="Y100" i="3"/>
  <c r="AA100" i="3"/>
  <c r="AC100" i="3"/>
  <c r="AE100" i="3"/>
  <c r="AG100" i="3"/>
  <c r="AI100" i="3"/>
  <c r="AK100" i="3"/>
  <c r="AM100" i="3"/>
  <c r="AO100" i="3"/>
  <c r="AQ100" i="3"/>
  <c r="BI45" i="3"/>
  <c r="BG45" i="3"/>
  <c r="BE45" i="3"/>
  <c r="BC45" i="3"/>
  <c r="BA45" i="3"/>
  <c r="AC49" i="3"/>
  <c r="AE49" i="3"/>
  <c r="F12" i="3"/>
  <c r="AW71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C38" i="3"/>
  <c r="F41" i="3"/>
  <c r="F42" i="3"/>
  <c r="G49" i="3"/>
  <c r="I49" i="3"/>
  <c r="K49" i="3"/>
  <c r="M49" i="3"/>
  <c r="O49" i="3"/>
  <c r="Q49" i="3"/>
  <c r="S49" i="3"/>
  <c r="U49" i="3"/>
  <c r="W49" i="3"/>
  <c r="Y49" i="3"/>
  <c r="AA49" i="3"/>
  <c r="AG49" i="3"/>
  <c r="AI49" i="3"/>
  <c r="AK49" i="3"/>
  <c r="AM49" i="3"/>
  <c r="AO49" i="3"/>
  <c r="AQ49" i="3"/>
  <c r="AS49" i="3"/>
  <c r="AS50" i="3"/>
  <c r="BI50" i="3" s="1"/>
  <c r="BJ50" i="3" s="1"/>
  <c r="AS51" i="3"/>
  <c r="BI51" i="3" s="1"/>
  <c r="BJ51" i="3"/>
  <c r="B52" i="3"/>
  <c r="AS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AS53" i="3"/>
  <c r="BI53" i="3" s="1"/>
  <c r="BJ53" i="3" s="1"/>
  <c r="AS54" i="3"/>
  <c r="BI54" i="3" s="1"/>
  <c r="BJ54" i="3" s="1"/>
  <c r="AS55" i="3"/>
  <c r="AS56" i="3"/>
  <c r="AS57" i="3"/>
  <c r="AT57" i="3" s="1"/>
  <c r="AV57" i="3" s="1"/>
  <c r="AS58" i="3"/>
  <c r="BI58" i="3" s="1"/>
  <c r="BJ58" i="3" s="1"/>
  <c r="AS59" i="3"/>
  <c r="BI59" i="3" s="1"/>
  <c r="BJ59" i="3" s="1"/>
  <c r="AS60" i="3"/>
  <c r="BI60" i="3" s="1"/>
  <c r="BJ60" i="3" s="1"/>
  <c r="AS61" i="3"/>
  <c r="BI61" i="3" s="1"/>
  <c r="BJ61" i="3"/>
  <c r="AS62" i="3"/>
  <c r="AS63" i="3"/>
  <c r="BI63" i="3" s="1"/>
  <c r="BJ63" i="3" s="1"/>
  <c r="AS64" i="3"/>
  <c r="AT64" i="3"/>
  <c r="AV64" i="3" s="1"/>
  <c r="AS65" i="3"/>
  <c r="BI65" i="3"/>
  <c r="BJ65" i="3" s="1"/>
  <c r="AS66" i="3"/>
  <c r="AS67" i="3"/>
  <c r="BI67" i="3"/>
  <c r="BJ67" i="3" s="1"/>
  <c r="AS68" i="3"/>
  <c r="BI68" i="3" s="1"/>
  <c r="BJ68" i="3" s="1"/>
  <c r="AS69" i="3"/>
  <c r="AS70" i="3"/>
  <c r="AS71" i="3"/>
  <c r="AT71" i="3"/>
  <c r="AV71" i="3" s="1"/>
  <c r="AS72" i="3"/>
  <c r="AS73" i="3"/>
  <c r="AS74" i="3"/>
  <c r="AS75" i="3"/>
  <c r="BI75" i="3" s="1"/>
  <c r="BJ75" i="3" s="1"/>
  <c r="AS76" i="3"/>
  <c r="BI76" i="3" s="1"/>
  <c r="BJ76" i="3" s="1"/>
  <c r="AS77" i="3"/>
  <c r="AS78" i="3"/>
  <c r="BI78" i="3" s="1"/>
  <c r="BJ78" i="3" s="1"/>
  <c r="AS79" i="3"/>
  <c r="BI79" i="3" s="1"/>
  <c r="BJ79" i="3" s="1"/>
  <c r="AS80" i="3"/>
  <c r="BI80" i="3" s="1"/>
  <c r="BJ80" i="3" s="1"/>
  <c r="AS81" i="3"/>
  <c r="AS82" i="3"/>
  <c r="AS83" i="3"/>
  <c r="BI83" i="3" s="1"/>
  <c r="AS84" i="3"/>
  <c r="AS85" i="3"/>
  <c r="AS86" i="3"/>
  <c r="BI86" i="3" s="1"/>
  <c r="BJ86" i="3" s="1"/>
  <c r="AS87" i="3"/>
  <c r="AS88" i="3"/>
  <c r="BI88" i="3" s="1"/>
  <c r="BJ88" i="3" s="1"/>
  <c r="AS89" i="3"/>
  <c r="AS90" i="3"/>
  <c r="BI90" i="3" s="1"/>
  <c r="BJ90" i="3" s="1"/>
  <c r="AS91" i="3"/>
  <c r="BI91" i="3"/>
  <c r="BJ91" i="3"/>
  <c r="AS92" i="3"/>
  <c r="BI92" i="3" s="1"/>
  <c r="BJ92" i="3" s="1"/>
  <c r="AS93" i="3"/>
  <c r="BI93" i="3" s="1"/>
  <c r="BJ93" i="3" s="1"/>
  <c r="AS94" i="3"/>
  <c r="AS95" i="3"/>
  <c r="BI95" i="3"/>
  <c r="BJ95" i="3"/>
  <c r="AT89" i="3"/>
  <c r="AV89" i="3" s="1"/>
  <c r="AT75" i="3"/>
  <c r="AU75" i="3" s="1"/>
  <c r="AW75" i="3" s="1"/>
  <c r="AT83" i="3"/>
  <c r="AV83" i="3" s="1"/>
  <c r="AT51" i="3"/>
  <c r="AV51" i="3" s="1"/>
  <c r="AW83" i="3"/>
  <c r="BA75" i="3"/>
  <c r="BB75" i="3" s="1"/>
  <c r="BA95" i="3"/>
  <c r="BB95" i="3"/>
  <c r="BB91" i="3"/>
  <c r="BA83" i="3"/>
  <c r="BB89" i="3"/>
  <c r="BA69" i="3"/>
  <c r="BB69" i="3" s="1"/>
  <c r="BA59" i="3"/>
  <c r="BB59" i="3" s="1"/>
  <c r="BA51" i="3"/>
  <c r="BB51" i="3"/>
  <c r="BF64" i="3"/>
  <c r="BF95" i="3"/>
  <c r="BF91" i="3"/>
  <c r="BF89" i="3"/>
  <c r="BF94" i="3"/>
  <c r="BD94" i="3"/>
  <c r="BD95" i="3"/>
  <c r="BD91" i="3"/>
  <c r="BG93" i="3"/>
  <c r="BH93" i="3" s="1"/>
  <c r="BG95" i="3"/>
  <c r="BH95" i="3"/>
  <c r="BG91" i="3"/>
  <c r="BH91" i="3"/>
  <c r="BG84" i="3"/>
  <c r="BH84" i="3" s="1"/>
  <c r="BG64" i="3"/>
  <c r="BH64" i="3"/>
  <c r="BI89" i="3"/>
  <c r="BJ89" i="3"/>
  <c r="BI84" i="3"/>
  <c r="BJ84" i="3" s="1"/>
  <c r="BI72" i="3"/>
  <c r="BJ72" i="3" s="1"/>
  <c r="BI85" i="3"/>
  <c r="BJ85" i="3" s="1"/>
  <c r="BI77" i="3"/>
  <c r="BJ77" i="3" s="1"/>
  <c r="BI73" i="3"/>
  <c r="BJ73" i="3" s="1"/>
  <c r="BI57" i="3"/>
  <c r="BJ57" i="3" s="1"/>
  <c r="AT91" i="3"/>
  <c r="AV91" i="3" s="1"/>
  <c r="BI94" i="3"/>
  <c r="BJ94" i="3"/>
  <c r="BI71" i="3"/>
  <c r="AT95" i="3"/>
  <c r="AV95" i="3"/>
  <c r="BA94" i="3"/>
  <c r="BB94" i="3"/>
  <c r="AT94" i="3"/>
  <c r="AV94" i="3" s="1"/>
  <c r="BI64" i="3"/>
  <c r="BJ64" i="3"/>
  <c r="BG87" i="3"/>
  <c r="BH87" i="3" s="1"/>
  <c r="BG83" i="3"/>
  <c r="BG79" i="3"/>
  <c r="BH79" i="3" s="1"/>
  <c r="BG75" i="3"/>
  <c r="BH75" i="3" s="1"/>
  <c r="BG55" i="3"/>
  <c r="BH55" i="3" s="1"/>
  <c r="BH51" i="3"/>
  <c r="BD89" i="3"/>
  <c r="BI82" i="3"/>
  <c r="BJ82" i="3" s="1"/>
  <c r="BA80" i="3"/>
  <c r="BB80" i="3" s="1"/>
  <c r="BI74" i="3"/>
  <c r="BJ74" i="3" s="1"/>
  <c r="BA72" i="3"/>
  <c r="BB72" i="3" s="1"/>
  <c r="BI70" i="3"/>
  <c r="BJ70" i="3" s="1"/>
  <c r="BI66" i="3"/>
  <c r="BJ66" i="3" s="1"/>
  <c r="BA64" i="3"/>
  <c r="BB64" i="3"/>
  <c r="BI62" i="3"/>
  <c r="BJ62" i="3" s="1"/>
  <c r="BG56" i="3"/>
  <c r="BH56" i="3" s="1"/>
  <c r="BH89" i="3"/>
  <c r="BG85" i="3"/>
  <c r="BH85" i="3" s="1"/>
  <c r="BG81" i="3"/>
  <c r="BH81" i="3"/>
  <c r="BG77" i="3"/>
  <c r="BH77" i="3" s="1"/>
  <c r="BG73" i="3"/>
  <c r="BH73" i="3" s="1"/>
  <c r="BG69" i="3"/>
  <c r="BH69" i="3" s="1"/>
  <c r="BG65" i="3"/>
  <c r="BH65" i="3" s="1"/>
  <c r="BG57" i="3"/>
  <c r="BH57" i="3" s="1"/>
  <c r="BI55" i="3"/>
  <c r="BJ55" i="3" s="1"/>
  <c r="BA55" i="3"/>
  <c r="BB55" i="3" s="1"/>
  <c r="N97" i="3"/>
  <c r="V97" i="3"/>
  <c r="BG60" i="3"/>
  <c r="BH60" i="3" s="1"/>
  <c r="BG61" i="3"/>
  <c r="BH61" i="3"/>
  <c r="BD61" i="3"/>
  <c r="BF61" i="3"/>
  <c r="BB61" i="3"/>
  <c r="AT61" i="3"/>
  <c r="AU61" i="3" s="1"/>
  <c r="AW61" i="3"/>
  <c r="AW51" i="3"/>
  <c r="AW64" i="3"/>
  <c r="AW89" i="3"/>
  <c r="AW94" i="3"/>
  <c r="AW91" i="3"/>
  <c r="AU95" i="3"/>
  <c r="AW95" i="3"/>
  <c r="BE51" i="3"/>
  <c r="BF51" i="3"/>
  <c r="BC51" i="3"/>
  <c r="BD51" i="3"/>
  <c r="AV52" i="5"/>
  <c r="AV53" i="5"/>
  <c r="AV54" i="5"/>
  <c r="AV55" i="5"/>
  <c r="AV56" i="5"/>
  <c r="AV57" i="5"/>
  <c r="AV58" i="5"/>
  <c r="AV59" i="5"/>
  <c r="AV60" i="5"/>
  <c r="AV62" i="5"/>
  <c r="AV63" i="5"/>
  <c r="AV64" i="5"/>
  <c r="AV65" i="5"/>
  <c r="AV66" i="5"/>
  <c r="AV67" i="5"/>
  <c r="AV68" i="5"/>
  <c r="AV69" i="5"/>
  <c r="AV70" i="5"/>
  <c r="AV71" i="5"/>
  <c r="AV72" i="5"/>
  <c r="AV73" i="5"/>
  <c r="F98" i="5"/>
  <c r="BG23" i="6" s="1"/>
  <c r="H98" i="5"/>
  <c r="BH23" i="6" s="1"/>
  <c r="H100" i="5"/>
  <c r="O22" i="6" s="1"/>
  <c r="J98" i="5"/>
  <c r="BI23" i="6" s="1"/>
  <c r="J100" i="5"/>
  <c r="P22" i="6" s="1"/>
  <c r="L98" i="5"/>
  <c r="BJ23" i="6" s="1"/>
  <c r="L100" i="5"/>
  <c r="Q22" i="6" s="1"/>
  <c r="N98" i="5"/>
  <c r="BK23" i="6" s="1"/>
  <c r="N100" i="5"/>
  <c r="R22" i="6" s="1"/>
  <c r="P98" i="5"/>
  <c r="BL23" i="6" s="1"/>
  <c r="P100" i="5"/>
  <c r="S22" i="6" s="1"/>
  <c r="R98" i="5"/>
  <c r="BM23" i="6" s="1"/>
  <c r="R100" i="5"/>
  <c r="T22" i="6" s="1"/>
  <c r="T98" i="5"/>
  <c r="BN23" i="6" s="1"/>
  <c r="T100" i="5"/>
  <c r="U22" i="6" s="1"/>
  <c r="V98" i="5"/>
  <c r="BO23" i="6" s="1"/>
  <c r="V100" i="5"/>
  <c r="V22" i="6" s="1"/>
  <c r="X98" i="5"/>
  <c r="BP23" i="6" s="1"/>
  <c r="X100" i="5"/>
  <c r="W22" i="6" s="1"/>
  <c r="Z98" i="5"/>
  <c r="BQ23" i="6" s="1"/>
  <c r="AB98" i="5"/>
  <c r="BR23" i="6" s="1"/>
  <c r="AB100" i="5"/>
  <c r="Y22" i="6" s="1"/>
  <c r="AD98" i="5"/>
  <c r="BS23" i="6" s="1"/>
  <c r="AD100" i="5"/>
  <c r="Z22" i="6" s="1"/>
  <c r="AF98" i="5"/>
  <c r="BT23" i="6" s="1"/>
  <c r="AH98" i="5"/>
  <c r="BU23" i="6" s="1"/>
  <c r="AH100" i="5"/>
  <c r="AB22" i="6" s="1"/>
  <c r="AJ98" i="5"/>
  <c r="BV23" i="6" s="1"/>
  <c r="AJ100" i="5"/>
  <c r="AC22" i="6" s="1"/>
  <c r="AL98" i="5"/>
  <c r="BW23" i="6" s="1"/>
  <c r="AN98" i="5"/>
  <c r="BX23" i="6" s="1"/>
  <c r="AP98" i="5"/>
  <c r="BY23" i="6" s="1"/>
  <c r="AP100" i="5"/>
  <c r="AF22" i="6" s="1"/>
  <c r="AR98" i="5"/>
  <c r="BZ23" i="6" s="1"/>
  <c r="AR100" i="5"/>
  <c r="AG22" i="6" s="1"/>
  <c r="AT49" i="5"/>
  <c r="BA49" i="5"/>
  <c r="BB49" i="5"/>
  <c r="BC49" i="5"/>
  <c r="BD49" i="5"/>
  <c r="BE49" i="5"/>
  <c r="BF49" i="5"/>
  <c r="BG49" i="5"/>
  <c r="BH49" i="5"/>
  <c r="BI49" i="5"/>
  <c r="BJ49" i="5"/>
  <c r="AT50" i="5"/>
  <c r="AT51" i="5"/>
  <c r="AU52" i="5"/>
  <c r="AU53" i="5"/>
  <c r="AU54" i="5"/>
  <c r="AU55" i="5"/>
  <c r="AU56" i="5"/>
  <c r="AU57" i="5"/>
  <c r="AU58" i="5"/>
  <c r="AU59" i="5"/>
  <c r="AU60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V74" i="5"/>
  <c r="AU74" i="5"/>
  <c r="AV75" i="5"/>
  <c r="AV76" i="5"/>
  <c r="AV77" i="5"/>
  <c r="AV78" i="5"/>
  <c r="AV79" i="5"/>
  <c r="AV80" i="5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V94" i="5"/>
  <c r="AV95" i="5"/>
  <c r="AU94" i="5"/>
  <c r="AU95" i="5"/>
  <c r="AV52" i="4"/>
  <c r="AV53" i="4"/>
  <c r="AV54" i="4"/>
  <c r="AV55" i="4"/>
  <c r="AV56" i="4"/>
  <c r="AV57" i="4"/>
  <c r="AV58" i="4"/>
  <c r="AV59" i="4"/>
  <c r="AV60" i="4"/>
  <c r="AV61" i="4"/>
  <c r="AV63" i="4"/>
  <c r="AV64" i="4"/>
  <c r="AV65" i="4"/>
  <c r="AV66" i="4"/>
  <c r="AV67" i="4"/>
  <c r="AV68" i="4"/>
  <c r="AV69" i="4"/>
  <c r="AV70" i="4"/>
  <c r="AV71" i="4"/>
  <c r="AV72" i="4"/>
  <c r="AV73" i="4"/>
  <c r="F98" i="4"/>
  <c r="BG22" i="6" s="1"/>
  <c r="H98" i="4"/>
  <c r="BH22" i="6" s="1"/>
  <c r="H100" i="4"/>
  <c r="O21" i="6" s="1"/>
  <c r="J98" i="4"/>
  <c r="BI22" i="6" s="1"/>
  <c r="J100" i="4"/>
  <c r="P21" i="6" s="1"/>
  <c r="L98" i="4"/>
  <c r="BJ22" i="6" s="1"/>
  <c r="L100" i="4"/>
  <c r="Q21" i="6" s="1"/>
  <c r="N98" i="4"/>
  <c r="BK22" i="6" s="1"/>
  <c r="N100" i="4"/>
  <c r="R21" i="6" s="1"/>
  <c r="P98" i="4"/>
  <c r="BL22" i="6" s="1"/>
  <c r="P100" i="4"/>
  <c r="S21" i="6" s="1"/>
  <c r="R98" i="4"/>
  <c r="BM22" i="6" s="1"/>
  <c r="R100" i="4"/>
  <c r="T21" i="6" s="1"/>
  <c r="T98" i="4"/>
  <c r="BN22" i="6" s="1"/>
  <c r="T100" i="4"/>
  <c r="U21" i="6" s="1"/>
  <c r="V98" i="4"/>
  <c r="BO22" i="6" s="1"/>
  <c r="V100" i="4"/>
  <c r="V21" i="6" s="1"/>
  <c r="X98" i="4"/>
  <c r="BP22" i="6" s="1"/>
  <c r="X100" i="4"/>
  <c r="W21" i="6" s="1"/>
  <c r="Z98" i="4"/>
  <c r="BQ22" i="6" s="1"/>
  <c r="AB98" i="4"/>
  <c r="BR22" i="6" s="1"/>
  <c r="AB100" i="4"/>
  <c r="Y21" i="6" s="1"/>
  <c r="AD98" i="4"/>
  <c r="BS22" i="6" s="1"/>
  <c r="AD100" i="4"/>
  <c r="Z21" i="6" s="1"/>
  <c r="AF98" i="4"/>
  <c r="BT22" i="6" s="1"/>
  <c r="AH98" i="4"/>
  <c r="BU22" i="6" s="1"/>
  <c r="AH100" i="4"/>
  <c r="AB21" i="6" s="1"/>
  <c r="AJ98" i="4"/>
  <c r="BV22" i="6" s="1"/>
  <c r="AJ100" i="4"/>
  <c r="AC21" i="6" s="1"/>
  <c r="AL98" i="4"/>
  <c r="BW22" i="6" s="1"/>
  <c r="AN98" i="4"/>
  <c r="BX22" i="6" s="1"/>
  <c r="AP98" i="4"/>
  <c r="BY22" i="6" s="1"/>
  <c r="AP100" i="4"/>
  <c r="AF21" i="6" s="1"/>
  <c r="AR98" i="4"/>
  <c r="BZ22" i="6" s="1"/>
  <c r="AR100" i="4"/>
  <c r="AG21" i="6" s="1"/>
  <c r="AT49" i="4"/>
  <c r="BA49" i="4"/>
  <c r="BB49" i="4"/>
  <c r="BC49" i="4"/>
  <c r="BD49" i="4"/>
  <c r="BE49" i="4"/>
  <c r="BF49" i="4"/>
  <c r="BG49" i="4"/>
  <c r="BH49" i="4"/>
  <c r="BI49" i="4"/>
  <c r="BJ49" i="4"/>
  <c r="AT50" i="4"/>
  <c r="AT51" i="4"/>
  <c r="AU52" i="4"/>
  <c r="AU53" i="4"/>
  <c r="AU54" i="4"/>
  <c r="AU55" i="4"/>
  <c r="AU56" i="4"/>
  <c r="AU57" i="4"/>
  <c r="AU58" i="4"/>
  <c r="AU59" i="4"/>
  <c r="AU60" i="4"/>
  <c r="AU61" i="4"/>
  <c r="AU63" i="4"/>
  <c r="AU64" i="4"/>
  <c r="AU65" i="4"/>
  <c r="AU66" i="4"/>
  <c r="AU67" i="4"/>
  <c r="AU68" i="4"/>
  <c r="AU69" i="4"/>
  <c r="AU70" i="4"/>
  <c r="AU71" i="4"/>
  <c r="AU72" i="4"/>
  <c r="AU73" i="4"/>
  <c r="AV74" i="4"/>
  <c r="AU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2" i="4"/>
  <c r="AV93" i="4"/>
  <c r="AU75" i="4"/>
  <c r="AU76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V94" i="4"/>
  <c r="AV95" i="4"/>
  <c r="AU94" i="4"/>
  <c r="AU95" i="4"/>
  <c r="BE50" i="3"/>
  <c r="BF50" i="3" s="1"/>
  <c r="BC50" i="3"/>
  <c r="BD50" i="3" s="1"/>
  <c r="AV51" i="5"/>
  <c r="AU51" i="5"/>
  <c r="AW51" i="5"/>
  <c r="AV50" i="5"/>
  <c r="AU50" i="5"/>
  <c r="AW50" i="5"/>
  <c r="AV49" i="5"/>
  <c r="AU49" i="5"/>
  <c r="N102" i="5"/>
  <c r="R18" i="6" s="1"/>
  <c r="AN100" i="5"/>
  <c r="AE22" i="6" s="1"/>
  <c r="L102" i="5"/>
  <c r="Q18" i="6" s="1"/>
  <c r="AL100" i="5"/>
  <c r="AD22" i="6" s="1"/>
  <c r="J102" i="5"/>
  <c r="AF100" i="5"/>
  <c r="AA22" i="6" s="1"/>
  <c r="H102" i="5"/>
  <c r="O18" i="6" s="1"/>
  <c r="Z100" i="5"/>
  <c r="X22" i="6" s="1"/>
  <c r="F102" i="5"/>
  <c r="N18" i="6" s="1"/>
  <c r="F100" i="5"/>
  <c r="N22" i="6" s="1"/>
  <c r="AV51" i="4"/>
  <c r="AU51" i="4"/>
  <c r="AW51" i="4"/>
  <c r="AV50" i="4"/>
  <c r="AU50" i="4"/>
  <c r="AW50" i="4"/>
  <c r="AV49" i="4"/>
  <c r="AU49" i="4"/>
  <c r="N102" i="4"/>
  <c r="R17" i="6" s="1"/>
  <c r="AN100" i="4"/>
  <c r="AE21" i="6" s="1"/>
  <c r="L102" i="4"/>
  <c r="Q17" i="6" s="1"/>
  <c r="AL100" i="4"/>
  <c r="AD21" i="6" s="1"/>
  <c r="J102" i="4"/>
  <c r="P17" i="6" s="1"/>
  <c r="AF100" i="4"/>
  <c r="AA21" i="6" s="1"/>
  <c r="H102" i="4"/>
  <c r="O17" i="6" s="1"/>
  <c r="Z100" i="4"/>
  <c r="X21" i="6" s="1"/>
  <c r="F102" i="4"/>
  <c r="N17" i="6" s="1"/>
  <c r="F100" i="4"/>
  <c r="N21" i="6" s="1"/>
  <c r="AW49" i="5"/>
  <c r="AX49" i="5"/>
  <c r="AY49" i="5"/>
  <c r="AX50" i="5"/>
  <c r="AY50" i="5"/>
  <c r="AX51" i="5"/>
  <c r="AY51" i="5"/>
  <c r="AW49" i="4"/>
  <c r="AX49" i="4"/>
  <c r="AY49" i="4"/>
  <c r="AX50" i="4"/>
  <c r="AY50" i="4"/>
  <c r="AX51" i="4"/>
  <c r="AY51" i="4"/>
  <c r="BA49" i="3" l="1"/>
  <c r="BB49" i="3" s="1"/>
  <c r="AU51" i="3"/>
  <c r="BI81" i="3"/>
  <c r="BJ81" i="3" s="1"/>
  <c r="AT55" i="3"/>
  <c r="AV55" i="3" s="1"/>
  <c r="BG82" i="3"/>
  <c r="BH82" i="3" s="1"/>
  <c r="BG66" i="3"/>
  <c r="BH66" i="3" s="1"/>
  <c r="BG53" i="3"/>
  <c r="BH53" i="3" s="1"/>
  <c r="BG70" i="3"/>
  <c r="BH70" i="3" s="1"/>
  <c r="BE88" i="3"/>
  <c r="BF88" i="3" s="1"/>
  <c r="BE78" i="3"/>
  <c r="BF78" i="3" s="1"/>
  <c r="BE73" i="3"/>
  <c r="BF73" i="3" s="1"/>
  <c r="BE91" i="3"/>
  <c r="BE83" i="3"/>
  <c r="BE81" i="3"/>
  <c r="BF81" i="3" s="1"/>
  <c r="BE59" i="3"/>
  <c r="BF59" i="3" s="1"/>
  <c r="BE89" i="3"/>
  <c r="BE75" i="3"/>
  <c r="BF75" i="3" s="1"/>
  <c r="BE68" i="3"/>
  <c r="BF68" i="3" s="1"/>
  <c r="BE90" i="3"/>
  <c r="BF90" i="3" s="1"/>
  <c r="BE82" i="3"/>
  <c r="BF82" i="3" s="1"/>
  <c r="BE71" i="3"/>
  <c r="BE67" i="3"/>
  <c r="BF67" i="3" s="1"/>
  <c r="BE62" i="3"/>
  <c r="BF62" i="3" s="1"/>
  <c r="BE74" i="3"/>
  <c r="BF74" i="3" s="1"/>
  <c r="BE70" i="3"/>
  <c r="BF70" i="3" s="1"/>
  <c r="BE63" i="3"/>
  <c r="BF63" i="3" s="1"/>
  <c r="BC83" i="3"/>
  <c r="BC81" i="3"/>
  <c r="BD81" i="3" s="1"/>
  <c r="AT74" i="3"/>
  <c r="AU74" i="3" s="1"/>
  <c r="AW74" i="3" s="1"/>
  <c r="BC68" i="3"/>
  <c r="BD68" i="3" s="1"/>
  <c r="BC78" i="3"/>
  <c r="BD78" i="3" s="1"/>
  <c r="BC73" i="3"/>
  <c r="BD73" i="3" s="1"/>
  <c r="BC64" i="3"/>
  <c r="BC76" i="3"/>
  <c r="BD76" i="3" s="1"/>
  <c r="BC71" i="3"/>
  <c r="BC67" i="3"/>
  <c r="BD67" i="3" s="1"/>
  <c r="BC59" i="3"/>
  <c r="BD59" i="3" s="1"/>
  <c r="BA53" i="3"/>
  <c r="BB53" i="3" s="1"/>
  <c r="BA88" i="3"/>
  <c r="BB88" i="3" s="1"/>
  <c r="BA70" i="3"/>
  <c r="BB70" i="3" s="1"/>
  <c r="BA57" i="3"/>
  <c r="BB57" i="3" s="1"/>
  <c r="AU94" i="3"/>
  <c r="AU91" i="3"/>
  <c r="BA91" i="3"/>
  <c r="AT63" i="3"/>
  <c r="AV63" i="3" s="1"/>
  <c r="BA60" i="3"/>
  <c r="BB60" i="3" s="1"/>
  <c r="BA82" i="3"/>
  <c r="BB82" i="3" s="1"/>
  <c r="AT73" i="3"/>
  <c r="AU73" i="3" s="1"/>
  <c r="AW73" i="3" s="1"/>
  <c r="AT82" i="3"/>
  <c r="AV82" i="3" s="1"/>
  <c r="BA76" i="3"/>
  <c r="BB76" i="3" s="1"/>
  <c r="BA71" i="3"/>
  <c r="AT50" i="3"/>
  <c r="AU50" i="3" s="1"/>
  <c r="AW50" i="3" s="1"/>
  <c r="AU57" i="3"/>
  <c r="AW57" i="3" s="1"/>
  <c r="AU64" i="3"/>
  <c r="BA81" i="3"/>
  <c r="BB81" i="3" s="1"/>
  <c r="AT76" i="3"/>
  <c r="AU76" i="3" s="1"/>
  <c r="AW76" i="3" s="1"/>
  <c r="AV61" i="3"/>
  <c r="AU89" i="3"/>
  <c r="AU83" i="3"/>
  <c r="AU71" i="3"/>
  <c r="BG62" i="3"/>
  <c r="BH62" i="3" s="1"/>
  <c r="BC62" i="3"/>
  <c r="BD62" i="3" s="1"/>
  <c r="BA62" i="3"/>
  <c r="BB62" i="3" s="1"/>
  <c r="AT62" i="3"/>
  <c r="AV62" i="3" s="1"/>
  <c r="BA68" i="3"/>
  <c r="BB68" i="3" s="1"/>
  <c r="AT68" i="3"/>
  <c r="AU68" i="3" s="1"/>
  <c r="AW68" i="3" s="1"/>
  <c r="BE93" i="3"/>
  <c r="BF93" i="3" s="1"/>
  <c r="BC93" i="3"/>
  <c r="BD93" i="3" s="1"/>
  <c r="AT93" i="3"/>
  <c r="AV93" i="3" s="1"/>
  <c r="BA93" i="3"/>
  <c r="BB93" i="3" s="1"/>
  <c r="BA73" i="3"/>
  <c r="BB73" i="3" s="1"/>
  <c r="AV73" i="3"/>
  <c r="BC49" i="3"/>
  <c r="BD49" i="3" s="1"/>
  <c r="BG90" i="3"/>
  <c r="BH90" i="3" s="1"/>
  <c r="BC90" i="3"/>
  <c r="BD90" i="3" s="1"/>
  <c r="T97" i="3"/>
  <c r="T98" i="3" s="1"/>
  <c r="T100" i="3" s="1"/>
  <c r="U20" i="6" s="1"/>
  <c r="K25" i="6" s="1"/>
  <c r="AT90" i="3"/>
  <c r="AV90" i="3" s="1"/>
  <c r="BA90" i="3"/>
  <c r="BB90" i="3" s="1"/>
  <c r="AT59" i="3"/>
  <c r="AU59" i="3" s="1"/>
  <c r="AW59" i="3" s="1"/>
  <c r="BG86" i="3"/>
  <c r="BH86" i="3" s="1"/>
  <c r="BE86" i="3"/>
  <c r="BF86" i="3" s="1"/>
  <c r="BC86" i="3"/>
  <c r="BD86" i="3" s="1"/>
  <c r="AD97" i="3"/>
  <c r="AD98" i="3" s="1"/>
  <c r="BS21" i="6" s="1"/>
  <c r="AK20" i="6" s="1"/>
  <c r="AT86" i="3"/>
  <c r="AV86" i="3" s="1"/>
  <c r="J97" i="3"/>
  <c r="J98" i="3" s="1"/>
  <c r="J100" i="3" s="1"/>
  <c r="P20" i="6" s="1"/>
  <c r="K20" i="6" s="1"/>
  <c r="BA86" i="3"/>
  <c r="BB86" i="3" s="1"/>
  <c r="BI69" i="3"/>
  <c r="BJ69" i="3" s="1"/>
  <c r="BE69" i="3"/>
  <c r="BF69" i="3" s="1"/>
  <c r="BC69" i="3"/>
  <c r="BD69" i="3" s="1"/>
  <c r="AT69" i="3"/>
  <c r="AV69" i="3" s="1"/>
  <c r="BC75" i="3"/>
  <c r="BD75" i="3" s="1"/>
  <c r="AV75" i="3"/>
  <c r="BI56" i="3"/>
  <c r="BJ56" i="3" s="1"/>
  <c r="AL97" i="3"/>
  <c r="AL98" i="3" s="1"/>
  <c r="BW21" i="6" s="1"/>
  <c r="AK24" i="6" s="1"/>
  <c r="BE56" i="3"/>
  <c r="BF56" i="3" s="1"/>
  <c r="BC56" i="3"/>
  <c r="BD56" i="3" s="1"/>
  <c r="BA56" i="3"/>
  <c r="BB56" i="3" s="1"/>
  <c r="AT56" i="3"/>
  <c r="BI52" i="3"/>
  <c r="BJ52" i="3" s="1"/>
  <c r="BG52" i="3"/>
  <c r="BH52" i="3" s="1"/>
  <c r="AT52" i="3"/>
  <c r="AV52" i="3" s="1"/>
  <c r="BA52" i="3"/>
  <c r="BB52" i="3" s="1"/>
  <c r="AR97" i="3"/>
  <c r="AR98" i="3" s="1"/>
  <c r="BZ21" i="6" s="1"/>
  <c r="AK27" i="6" s="1"/>
  <c r="BG76" i="3"/>
  <c r="BH76" i="3" s="1"/>
  <c r="BE76" i="3"/>
  <c r="BF76" i="3" s="1"/>
  <c r="BG72" i="3"/>
  <c r="BH72" i="3" s="1"/>
  <c r="BE72" i="3"/>
  <c r="BF72" i="3" s="1"/>
  <c r="AH97" i="3"/>
  <c r="AH98" i="3" s="1"/>
  <c r="AH100" i="3" s="1"/>
  <c r="AB20" i="6" s="1"/>
  <c r="K32" i="6" s="1"/>
  <c r="BC72" i="3"/>
  <c r="BD72" i="3" s="1"/>
  <c r="Z97" i="3"/>
  <c r="Z98" i="3" s="1"/>
  <c r="BQ21" i="6" s="1"/>
  <c r="AK18" i="6" s="1"/>
  <c r="AT72" i="3"/>
  <c r="BE79" i="3"/>
  <c r="BF79" i="3" s="1"/>
  <c r="BC79" i="3"/>
  <c r="BD79" i="3" s="1"/>
  <c r="AT79" i="3"/>
  <c r="AV79" i="3" s="1"/>
  <c r="V98" i="3"/>
  <c r="BO21" i="6" s="1"/>
  <c r="AK16" i="6" s="1"/>
  <c r="N98" i="3"/>
  <c r="BK21" i="6" s="1"/>
  <c r="AK12" i="6" s="1"/>
  <c r="BG58" i="3"/>
  <c r="BH58" i="3" s="1"/>
  <c r="BA58" i="3"/>
  <c r="BB58" i="3" s="1"/>
  <c r="R97" i="3"/>
  <c r="R98" i="3" s="1"/>
  <c r="R100" i="3" s="1"/>
  <c r="T20" i="6" s="1"/>
  <c r="K24" i="6" s="1"/>
  <c r="AT58" i="3"/>
  <c r="AV58" i="3" s="1"/>
  <c r="AT60" i="3"/>
  <c r="AV60" i="3" s="1"/>
  <c r="AJ97" i="3"/>
  <c r="AJ98" i="3" s="1"/>
  <c r="AJ100" i="3" s="1"/>
  <c r="AC20" i="6" s="1"/>
  <c r="K33" i="6" s="1"/>
  <c r="BE60" i="3"/>
  <c r="BF60" i="3" s="1"/>
  <c r="BC60" i="3"/>
  <c r="BD60" i="3" s="1"/>
  <c r="AT67" i="3"/>
  <c r="AV67" i="3" s="1"/>
  <c r="BA67" i="3"/>
  <c r="BB67" i="3" s="1"/>
  <c r="BE77" i="3"/>
  <c r="BF77" i="3" s="1"/>
  <c r="BC77" i="3"/>
  <c r="BD77" i="3" s="1"/>
  <c r="AT77" i="3"/>
  <c r="AV77" i="3" s="1"/>
  <c r="BA77" i="3"/>
  <c r="BB77" i="3" s="1"/>
  <c r="AT81" i="3"/>
  <c r="AV81" i="3" s="1"/>
  <c r="AT53" i="3"/>
  <c r="AU53" i="3" s="1"/>
  <c r="AW53" i="3" s="1"/>
  <c r="BE53" i="3"/>
  <c r="BF53" i="3" s="1"/>
  <c r="BG78" i="3"/>
  <c r="BH78" i="3" s="1"/>
  <c r="AT78" i="3"/>
  <c r="AU78" i="3" s="1"/>
  <c r="AW78" i="3" s="1"/>
  <c r="BA78" i="3"/>
  <c r="BB78" i="3" s="1"/>
  <c r="BE85" i="3"/>
  <c r="BF85" i="3" s="1"/>
  <c r="BC85" i="3"/>
  <c r="BD85" i="3" s="1"/>
  <c r="BA85" i="3"/>
  <c r="BB85" i="3" s="1"/>
  <c r="AT85" i="3"/>
  <c r="BE66" i="3"/>
  <c r="BF66" i="3" s="1"/>
  <c r="BA66" i="3"/>
  <c r="BB66" i="3" s="1"/>
  <c r="AT66" i="3"/>
  <c r="BG80" i="3"/>
  <c r="BH80" i="3" s="1"/>
  <c r="BE80" i="3"/>
  <c r="BF80" i="3" s="1"/>
  <c r="AT80" i="3"/>
  <c r="AU80" i="3" s="1"/>
  <c r="AW80" i="3" s="1"/>
  <c r="BC80" i="3"/>
  <c r="BD80" i="3" s="1"/>
  <c r="AU82" i="3"/>
  <c r="AW82" i="3" s="1"/>
  <c r="BI87" i="3"/>
  <c r="BJ87" i="3" s="1"/>
  <c r="AP97" i="3"/>
  <c r="AP98" i="3" s="1"/>
  <c r="BY21" i="6" s="1"/>
  <c r="AK26" i="6" s="1"/>
  <c r="BE87" i="3"/>
  <c r="BF87" i="3" s="1"/>
  <c r="BC87" i="3"/>
  <c r="BD87" i="3" s="1"/>
  <c r="L97" i="3"/>
  <c r="L98" i="3" s="1"/>
  <c r="L100" i="3" s="1"/>
  <c r="Q20" i="6" s="1"/>
  <c r="K21" i="6" s="1"/>
  <c r="BA87" i="3"/>
  <c r="BB87" i="3" s="1"/>
  <c r="F97" i="3"/>
  <c r="F98" i="3" s="1"/>
  <c r="BG21" i="6" s="1"/>
  <c r="AK8" i="6" s="1"/>
  <c r="AT87" i="3"/>
  <c r="BG92" i="3"/>
  <c r="BH92" i="3" s="1"/>
  <c r="AN97" i="3"/>
  <c r="AN98" i="3" s="1"/>
  <c r="AN100" i="3" s="1"/>
  <c r="AE20" i="6" s="1"/>
  <c r="K35" i="6" s="1"/>
  <c r="BE92" i="3"/>
  <c r="BF92" i="3" s="1"/>
  <c r="AF97" i="3"/>
  <c r="AF98" i="3" s="1"/>
  <c r="BT21" i="6" s="1"/>
  <c r="AK21" i="6" s="1"/>
  <c r="AB97" i="3"/>
  <c r="AB98" i="3" s="1"/>
  <c r="BR21" i="6" s="1"/>
  <c r="AK19" i="6" s="1"/>
  <c r="BC92" i="3"/>
  <c r="BD92" i="3" s="1"/>
  <c r="P97" i="3"/>
  <c r="P98" i="3" s="1"/>
  <c r="BL21" i="6" s="1"/>
  <c r="AK13" i="6" s="1"/>
  <c r="BA92" i="3"/>
  <c r="BB92" i="3" s="1"/>
  <c r="AT92" i="3"/>
  <c r="BC63" i="3"/>
  <c r="BD63" i="3" s="1"/>
  <c r="BA63" i="3"/>
  <c r="BB63" i="3" s="1"/>
  <c r="AU63" i="3"/>
  <c r="AW63" i="3" s="1"/>
  <c r="BE65" i="3"/>
  <c r="BF65" i="3" s="1"/>
  <c r="BC65" i="3"/>
  <c r="BD65" i="3" s="1"/>
  <c r="AT65" i="3"/>
  <c r="AU65" i="3" s="1"/>
  <c r="AW65" i="3" s="1"/>
  <c r="BA65" i="3"/>
  <c r="BB65" i="3" s="1"/>
  <c r="BE84" i="3"/>
  <c r="BF84" i="3" s="1"/>
  <c r="BC84" i="3"/>
  <c r="BD84" i="3" s="1"/>
  <c r="BA84" i="3"/>
  <c r="BB84" i="3" s="1"/>
  <c r="AT84" i="3"/>
  <c r="AU84" i="3" s="1"/>
  <c r="AW84" i="3" s="1"/>
  <c r="H97" i="3"/>
  <c r="H98" i="3" s="1"/>
  <c r="BH21" i="6" s="1"/>
  <c r="AK9" i="6" s="1"/>
  <c r="BE54" i="3"/>
  <c r="BF54" i="3" s="1"/>
  <c r="BC54" i="3"/>
  <c r="BD54" i="3" s="1"/>
  <c r="AT54" i="3"/>
  <c r="AV54" i="3" s="1"/>
  <c r="BA54" i="3"/>
  <c r="BB54" i="3" s="1"/>
  <c r="X97" i="3"/>
  <c r="X98" i="3" s="1"/>
  <c r="BP21" i="6" s="1"/>
  <c r="AK17" i="6" s="1"/>
  <c r="BA50" i="3"/>
  <c r="BB50" i="3" s="1"/>
  <c r="BE55" i="3"/>
  <c r="BF55" i="3" s="1"/>
  <c r="BC55" i="3"/>
  <c r="BD55" i="3" s="1"/>
  <c r="AU55" i="3"/>
  <c r="AW55" i="3" s="1"/>
  <c r="BC70" i="3"/>
  <c r="BD70" i="3" s="1"/>
  <c r="AT70" i="3"/>
  <c r="AU70" i="3" s="1"/>
  <c r="AW70" i="3" s="1"/>
  <c r="BC88" i="3"/>
  <c r="BD88" i="3" s="1"/>
  <c r="AT88" i="3"/>
  <c r="AV88" i="3" s="1"/>
  <c r="BE58" i="3"/>
  <c r="BF58" i="3" s="1"/>
  <c r="BC58" i="3"/>
  <c r="BD58" i="3" s="1"/>
  <c r="BE57" i="3"/>
  <c r="BF57" i="3" s="1"/>
  <c r="BC57" i="3"/>
  <c r="BD57" i="3" s="1"/>
  <c r="BJ41" i="5"/>
  <c r="BI41" i="5"/>
  <c r="BJ40" i="5"/>
  <c r="BI40" i="5"/>
  <c r="BJ39" i="5"/>
  <c r="BI39" i="5"/>
  <c r="BJ38" i="5"/>
  <c r="BI38" i="5"/>
  <c r="BH41" i="5"/>
  <c r="BG41" i="5"/>
  <c r="BH40" i="5"/>
  <c r="BG40" i="5"/>
  <c r="BH39" i="5"/>
  <c r="BG39" i="5"/>
  <c r="BH38" i="5"/>
  <c r="BG38" i="5"/>
  <c r="BF41" i="5"/>
  <c r="BE41" i="5"/>
  <c r="BF40" i="5"/>
  <c r="BE40" i="5"/>
  <c r="BF39" i="5"/>
  <c r="BE39" i="5"/>
  <c r="BF38" i="5"/>
  <c r="BE38" i="5"/>
  <c r="BD41" i="5"/>
  <c r="BC41" i="5"/>
  <c r="BD40" i="5"/>
  <c r="BC40" i="5"/>
  <c r="BD39" i="5"/>
  <c r="BC39" i="5"/>
  <c r="BD38" i="5"/>
  <c r="BC38" i="5"/>
  <c r="BB41" i="5"/>
  <c r="BA41" i="5"/>
  <c r="BB40" i="5"/>
  <c r="BA40" i="5"/>
  <c r="BB39" i="5"/>
  <c r="BA39" i="5"/>
  <c r="BB38" i="5"/>
  <c r="BA38" i="5"/>
  <c r="AV61" i="5"/>
  <c r="AU61" i="5"/>
  <c r="AT62" i="4"/>
  <c r="BJ41" i="4"/>
  <c r="BI41" i="4"/>
  <c r="BJ40" i="4"/>
  <c r="BI40" i="4"/>
  <c r="BJ39" i="4"/>
  <c r="BI39" i="4"/>
  <c r="BJ38" i="4"/>
  <c r="BI38" i="4"/>
  <c r="BH41" i="4"/>
  <c r="BG41" i="4"/>
  <c r="BH40" i="4"/>
  <c r="BG40" i="4"/>
  <c r="BH39" i="4"/>
  <c r="BG39" i="4"/>
  <c r="BH38" i="4"/>
  <c r="BG38" i="4"/>
  <c r="BF41" i="4"/>
  <c r="BE41" i="4"/>
  <c r="BF40" i="4"/>
  <c r="BE40" i="4"/>
  <c r="BF39" i="4"/>
  <c r="BE39" i="4"/>
  <c r="BF38" i="4"/>
  <c r="BE38" i="4"/>
  <c r="BD41" i="4"/>
  <c r="BC41" i="4"/>
  <c r="BD40" i="4"/>
  <c r="BC40" i="4"/>
  <c r="BD39" i="4"/>
  <c r="BC39" i="4"/>
  <c r="BD38" i="4"/>
  <c r="BC38" i="4"/>
  <c r="BB41" i="4"/>
  <c r="BA41" i="4"/>
  <c r="BB40" i="4"/>
  <c r="BA40" i="4"/>
  <c r="BB39" i="4"/>
  <c r="BA39" i="4"/>
  <c r="BB38" i="4"/>
  <c r="BA38" i="4"/>
  <c r="AV62" i="4"/>
  <c r="AU62" i="4"/>
  <c r="AT49" i="3"/>
  <c r="AU49" i="3" s="1"/>
  <c r="BI49" i="3"/>
  <c r="BJ49" i="3" s="1"/>
  <c r="BG49" i="3"/>
  <c r="BH49" i="3" s="1"/>
  <c r="BE49" i="3"/>
  <c r="BF49" i="3" s="1"/>
  <c r="BE52" i="3"/>
  <c r="BF52" i="3" s="1"/>
  <c r="BC53" i="3"/>
  <c r="BD53" i="3" s="1"/>
  <c r="BC52" i="3"/>
  <c r="BD52" i="3" s="1"/>
  <c r="F11" i="6"/>
  <c r="F12" i="6"/>
  <c r="P18" i="6"/>
  <c r="AV74" i="3" l="1"/>
  <c r="AV50" i="3"/>
  <c r="AV76" i="3"/>
  <c r="AU62" i="3"/>
  <c r="AW62" i="3" s="1"/>
  <c r="AV68" i="3"/>
  <c r="AU93" i="3"/>
  <c r="AW93" i="3" s="1"/>
  <c r="BN21" i="6"/>
  <c r="AK15" i="6" s="1"/>
  <c r="AV49" i="3"/>
  <c r="AU90" i="3"/>
  <c r="AW90" i="3" s="1"/>
  <c r="AV59" i="3"/>
  <c r="AU86" i="3"/>
  <c r="AW86" i="3" s="1"/>
  <c r="AD100" i="3"/>
  <c r="Z20" i="6" s="1"/>
  <c r="K30" i="6" s="1"/>
  <c r="BI21" i="6"/>
  <c r="AK10" i="6" s="1"/>
  <c r="AU69" i="3"/>
  <c r="AW69" i="3" s="1"/>
  <c r="AV56" i="3"/>
  <c r="AU56" i="3"/>
  <c r="AW56" i="3" s="1"/>
  <c r="Z100" i="3"/>
  <c r="X20" i="6" s="1"/>
  <c r="K28" i="6" s="1"/>
  <c r="AU52" i="3"/>
  <c r="AW52" i="3" s="1"/>
  <c r="AL100" i="3"/>
  <c r="AD20" i="6" s="1"/>
  <c r="K34" i="6" s="1"/>
  <c r="AR100" i="3"/>
  <c r="AG20" i="6" s="1"/>
  <c r="K37" i="6" s="1"/>
  <c r="V100" i="3"/>
  <c r="V20" i="6" s="1"/>
  <c r="K26" i="6" s="1"/>
  <c r="N100" i="3"/>
  <c r="R20" i="6" s="1"/>
  <c r="K22" i="6" s="1"/>
  <c r="BU21" i="6"/>
  <c r="AK22" i="6" s="1"/>
  <c r="AU72" i="3"/>
  <c r="AW72" i="3" s="1"/>
  <c r="AV72" i="3"/>
  <c r="AU79" i="3"/>
  <c r="AW79" i="3" s="1"/>
  <c r="AU58" i="3"/>
  <c r="AW58" i="3" s="1"/>
  <c r="BM21" i="6"/>
  <c r="AK14" i="6" s="1"/>
  <c r="AU60" i="3"/>
  <c r="AW60" i="3" s="1"/>
  <c r="BV21" i="6"/>
  <c r="AK23" i="6" s="1"/>
  <c r="AU67" i="3"/>
  <c r="AW67" i="3" s="1"/>
  <c r="AU77" i="3"/>
  <c r="AW77" i="3" s="1"/>
  <c r="AU81" i="3"/>
  <c r="AW81" i="3" s="1"/>
  <c r="AV53" i="3"/>
  <c r="AV78" i="3"/>
  <c r="AV85" i="3"/>
  <c r="AU85" i="3"/>
  <c r="AW85" i="3" s="1"/>
  <c r="AV66" i="3"/>
  <c r="AU66" i="3"/>
  <c r="AW66" i="3" s="1"/>
  <c r="AV80" i="3"/>
  <c r="BJ21" i="6"/>
  <c r="AK11" i="6" s="1"/>
  <c r="AP100" i="3"/>
  <c r="AF20" i="6" s="1"/>
  <c r="K36" i="6" s="1"/>
  <c r="F100" i="3"/>
  <c r="N20" i="6" s="1"/>
  <c r="K18" i="6" s="1"/>
  <c r="AV87" i="3"/>
  <c r="AU87" i="3"/>
  <c r="AW87" i="3" s="1"/>
  <c r="P100" i="3"/>
  <c r="S20" i="6" s="1"/>
  <c r="K23" i="6" s="1"/>
  <c r="N102" i="3"/>
  <c r="R16" i="6" s="1"/>
  <c r="K45" i="6" s="1"/>
  <c r="L102" i="3"/>
  <c r="Q16" i="6" s="1"/>
  <c r="K44" i="6" s="1"/>
  <c r="BX21" i="6"/>
  <c r="AK25" i="6" s="1"/>
  <c r="J102" i="3"/>
  <c r="P16" i="6" s="1"/>
  <c r="K43" i="6" s="1"/>
  <c r="AF100" i="3"/>
  <c r="AA20" i="6" s="1"/>
  <c r="K31" i="6" s="1"/>
  <c r="AB100" i="3"/>
  <c r="Y20" i="6" s="1"/>
  <c r="K29" i="6" s="1"/>
  <c r="H102" i="3"/>
  <c r="O16" i="6" s="1"/>
  <c r="K42" i="6" s="1"/>
  <c r="AV92" i="3"/>
  <c r="AU92" i="3"/>
  <c r="AW92" i="3" s="1"/>
  <c r="AV65" i="3"/>
  <c r="BA38" i="3"/>
  <c r="BF12" i="6" s="1"/>
  <c r="BG12" i="6" s="1"/>
  <c r="AV84" i="3"/>
  <c r="H100" i="3"/>
  <c r="O20" i="6" s="1"/>
  <c r="K19" i="6" s="1"/>
  <c r="AU54" i="3"/>
  <c r="AW54" i="3" s="1"/>
  <c r="X100" i="3"/>
  <c r="W20" i="6" s="1"/>
  <c r="K27" i="6" s="1"/>
  <c r="F102" i="3"/>
  <c r="N16" i="6" s="1"/>
  <c r="K41" i="6" s="1"/>
  <c r="BA39" i="3"/>
  <c r="BF13" i="6" s="1"/>
  <c r="BG13" i="6" s="1"/>
  <c r="BA41" i="3"/>
  <c r="BF15" i="6" s="1"/>
  <c r="BG15" i="6" s="1"/>
  <c r="BB39" i="3"/>
  <c r="BB40" i="3"/>
  <c r="BA40" i="3"/>
  <c r="BF14" i="6" s="1"/>
  <c r="BG14" i="6" s="1"/>
  <c r="BB38" i="3"/>
  <c r="BB41" i="3"/>
  <c r="AV70" i="3"/>
  <c r="AU88" i="3"/>
  <c r="AW88" i="3" s="1"/>
  <c r="AW61" i="5"/>
  <c r="AU98" i="5"/>
  <c r="AV98" i="5"/>
  <c r="D52" i="6" s="1"/>
  <c r="AW62" i="4"/>
  <c r="AU98" i="4"/>
  <c r="AV98" i="4"/>
  <c r="D51" i="6" s="1"/>
  <c r="BD41" i="3"/>
  <c r="BC39" i="3"/>
  <c r="BH13" i="6" s="1"/>
  <c r="BI13" i="6" s="1"/>
  <c r="BC41" i="3"/>
  <c r="BH15" i="6" s="1"/>
  <c r="BI15" i="6" s="1"/>
  <c r="BD39" i="3"/>
  <c r="BC40" i="3"/>
  <c r="BH14" i="6" s="1"/>
  <c r="BI14" i="6" s="1"/>
  <c r="BD40" i="3"/>
  <c r="BD38" i="3"/>
  <c r="BC38" i="3"/>
  <c r="BH12" i="6" s="1"/>
  <c r="BI12" i="6" s="1"/>
  <c r="BI40" i="3"/>
  <c r="BN14" i="6" s="1"/>
  <c r="BO14" i="6" s="1"/>
  <c r="BI39" i="3"/>
  <c r="BN13" i="6" s="1"/>
  <c r="BO13" i="6" s="1"/>
  <c r="BJ41" i="3"/>
  <c r="BJ40" i="3"/>
  <c r="BJ38" i="3"/>
  <c r="BJ39" i="3"/>
  <c r="BI41" i="3"/>
  <c r="BN15" i="6" s="1"/>
  <c r="BO15" i="6" s="1"/>
  <c r="BI38" i="3"/>
  <c r="BN12" i="6" s="1"/>
  <c r="BO12" i="6" s="1"/>
  <c r="BH41" i="3"/>
  <c r="BH38" i="3"/>
  <c r="BG40" i="3"/>
  <c r="BL14" i="6" s="1"/>
  <c r="BM14" i="6" s="1"/>
  <c r="BG39" i="3"/>
  <c r="BL13" i="6" s="1"/>
  <c r="BM13" i="6" s="1"/>
  <c r="BG41" i="3"/>
  <c r="BL15" i="6" s="1"/>
  <c r="BM15" i="6" s="1"/>
  <c r="BH39" i="3"/>
  <c r="BH40" i="3"/>
  <c r="BG38" i="3"/>
  <c r="BL12" i="6" s="1"/>
  <c r="BM12" i="6" s="1"/>
  <c r="BF40" i="3"/>
  <c r="BF41" i="3"/>
  <c r="BE40" i="3"/>
  <c r="BJ14" i="6" s="1"/>
  <c r="BK14" i="6" s="1"/>
  <c r="BE39" i="3"/>
  <c r="BJ13" i="6" s="1"/>
  <c r="BK13" i="6" s="1"/>
  <c r="BF38" i="3"/>
  <c r="BF39" i="3"/>
  <c r="BE38" i="3"/>
  <c r="BJ12" i="6" s="1"/>
  <c r="BK12" i="6" s="1"/>
  <c r="BE41" i="3"/>
  <c r="BJ15" i="6" s="1"/>
  <c r="BK15" i="6" s="1"/>
  <c r="AW49" i="3"/>
  <c r="AV98" i="3" l="1"/>
  <c r="AX62" i="3" s="1"/>
  <c r="AY62" i="3" s="1"/>
  <c r="AU98" i="3"/>
  <c r="AS100" i="3" s="1"/>
  <c r="AX61" i="5"/>
  <c r="AY61" i="5" s="1"/>
  <c r="AZ49" i="5" s="1"/>
  <c r="E52" i="6" s="1"/>
  <c r="C52" i="6"/>
  <c r="AS100" i="5"/>
  <c r="BN80" i="5"/>
  <c r="BN81" i="5" s="1"/>
  <c r="BM80" i="5"/>
  <c r="BM81" i="5" s="1"/>
  <c r="BL80" i="5"/>
  <c r="BL81" i="5" s="1"/>
  <c r="AX62" i="4"/>
  <c r="AY62" i="4" s="1"/>
  <c r="AZ49" i="4" s="1"/>
  <c r="E51" i="6" s="1"/>
  <c r="C51" i="6"/>
  <c r="AS100" i="4"/>
  <c r="BN80" i="4"/>
  <c r="BN81" i="4" s="1"/>
  <c r="BM80" i="4"/>
  <c r="BM81" i="4" s="1"/>
  <c r="BL80" i="4"/>
  <c r="BL81" i="4" s="1"/>
  <c r="BN80" i="3"/>
  <c r="BL80" i="3"/>
  <c r="BM80" i="3"/>
  <c r="AX93" i="3" l="1"/>
  <c r="AY93" i="3" s="1"/>
  <c r="AX68" i="3"/>
  <c r="AY68" i="3" s="1"/>
  <c r="AX49" i="3"/>
  <c r="AY49" i="3" s="1"/>
  <c r="AX73" i="3"/>
  <c r="AY73" i="3" s="1"/>
  <c r="AX86" i="3"/>
  <c r="AY86" i="3" s="1"/>
  <c r="AX90" i="3"/>
  <c r="AY90" i="3" s="1"/>
  <c r="AX59" i="3"/>
  <c r="AY59" i="3" s="1"/>
  <c r="AX75" i="3"/>
  <c r="AY75" i="3" s="1"/>
  <c r="AX69" i="3"/>
  <c r="AY69" i="3" s="1"/>
  <c r="AX52" i="3"/>
  <c r="AY52" i="3" s="1"/>
  <c r="AX56" i="3"/>
  <c r="AY56" i="3" s="1"/>
  <c r="AX72" i="3"/>
  <c r="AY72" i="3" s="1"/>
  <c r="AX76" i="3"/>
  <c r="AY76" i="3" s="1"/>
  <c r="AX60" i="3"/>
  <c r="AY60" i="3" s="1"/>
  <c r="AX79" i="3"/>
  <c r="AY79" i="3" s="1"/>
  <c r="AX58" i="3"/>
  <c r="AY58" i="3" s="1"/>
  <c r="AX77" i="3"/>
  <c r="AY77" i="3" s="1"/>
  <c r="AX67" i="3"/>
  <c r="AY67" i="3" s="1"/>
  <c r="AX53" i="3"/>
  <c r="AY53" i="3" s="1"/>
  <c r="AX81" i="3"/>
  <c r="AY81" i="3" s="1"/>
  <c r="AX78" i="3"/>
  <c r="AY78" i="3" s="1"/>
  <c r="AX74" i="3"/>
  <c r="AY74" i="3" s="1"/>
  <c r="AX80" i="3"/>
  <c r="AY80" i="3" s="1"/>
  <c r="AX85" i="3"/>
  <c r="AY85" i="3" s="1"/>
  <c r="AX84" i="3"/>
  <c r="AY84" i="3" s="1"/>
  <c r="AX57" i="3"/>
  <c r="AY57" i="3" s="1"/>
  <c r="AX82" i="3"/>
  <c r="AY82" i="3" s="1"/>
  <c r="AX70" i="3"/>
  <c r="AY70" i="3" s="1"/>
  <c r="AX88" i="3"/>
  <c r="AY88" i="3" s="1"/>
  <c r="AX54" i="3"/>
  <c r="AY54" i="3" s="1"/>
  <c r="AX92" i="3"/>
  <c r="AY92" i="3" s="1"/>
  <c r="AX87" i="3"/>
  <c r="AY87" i="3" s="1"/>
  <c r="D50" i="6"/>
  <c r="D53" i="6" s="1"/>
  <c r="AX50" i="3"/>
  <c r="AY50" i="3" s="1"/>
  <c r="AX63" i="3"/>
  <c r="AY63" i="3" s="1"/>
  <c r="AX66" i="3"/>
  <c r="AY66" i="3" s="1"/>
  <c r="AX55" i="3"/>
  <c r="AY55" i="3" s="1"/>
  <c r="AX65" i="3"/>
  <c r="AY65" i="3" s="1"/>
  <c r="C50" i="6"/>
  <c r="C53" i="6" s="1"/>
  <c r="BM81" i="3"/>
  <c r="AR59" i="6"/>
  <c r="BL81" i="3"/>
  <c r="AQ59" i="6"/>
  <c r="BN81" i="3"/>
  <c r="AS59" i="6"/>
  <c r="AZ49" i="3" l="1"/>
  <c r="E50" i="6" s="1"/>
  <c r="AT59" i="6"/>
  <c r="AS60" i="6" s="1"/>
  <c r="AQ60" i="6" l="1"/>
  <c r="AR60" i="6"/>
</calcChain>
</file>

<file path=xl/comments1.xml><?xml version="1.0" encoding="utf-8"?>
<comments xmlns="http://schemas.openxmlformats.org/spreadsheetml/2006/main">
  <authors>
    <author>HP</author>
  </authors>
  <commentList>
    <comment ref="AT4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4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T4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4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AT4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4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<sst xmlns="http://schemas.openxmlformats.org/spreadsheetml/2006/main" count="583" uniqueCount="210">
  <si>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</si>
  <si>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</si>
  <si>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</si>
  <si>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</si>
  <si>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</si>
  <si>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</si>
  <si>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</si>
  <si>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</si>
  <si>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</si>
  <si>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</si>
  <si>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</si>
  <si>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</si>
  <si>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</si>
  <si>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</si>
  <si>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</si>
  <si>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</si>
  <si>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</si>
  <si>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</si>
  <si>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</si>
  <si>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</si>
  <si>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</si>
  <si>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</si>
  <si>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</si>
  <si>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</si>
  <si>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</si>
  <si>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</si>
  <si>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</si>
  <si>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</si>
  <si>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</si>
  <si>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</si>
  <si>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Puntaje Obtenido por Item</t>
  </si>
  <si>
    <t>Nº total de Als.</t>
  </si>
  <si>
    <t>% total de Als.</t>
  </si>
  <si>
    <t>Porcentaje de logro del grupo de curso por PREGUNTA</t>
  </si>
  <si>
    <t>1) Números y operaciones</t>
  </si>
  <si>
    <t>4) Medición</t>
  </si>
  <si>
    <t>EJES</t>
  </si>
  <si>
    <t>Estado:     Presente (p o P) Ausente (a o A)</t>
  </si>
  <si>
    <t>Porcentaje de logro grupo curso por INDICADORES</t>
  </si>
  <si>
    <t>Nº y % Als. Nvl. INTERMEDIO  (50 - 79%)</t>
  </si>
  <si>
    <t>Nº y Als. Nvl. AVANZADO  (80 - 100%)</t>
  </si>
  <si>
    <t>Nº y % Als. Nvl. INICIAL (0 - 49%)</t>
  </si>
  <si>
    <t xml:space="preserve"> </t>
  </si>
  <si>
    <t>Porcentaje de logro grupo curso por EJES</t>
  </si>
  <si>
    <t>2) Patrones y álgebra</t>
  </si>
  <si>
    <t>3) Geometría</t>
  </si>
  <si>
    <t>5) Datos y probabilidades</t>
  </si>
  <si>
    <t>2do. Básico A</t>
  </si>
  <si>
    <t>SEGUNDO BASICO</t>
  </si>
  <si>
    <t>% logro</t>
  </si>
  <si>
    <t>Vaciado de resultados PRUEBA DE DIAGNÓSTICO, MATEMATICA 2º básico, 2015</t>
  </si>
  <si>
    <t>Bajo (B)   [0 - 25%]</t>
  </si>
  <si>
    <t>Medio Bajo (MB)  [26 - 50%]</t>
  </si>
  <si>
    <t>Alto (A)                 [76- 100%]</t>
  </si>
  <si>
    <t>Medio Alto (MA)  [51- 75%]</t>
  </si>
  <si>
    <t xml:space="preserve">CANTIDAD Y PORCENTAJE DE ESTUDIANTES DISTRIBUIDOS SEGÚN EJES Y NIVELES DE DESEMPEÑO </t>
  </si>
  <si>
    <t>dif.</t>
  </si>
  <si>
    <t>cuadr.</t>
  </si>
  <si>
    <t>suma</t>
  </si>
  <si>
    <t>1) Cuentan de 5 en 5 colecciones de objetos.</t>
  </si>
  <si>
    <t>2) Cuentan colecciones de objetos agrupados de a 10 y algunos sueltos.</t>
  </si>
  <si>
    <t>3) Componen aditivamente un número.</t>
  </si>
  <si>
    <t>4)  Comparan colecciones de objetos.</t>
  </si>
  <si>
    <t>5) Comparan números.</t>
  </si>
  <si>
    <t>6) Resuelven un problema aditivo directo con números de una y dos cifras, asociado a la acción de juntar.</t>
  </si>
  <si>
    <t>7)  Resuelven un problema aditivo directo con números de dos cifras, asociado a la acción de quitar.</t>
  </si>
  <si>
    <t>8)  Resuelven un problema aditivo inverso con números de dos y una cifra, asociado a la acción de agregar.</t>
  </si>
  <si>
    <t>9) Resuelven un problema aditivo inverso con números de dos y una cifra, asociado a la acción de quitar.</t>
  </si>
  <si>
    <t>10) Determinan el valor del sustraendo en una igualdad.</t>
  </si>
  <si>
    <t>11)  Continúan un patrón numérico hasta 20.</t>
  </si>
  <si>
    <t>12)  Identifican los elementos que faltan en un patrón repetitivo.</t>
  </si>
  <si>
    <t>13)  Describen y registran la igualdad y la desigualdad como equilibrio y desequilibrio, usando una balanza en forma pictórica y simbólica del 0 al 20, usando el símbolo igual (=).</t>
  </si>
  <si>
    <t>14)  Asocian un objeto de la realidad con un cuerpo geométrico.</t>
  </si>
  <si>
    <t>15) Componen figuras geométricas.</t>
  </si>
  <si>
    <t>16) Describen la posición de objetos y personas con relación a sí mismos y a otros objetos y personas, usando un lenguaje común (como derecha e izquierda).</t>
  </si>
  <si>
    <t>17)  Identifican y comparan la longitud de objetos, usando palabras como largo, corto.</t>
  </si>
  <si>
    <t>18)  Usan un lenguaje cotidiano para secuenciar eventos en el tiempo: días de la semana, meses del año y algunas fechas significativas.</t>
  </si>
  <si>
    <t xml:space="preserve">19)  Interpretan información dada en tabla. </t>
  </si>
  <si>
    <t>20) Interpretan un pictograma.</t>
  </si>
  <si>
    <t>2do. Básico B</t>
  </si>
  <si>
    <t>2do. Básico C</t>
  </si>
  <si>
    <t>CANTIDAD Y PORCENTAJE DE ESTUDIANTES DISTRIBUIDOS SEGÚN EJES Y NIVELES DE DESEMPEÑO</t>
  </si>
  <si>
    <t>Establecimiento</t>
  </si>
  <si>
    <t>Nº pregunta</t>
  </si>
  <si>
    <t>Promedio</t>
  </si>
  <si>
    <t>Total Alumnos de los cursos (matrícula real)</t>
  </si>
  <si>
    <t>Total Alumnos presentes</t>
  </si>
  <si>
    <r>
      <rPr>
        <sz val="14"/>
        <rFont val="Arial"/>
        <family val="2"/>
      </rPr>
      <t>Bajo</t>
    </r>
    <r>
      <rPr>
        <b/>
        <sz val="14"/>
        <color indexed="9"/>
        <rFont val="Calibri"/>
        <family val="2"/>
      </rPr>
      <t xml:space="preserve"> (B)                 </t>
    </r>
    <r>
      <rPr>
        <b/>
        <sz val="14"/>
        <color indexed="30"/>
        <rFont val="Calibri"/>
        <family val="2"/>
      </rPr>
      <t xml:space="preserve"> [0 - 25%]</t>
    </r>
  </si>
  <si>
    <r>
      <rPr>
        <sz val="14"/>
        <rFont val="Arial"/>
        <family val="2"/>
      </rPr>
      <t>Medio Bajo</t>
    </r>
    <r>
      <rPr>
        <b/>
        <sz val="14"/>
        <color indexed="9"/>
        <rFont val="Calibri"/>
        <family val="2"/>
      </rPr>
      <t xml:space="preserve"> (MB) </t>
    </r>
    <r>
      <rPr>
        <b/>
        <sz val="14"/>
        <color indexed="30"/>
        <rFont val="Calibri"/>
        <family val="2"/>
      </rPr>
      <t>[26 - 50%]</t>
    </r>
  </si>
  <si>
    <r>
      <rPr>
        <sz val="14"/>
        <rFont val="Arial"/>
        <family val="2"/>
      </rPr>
      <t xml:space="preserve">Medio Alto </t>
    </r>
    <r>
      <rPr>
        <b/>
        <sz val="14"/>
        <color indexed="9"/>
        <rFont val="Calibri"/>
        <family val="2"/>
      </rPr>
      <t xml:space="preserve">(MA)   </t>
    </r>
    <r>
      <rPr>
        <b/>
        <sz val="14"/>
        <color indexed="30"/>
        <rFont val="Calibri"/>
        <family val="2"/>
      </rPr>
      <t>[51- 75%]</t>
    </r>
  </si>
  <si>
    <t>EJE1</t>
  </si>
  <si>
    <t>EJE2</t>
  </si>
  <si>
    <t>EJE3</t>
  </si>
  <si>
    <t>EJE4</t>
  </si>
  <si>
    <t>EJE5</t>
  </si>
  <si>
    <r>
      <rPr>
        <sz val="14"/>
        <rFont val="Arial"/>
        <family val="2"/>
      </rPr>
      <t>Alto</t>
    </r>
    <r>
      <rPr>
        <b/>
        <sz val="14"/>
        <color indexed="9"/>
        <rFont val="Calibri"/>
        <family val="2"/>
      </rPr>
      <t xml:space="preserve"> (A)              </t>
    </r>
    <r>
      <rPr>
        <b/>
        <sz val="14"/>
        <color indexed="30"/>
        <rFont val="Calibri"/>
        <family val="2"/>
      </rPr>
      <t xml:space="preserve"> [76- 100%]</t>
    </r>
  </si>
  <si>
    <t>IND1</t>
  </si>
  <si>
    <t>IND2</t>
  </si>
  <si>
    <t>IND3</t>
  </si>
  <si>
    <t>IND4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</si>
  <si>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</si>
  <si>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</si>
  <si>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</si>
  <si>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</si>
  <si>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</si>
  <si>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</si>
  <si>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</si>
  <si>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</si>
  <si>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</si>
  <si>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</si>
  <si>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</si>
  <si>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</si>
  <si>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</si>
  <si>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</si>
  <si>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</si>
  <si>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</si>
  <si>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</si>
  <si>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</si>
  <si>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</si>
  <si>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</si>
  <si>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</si>
  <si>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</si>
  <si>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</si>
  <si>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</si>
  <si>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</si>
  <si>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</si>
  <si>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</si>
  <si>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</si>
  <si>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</si>
  <si>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</si>
  <si>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</si>
  <si>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</si>
  <si>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</si>
  <si>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</si>
  <si>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</si>
  <si>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1F</t>
  </si>
  <si>
    <t>1G</t>
  </si>
  <si>
    <t>1H</t>
  </si>
  <si>
    <t>RENDIMIENTO POR CURSO</t>
  </si>
  <si>
    <t>CURSO</t>
  </si>
  <si>
    <t>PROMEDIO % LOGRO</t>
  </si>
  <si>
    <t>PROMEDIO NOTA</t>
  </si>
  <si>
    <t>DESVIACION ESTANDAR DE NOTAS</t>
  </si>
  <si>
    <t>Nº y % Als. Nvl. INTERMEDIO           (50 - 79%)</t>
  </si>
  <si>
    <t>Nº y Als. Nvl. AVANZADO           (80 - 100%)</t>
  </si>
  <si>
    <t>2º Básico A</t>
  </si>
  <si>
    <t>2º Básico B</t>
  </si>
  <si>
    <t>2º Básico C</t>
  </si>
  <si>
    <t>INFORME GLOBAL, DIAGNÓSTICO MATEMÁTICA,  SEGUNDO(S) BASICO(S) 2015</t>
  </si>
  <si>
    <t>PROMEDIO POR INDICADORES, DIAGNÓSTICO SEGUNDO BASICO AÑO 2015</t>
  </si>
  <si>
    <t>2A</t>
  </si>
  <si>
    <t>2B</t>
  </si>
  <si>
    <t>2C</t>
  </si>
  <si>
    <t>5) Datos y Probabilidades</t>
  </si>
  <si>
    <t>IND20</t>
  </si>
  <si>
    <t>PROMEDIO POR EJES, DIAGNÓSTICO SEGUNDO BASICO AÑO 2015</t>
  </si>
  <si>
    <t>% logro por preguntas, 2dos. Básicos</t>
  </si>
  <si>
    <t>1 a 10</t>
  </si>
  <si>
    <t>11 a 13</t>
  </si>
  <si>
    <t>14 a 16</t>
  </si>
  <si>
    <t>17 y 18</t>
  </si>
  <si>
    <t>19 a 20</t>
  </si>
  <si>
    <t>22686-6</t>
  </si>
  <si>
    <t>ESCUELA BASICA LAS CAMELIAS</t>
  </si>
  <si>
    <t>MARZO</t>
  </si>
  <si>
    <t>EQUIPO DE MEDICION, LAS CAMELIAS</t>
  </si>
  <si>
    <t>Vaciado de resultados PRUEBA DE DIAGNÓSTICO, MATEMATICA 2º básico, 2016</t>
  </si>
  <si>
    <t>ÁGUILA RODRÍGUEZ DANTE EXEQUIEL</t>
  </si>
  <si>
    <t>ALMONACID TORRES MATÍAS ESTEBAN</t>
  </si>
  <si>
    <t>ALVARADO PÉREZ CRISTÓBAL ANDRÉS</t>
  </si>
  <si>
    <t>ÁLVAREZ CÁRDENAS BENJAMÍN ARMANDO</t>
  </si>
  <si>
    <t>ARCOS LEAL ELIZABETH CONSTANZA</t>
  </si>
  <si>
    <t>ARIAS IBÁÑEZ BASTIÁN ALEJANDRO</t>
  </si>
  <si>
    <t>AYANCÁN VALLE ROSA PASCAL</t>
  </si>
  <si>
    <t>BARRIENTOS VEGA BENJAMÍN ALEJANDRO</t>
  </si>
  <si>
    <t>CÁRCAMO SALAZAR JOSTIN STEVEN</t>
  </si>
  <si>
    <t>CARRERA MUÑOZ SIDRIT FRANSHESKA</t>
  </si>
  <si>
    <t>CARRILLO ORTEGA JAVIERA IGNACIA</t>
  </si>
  <si>
    <t>CHÁVEZ INAI KEVIN NICOLÁS</t>
  </si>
  <si>
    <t>CORONADO CÁRDENAS MATÍAS ANDRÉS</t>
  </si>
  <si>
    <t>DELGADO SEPÚLVEDA LINDA THAIS</t>
  </si>
  <si>
    <t>DÍAZ PARDO AMILI ESTEFANÍA</t>
  </si>
  <si>
    <t>ESPINOZA ANGULO IAN DARÍO</t>
  </si>
  <si>
    <t>FERNÁNDEZ BOHLE GABRIELA ABIGAIL</t>
  </si>
  <si>
    <t>GUERRERO RODRÍGUEZ BENJAMÍN ANDRÉS</t>
  </si>
  <si>
    <t>HERNÁNDEZ GALLARDO JONATAN ALEJANDRO</t>
  </si>
  <si>
    <t>IBÁÑEZ BOBADILLA SIMÓN MATEO</t>
  </si>
  <si>
    <t>LLANQUILEF TORRES SCARLET BRUXELL</t>
  </si>
  <si>
    <t>MALDONADO MANCILLA JUAN ESTEBAN</t>
  </si>
  <si>
    <t>MANRÍQUEZ TOBAR JOSÉ LUIS ESTEBAN</t>
  </si>
  <si>
    <t>MANSILLA VEGA GENESIS SAMYRA</t>
  </si>
  <si>
    <t>MAYORGA COFRÉ NEITHAN MATTHEW JADIEL</t>
  </si>
  <si>
    <t>MUÑOZ VEJAR AILYN ALEJANDRA</t>
  </si>
  <si>
    <t>OJEDA ARANEDA MÁXIMO ALEXANDER</t>
  </si>
  <si>
    <t>OJEDA QUINTUL ANGELO AXEL FERNANDO</t>
  </si>
  <si>
    <t>OJEDA SERÓN CARLA HANAIS</t>
  </si>
  <si>
    <t>PAILLACAR SOTO KRISTEL ERMELINDA ANALLELY</t>
  </si>
  <si>
    <t>PINDA MOLINA BRITANY FERNANDA</t>
  </si>
  <si>
    <t>RETAMAL GUICHAMAN VICTORIA ESPERANZA</t>
  </si>
  <si>
    <t>SANTANA JAQUES MAICHOL JOHANI</t>
  </si>
  <si>
    <t>SEGUEL OBANDO ESTER BELÉN</t>
  </si>
  <si>
    <t>SILVA PERALTA MARTINA PASCAL</t>
  </si>
  <si>
    <t>SILVA SIERPE FERNANDA ALEXIEL</t>
  </si>
  <si>
    <t>SOTO SOTO BAYRON MARCELO</t>
  </si>
  <si>
    <t>TOLEDO MARIHUÁN ANGEL NICOLÁS</t>
  </si>
  <si>
    <t>TRIVIÑO DÍAZ CELSO RODRIGO</t>
  </si>
  <si>
    <t>TRUJILLO ALVARADO DIEGO ALAINS ALEJANDRO</t>
  </si>
  <si>
    <t>URETA HIDALGO MANUEL IGNACIO</t>
  </si>
  <si>
    <t>VELÁSQUEZ YEFI YONATAN ISRAEL</t>
  </si>
  <si>
    <t>ZÚÑIGA TORREALBA JIAN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</si>
</sst>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9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Calibri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4"/>
      <color indexed="30"/>
      <name val="Calibri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5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6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wrapText="1"/>
    </xf>
    <xf numFmtId="0" fontId="38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9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 vertical="distributed" wrapText="1"/>
    </xf>
    <xf numFmtId="0" fontId="13" fillId="0" borderId="9" xfId="0" applyNumberFormat="1" applyFont="1" applyFill="1" applyBorder="1" applyAlignment="1">
      <alignment horizontal="center" vertical="distributed"/>
    </xf>
    <xf numFmtId="0" fontId="13" fillId="0" borderId="10" xfId="0" applyNumberFormat="1" applyFont="1" applyFill="1" applyBorder="1" applyAlignment="1">
      <alignment horizontal="center" vertical="distributed"/>
    </xf>
    <xf numFmtId="0" fontId="2" fillId="0" borderId="9" xfId="0" applyNumberFormat="1" applyFont="1" applyFill="1" applyBorder="1" applyAlignment="1">
      <alignment horizontal="center" vertical="distributed"/>
    </xf>
    <xf numFmtId="0" fontId="13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0" fillId="0" borderId="3" xfId="0" applyFill="1" applyBorder="1" applyAlignment="1" applyProtection="1">
      <alignment horizontal="center" vertical="distributed"/>
    </xf>
    <xf numFmtId="0" fontId="1" fillId="8" borderId="3" xfId="0" applyNumberFormat="1" applyFont="1" applyFill="1" applyBorder="1" applyAlignment="1">
      <alignment horizontal="center" vertical="distributed" wrapText="1"/>
    </xf>
    <xf numFmtId="0" fontId="17" fillId="0" borderId="3" xfId="0" applyNumberFormat="1" applyFont="1" applyFill="1" applyBorder="1" applyAlignment="1" applyProtection="1">
      <alignment horizontal="center"/>
      <protection locked="0"/>
    </xf>
    <xf numFmtId="0" fontId="17" fillId="0" borderId="3" xfId="0" applyNumberFormat="1" applyFont="1" applyFill="1" applyBorder="1" applyAlignment="1" applyProtection="1">
      <alignment horizontal="center"/>
    </xf>
    <xf numFmtId="0" fontId="35" fillId="0" borderId="0" xfId="0" applyFont="1" applyAlignment="1"/>
    <xf numFmtId="0" fontId="0" fillId="0" borderId="0" xfId="0" applyAlignment="1"/>
    <xf numFmtId="0" fontId="2" fillId="7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distributed"/>
    </xf>
    <xf numFmtId="0" fontId="3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36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43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2" fillId="9" borderId="3" xfId="0" applyNumberFormat="1" applyFont="1" applyFill="1" applyBorder="1" applyAlignment="1">
      <alignment horizontal="center" vertical="distributed" wrapText="1"/>
    </xf>
    <xf numFmtId="0" fontId="2" fillId="10" borderId="3" xfId="0" applyNumberFormat="1" applyFont="1" applyFill="1" applyBorder="1" applyAlignment="1">
      <alignment horizontal="center" vertical="distributed" wrapText="1"/>
    </xf>
    <xf numFmtId="0" fontId="2" fillId="8" borderId="3" xfId="0" applyNumberFormat="1" applyFont="1" applyFill="1" applyBorder="1" applyAlignment="1">
      <alignment horizontal="center" vertical="distributed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15" fillId="3" borderId="16" xfId="0" applyNumberFormat="1" applyFont="1" applyFill="1" applyBorder="1" applyAlignment="1">
      <alignment horizontal="center" vertical="distributed" wrapText="1"/>
    </xf>
    <xf numFmtId="0" fontId="1" fillId="0" borderId="17" xfId="0" applyNumberFormat="1" applyFont="1" applyFill="1" applyBorder="1" applyAlignment="1">
      <alignment horizontal="center"/>
    </xf>
    <xf numFmtId="0" fontId="1" fillId="7" borderId="3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/>
      <protection locked="0"/>
    </xf>
    <xf numFmtId="0" fontId="1" fillId="10" borderId="3" xfId="0" applyNumberFormat="1" applyFont="1" applyFill="1" applyBorder="1" applyAlignment="1">
      <alignment horizontal="center" vertical="distributed" wrapText="1"/>
    </xf>
    <xf numFmtId="9" fontId="2" fillId="0" borderId="8" xfId="2" applyFont="1" applyFill="1" applyBorder="1" applyAlignment="1">
      <alignment horizontal="center"/>
    </xf>
    <xf numFmtId="9" fontId="44" fillId="0" borderId="15" xfId="2" applyFont="1" applyBorder="1" applyAlignment="1">
      <alignment horizontal="center" vertical="distributed"/>
    </xf>
    <xf numFmtId="9" fontId="44" fillId="0" borderId="18" xfId="2" applyFont="1" applyBorder="1" applyAlignment="1">
      <alignment horizontal="center" vertical="distributed"/>
    </xf>
    <xf numFmtId="0" fontId="2" fillId="12" borderId="3" xfId="0" applyNumberFormat="1" applyFont="1" applyFill="1" applyBorder="1" applyAlignment="1">
      <alignment horizontal="center"/>
    </xf>
    <xf numFmtId="0" fontId="2" fillId="12" borderId="3" xfId="0" applyNumberFormat="1" applyFont="1" applyFill="1" applyBorder="1" applyAlignment="1">
      <alignment horizontal="center" vertical="distributed" wrapText="1"/>
    </xf>
    <xf numFmtId="0" fontId="2" fillId="12" borderId="3" xfId="0" applyNumberFormat="1" applyFont="1" applyFill="1" applyBorder="1" applyAlignment="1">
      <alignment horizontal="center" vertical="center" wrapText="1"/>
    </xf>
    <xf numFmtId="0" fontId="1" fillId="9" borderId="3" xfId="0" applyNumberFormat="1" applyFont="1" applyFill="1" applyBorder="1" applyAlignment="1">
      <alignment horizontal="center" vertical="center" wrapText="1"/>
    </xf>
    <xf numFmtId="0" fontId="1" fillId="11" borderId="3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9" fontId="2" fillId="0" borderId="21" xfId="2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9" fontId="2" fillId="0" borderId="22" xfId="2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36" fillId="0" borderId="24" xfId="0" applyFont="1" applyBorder="1" applyAlignment="1" applyProtection="1">
      <alignment horizontal="center" vertical="distributed"/>
    </xf>
    <xf numFmtId="0" fontId="36" fillId="0" borderId="25" xfId="0" applyFont="1" applyBorder="1" applyAlignment="1" applyProtection="1">
      <alignment horizontal="center" vertical="distributed"/>
    </xf>
    <xf numFmtId="0" fontId="2" fillId="7" borderId="14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1" fillId="4" borderId="26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distributed"/>
    </xf>
    <xf numFmtId="0" fontId="2" fillId="0" borderId="10" xfId="0" applyNumberFormat="1" applyFont="1" applyFill="1" applyBorder="1" applyAlignment="1">
      <alignment horizontal="center" vertical="distributed"/>
    </xf>
    <xf numFmtId="0" fontId="38" fillId="0" borderId="0" xfId="0" applyNumberFormat="1" applyFont="1" applyFill="1" applyBorder="1" applyAlignment="1">
      <alignment wrapText="1"/>
    </xf>
    <xf numFmtId="0" fontId="45" fillId="0" borderId="0" xfId="0" applyFont="1" applyBorder="1" applyAlignment="1" applyProtection="1"/>
    <xf numFmtId="0" fontId="45" fillId="0" borderId="0" xfId="0" applyFont="1" applyBorder="1" applyAlignment="1" applyProtection="1">
      <alignment horizontal="left"/>
    </xf>
    <xf numFmtId="0" fontId="36" fillId="0" borderId="27" xfId="0" applyFont="1" applyBorder="1" applyAlignment="1" applyProtection="1">
      <alignment horizontal="left"/>
    </xf>
    <xf numFmtId="0" fontId="36" fillId="0" borderId="9" xfId="0" applyFont="1" applyBorder="1" applyAlignment="1" applyProtection="1"/>
    <xf numFmtId="0" fontId="36" fillId="0" borderId="10" xfId="0" applyFont="1" applyBorder="1" applyAlignment="1" applyProtection="1">
      <alignment horizontal="left"/>
    </xf>
    <xf numFmtId="0" fontId="1" fillId="11" borderId="0" xfId="0" applyNumberFormat="1" applyFont="1" applyFill="1" applyBorder="1" applyAlignment="1">
      <alignment horizontal="center" vertical="distributed" wrapText="1"/>
    </xf>
    <xf numFmtId="0" fontId="2" fillId="7" borderId="16" xfId="0" applyNumberFormat="1" applyFont="1" applyFill="1" applyBorder="1" applyAlignment="1">
      <alignment horizontal="center" vertical="center" wrapText="1"/>
    </xf>
    <xf numFmtId="9" fontId="44" fillId="0" borderId="16" xfId="2" applyFont="1" applyBorder="1" applyAlignment="1">
      <alignment horizontal="center" vertical="distributed"/>
    </xf>
    <xf numFmtId="9" fontId="44" fillId="0" borderId="28" xfId="2" applyFont="1" applyBorder="1" applyAlignment="1">
      <alignment horizontal="center" vertical="distributed"/>
    </xf>
    <xf numFmtId="0" fontId="2" fillId="10" borderId="16" xfId="0" applyNumberFormat="1" applyFont="1" applyFill="1" applyBorder="1" applyAlignment="1">
      <alignment horizontal="center" vertical="distributed" wrapText="1"/>
    </xf>
    <xf numFmtId="0" fontId="2" fillId="10" borderId="24" xfId="0" applyNumberFormat="1" applyFont="1" applyFill="1" applyBorder="1" applyAlignment="1">
      <alignment horizontal="center" vertical="distributed" wrapText="1"/>
    </xf>
    <xf numFmtId="0" fontId="0" fillId="0" borderId="24" xfId="0" applyFill="1" applyBorder="1" applyAlignment="1" applyProtection="1">
      <alignment horizontal="center" vertical="distributed"/>
    </xf>
    <xf numFmtId="0" fontId="2" fillId="9" borderId="14" xfId="0" applyNumberFormat="1" applyFont="1" applyFill="1" applyBorder="1" applyAlignment="1">
      <alignment horizontal="center" vertical="distributed" wrapText="1"/>
    </xf>
    <xf numFmtId="0" fontId="2" fillId="9" borderId="15" xfId="0" applyNumberFormat="1" applyFont="1" applyFill="1" applyBorder="1" applyAlignment="1">
      <alignment horizontal="center" vertical="distributed" wrapText="1"/>
    </xf>
    <xf numFmtId="0" fontId="36" fillId="0" borderId="14" xfId="0" applyFont="1" applyBorder="1" applyAlignment="1" applyProtection="1">
      <alignment horizontal="center" vertical="distributed"/>
    </xf>
    <xf numFmtId="0" fontId="36" fillId="0" borderId="29" xfId="0" applyFont="1" applyBorder="1" applyAlignment="1" applyProtection="1">
      <alignment horizontal="center" vertical="distributed"/>
    </xf>
    <xf numFmtId="0" fontId="2" fillId="8" borderId="14" xfId="0" applyNumberFormat="1" applyFont="1" applyFill="1" applyBorder="1" applyAlignment="1">
      <alignment horizontal="center" vertical="distributed" wrapText="1"/>
    </xf>
    <xf numFmtId="0" fontId="2" fillId="8" borderId="15" xfId="0" applyNumberFormat="1" applyFont="1" applyFill="1" applyBorder="1" applyAlignment="1">
      <alignment horizontal="center" vertical="distributed" wrapText="1"/>
    </xf>
    <xf numFmtId="9" fontId="2" fillId="0" borderId="3" xfId="2" applyFont="1" applyFill="1" applyBorder="1" applyAlignment="1">
      <alignment horizontal="center"/>
    </xf>
    <xf numFmtId="0" fontId="21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0" fontId="23" fillId="0" borderId="0" xfId="0" applyFont="1">
      <alignment vertical="center"/>
    </xf>
    <xf numFmtId="0" fontId="23" fillId="11" borderId="0" xfId="0" applyFont="1" applyFill="1" applyBorder="1" applyAlignment="1">
      <alignment vertical="distributed"/>
    </xf>
    <xf numFmtId="0" fontId="37" fillId="0" borderId="0" xfId="0" applyFont="1" applyAlignment="1">
      <alignment horizontal="center" vertical="center"/>
    </xf>
    <xf numFmtId="0" fontId="26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1" fontId="49" fillId="0" borderId="3" xfId="2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Fill="1">
      <alignment vertical="center"/>
    </xf>
    <xf numFmtId="0" fontId="50" fillId="0" borderId="0" xfId="0" applyNumberFormat="1" applyFont="1" applyFill="1" applyBorder="1" applyAlignment="1">
      <alignment horizontal="center" wrapText="1"/>
    </xf>
    <xf numFmtId="0" fontId="29" fillId="10" borderId="59" xfId="0" applyNumberFormat="1" applyFont="1" applyFill="1" applyBorder="1" applyAlignment="1">
      <alignment horizontal="center" vertical="distributed" wrapText="1"/>
    </xf>
    <xf numFmtId="0" fontId="29" fillId="10" borderId="60" xfId="0" applyNumberFormat="1" applyFont="1" applyFill="1" applyBorder="1" applyAlignment="1">
      <alignment horizontal="center" vertical="distributed" wrapText="1"/>
    </xf>
    <xf numFmtId="0" fontId="29" fillId="8" borderId="51" xfId="0" applyNumberFormat="1" applyFont="1" applyFill="1" applyBorder="1" applyAlignment="1">
      <alignment horizontal="center" vertical="distributed" wrapText="1"/>
    </xf>
    <xf numFmtId="0" fontId="29" fillId="8" borderId="52" xfId="0" applyNumberFormat="1" applyFont="1" applyFill="1" applyBorder="1" applyAlignment="1">
      <alignment horizontal="center" vertical="distributed" wrapText="1"/>
    </xf>
    <xf numFmtId="0" fontId="25" fillId="0" borderId="59" xfId="0" applyFont="1" applyFill="1" applyBorder="1" applyAlignment="1" applyProtection="1">
      <alignment horizontal="center" vertical="distributed"/>
    </xf>
    <xf numFmtId="0" fontId="25" fillId="0" borderId="52" xfId="0" applyFont="1" applyFill="1" applyBorder="1" applyAlignment="1" applyProtection="1">
      <alignment horizontal="center" vertical="distributed"/>
    </xf>
    <xf numFmtId="0" fontId="52" fillId="0" borderId="40" xfId="0" applyFont="1" applyBorder="1" applyAlignment="1" applyProtection="1">
      <alignment horizontal="center" vertical="distributed"/>
    </xf>
    <xf numFmtId="9" fontId="53" fillId="0" borderId="53" xfId="2" applyFont="1" applyBorder="1" applyAlignment="1">
      <alignment horizontal="center" vertical="distributed"/>
    </xf>
    <xf numFmtId="0" fontId="54" fillId="0" borderId="40" xfId="2" applyNumberFormat="1" applyFont="1" applyBorder="1" applyAlignment="1">
      <alignment horizontal="center" vertical="distributed"/>
    </xf>
    <xf numFmtId="9" fontId="53" fillId="0" borderId="50" xfId="2" applyFont="1" applyBorder="1" applyAlignment="1">
      <alignment horizontal="center" vertical="distributed"/>
    </xf>
    <xf numFmtId="0" fontId="37" fillId="0" borderId="0" xfId="0" applyFont="1">
      <alignment vertical="center"/>
    </xf>
    <xf numFmtId="0" fontId="37" fillId="0" borderId="0" xfId="0" applyFont="1" applyFill="1">
      <alignment vertical="center"/>
    </xf>
    <xf numFmtId="0" fontId="52" fillId="0" borderId="14" xfId="0" applyFont="1" applyBorder="1" applyAlignment="1" applyProtection="1">
      <alignment horizontal="center" vertical="distributed"/>
    </xf>
    <xf numFmtId="9" fontId="53" fillId="0" borderId="16" xfId="2" applyFont="1" applyBorder="1" applyAlignment="1">
      <alignment horizontal="center" vertical="distributed"/>
    </xf>
    <xf numFmtId="0" fontId="54" fillId="0" borderId="14" xfId="2" applyNumberFormat="1" applyFont="1" applyBorder="1" applyAlignment="1">
      <alignment horizontal="center" vertical="distributed"/>
    </xf>
    <xf numFmtId="9" fontId="53" fillId="0" borderId="15" xfId="2" applyFont="1" applyBorder="1" applyAlignment="1">
      <alignment horizontal="center" vertical="distributed"/>
    </xf>
    <xf numFmtId="0" fontId="38" fillId="0" borderId="0" xfId="0" applyFont="1" applyAlignment="1">
      <alignment horizontal="center" vertical="distributed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>
      <alignment vertical="center"/>
    </xf>
    <xf numFmtId="0" fontId="52" fillId="0" borderId="29" xfId="0" applyFont="1" applyBorder="1" applyAlignment="1" applyProtection="1">
      <alignment horizontal="center" vertical="distributed"/>
    </xf>
    <xf numFmtId="9" fontId="53" fillId="0" borderId="28" xfId="2" applyFont="1" applyBorder="1" applyAlignment="1">
      <alignment horizontal="center" vertical="distributed"/>
    </xf>
    <xf numFmtId="0" fontId="54" fillId="0" borderId="29" xfId="2" applyNumberFormat="1" applyFont="1" applyBorder="1" applyAlignment="1">
      <alignment horizontal="center" vertical="distributed"/>
    </xf>
    <xf numFmtId="9" fontId="53" fillId="0" borderId="18" xfId="2" applyFont="1" applyBorder="1" applyAlignment="1">
      <alignment horizontal="center" vertical="distributed"/>
    </xf>
    <xf numFmtId="0" fontId="38" fillId="0" borderId="0" xfId="0" applyNumberFormat="1" applyFont="1" applyFill="1" applyBorder="1" applyAlignment="1">
      <alignment horizontal="center" vertical="distributed"/>
    </xf>
    <xf numFmtId="1" fontId="38" fillId="0" borderId="0" xfId="0" applyNumberFormat="1" applyFont="1" applyFill="1" applyBorder="1" applyAlignment="1">
      <alignment horizontal="center" vertical="distributed"/>
    </xf>
    <xf numFmtId="1" fontId="38" fillId="0" borderId="0" xfId="0" applyNumberFormat="1" applyFont="1" applyBorder="1" applyAlignment="1">
      <alignment horizontal="center" vertical="distributed"/>
    </xf>
    <xf numFmtId="1" fontId="38" fillId="0" borderId="0" xfId="0" applyNumberFormat="1" applyFont="1" applyFill="1" applyAlignment="1">
      <alignment horizontal="center" vertical="center"/>
    </xf>
    <xf numFmtId="0" fontId="31" fillId="4" borderId="61" xfId="0" applyNumberFormat="1" applyFont="1" applyFill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distributed"/>
    </xf>
    <xf numFmtId="1" fontId="25" fillId="0" borderId="27" xfId="0" applyNumberFormat="1" applyFont="1" applyBorder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distributed"/>
    </xf>
    <xf numFmtId="1" fontId="25" fillId="0" borderId="9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0" fontId="55" fillId="0" borderId="0" xfId="0" applyFont="1">
      <alignment vertical="center"/>
    </xf>
    <xf numFmtId="1" fontId="55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distributed"/>
    </xf>
    <xf numFmtId="1" fontId="37" fillId="0" borderId="0" xfId="0" applyNumberFormat="1" applyFont="1" applyFill="1" applyBorder="1" applyAlignment="1">
      <alignment horizontal="center" vertical="distributed"/>
    </xf>
    <xf numFmtId="1" fontId="37" fillId="0" borderId="0" xfId="0" applyNumberFormat="1" applyFont="1" applyBorder="1" applyAlignment="1">
      <alignment horizontal="center" vertical="distributed"/>
    </xf>
    <xf numFmtId="1" fontId="37" fillId="0" borderId="0" xfId="0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" fontId="49" fillId="0" borderId="0" xfId="2" applyNumberFormat="1" applyFont="1" applyFill="1" applyBorder="1" applyAlignment="1">
      <alignment horizontal="center" vertical="center"/>
    </xf>
    <xf numFmtId="0" fontId="31" fillId="4" borderId="61" xfId="0" applyNumberFormat="1" applyFont="1" applyFill="1" applyBorder="1" applyAlignment="1">
      <alignment horizontal="center" vertical="distributed"/>
    </xf>
    <xf numFmtId="0" fontId="29" fillId="0" borderId="42" xfId="0" applyNumberFormat="1" applyFont="1" applyFill="1" applyBorder="1" applyAlignment="1">
      <alignment horizontal="center" vertical="distributed"/>
    </xf>
    <xf numFmtId="1" fontId="25" fillId="0" borderId="44" xfId="0" applyNumberFormat="1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distributed"/>
    </xf>
    <xf numFmtId="0" fontId="29" fillId="0" borderId="48" xfId="0" applyNumberFormat="1" applyFont="1" applyFill="1" applyBorder="1" applyAlignment="1">
      <alignment horizontal="center" vertical="distributed"/>
    </xf>
    <xf numFmtId="1" fontId="25" fillId="0" borderId="49" xfId="0" applyNumberFormat="1" applyFont="1" applyBorder="1" applyAlignment="1">
      <alignment horizontal="center" vertical="center"/>
    </xf>
    <xf numFmtId="165" fontId="29" fillId="0" borderId="0" xfId="2" applyNumberFormat="1" applyFont="1" applyFill="1" applyBorder="1" applyAlignment="1">
      <alignment horizontal="center"/>
    </xf>
    <xf numFmtId="0" fontId="29" fillId="0" borderId="62" xfId="0" applyNumberFormat="1" applyFont="1" applyFill="1" applyBorder="1" applyAlignment="1">
      <alignment horizontal="center" vertical="distributed"/>
    </xf>
    <xf numFmtId="1" fontId="25" fillId="0" borderId="6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wrapText="1"/>
    </xf>
    <xf numFmtId="0" fontId="27" fillId="0" borderId="13" xfId="0" applyNumberFormat="1" applyFont="1" applyFill="1" applyBorder="1" applyAlignment="1">
      <alignment horizontal="center" vertical="distributed"/>
    </xf>
    <xf numFmtId="0" fontId="27" fillId="0" borderId="61" xfId="0" applyNumberFormat="1" applyFont="1" applyFill="1" applyBorder="1" applyAlignment="1">
      <alignment horizontal="center" vertical="distributed"/>
    </xf>
    <xf numFmtId="0" fontId="27" fillId="0" borderId="34" xfId="0" applyNumberFormat="1" applyFont="1" applyFill="1" applyBorder="1" applyAlignment="1">
      <alignment horizontal="center" vertical="distributed"/>
    </xf>
    <xf numFmtId="0" fontId="29" fillId="0" borderId="64" xfId="0" applyNumberFormat="1" applyFont="1" applyFill="1" applyBorder="1" applyAlignment="1">
      <alignment horizontal="center" vertical="distributed"/>
    </xf>
    <xf numFmtId="9" fontId="29" fillId="0" borderId="42" xfId="2" applyFont="1" applyFill="1" applyBorder="1" applyAlignment="1">
      <alignment horizontal="center" vertical="distributed"/>
    </xf>
    <xf numFmtId="164" fontId="29" fillId="0" borderId="42" xfId="0" applyNumberFormat="1" applyFont="1" applyFill="1" applyBorder="1" applyAlignment="1">
      <alignment horizontal="center" vertical="distributed"/>
    </xf>
    <xf numFmtId="9" fontId="29" fillId="0" borderId="48" xfId="2" applyFont="1" applyFill="1" applyBorder="1" applyAlignment="1">
      <alignment horizontal="center" vertical="distributed"/>
    </xf>
    <xf numFmtId="164" fontId="29" fillId="0" borderId="48" xfId="0" applyNumberFormat="1" applyFont="1" applyFill="1" applyBorder="1" applyAlignment="1">
      <alignment horizontal="center" vertical="distributed"/>
    </xf>
    <xf numFmtId="9" fontId="29" fillId="0" borderId="62" xfId="2" applyFont="1" applyFill="1" applyBorder="1" applyAlignment="1">
      <alignment horizontal="center" vertical="distributed"/>
    </xf>
    <xf numFmtId="164" fontId="29" fillId="0" borderId="62" xfId="0" applyNumberFormat="1" applyFont="1" applyFill="1" applyBorder="1" applyAlignment="1">
      <alignment horizontal="center" vertical="distributed"/>
    </xf>
    <xf numFmtId="0" fontId="29" fillId="11" borderId="13" xfId="0" applyNumberFormat="1" applyFont="1" applyFill="1" applyBorder="1" applyAlignment="1">
      <alignment horizontal="center" vertical="center" wrapText="1"/>
    </xf>
    <xf numFmtId="9" fontId="29" fillId="11" borderId="26" xfId="0" applyNumberFormat="1" applyFont="1" applyFill="1" applyBorder="1" applyAlignment="1">
      <alignment horizontal="center" vertical="center" wrapText="1"/>
    </xf>
    <xf numFmtId="164" fontId="29" fillId="0" borderId="26" xfId="0" applyNumberFormat="1" applyFont="1" applyFill="1" applyBorder="1" applyAlignment="1">
      <alignment horizontal="center" vertical="distributed"/>
    </xf>
    <xf numFmtId="0" fontId="2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Border="1">
      <alignment vertical="center"/>
    </xf>
    <xf numFmtId="0" fontId="24" fillId="0" borderId="3" xfId="0" applyFont="1" applyBorder="1" applyAlignment="1">
      <alignment horizontal="center" vertical="distributed"/>
    </xf>
    <xf numFmtId="0" fontId="34" fillId="0" borderId="3" xfId="0" applyFont="1" applyFill="1" applyBorder="1" applyAlignment="1">
      <alignment horizontal="center" vertical="distributed"/>
    </xf>
    <xf numFmtId="9" fontId="34" fillId="0" borderId="3" xfId="2" applyNumberFormat="1" applyFont="1" applyFill="1" applyBorder="1" applyAlignment="1">
      <alignment horizontal="center"/>
    </xf>
    <xf numFmtId="165" fontId="29" fillId="0" borderId="0" xfId="2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 vertical="distributed"/>
    </xf>
    <xf numFmtId="2" fontId="24" fillId="0" borderId="27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9" fillId="9" borderId="51" xfId="0" applyNumberFormat="1" applyFont="1" applyFill="1" applyBorder="1" applyAlignment="1">
      <alignment horizontal="center" vertical="distributed" wrapText="1"/>
    </xf>
    <xf numFmtId="0" fontId="29" fillId="9" borderId="52" xfId="0" applyNumberFormat="1" applyFont="1" applyFill="1" applyBorder="1" applyAlignment="1">
      <alignment horizontal="center" vertical="distributed" wrapText="1"/>
    </xf>
    <xf numFmtId="0" fontId="29" fillId="7" borderId="14" xfId="0" applyNumberFormat="1" applyFont="1" applyFill="1" applyBorder="1" applyAlignment="1">
      <alignment horizontal="center" vertical="center" wrapText="1"/>
    </xf>
    <xf numFmtId="0" fontId="29" fillId="7" borderId="16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distributed"/>
    </xf>
    <xf numFmtId="0" fontId="55" fillId="0" borderId="0" xfId="0" applyFont="1" applyAlignment="1">
      <alignment horizontal="center" vertical="center"/>
    </xf>
    <xf numFmtId="0" fontId="57" fillId="0" borderId="6" xfId="0" applyNumberFormat="1" applyFont="1" applyFill="1" applyBorder="1" applyAlignment="1">
      <alignment horizontal="center" wrapText="1"/>
    </xf>
    <xf numFmtId="0" fontId="58" fillId="0" borderId="6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 vertical="distributed" wrapText="1"/>
    </xf>
    <xf numFmtId="0" fontId="57" fillId="11" borderId="0" xfId="0" applyNumberFormat="1" applyFont="1" applyFill="1" applyBorder="1" applyAlignment="1">
      <alignment horizontal="center" vertical="distributed" wrapText="1"/>
    </xf>
    <xf numFmtId="0" fontId="38" fillId="0" borderId="0" xfId="0" applyNumberFormat="1" applyFont="1" applyFill="1" applyBorder="1" applyAlignment="1">
      <alignment horizontal="center"/>
    </xf>
    <xf numFmtId="0" fontId="38" fillId="11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24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distributed" wrapText="1"/>
    </xf>
    <xf numFmtId="0" fontId="1" fillId="3" borderId="4" xfId="0" applyNumberFormat="1" applyFont="1" applyFill="1" applyBorder="1" applyAlignment="1">
      <alignment horizontal="center" vertical="distributed" wrapText="1"/>
    </xf>
    <xf numFmtId="0" fontId="1" fillId="3" borderId="8" xfId="0" applyNumberFormat="1" applyFont="1" applyFill="1" applyBorder="1" applyAlignment="1">
      <alignment horizontal="center" vertical="distributed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distributed" wrapText="1"/>
    </xf>
    <xf numFmtId="0" fontId="1" fillId="6" borderId="17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8" xfId="0" applyNumberFormat="1" applyFont="1" applyFill="1" applyBorder="1" applyAlignment="1">
      <alignment horizontal="center" vertical="distributed" wrapText="1"/>
    </xf>
    <xf numFmtId="0" fontId="2" fillId="9" borderId="41" xfId="0" applyNumberFormat="1" applyFont="1" applyFill="1" applyBorder="1" applyAlignment="1">
      <alignment horizontal="center" vertic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7" borderId="40" xfId="0" applyNumberFormat="1" applyFont="1" applyFill="1" applyBorder="1" applyAlignment="1">
      <alignment horizontal="center" vertical="center" wrapText="1"/>
    </xf>
    <xf numFmtId="0" fontId="2" fillId="7" borderId="41" xfId="0" applyNumberFormat="1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3" borderId="3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2" fillId="11" borderId="14" xfId="0" applyNumberFormat="1" applyFont="1" applyFill="1" applyBorder="1" applyAlignment="1">
      <alignment horizontal="left" vertical="center" wrapText="1"/>
    </xf>
    <xf numFmtId="0" fontId="2" fillId="11" borderId="3" xfId="0" applyNumberFormat="1" applyFont="1" applyFill="1" applyBorder="1" applyAlignment="1">
      <alignment horizontal="left" vertical="center" wrapText="1"/>
    </xf>
    <xf numFmtId="0" fontId="2" fillId="11" borderId="15" xfId="0" applyNumberFormat="1" applyFont="1" applyFill="1" applyBorder="1" applyAlignment="1">
      <alignment horizontal="left" vertical="center" wrapText="1"/>
    </xf>
    <xf numFmtId="0" fontId="2" fillId="11" borderId="32" xfId="0" applyNumberFormat="1" applyFont="1" applyFill="1" applyBorder="1" applyAlignment="1">
      <alignment horizontal="center" vertical="center" wrapText="1"/>
    </xf>
    <xf numFmtId="0" fontId="2" fillId="11" borderId="33" xfId="0" applyNumberFormat="1" applyFont="1" applyFill="1" applyBorder="1" applyAlignment="1">
      <alignment horizontal="center" vertical="center" wrapText="1"/>
    </xf>
    <xf numFmtId="0" fontId="2" fillId="11" borderId="34" xfId="0" applyNumberFormat="1" applyFont="1" applyFill="1" applyBorder="1" applyAlignment="1">
      <alignment horizontal="center" vertical="center" wrapText="1"/>
    </xf>
    <xf numFmtId="0" fontId="2" fillId="11" borderId="37" xfId="0" applyNumberFormat="1" applyFont="1" applyFill="1" applyBorder="1" applyAlignment="1">
      <alignment horizontal="center" vertical="center" wrapText="1"/>
    </xf>
    <xf numFmtId="0" fontId="2" fillId="11" borderId="38" xfId="0" applyNumberFormat="1" applyFont="1" applyFill="1" applyBorder="1" applyAlignment="1">
      <alignment horizontal="center" vertical="center" wrapText="1"/>
    </xf>
    <xf numFmtId="0" fontId="2" fillId="11" borderId="39" xfId="0" applyNumberFormat="1" applyFont="1" applyFill="1" applyBorder="1" applyAlignment="1">
      <alignment horizontal="center" vertical="center" wrapText="1"/>
    </xf>
    <xf numFmtId="0" fontId="1" fillId="4" borderId="21" xfId="0" applyNumberFormat="1" applyFont="1" applyFill="1" applyBorder="1" applyAlignment="1">
      <alignment horizontal="center"/>
    </xf>
    <xf numFmtId="0" fontId="1" fillId="4" borderId="22" xfId="0" applyNumberFormat="1" applyFont="1" applyFill="1" applyBorder="1" applyAlignment="1">
      <alignment horizontal="center"/>
    </xf>
    <xf numFmtId="0" fontId="1" fillId="4" borderId="2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 vertical="distributed"/>
    </xf>
    <xf numFmtId="0" fontId="1" fillId="3" borderId="7" xfId="0" applyNumberFormat="1" applyFont="1" applyFill="1" applyBorder="1" applyAlignment="1">
      <alignment horizontal="center" vertical="distributed"/>
    </xf>
    <xf numFmtId="0" fontId="1" fillId="3" borderId="24" xfId="0" applyNumberFormat="1" applyFont="1" applyFill="1" applyBorder="1" applyAlignment="1">
      <alignment horizontal="center" vertical="distributed"/>
    </xf>
    <xf numFmtId="0" fontId="0" fillId="11" borderId="48" xfId="0" applyFill="1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/>
    </xf>
    <xf numFmtId="0" fontId="0" fillId="11" borderId="49" xfId="0" applyFill="1" applyBorder="1" applyAlignment="1">
      <alignment horizontal="left" vertical="center"/>
    </xf>
    <xf numFmtId="0" fontId="2" fillId="11" borderId="19" xfId="0" applyNumberFormat="1" applyFont="1" applyFill="1" applyBorder="1" applyAlignment="1">
      <alignment horizontal="left" vertical="center" wrapText="1"/>
    </xf>
    <xf numFmtId="0" fontId="2" fillId="11" borderId="8" xfId="0" applyNumberFormat="1" applyFont="1" applyFill="1" applyBorder="1" applyAlignment="1">
      <alignment horizontal="left" vertical="center" wrapText="1"/>
    </xf>
    <xf numFmtId="0" fontId="2" fillId="11" borderId="20" xfId="0" applyNumberFormat="1" applyFont="1" applyFill="1" applyBorder="1" applyAlignment="1">
      <alignment horizontal="left" vertical="center" wrapText="1"/>
    </xf>
    <xf numFmtId="0" fontId="0" fillId="11" borderId="48" xfId="0" applyFill="1" applyBorder="1" applyAlignment="1">
      <alignment horizontal="left" vertical="center"/>
    </xf>
    <xf numFmtId="0" fontId="2" fillId="11" borderId="29" xfId="0" applyNumberFormat="1" applyFont="1" applyFill="1" applyBorder="1" applyAlignment="1">
      <alignment horizontal="left" vertical="center" wrapText="1"/>
    </xf>
    <xf numFmtId="0" fontId="2" fillId="11" borderId="55" xfId="0" applyNumberFormat="1" applyFont="1" applyFill="1" applyBorder="1" applyAlignment="1">
      <alignment horizontal="left" vertical="center" wrapText="1"/>
    </xf>
    <xf numFmtId="0" fontId="2" fillId="11" borderId="18" xfId="0" applyNumberFormat="1" applyFont="1" applyFill="1" applyBorder="1" applyAlignment="1">
      <alignment horizontal="left" vertical="center" wrapText="1"/>
    </xf>
    <xf numFmtId="0" fontId="2" fillId="11" borderId="48" xfId="0" applyNumberFormat="1" applyFont="1" applyFill="1" applyBorder="1" applyAlignment="1">
      <alignment horizontal="left" vertical="center" wrapText="1"/>
    </xf>
    <xf numFmtId="0" fontId="2" fillId="11" borderId="7" xfId="0" applyNumberFormat="1" applyFont="1" applyFill="1" applyBorder="1" applyAlignment="1">
      <alignment horizontal="left" vertical="center" wrapText="1"/>
    </xf>
    <xf numFmtId="0" fontId="2" fillId="11" borderId="49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2" fillId="7" borderId="33" xfId="0" applyNumberFormat="1" applyFont="1" applyFill="1" applyBorder="1" applyAlignment="1">
      <alignment horizontal="center" vertical="center" wrapText="1"/>
    </xf>
    <xf numFmtId="0" fontId="2" fillId="7" borderId="34" xfId="0" applyNumberFormat="1" applyFont="1" applyFill="1" applyBorder="1" applyAlignment="1">
      <alignment horizontal="center" vertical="center" wrapText="1"/>
    </xf>
    <xf numFmtId="0" fontId="2" fillId="7" borderId="35" xfId="0" applyNumberFormat="1" applyFont="1" applyFill="1" applyBorder="1" applyAlignment="1">
      <alignment horizontal="center" vertical="center" wrapText="1"/>
    </xf>
    <xf numFmtId="0" fontId="2" fillId="7" borderId="0" xfId="0" applyNumberFormat="1" applyFont="1" applyFill="1" applyBorder="1" applyAlignment="1">
      <alignment horizontal="center" vertical="center" wrapText="1"/>
    </xf>
    <xf numFmtId="0" fontId="2" fillId="7" borderId="36" xfId="0" applyNumberFormat="1" applyFont="1" applyFill="1" applyBorder="1" applyAlignment="1">
      <alignment horizontal="center" vertical="center" wrapText="1"/>
    </xf>
    <xf numFmtId="0" fontId="2" fillId="7" borderId="37" xfId="0" applyNumberFormat="1" applyFont="1" applyFill="1" applyBorder="1" applyAlignment="1">
      <alignment horizontal="center" vertical="center" wrapText="1"/>
    </xf>
    <xf numFmtId="0" fontId="2" fillId="7" borderId="38" xfId="0" applyNumberFormat="1" applyFont="1" applyFill="1" applyBorder="1" applyAlignment="1">
      <alignment horizontal="center" vertical="center" wrapText="1"/>
    </xf>
    <xf numFmtId="0" fontId="2" fillId="7" borderId="39" xfId="0" applyNumberFormat="1" applyFont="1" applyFill="1" applyBorder="1" applyAlignment="1">
      <alignment horizontal="center" vertical="center" wrapText="1"/>
    </xf>
    <xf numFmtId="0" fontId="2" fillId="9" borderId="32" xfId="0" applyNumberFormat="1" applyFont="1" applyFill="1" applyBorder="1" applyAlignment="1">
      <alignment horizontal="center" vertical="center" wrapText="1"/>
    </xf>
    <xf numFmtId="0" fontId="2" fillId="9" borderId="33" xfId="0" applyNumberFormat="1" applyFont="1" applyFill="1" applyBorder="1" applyAlignment="1">
      <alignment horizontal="center" vertical="center" wrapText="1"/>
    </xf>
    <xf numFmtId="0" fontId="2" fillId="9" borderId="34" xfId="0" applyNumberFormat="1" applyFont="1" applyFill="1" applyBorder="1" applyAlignment="1">
      <alignment horizontal="center" vertical="center" wrapText="1"/>
    </xf>
    <xf numFmtId="0" fontId="2" fillId="9" borderId="35" xfId="0" applyNumberFormat="1" applyFont="1" applyFill="1" applyBorder="1" applyAlignment="1">
      <alignment horizontal="center" vertical="center" wrapText="1"/>
    </xf>
    <xf numFmtId="0" fontId="2" fillId="9" borderId="0" xfId="0" applyNumberFormat="1" applyFont="1" applyFill="1" applyBorder="1" applyAlignment="1">
      <alignment horizontal="center" vertical="center" wrapText="1"/>
    </xf>
    <xf numFmtId="0" fontId="2" fillId="9" borderId="36" xfId="0" applyNumberFormat="1" applyFont="1" applyFill="1" applyBorder="1" applyAlignment="1">
      <alignment horizontal="center" vertical="center" wrapText="1"/>
    </xf>
    <xf numFmtId="0" fontId="2" fillId="9" borderId="37" xfId="0" applyNumberFormat="1" applyFont="1" applyFill="1" applyBorder="1" applyAlignment="1">
      <alignment horizontal="center" vertical="center" wrapText="1"/>
    </xf>
    <xf numFmtId="0" fontId="2" fillId="9" borderId="38" xfId="0" applyNumberFormat="1" applyFont="1" applyFill="1" applyBorder="1" applyAlignment="1">
      <alignment horizontal="center" vertical="center" wrapText="1"/>
    </xf>
    <xf numFmtId="0" fontId="2" fillId="9" borderId="39" xfId="0" applyNumberFormat="1" applyFont="1" applyFill="1" applyBorder="1" applyAlignment="1">
      <alignment horizontal="center" vertical="center" wrapText="1"/>
    </xf>
    <xf numFmtId="0" fontId="2" fillId="8" borderId="32" xfId="0" applyNumberFormat="1" applyFont="1" applyFill="1" applyBorder="1" applyAlignment="1">
      <alignment horizontal="center" vertical="distributed" wrapText="1"/>
    </xf>
    <xf numFmtId="0" fontId="2" fillId="8" borderId="33" xfId="0" applyNumberFormat="1" applyFont="1" applyFill="1" applyBorder="1" applyAlignment="1">
      <alignment horizontal="center" vertical="distributed" wrapText="1"/>
    </xf>
    <xf numFmtId="0" fontId="2" fillId="8" borderId="34" xfId="0" applyNumberFormat="1" applyFont="1" applyFill="1" applyBorder="1" applyAlignment="1">
      <alignment horizontal="center" vertical="distributed" wrapText="1"/>
    </xf>
    <xf numFmtId="0" fontId="2" fillId="8" borderId="37" xfId="0" applyNumberFormat="1" applyFont="1" applyFill="1" applyBorder="1" applyAlignment="1">
      <alignment horizontal="center" vertical="distributed" wrapText="1"/>
    </xf>
    <xf numFmtId="0" fontId="2" fillId="8" borderId="38" xfId="0" applyNumberFormat="1" applyFont="1" applyFill="1" applyBorder="1" applyAlignment="1">
      <alignment horizontal="center" vertical="distributed" wrapText="1"/>
    </xf>
    <xf numFmtId="0" fontId="2" fillId="8" borderId="39" xfId="0" applyNumberFormat="1" applyFont="1" applyFill="1" applyBorder="1" applyAlignment="1">
      <alignment horizontal="center" vertical="distributed" wrapText="1"/>
    </xf>
    <xf numFmtId="0" fontId="1" fillId="5" borderId="56" xfId="0" applyNumberFormat="1" applyFont="1" applyFill="1" applyBorder="1" applyAlignment="1">
      <alignment horizontal="center"/>
    </xf>
    <xf numFmtId="0" fontId="1" fillId="5" borderId="57" xfId="0" applyNumberFormat="1" applyFont="1" applyFill="1" applyBorder="1" applyAlignment="1">
      <alignment horizontal="center"/>
    </xf>
    <xf numFmtId="0" fontId="1" fillId="5" borderId="58" xfId="0" applyNumberFormat="1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" fillId="11" borderId="48" xfId="0" applyNumberFormat="1" applyFont="1" applyFill="1" applyBorder="1" applyAlignment="1">
      <alignment horizontal="left" vertical="distributed" wrapText="1"/>
    </xf>
    <xf numFmtId="0" fontId="2" fillId="11" borderId="7" xfId="0" applyNumberFormat="1" applyFont="1" applyFill="1" applyBorder="1" applyAlignment="1">
      <alignment horizontal="left" vertical="distributed" wrapText="1"/>
    </xf>
    <xf numFmtId="0" fontId="2" fillId="11" borderId="49" xfId="0" applyNumberFormat="1" applyFont="1" applyFill="1" applyBorder="1" applyAlignment="1">
      <alignment horizontal="left" vertical="distributed" wrapText="1"/>
    </xf>
    <xf numFmtId="0" fontId="0" fillId="0" borderId="1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10" borderId="32" xfId="0" applyNumberFormat="1" applyFont="1" applyFill="1" applyBorder="1" applyAlignment="1">
      <alignment horizontal="center" vertical="center" wrapText="1"/>
    </xf>
    <xf numFmtId="0" fontId="2" fillId="10" borderId="33" xfId="0" applyNumberFormat="1" applyFont="1" applyFill="1" applyBorder="1" applyAlignment="1">
      <alignment horizontal="center" vertical="center" wrapText="1"/>
    </xf>
    <xf numFmtId="0" fontId="2" fillId="10" borderId="34" xfId="0" applyNumberFormat="1" applyFont="1" applyFill="1" applyBorder="1" applyAlignment="1">
      <alignment horizontal="center" vertical="center" wrapText="1"/>
    </xf>
    <xf numFmtId="0" fontId="2" fillId="10" borderId="35" xfId="0" applyNumberFormat="1" applyFont="1" applyFill="1" applyBorder="1" applyAlignment="1">
      <alignment horizontal="center" vertical="center" wrapText="1"/>
    </xf>
    <xf numFmtId="0" fontId="2" fillId="10" borderId="0" xfId="0" applyNumberFormat="1" applyFont="1" applyFill="1" applyBorder="1" applyAlignment="1">
      <alignment horizontal="center" vertical="center" wrapText="1"/>
    </xf>
    <xf numFmtId="0" fontId="2" fillId="10" borderId="36" xfId="0" applyNumberFormat="1" applyFont="1" applyFill="1" applyBorder="1" applyAlignment="1">
      <alignment horizontal="center" vertical="center" wrapText="1"/>
    </xf>
    <xf numFmtId="0" fontId="2" fillId="10" borderId="37" xfId="0" applyNumberFormat="1" applyFont="1" applyFill="1" applyBorder="1" applyAlignment="1">
      <alignment horizontal="center" vertical="center" wrapText="1"/>
    </xf>
    <xf numFmtId="0" fontId="2" fillId="10" borderId="38" xfId="0" applyNumberFormat="1" applyFont="1" applyFill="1" applyBorder="1" applyAlignment="1">
      <alignment horizontal="center" vertical="center" wrapText="1"/>
    </xf>
    <xf numFmtId="0" fontId="2" fillId="10" borderId="3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distributed"/>
    </xf>
    <xf numFmtId="0" fontId="48" fillId="0" borderId="0" xfId="0" applyFont="1" applyFill="1" applyBorder="1" applyAlignment="1" applyProtection="1">
      <alignment horizontal="center" vertical="distributed"/>
    </xf>
    <xf numFmtId="0" fontId="48" fillId="0" borderId="0" xfId="0" applyFont="1" applyFill="1" applyBorder="1" applyAlignment="1" applyProtection="1">
      <alignment vertical="distributed"/>
    </xf>
    <xf numFmtId="0" fontId="36" fillId="0" borderId="0" xfId="0" applyFont="1" applyFill="1" applyBorder="1" applyAlignment="1" applyProtection="1">
      <alignment horizontal="center" vertical="distributed" wrapText="1"/>
    </xf>
    <xf numFmtId="0" fontId="0" fillId="0" borderId="0" xfId="0" applyNumberFormat="1" applyFont="1" applyFill="1" applyAlignment="1">
      <alignment horizontal="center"/>
    </xf>
    <xf numFmtId="0" fontId="18" fillId="13" borderId="42" xfId="0" applyNumberFormat="1" applyFont="1" applyFill="1" applyBorder="1" applyAlignment="1">
      <alignment horizontal="center" wrapText="1"/>
    </xf>
    <xf numFmtId="0" fontId="18" fillId="13" borderId="43" xfId="0" applyNumberFormat="1" applyFont="1" applyFill="1" applyBorder="1" applyAlignment="1">
      <alignment horizontal="center" wrapText="1"/>
    </xf>
    <xf numFmtId="0" fontId="18" fillId="13" borderId="44" xfId="0" applyNumberFormat="1" applyFont="1" applyFill="1" applyBorder="1" applyAlignment="1">
      <alignment horizontal="center" wrapText="1"/>
    </xf>
    <xf numFmtId="0" fontId="2" fillId="10" borderId="41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2" fillId="8" borderId="41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46" fillId="13" borderId="40" xfId="0" applyFont="1" applyFill="1" applyBorder="1" applyAlignment="1" applyProtection="1">
      <alignment horizontal="center" vertical="distributed"/>
    </xf>
    <xf numFmtId="0" fontId="46" fillId="13" borderId="41" xfId="0" applyFont="1" applyFill="1" applyBorder="1" applyAlignment="1" applyProtection="1">
      <alignment horizontal="center" vertical="distributed"/>
    </xf>
    <xf numFmtId="0" fontId="46" fillId="13" borderId="50" xfId="0" applyFont="1" applyFill="1" applyBorder="1" applyAlignment="1" applyProtection="1">
      <alignment horizontal="center" vertical="distributed"/>
    </xf>
    <xf numFmtId="0" fontId="46" fillId="13" borderId="51" xfId="0" applyFont="1" applyFill="1" applyBorder="1" applyAlignment="1" applyProtection="1">
      <alignment horizontal="center" vertical="distributed"/>
    </xf>
    <xf numFmtId="0" fontId="46" fillId="13" borderId="17" xfId="0" applyFont="1" applyFill="1" applyBorder="1" applyAlignment="1" applyProtection="1">
      <alignment horizontal="center" vertical="distributed"/>
    </xf>
    <xf numFmtId="0" fontId="46" fillId="13" borderId="52" xfId="0" applyFont="1" applyFill="1" applyBorder="1" applyAlignment="1" applyProtection="1">
      <alignment horizontal="center" vertical="distributed"/>
    </xf>
    <xf numFmtId="0" fontId="2" fillId="7" borderId="53" xfId="0" applyNumberFormat="1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 wrapText="1"/>
    </xf>
    <xf numFmtId="0" fontId="2" fillId="9" borderId="40" xfId="0" applyNumberFormat="1" applyFont="1" applyFill="1" applyBorder="1" applyAlignment="1">
      <alignment horizontal="center" vertical="center" wrapText="1"/>
    </xf>
    <xf numFmtId="0" fontId="2" fillId="9" borderId="50" xfId="0" applyNumberFormat="1" applyFont="1" applyFill="1" applyBorder="1" applyAlignment="1">
      <alignment horizontal="center" vertical="center" wrapText="1"/>
    </xf>
    <xf numFmtId="0" fontId="2" fillId="9" borderId="14" xfId="0" applyNumberFormat="1" applyFont="1" applyFill="1" applyBorder="1" applyAlignment="1">
      <alignment horizontal="center" vertical="center" wrapText="1"/>
    </xf>
    <xf numFmtId="0" fontId="2" fillId="9" borderId="15" xfId="0" applyNumberFormat="1" applyFont="1" applyFill="1" applyBorder="1" applyAlignment="1">
      <alignment horizontal="center" vertical="center" wrapText="1"/>
    </xf>
    <xf numFmtId="0" fontId="2" fillId="10" borderId="54" xfId="0" applyNumberFormat="1" applyFont="1" applyFill="1" applyBorder="1" applyAlignment="1">
      <alignment horizontal="center" vertical="center" wrapText="1"/>
    </xf>
    <xf numFmtId="0" fontId="2" fillId="10" borderId="53" xfId="0" applyNumberFormat="1" applyFont="1" applyFill="1" applyBorder="1" applyAlignment="1">
      <alignment horizontal="center" vertical="center" wrapText="1"/>
    </xf>
    <xf numFmtId="0" fontId="2" fillId="10" borderId="24" xfId="0" applyNumberFormat="1" applyFont="1" applyFill="1" applyBorder="1" applyAlignment="1">
      <alignment horizontal="center" vertical="center" wrapText="1"/>
    </xf>
    <xf numFmtId="0" fontId="2" fillId="10" borderId="16" xfId="0" applyNumberFormat="1" applyFont="1" applyFill="1" applyBorder="1" applyAlignment="1">
      <alignment horizontal="center" vertical="center" wrapText="1"/>
    </xf>
    <xf numFmtId="0" fontId="2" fillId="8" borderId="40" xfId="0" applyNumberFormat="1" applyFont="1" applyFill="1" applyBorder="1" applyAlignment="1">
      <alignment horizontal="center" vertical="center" wrapText="1"/>
    </xf>
    <xf numFmtId="0" fontId="2" fillId="8" borderId="50" xfId="0" applyNumberFormat="1" applyFont="1" applyFill="1" applyBorder="1" applyAlignment="1">
      <alignment horizontal="center" vertical="center" wrapText="1"/>
    </xf>
    <xf numFmtId="0" fontId="2" fillId="8" borderId="14" xfId="0" applyNumberFormat="1" applyFont="1" applyFill="1" applyBorder="1" applyAlignment="1">
      <alignment horizontal="center" vertical="center" wrapText="1"/>
    </xf>
    <xf numFmtId="0" fontId="2" fillId="8" borderId="1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center" vertical="distributed" wrapText="1"/>
    </xf>
    <xf numFmtId="0" fontId="29" fillId="11" borderId="3" xfId="0" applyFont="1" applyFill="1" applyBorder="1" applyAlignment="1">
      <alignment horizontal="center" vertical="distributed" wrapText="1"/>
    </xf>
    <xf numFmtId="0" fontId="29" fillId="11" borderId="15" xfId="0" applyFont="1" applyFill="1" applyBorder="1" applyAlignment="1">
      <alignment horizontal="center" vertical="distributed" wrapText="1"/>
    </xf>
    <xf numFmtId="0" fontId="29" fillId="11" borderId="29" xfId="0" applyFont="1" applyFill="1" applyBorder="1" applyAlignment="1">
      <alignment horizontal="center" vertical="distributed" wrapText="1"/>
    </xf>
    <xf numFmtId="0" fontId="29" fillId="11" borderId="55" xfId="0" applyFont="1" applyFill="1" applyBorder="1" applyAlignment="1">
      <alignment horizontal="center" vertical="distributed" wrapText="1"/>
    </xf>
    <xf numFmtId="0" fontId="29" fillId="11" borderId="18" xfId="0" applyFont="1" applyFill="1" applyBorder="1" applyAlignment="1">
      <alignment horizontal="center" vertical="distributed" wrapText="1"/>
    </xf>
    <xf numFmtId="0" fontId="21" fillId="11" borderId="0" xfId="0" applyFont="1" applyFill="1" applyBorder="1" applyAlignment="1">
      <alignment horizontal="center" vertical="distributed" wrapText="1"/>
    </xf>
    <xf numFmtId="0" fontId="56" fillId="0" borderId="12" xfId="0" applyNumberFormat="1" applyFont="1" applyFill="1" applyBorder="1" applyAlignment="1">
      <alignment horizontal="center" vertical="distributed"/>
    </xf>
    <xf numFmtId="0" fontId="56" fillId="0" borderId="30" xfId="0" applyNumberFormat="1" applyFont="1" applyFill="1" applyBorder="1" applyAlignment="1">
      <alignment horizontal="center" vertical="distributed"/>
    </xf>
    <xf numFmtId="0" fontId="56" fillId="0" borderId="31" xfId="0" applyNumberFormat="1" applyFont="1" applyFill="1" applyBorder="1" applyAlignment="1">
      <alignment horizontal="center" vertical="distributed"/>
    </xf>
    <xf numFmtId="0" fontId="27" fillId="11" borderId="24" xfId="0" applyFont="1" applyFill="1" applyBorder="1" applyAlignment="1">
      <alignment horizontal="center" vertical="distributed" wrapText="1"/>
    </xf>
    <xf numFmtId="0" fontId="27" fillId="11" borderId="3" xfId="0" applyFont="1" applyFill="1" applyBorder="1" applyAlignment="1">
      <alignment horizontal="center" vertical="distributed" wrapText="1"/>
    </xf>
    <xf numFmtId="0" fontId="27" fillId="11" borderId="16" xfId="0" applyFont="1" applyFill="1" applyBorder="1" applyAlignment="1">
      <alignment horizontal="center" vertical="distributed" wrapText="1"/>
    </xf>
    <xf numFmtId="0" fontId="27" fillId="11" borderId="25" xfId="0" applyFont="1" applyFill="1" applyBorder="1" applyAlignment="1">
      <alignment horizontal="center" vertical="distributed" wrapText="1"/>
    </xf>
    <xf numFmtId="0" fontId="27" fillId="11" borderId="55" xfId="0" applyFont="1" applyFill="1" applyBorder="1" applyAlignment="1">
      <alignment horizontal="center" vertical="distributed" wrapText="1"/>
    </xf>
    <xf numFmtId="0" fontId="27" fillId="11" borderId="28" xfId="0" applyFont="1" applyFill="1" applyBorder="1" applyAlignment="1">
      <alignment horizontal="center" vertical="distributed" wrapText="1"/>
    </xf>
    <xf numFmtId="0" fontId="33" fillId="11" borderId="0" xfId="0" applyFont="1" applyFill="1" applyBorder="1" applyAlignment="1">
      <alignment horizontal="center" vertical="distributed" wrapText="1"/>
    </xf>
    <xf numFmtId="0" fontId="22" fillId="0" borderId="12" xfId="0" applyNumberFormat="1" applyFont="1" applyFill="1" applyBorder="1" applyAlignment="1">
      <alignment horizontal="center" vertical="distributed"/>
    </xf>
    <xf numFmtId="0" fontId="22" fillId="0" borderId="30" xfId="0" applyNumberFormat="1" applyFont="1" applyFill="1" applyBorder="1" applyAlignment="1">
      <alignment horizontal="center" vertical="distributed"/>
    </xf>
    <xf numFmtId="0" fontId="22" fillId="0" borderId="31" xfId="0" applyNumberFormat="1" applyFont="1" applyFill="1" applyBorder="1" applyAlignment="1">
      <alignment horizontal="center" vertical="distributed"/>
    </xf>
    <xf numFmtId="0" fontId="31" fillId="4" borderId="32" xfId="0" applyNumberFormat="1" applyFont="1" applyFill="1" applyBorder="1" applyAlignment="1">
      <alignment horizontal="center" vertical="distributed"/>
    </xf>
    <xf numFmtId="0" fontId="31" fillId="4" borderId="33" xfId="0" applyNumberFormat="1" applyFont="1" applyFill="1" applyBorder="1" applyAlignment="1">
      <alignment horizontal="center" vertical="distributed"/>
    </xf>
    <xf numFmtId="0" fontId="31" fillId="4" borderId="34" xfId="0" applyNumberFormat="1" applyFont="1" applyFill="1" applyBorder="1" applyAlignment="1">
      <alignment horizontal="center" vertical="distributed"/>
    </xf>
    <xf numFmtId="0" fontId="29" fillId="11" borderId="40" xfId="0" applyFont="1" applyFill="1" applyBorder="1" applyAlignment="1">
      <alignment horizontal="center" vertical="distributed" wrapText="1"/>
    </xf>
    <xf numFmtId="0" fontId="29" fillId="11" borderId="41" xfId="0" applyFont="1" applyFill="1" applyBorder="1" applyAlignment="1">
      <alignment horizontal="center" vertical="distributed" wrapText="1"/>
    </xf>
    <xf numFmtId="0" fontId="29" fillId="11" borderId="50" xfId="0" applyFont="1" applyFill="1" applyBorder="1" applyAlignment="1">
      <alignment horizontal="center" vertical="distributed" wrapText="1"/>
    </xf>
    <xf numFmtId="0" fontId="29" fillId="0" borderId="0" xfId="0" applyNumberFormat="1" applyFont="1" applyFill="1" applyBorder="1" applyAlignment="1">
      <alignment horizontal="center" vertical="distributed"/>
    </xf>
    <xf numFmtId="165" fontId="29" fillId="0" borderId="0" xfId="2" applyNumberFormat="1" applyFont="1" applyFill="1" applyBorder="1" applyAlignment="1">
      <alignment horizontal="center"/>
    </xf>
    <xf numFmtId="0" fontId="31" fillId="4" borderId="32" xfId="0" applyNumberFormat="1" applyFont="1" applyFill="1" applyBorder="1" applyAlignment="1">
      <alignment horizontal="center"/>
    </xf>
    <xf numFmtId="0" fontId="31" fillId="4" borderId="33" xfId="0" applyNumberFormat="1" applyFont="1" applyFill="1" applyBorder="1" applyAlignment="1">
      <alignment horizontal="center"/>
    </xf>
    <xf numFmtId="0" fontId="27" fillId="11" borderId="54" xfId="0" applyFont="1" applyFill="1" applyBorder="1" applyAlignment="1">
      <alignment horizontal="center" vertical="distributed" wrapText="1"/>
    </xf>
    <xf numFmtId="0" fontId="27" fillId="11" borderId="41" xfId="0" applyFont="1" applyFill="1" applyBorder="1" applyAlignment="1">
      <alignment horizontal="center" vertical="distributed" wrapText="1"/>
    </xf>
    <xf numFmtId="0" fontId="27" fillId="11" borderId="53" xfId="0" applyFont="1" applyFill="1" applyBorder="1" applyAlignment="1">
      <alignment horizontal="center" vertical="distributed" wrapText="1"/>
    </xf>
    <xf numFmtId="0" fontId="26" fillId="0" borderId="16" xfId="0" applyNumberFormat="1" applyFont="1" applyFill="1" applyBorder="1" applyAlignment="1">
      <alignment horizontal="left" vertical="distributed"/>
    </xf>
    <xf numFmtId="0" fontId="26" fillId="0" borderId="7" xfId="0" applyNumberFormat="1" applyFont="1" applyFill="1" applyBorder="1" applyAlignment="1">
      <alignment horizontal="left" vertical="distributed"/>
    </xf>
    <xf numFmtId="0" fontId="26" fillId="0" borderId="24" xfId="0" applyNumberFormat="1" applyFont="1" applyFill="1" applyBorder="1" applyAlignment="1">
      <alignment horizontal="left" vertical="distributed"/>
    </xf>
    <xf numFmtId="0" fontId="26" fillId="0" borderId="16" xfId="0" applyNumberFormat="1" applyFont="1" applyFill="1" applyBorder="1" applyAlignment="1">
      <alignment horizontal="center" vertical="distributed"/>
    </xf>
    <xf numFmtId="0" fontId="26" fillId="0" borderId="24" xfId="0" applyNumberFormat="1" applyFont="1" applyFill="1" applyBorder="1" applyAlignment="1">
      <alignment horizontal="center" vertical="distributed"/>
    </xf>
    <xf numFmtId="0" fontId="51" fillId="0" borderId="40" xfId="0" applyFont="1" applyBorder="1" applyAlignment="1" applyProtection="1">
      <alignment horizontal="left" vertical="distributed"/>
    </xf>
    <xf numFmtId="0" fontId="52" fillId="0" borderId="53" xfId="0" applyFont="1" applyBorder="1" applyAlignment="1" applyProtection="1">
      <alignment horizontal="left" vertical="distributed"/>
    </xf>
    <xf numFmtId="0" fontId="51" fillId="0" borderId="14" xfId="0" applyFont="1" applyBorder="1" applyAlignment="1" applyProtection="1">
      <alignment horizontal="left" vertical="distributed"/>
    </xf>
    <xf numFmtId="0" fontId="52" fillId="0" borderId="16" xfId="0" applyFont="1" applyBorder="1" applyAlignment="1" applyProtection="1">
      <alignment horizontal="left" vertical="distributed"/>
    </xf>
    <xf numFmtId="0" fontId="51" fillId="0" borderId="29" xfId="0" applyFont="1" applyBorder="1" applyAlignment="1" applyProtection="1">
      <alignment horizontal="left" vertical="distributed"/>
    </xf>
    <xf numFmtId="0" fontId="52" fillId="0" borderId="28" xfId="0" applyFont="1" applyBorder="1" applyAlignment="1" applyProtection="1">
      <alignment horizontal="left" vertical="distributed"/>
    </xf>
    <xf numFmtId="0" fontId="22" fillId="0" borderId="0" xfId="0" applyNumberFormat="1" applyFont="1" applyFill="1" applyAlignment="1">
      <alignment horizontal="center" vertical="distributed"/>
    </xf>
    <xf numFmtId="0" fontId="24" fillId="0" borderId="3" xfId="0" applyFont="1" applyFill="1" applyBorder="1" applyAlignment="1">
      <alignment horizontal="center" vertical="justify"/>
    </xf>
    <xf numFmtId="0" fontId="25" fillId="13" borderId="32" xfId="0" applyFont="1" applyFill="1" applyBorder="1" applyAlignment="1">
      <alignment horizontal="center" vertical="distributed"/>
    </xf>
    <xf numFmtId="0" fontId="25" fillId="13" borderId="33" xfId="0" applyFont="1" applyFill="1" applyBorder="1" applyAlignment="1">
      <alignment horizontal="center" vertical="distributed"/>
    </xf>
    <xf numFmtId="0" fontId="25" fillId="13" borderId="34" xfId="0" applyFont="1" applyFill="1" applyBorder="1" applyAlignment="1">
      <alignment horizontal="center" vertical="distributed"/>
    </xf>
    <xf numFmtId="0" fontId="25" fillId="13" borderId="37" xfId="0" applyFont="1" applyFill="1" applyBorder="1" applyAlignment="1">
      <alignment horizontal="center" vertical="distributed"/>
    </xf>
    <xf numFmtId="0" fontId="25" fillId="13" borderId="38" xfId="0" applyFont="1" applyFill="1" applyBorder="1" applyAlignment="1">
      <alignment horizontal="center" vertical="distributed"/>
    </xf>
    <xf numFmtId="0" fontId="25" fillId="13" borderId="39" xfId="0" applyFont="1" applyFill="1" applyBorder="1" applyAlignment="1">
      <alignment horizontal="center" vertical="distributed"/>
    </xf>
    <xf numFmtId="0" fontId="27" fillId="0" borderId="3" xfId="0" applyNumberFormat="1" applyFont="1" applyFill="1" applyBorder="1" applyAlignment="1" applyProtection="1">
      <alignment horizontal="center" vertical="distributed"/>
      <protection locked="0"/>
    </xf>
    <xf numFmtId="0" fontId="26" fillId="0" borderId="16" xfId="0" applyNumberFormat="1" applyFont="1" applyFill="1" applyBorder="1" applyAlignment="1" applyProtection="1">
      <alignment horizontal="center" vertical="distributed"/>
      <protection locked="0"/>
    </xf>
    <xf numFmtId="0" fontId="26" fillId="0" borderId="7" xfId="0" applyNumberFormat="1" applyFont="1" applyFill="1" applyBorder="1" applyAlignment="1" applyProtection="1">
      <alignment horizontal="center" vertical="distributed"/>
      <protection locked="0"/>
    </xf>
    <xf numFmtId="0" fontId="26" fillId="0" borderId="24" xfId="0" applyNumberFormat="1" applyFont="1" applyFill="1" applyBorder="1" applyAlignment="1" applyProtection="1">
      <alignment horizontal="center" vertical="distributed"/>
      <protection locked="0"/>
    </xf>
    <xf numFmtId="0" fontId="29" fillId="7" borderId="40" xfId="0" applyFont="1" applyFill="1" applyBorder="1" applyAlignment="1">
      <alignment horizontal="center" vertical="center" wrapText="1"/>
    </xf>
    <xf numFmtId="0" fontId="29" fillId="7" borderId="53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29" fillId="9" borderId="40" xfId="0" applyFont="1" applyFill="1" applyBorder="1" applyAlignment="1">
      <alignment horizontal="center" vertical="center" wrapText="1"/>
    </xf>
    <xf numFmtId="0" fontId="29" fillId="9" borderId="50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29" fillId="10" borderId="54" xfId="0" applyFont="1" applyFill="1" applyBorder="1" applyAlignment="1">
      <alignment horizontal="center" vertical="center" wrapText="1"/>
    </xf>
    <xf numFmtId="0" fontId="29" fillId="10" borderId="53" xfId="0" applyFont="1" applyFill="1" applyBorder="1" applyAlignment="1">
      <alignment horizontal="center" vertical="center" wrapText="1"/>
    </xf>
    <xf numFmtId="0" fontId="29" fillId="10" borderId="24" xfId="0" applyFont="1" applyFill="1" applyBorder="1" applyAlignment="1">
      <alignment horizontal="center" vertical="center" wrapText="1"/>
    </xf>
    <xf numFmtId="0" fontId="29" fillId="10" borderId="16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29" fillId="8" borderId="50" xfId="0" applyFont="1" applyFill="1" applyBorder="1" applyAlignment="1">
      <alignment horizontal="center" vertical="center" wrapText="1"/>
    </xf>
    <xf numFmtId="0" fontId="29" fillId="8" borderId="14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6" fontId="27" fillId="0" borderId="16" xfId="0" applyNumberFormat="1" applyFont="1" applyFill="1" applyBorder="1" applyAlignment="1" applyProtection="1">
      <alignment horizontal="center" vertical="distributed"/>
      <protection locked="0"/>
    </xf>
    <xf numFmtId="0" fontId="27" fillId="0" borderId="7" xfId="0" applyNumberFormat="1" applyFont="1" applyFill="1" applyBorder="1" applyAlignment="1" applyProtection="1">
      <alignment horizontal="center" vertical="distributed"/>
      <protection locked="0"/>
    </xf>
    <xf numFmtId="0" fontId="27" fillId="0" borderId="24" xfId="0" applyNumberFormat="1" applyFont="1" applyFill="1" applyBorder="1" applyAlignment="1" applyProtection="1">
      <alignment horizontal="center" vertical="distributed"/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143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2° básico A, 2015</a:t>
            </a:r>
            <a:endParaRPr lang="es-CL"/>
          </a:p>
        </c:rich>
      </c:tx>
      <c:layout>
        <c:manualLayout>
          <c:xMode val="edge"/>
          <c:yMode val="edge"/>
          <c:x val="0.32405905511811023"/>
          <c:y val="3.1531895469588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15950572942665"/>
          <c:w val="0.79215047268692251"/>
          <c:h val="0.62978619051199891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A'!$F$100:$AR$100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48192"/>
        <c:axId val="113638720"/>
      </c:barChart>
      <c:catAx>
        <c:axId val="20224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212314085739281"/>
              <c:y val="0.917088440031952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63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387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2664260717410324E-2"/>
              <c:y val="0.43887755334930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4819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7561242344707"/>
          <c:y val="0.50254661645555176"/>
          <c:w val="0.10220341207349082"/>
          <c:h val="5.057468903343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2° básico B, 2015</a:t>
            </a:r>
            <a:endParaRPr lang="es-CL"/>
          </a:p>
        </c:rich>
      </c:tx>
      <c:layout>
        <c:manualLayout>
          <c:xMode val="edge"/>
          <c:yMode val="edge"/>
          <c:x val="0.32405909198915173"/>
          <c:y val="3.1531895469588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15950572942665"/>
          <c:w val="0.79215047268692251"/>
          <c:h val="0.62978619051199891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B'!$F$100:$AR$100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15328"/>
        <c:axId val="155911872"/>
      </c:barChart>
      <c:catAx>
        <c:axId val="13251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212311650429755"/>
              <c:y val="0.917088440031952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9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118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2664301457635174E-2"/>
              <c:y val="0.43887755334930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51532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75614312518947"/>
          <c:y val="0.50254661645555176"/>
          <c:w val="0.10220335881531983"/>
          <c:h val="5.057468903343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Diagnóstico de Matemática 2º básico B, 2015</a:t>
            </a:r>
          </a:p>
        </c:rich>
      </c:tx>
      <c:layout>
        <c:manualLayout>
          <c:xMode val="edge"/>
          <c:yMode val="edge"/>
          <c:x val="0.33882575881334337"/>
          <c:y val="4.538270032422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246080958439326"/>
          <c:w val="0.77164212248761177"/>
          <c:h val="0.6136279734433375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B'!$F$98:$AS$98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17376"/>
        <c:axId val="155913024"/>
      </c:barChart>
      <c:catAx>
        <c:axId val="1325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277392971106827"/>
              <c:y val="0.9088744789254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91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1302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0860260724670827E-2"/>
              <c:y val="0.4323062374556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51737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71351869398062"/>
          <c:y val="0.50966323143430603"/>
          <c:w val="0.1000001089075484"/>
          <c:h val="5.7970897020225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Matemática 2º básico B, año 2015</a:t>
            </a:r>
            <a:endParaRPr lang="es-CL"/>
          </a:p>
        </c:rich>
      </c:tx>
      <c:layout>
        <c:manualLayout>
          <c:xMode val="edge"/>
          <c:yMode val="edge"/>
          <c:x val="0.11917692844175411"/>
          <c:y val="1.07816711590296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'2º básico B'!$BL$76:$BN$76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B'!$BL$77:$BN$77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'2º básico B'!$BL$76:$BN$76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B'!$BL$78:$BN$78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'2º básico B'!$BL$76:$BN$76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B'!$BL$79:$BN$79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0"/>
                  <c:y val="-5.265190907740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56243558560415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429529014023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B'!$BL$76:$BN$76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B'!$BL$81:$BN$81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373952"/>
        <c:axId val="155915328"/>
      </c:barChart>
      <c:catAx>
        <c:axId val="13337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5915328"/>
        <c:crosses val="autoZero"/>
        <c:auto val="1"/>
        <c:lblAlgn val="ctr"/>
        <c:lblOffset val="100"/>
        <c:noMultiLvlLbl val="0"/>
      </c:catAx>
      <c:valAx>
        <c:axId val="1559153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3739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2º básico B, 2015</a:t>
            </a:r>
            <a:endParaRPr lang="es-CL"/>
          </a:p>
        </c:rich>
      </c:tx>
      <c:layout>
        <c:manualLayout>
          <c:xMode val="edge"/>
          <c:yMode val="edge"/>
          <c:x val="0.34551541994750656"/>
          <c:y val="2.264692222114211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B'!$CI$85:$CI$89</c:f>
              <c:strCache>
                <c:ptCount val="5"/>
                <c:pt idx="0">
                  <c:v>1) Números y operaciones</c:v>
                </c:pt>
                <c:pt idx="1">
                  <c:v>2) Patrones y álgebra</c:v>
                </c:pt>
                <c:pt idx="2">
                  <c:v>3) Geometría</c:v>
                </c:pt>
                <c:pt idx="3">
                  <c:v>4) Medición</c:v>
                </c:pt>
                <c:pt idx="4">
                  <c:v>5) Datos y probabilidades</c:v>
                </c:pt>
              </c:strCache>
            </c:strRef>
          </c:cat>
          <c:val>
            <c:numRef>
              <c:f>'2º básico B'!$F$102:$N$102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75488"/>
        <c:axId val="155917632"/>
      </c:barChart>
      <c:catAx>
        <c:axId val="1333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5917632"/>
        <c:crosses val="autoZero"/>
        <c:auto val="1"/>
        <c:lblAlgn val="ctr"/>
        <c:lblOffset val="100"/>
        <c:noMultiLvlLbl val="0"/>
      </c:catAx>
      <c:valAx>
        <c:axId val="15591763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8.4578958880139991E-3"/>
              <c:y val="0.4172305930894440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37548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3702012248468947"/>
          <c:y val="0.54470799174794515"/>
          <c:w val="5.6995625546806705E-2"/>
          <c:h val="5.9496451832409813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"Números y operaciones"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B'!$BA$38:$BA$41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5869662629"/>
          <c:y val="0.3261929646181615"/>
          <c:w val="0.37252544651430763"/>
          <c:h val="0.6625803756512418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2ºB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"Patrones y Álgebra"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B'!$BC$38:$BC$41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1689334284"/>
          <c:y val="0.3261929569982"/>
          <c:w val="0.37252582063605688"/>
          <c:h val="0.6625794736383028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2ºB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"Geometría"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B'!$BE$38:$BE$41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31926578481"/>
          <c:y val="0.3261929646181615"/>
          <c:w val="0.37252566201502035"/>
          <c:h val="0.6625794298235242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"Medición"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2212040562058114E-2"/>
                  <c:y val="-3.5714352910187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726617484736736"/>
                  <c:y val="2.74900046096388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5772279974903146E-2"/>
                  <c:y val="2.74900046096388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B'!$BG$38:$BG$41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8464921614"/>
          <c:y val="0.3261929646181615"/>
          <c:w val="0.37252571469106899"/>
          <c:h val="0.6625794298235242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"Datos y probabilidades"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B'!$BI$38:$BI$41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6752647292"/>
          <c:y val="0.3261929569982"/>
          <c:w val="0.3725260204543398"/>
          <c:h val="0.6625794736383028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2° básico C, 2015</a:t>
            </a:r>
            <a:endParaRPr lang="es-CL"/>
          </a:p>
        </c:rich>
      </c:tx>
      <c:layout>
        <c:manualLayout>
          <c:xMode val="edge"/>
          <c:yMode val="edge"/>
          <c:x val="0.32405909198915173"/>
          <c:y val="3.1531895469588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15950572942665"/>
          <c:w val="0.79215047268692251"/>
          <c:h val="0.62978619051199891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C'!$F$100:$AR$100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24128"/>
        <c:axId val="133571136"/>
      </c:barChart>
      <c:catAx>
        <c:axId val="14302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212311650429755"/>
              <c:y val="0.917088440031952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7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711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2664301457635174E-2"/>
              <c:y val="0.43887755334930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02412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75614312518947"/>
          <c:y val="0.50254661645555176"/>
          <c:w val="0.10220335881531983"/>
          <c:h val="5.057468903343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Diagnóstico de Matemática 2º básico A, 2015</a:t>
            </a:r>
          </a:p>
        </c:rich>
      </c:tx>
      <c:layout>
        <c:manualLayout>
          <c:xMode val="edge"/>
          <c:yMode val="edge"/>
          <c:x val="0.33882575881334337"/>
          <c:y val="4.538270032422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246080958439326"/>
          <c:w val="0.77164212248761177"/>
          <c:h val="0.6136279734433375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A'!$F$98:$AS$98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02976"/>
        <c:axId val="203350592"/>
      </c:barChart>
      <c:catAx>
        <c:axId val="14470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277392971106827"/>
              <c:y val="0.9088744789254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50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0860260724670827E-2"/>
              <c:y val="0.4323062374556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70297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71351869398062"/>
          <c:y val="0.50966323143430603"/>
          <c:w val="0.1000001089075484"/>
          <c:h val="5.7970897020225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Diagnóstico de Matemática 2º básico C, 2015</a:t>
            </a:r>
          </a:p>
        </c:rich>
      </c:tx>
      <c:layout>
        <c:manualLayout>
          <c:xMode val="edge"/>
          <c:yMode val="edge"/>
          <c:x val="0.33882575881334337"/>
          <c:y val="4.538270032422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246080958439326"/>
          <c:w val="0.77164212248761177"/>
          <c:h val="0.6136279734433375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C'!$F$98:$AS$98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24640"/>
        <c:axId val="133572288"/>
      </c:barChart>
      <c:catAx>
        <c:axId val="14302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277392971106827"/>
              <c:y val="0.9088744789254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7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722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0860260724670827E-2"/>
              <c:y val="0.4323062374556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02464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71351869398062"/>
          <c:y val="0.50966323143430603"/>
          <c:w val="0.1000001089075484"/>
          <c:h val="5.7970897020225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Matemática 2º básico C, año 2015</a:t>
            </a:r>
            <a:endParaRPr lang="es-CL"/>
          </a:p>
        </c:rich>
      </c:tx>
      <c:layout>
        <c:manualLayout>
          <c:xMode val="edge"/>
          <c:yMode val="edge"/>
          <c:x val="0.11917692844175411"/>
          <c:y val="1.07816711590296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'2º básico C'!$BL$76:$BN$76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C'!$BL$77:$BN$77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'2º básico C'!$BL$76:$BN$76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C'!$BL$78:$BN$78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'2º básico C'!$BL$76:$BN$76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C'!$BL$79:$BN$79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0"/>
                  <c:y val="-5.265190907740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485637212015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429529014023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C'!$BL$76:$BN$76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C'!$BL$81:$BN$81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025664"/>
        <c:axId val="133574592"/>
      </c:barChart>
      <c:catAx>
        <c:axId val="1430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574592"/>
        <c:crosses val="autoZero"/>
        <c:auto val="1"/>
        <c:lblAlgn val="ctr"/>
        <c:lblOffset val="100"/>
        <c:noMultiLvlLbl val="0"/>
      </c:catAx>
      <c:valAx>
        <c:axId val="1335745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0256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2º básico C, 2015</a:t>
            </a:r>
            <a:endParaRPr lang="es-CL"/>
          </a:p>
        </c:rich>
      </c:tx>
      <c:layout>
        <c:manualLayout>
          <c:xMode val="edge"/>
          <c:yMode val="edge"/>
          <c:x val="0.34551541994750656"/>
          <c:y val="2.264692222114211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C'!$CI$85:$CI$89</c:f>
              <c:strCache>
                <c:ptCount val="5"/>
                <c:pt idx="0">
                  <c:v>1) Números y operaciones</c:v>
                </c:pt>
                <c:pt idx="1">
                  <c:v>2) Patrones y álgebra</c:v>
                </c:pt>
                <c:pt idx="2">
                  <c:v>3) Geometría</c:v>
                </c:pt>
                <c:pt idx="3">
                  <c:v>4) Medición</c:v>
                </c:pt>
                <c:pt idx="4">
                  <c:v>5) Datos y probabilidades</c:v>
                </c:pt>
              </c:strCache>
            </c:strRef>
          </c:cat>
          <c:val>
            <c:numRef>
              <c:f>'2º básico C'!$F$102:$N$102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26688"/>
        <c:axId val="133576896"/>
      </c:barChart>
      <c:catAx>
        <c:axId val="1430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576896"/>
        <c:crosses val="autoZero"/>
        <c:auto val="1"/>
        <c:lblAlgn val="ctr"/>
        <c:lblOffset val="100"/>
        <c:noMultiLvlLbl val="0"/>
      </c:catAx>
      <c:valAx>
        <c:axId val="13357689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8.4578958880139991E-3"/>
              <c:y val="0.4172305930894440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02668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3702012248468947"/>
          <c:y val="0.54470799174794515"/>
          <c:w val="5.6995625546806705E-2"/>
          <c:h val="5.9496451832409813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"Números y operaciones"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C'!$BA$38:$BA$41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5081768623"/>
          <c:y val="0.3261929646181615"/>
          <c:w val="0.37252541893801738"/>
          <c:h val="0.6625803756512418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"Patrones y Álgebra"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C'!$BC$38:$BC$41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1689334284"/>
          <c:y val="0.3261929569982"/>
          <c:w val="0.37252582063605688"/>
          <c:h val="0.6625794736383028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"Geometría"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C'!$BE$38:$BE$41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31926578481"/>
          <c:y val="0.3261929646181615"/>
          <c:w val="0.37252566201502035"/>
          <c:h val="0.6625794298235242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"Medición"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2212040562058114E-2"/>
                  <c:y val="-3.5714352910187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726617484736736"/>
                  <c:y val="2.74900046096388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5772279974903146E-2"/>
                  <c:y val="2.74900046096388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C'!$BG$38:$BG$41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8464921614"/>
          <c:y val="0.3261929646181615"/>
          <c:w val="0.37252571469106899"/>
          <c:h val="0.6625794298235242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"Datos y probabilidades"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C'!$BI$38:$BI$41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6752647292"/>
          <c:y val="0.3261929646181615"/>
          <c:w val="0.3725260204543398"/>
          <c:h val="0.6625794298235242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INDICADORES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MATEMATICA, 2dos.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443082218110753E-2"/>
          <c:y val="0.15952829800853902"/>
          <c:w val="0.81072888099643237"/>
          <c:h val="0.7228109975821404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GLOBAL'!$K$18:$K$37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62976"/>
        <c:axId val="133665280"/>
      </c:barChart>
      <c:catAx>
        <c:axId val="15526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s-CL" sz="1300"/>
                  <a:t>Nº de INDICADORES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33665280"/>
        <c:crosses val="autoZero"/>
        <c:auto val="1"/>
        <c:lblAlgn val="ctr"/>
        <c:lblOffset val="100"/>
        <c:noMultiLvlLbl val="0"/>
      </c:catAx>
      <c:valAx>
        <c:axId val="1336652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55262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EJES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MATEMATICA, 2dos.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443082218110753E-2"/>
          <c:y val="0.15952829800853902"/>
          <c:w val="0.81072888099643237"/>
          <c:h val="0.7228109975821404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GLOBAL'!$C$41:$J$45</c:f>
              <c:strCache>
                <c:ptCount val="5"/>
                <c:pt idx="0">
                  <c:v>1) Números y operaciones</c:v>
                </c:pt>
                <c:pt idx="1">
                  <c:v>2) Patrones y álgebra</c:v>
                </c:pt>
                <c:pt idx="2">
                  <c:v>3) Geometría</c:v>
                </c:pt>
                <c:pt idx="3">
                  <c:v>4) Medición</c:v>
                </c:pt>
                <c:pt idx="4">
                  <c:v>5) Datos y Probabilidades</c:v>
                </c:pt>
              </c:strCache>
            </c:strRef>
          </c:cat>
          <c:val>
            <c:numRef>
              <c:f>'INFORME GLOBAL'!$K$41:$K$45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65024"/>
        <c:axId val="135578176"/>
      </c:barChart>
      <c:catAx>
        <c:axId val="15526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135578176"/>
        <c:crosses val="autoZero"/>
        <c:auto val="1"/>
        <c:lblAlgn val="ctr"/>
        <c:lblOffset val="100"/>
        <c:noMultiLvlLbl val="0"/>
      </c:catAx>
      <c:valAx>
        <c:axId val="1355781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55265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Matemática 2º básico A, año 2015</a:t>
            </a:r>
            <a:endParaRPr lang="es-CL"/>
          </a:p>
        </c:rich>
      </c:tx>
      <c:layout>
        <c:manualLayout>
          <c:xMode val="edge"/>
          <c:yMode val="edge"/>
          <c:x val="0.11917692844175411"/>
          <c:y val="1.07816711590296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'2º básico A'!$BL$76:$BN$76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A'!$BL$77:$BN$77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'2º básico A'!$BL$76:$BN$76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A'!$BL$78:$BN$78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'2º básico A'!$BL$76:$BN$76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A'!$BL$79:$BN$79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0"/>
                  <c:y val="-5.265190907740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485637212015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429529014023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A'!$BL$76:$BN$76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A'!$BL$81:$BN$81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2250240"/>
        <c:axId val="203352896"/>
      </c:barChart>
      <c:catAx>
        <c:axId val="2022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352896"/>
        <c:crosses val="autoZero"/>
        <c:auto val="1"/>
        <c:lblAlgn val="ctr"/>
        <c:lblOffset val="100"/>
        <c:noMultiLvlLbl val="0"/>
      </c:catAx>
      <c:valAx>
        <c:axId val="2033528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2502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CURSO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MATEMATICA, 2dos.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GLOBAL'!$B$50:$B$52</c:f>
              <c:strCache>
                <c:ptCount val="3"/>
                <c:pt idx="0">
                  <c:v>2º Básico A</c:v>
                </c:pt>
                <c:pt idx="1">
                  <c:v>2º Básico B</c:v>
                </c:pt>
                <c:pt idx="2">
                  <c:v>2º Básico C</c:v>
                </c:pt>
              </c:strCache>
            </c:strRef>
          </c:cat>
          <c:val>
            <c:numRef>
              <c:f>'INFORME GLOBAL'!$C$50:$C$52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66560"/>
        <c:axId val="135579904"/>
      </c:barChart>
      <c:catAx>
        <c:axId val="155266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500"/>
            </a:pPr>
            <a:endParaRPr lang="es-ES"/>
          </a:p>
        </c:txPr>
        <c:crossAx val="135579904"/>
        <c:crosses val="autoZero"/>
        <c:auto val="1"/>
        <c:lblAlgn val="ctr"/>
        <c:lblOffset val="100"/>
        <c:noMultiLvlLbl val="0"/>
      </c:catAx>
      <c:valAx>
        <c:axId val="1355799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5526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800" b="0" i="0" baseline="0">
                <a:effectLst/>
              </a:rPr>
              <a:t>Porcentaje de estudiates según nivel de logro</a:t>
            </a:r>
            <a:endParaRPr lang="es-CL">
              <a:effectLst/>
            </a:endParaRPr>
          </a:p>
          <a:p>
            <a:pPr>
              <a:defRPr/>
            </a:pPr>
            <a:r>
              <a:rPr lang="es-CL" sz="1800" b="0" i="0" baseline="0">
                <a:effectLst/>
              </a:rPr>
              <a:t>Diagnóstico MATEMATICA, 2dos. básicos, año 2015</a:t>
            </a:r>
            <a:endParaRPr lang="es-CL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GLOBAL'!$AQ$58:$AS$58</c:f>
              <c:strCache>
                <c:ptCount val="3"/>
                <c:pt idx="0">
                  <c:v>Nº y % Als. Nvl. INICIAL (0 - 49%)</c:v>
                </c:pt>
                <c:pt idx="1">
                  <c:v>Nº y % Als. Nvl. INTERMEDIO           (50 - 79%)</c:v>
                </c:pt>
                <c:pt idx="2">
                  <c:v>Nº y Als. Nvl. AVANZADO           (80 - 100%)</c:v>
                </c:pt>
              </c:strCache>
            </c:strRef>
          </c:cat>
          <c:val>
            <c:numRef>
              <c:f>'INFORME GLOBAL'!$AQ$59:$AS$59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71678888605867"/>
          <c:y val="0.41536036124767922"/>
          <c:w val="0.32785910994857803"/>
          <c:h val="0.3895198007346731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PREGUNTAS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MATEMATICA, 2dos.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458495622421795E-2"/>
          <c:y val="0.15332767888136972"/>
          <c:w val="0.86335805071547611"/>
          <c:h val="0.7471097459729229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GLOBAL'!$AK$8:$AK$27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24832"/>
        <c:axId val="135582784"/>
      </c:barChart>
      <c:catAx>
        <c:axId val="15602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4401807020752843"/>
              <c:y val="0.96460458865587073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35582784"/>
        <c:crosses val="autoZero"/>
        <c:auto val="1"/>
        <c:lblAlgn val="ctr"/>
        <c:lblOffset val="100"/>
        <c:noMultiLvlLbl val="0"/>
      </c:catAx>
      <c:valAx>
        <c:axId val="1355827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560248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2dos.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"Números y Operaciones</a:t>
            </a:r>
            <a:r>
              <a:rPr lang="es-CL" sz="1400">
                <a:latin typeface="Arial" pitchFamily="34" charset="0"/>
                <a:cs typeface="Arial" pitchFamily="34" charset="0"/>
              </a:rPr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GLOBAL'!$BD$12:$BE$15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GLOBAL'!$BF$12:$BF$15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2dos.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"Patrones y Álgebra"</a:t>
            </a:r>
            <a:endParaRPr lang="es-CL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GLOBAL'!$BD$12:$BE$15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GLOBAL'!$BH$12:$BH$15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2dos.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"Geometría"</a:t>
            </a:r>
            <a:endParaRPr lang="es-CL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GLOBAL'!$BD$12:$BE$15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GLOBAL'!$BJ$12:$BJ$15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2dos.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"Medición"</a:t>
            </a:r>
            <a:endParaRPr lang="es-CL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GLOBAL'!$BD$12:$BE$15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GLOBAL'!$BL$12:$BL$15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2dos.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"Datos y Probabilidades"</a:t>
            </a:r>
            <a:endParaRPr lang="es-CL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GLOBAL'!$BD$12:$BE$15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GLOBAL'!$BN$12:$BN$15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2º básico A, 2015</a:t>
            </a:r>
            <a:endParaRPr lang="es-CL"/>
          </a:p>
        </c:rich>
      </c:tx>
      <c:layout>
        <c:manualLayout>
          <c:xMode val="edge"/>
          <c:yMode val="edge"/>
          <c:x val="0.34551541994750656"/>
          <c:y val="2.26469418595402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A'!$CI$85:$CI$89</c:f>
              <c:strCache>
                <c:ptCount val="5"/>
                <c:pt idx="0">
                  <c:v>1) Números y operaciones</c:v>
                </c:pt>
                <c:pt idx="1">
                  <c:v>2) Patrones y álgebra</c:v>
                </c:pt>
                <c:pt idx="2">
                  <c:v>3) Geometría</c:v>
                </c:pt>
                <c:pt idx="3">
                  <c:v>4) Medición</c:v>
                </c:pt>
                <c:pt idx="4">
                  <c:v>5) Datos y probabilidades</c:v>
                </c:pt>
              </c:strCache>
            </c:strRef>
          </c:cat>
          <c:val>
            <c:numRef>
              <c:f>'2º básico A'!$F$102:$N$102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51264"/>
        <c:axId val="203355200"/>
      </c:barChart>
      <c:catAx>
        <c:axId val="2022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355200"/>
        <c:crosses val="autoZero"/>
        <c:auto val="1"/>
        <c:lblAlgn val="ctr"/>
        <c:lblOffset val="100"/>
        <c:noMultiLvlLbl val="0"/>
      </c:catAx>
      <c:valAx>
        <c:axId val="20335520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8.4578958880139991E-3"/>
              <c:y val="0.4172305734510459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251264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3702012248468947"/>
          <c:y val="0.54470804785765414"/>
          <c:w val="5.6995625546806705E-2"/>
          <c:h val="5.9496426583040773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"Números y operaciones"</a:t>
            </a:r>
            <a:endParaRPr lang="es-C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A'!$BA$38:$BA$41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5869662629"/>
          <c:y val="0.3261929646181615"/>
          <c:w val="0.37252544651430763"/>
          <c:h val="0.6625803756512418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"Patrones y Álgebra"</a:t>
            </a:r>
            <a:endParaRPr lang="es-C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A'!$BC$38:$BC$41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1689334284"/>
          <c:y val="0.3261929569982"/>
          <c:w val="0.37252582063605688"/>
          <c:h val="0.6625794736383028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"Geometría"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A'!$BE$38:$BE$41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31926578481"/>
          <c:y val="0.3261929646181615"/>
          <c:w val="0.37252566201502035"/>
          <c:h val="0.6625794298235242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según niveles de desempeño en EJE "Medición"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2212040562058114E-2"/>
                  <c:y val="-3.5714352910187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726617484736736"/>
                  <c:y val="2.74900046096388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5772279974903146E-2"/>
                  <c:y val="2.74900046096388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A'!$BG$38:$BG$41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8464921614"/>
          <c:y val="0.3261929646181615"/>
          <c:w val="0.37252571469106899"/>
          <c:h val="0.6625794298235242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2ºA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"Datos y probabilidades"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A'!$AZ$38:$AZ$41</c:f>
              <c:strCache>
                <c:ptCount val="4"/>
                <c:pt idx="0">
                  <c:v>Bajo (B)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[76- 100%]</c:v>
                </c:pt>
              </c:strCache>
            </c:strRef>
          </c:cat>
          <c:val>
            <c:numRef>
              <c:f>'2º básico A'!$BI$38:$BI$41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6752647292"/>
          <c:y val="0.3261929569982"/>
          <c:w val="0.3725260204543398"/>
          <c:h val="0.6625794736383028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eg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2.xml"/><Relationship Id="rId7" Type="http://schemas.openxmlformats.org/officeDocument/2006/relationships/chart" Target="../charts/chart15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11" Type="http://schemas.openxmlformats.org/officeDocument/2006/relationships/image" Target="../media/image1.jpeg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image" Target="../media/image3.jpeg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1.xml"/><Relationship Id="rId7" Type="http://schemas.openxmlformats.org/officeDocument/2006/relationships/chart" Target="../charts/chart24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image" Target="../media/image3.jpeg"/><Relationship Id="rId9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504825</xdr:colOff>
      <xdr:row>37</xdr:row>
      <xdr:rowOff>19050</xdr:rowOff>
    </xdr:from>
    <xdr:to>
      <xdr:col>85</xdr:col>
      <xdr:colOff>142875</xdr:colOff>
      <xdr:row>60</xdr:row>
      <xdr:rowOff>142875</xdr:rowOff>
    </xdr:to>
    <xdr:graphicFrame macro="">
      <xdr:nvGraphicFramePr>
        <xdr:cNvPr id="421412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69</xdr:col>
      <xdr:colOff>485775</xdr:colOff>
      <xdr:row>14</xdr:row>
      <xdr:rowOff>85725</xdr:rowOff>
    </xdr:from>
    <xdr:to>
      <xdr:col>85</xdr:col>
      <xdr:colOff>161925</xdr:colOff>
      <xdr:row>36</xdr:row>
      <xdr:rowOff>238125</xdr:rowOff>
    </xdr:to>
    <xdr:graphicFrame macro="">
      <xdr:nvGraphicFramePr>
        <xdr:cNvPr id="421412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62</xdr:col>
      <xdr:colOff>238125</xdr:colOff>
      <xdr:row>50</xdr:row>
      <xdr:rowOff>142875</xdr:rowOff>
    </xdr:from>
    <xdr:to>
      <xdr:col>68</xdr:col>
      <xdr:colOff>742950</xdr:colOff>
      <xdr:row>72</xdr:row>
      <xdr:rowOff>114300</xdr:rowOff>
    </xdr:to>
    <xdr:graphicFrame macro="">
      <xdr:nvGraphicFramePr>
        <xdr:cNvPr id="421412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69</xdr:col>
      <xdr:colOff>504825</xdr:colOff>
      <xdr:row>62</xdr:row>
      <xdr:rowOff>95250</xdr:rowOff>
    </xdr:from>
    <xdr:to>
      <xdr:col>85</xdr:col>
      <xdr:colOff>142875</xdr:colOff>
      <xdr:row>89</xdr:row>
      <xdr:rowOff>123825</xdr:rowOff>
    </xdr:to>
    <xdr:graphicFrame macro="">
      <xdr:nvGraphicFramePr>
        <xdr:cNvPr id="421412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95250</xdr:colOff>
      <xdr:row>15</xdr:row>
      <xdr:rowOff>28575</xdr:rowOff>
    </xdr:from>
    <xdr:to>
      <xdr:col>50</xdr:col>
      <xdr:colOff>371475</xdr:colOff>
      <xdr:row>29</xdr:row>
      <xdr:rowOff>123825</xdr:rowOff>
    </xdr:to>
    <xdr:graphicFrame macro="">
      <xdr:nvGraphicFramePr>
        <xdr:cNvPr id="421412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457200</xdr:colOff>
      <xdr:row>15</xdr:row>
      <xdr:rowOff>38100</xdr:rowOff>
    </xdr:from>
    <xdr:to>
      <xdr:col>53</xdr:col>
      <xdr:colOff>361950</xdr:colOff>
      <xdr:row>29</xdr:row>
      <xdr:rowOff>114300</xdr:rowOff>
    </xdr:to>
    <xdr:graphicFrame macro="">
      <xdr:nvGraphicFramePr>
        <xdr:cNvPr id="421412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53</xdr:col>
      <xdr:colOff>447675</xdr:colOff>
      <xdr:row>15</xdr:row>
      <xdr:rowOff>28575</xdr:rowOff>
    </xdr:from>
    <xdr:to>
      <xdr:col>60</xdr:col>
      <xdr:colOff>66675</xdr:colOff>
      <xdr:row>29</xdr:row>
      <xdr:rowOff>123825</xdr:rowOff>
    </xdr:to>
    <xdr:graphicFrame macro="">
      <xdr:nvGraphicFramePr>
        <xdr:cNvPr id="421413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133350</xdr:colOff>
      <xdr:row>15</xdr:row>
      <xdr:rowOff>28575</xdr:rowOff>
    </xdr:from>
    <xdr:to>
      <xdr:col>64</xdr:col>
      <xdr:colOff>685800</xdr:colOff>
      <xdr:row>29</xdr:row>
      <xdr:rowOff>123825</xdr:rowOff>
    </xdr:to>
    <xdr:graphicFrame macro="">
      <xdr:nvGraphicFramePr>
        <xdr:cNvPr id="421413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762000</xdr:colOff>
      <xdr:row>15</xdr:row>
      <xdr:rowOff>38100</xdr:rowOff>
    </xdr:from>
    <xdr:to>
      <xdr:col>68</xdr:col>
      <xdr:colOff>666750</xdr:colOff>
      <xdr:row>29</xdr:row>
      <xdr:rowOff>114300</xdr:rowOff>
    </xdr:to>
    <xdr:graphicFrame macro="">
      <xdr:nvGraphicFramePr>
        <xdr:cNvPr id="421413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17</xdr:col>
      <xdr:colOff>161925</xdr:colOff>
      <xdr:row>0</xdr:row>
      <xdr:rowOff>85725</xdr:rowOff>
    </xdr:from>
    <xdr:to>
      <xdr:col>21</xdr:col>
      <xdr:colOff>85725</xdr:colOff>
      <xdr:row>3</xdr:row>
      <xdr:rowOff>28575</xdr:rowOff>
    </xdr:to>
    <xdr:pic>
      <xdr:nvPicPr>
        <xdr:cNvPr id="4214133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857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84667</xdr:colOff>
      <xdr:row>1</xdr:row>
      <xdr:rowOff>31749</xdr:rowOff>
    </xdr:from>
    <xdr:to>
      <xdr:col>1</xdr:col>
      <xdr:colOff>412750</xdr:colOff>
      <xdr:row>3</xdr:row>
      <xdr:rowOff>92638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190499"/>
          <a:ext cx="328083" cy="378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504825</xdr:colOff>
      <xdr:row>37</xdr:row>
      <xdr:rowOff>19050</xdr:rowOff>
    </xdr:from>
    <xdr:to>
      <xdr:col>85</xdr:col>
      <xdr:colOff>152400</xdr:colOff>
      <xdr:row>60</xdr:row>
      <xdr:rowOff>142875</xdr:rowOff>
    </xdr:to>
    <xdr:graphicFrame macro="">
      <xdr:nvGraphicFramePr>
        <xdr:cNvPr id="431640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69</xdr:col>
      <xdr:colOff>485775</xdr:colOff>
      <xdr:row>14</xdr:row>
      <xdr:rowOff>85725</xdr:rowOff>
    </xdr:from>
    <xdr:to>
      <xdr:col>85</xdr:col>
      <xdr:colOff>161925</xdr:colOff>
      <xdr:row>36</xdr:row>
      <xdr:rowOff>238125</xdr:rowOff>
    </xdr:to>
    <xdr:graphicFrame macro="">
      <xdr:nvGraphicFramePr>
        <xdr:cNvPr id="431640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62</xdr:col>
      <xdr:colOff>238125</xdr:colOff>
      <xdr:row>50</xdr:row>
      <xdr:rowOff>142875</xdr:rowOff>
    </xdr:from>
    <xdr:to>
      <xdr:col>68</xdr:col>
      <xdr:colOff>742950</xdr:colOff>
      <xdr:row>72</xdr:row>
      <xdr:rowOff>114300</xdr:rowOff>
    </xdr:to>
    <xdr:graphicFrame macro="">
      <xdr:nvGraphicFramePr>
        <xdr:cNvPr id="431640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0</xdr:row>
      <xdr:rowOff>123825</xdr:rowOff>
    </xdr:from>
    <xdr:to>
      <xdr:col>1</xdr:col>
      <xdr:colOff>276225</xdr:colOff>
      <xdr:row>3</xdr:row>
      <xdr:rowOff>28575</xdr:rowOff>
    </xdr:to>
    <xdr:pic>
      <xdr:nvPicPr>
        <xdr:cNvPr id="4316410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85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69</xdr:col>
      <xdr:colOff>504825</xdr:colOff>
      <xdr:row>62</xdr:row>
      <xdr:rowOff>95250</xdr:rowOff>
    </xdr:from>
    <xdr:to>
      <xdr:col>85</xdr:col>
      <xdr:colOff>142875</xdr:colOff>
      <xdr:row>91</xdr:row>
      <xdr:rowOff>38100</xdr:rowOff>
    </xdr:to>
    <xdr:graphicFrame macro="">
      <xdr:nvGraphicFramePr>
        <xdr:cNvPr id="43164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95250</xdr:colOff>
      <xdr:row>15</xdr:row>
      <xdr:rowOff>28575</xdr:rowOff>
    </xdr:from>
    <xdr:to>
      <xdr:col>50</xdr:col>
      <xdr:colOff>371475</xdr:colOff>
      <xdr:row>29</xdr:row>
      <xdr:rowOff>123825</xdr:rowOff>
    </xdr:to>
    <xdr:graphicFrame macro="">
      <xdr:nvGraphicFramePr>
        <xdr:cNvPr id="431641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457200</xdr:colOff>
      <xdr:row>15</xdr:row>
      <xdr:rowOff>38100</xdr:rowOff>
    </xdr:from>
    <xdr:to>
      <xdr:col>53</xdr:col>
      <xdr:colOff>361950</xdr:colOff>
      <xdr:row>29</xdr:row>
      <xdr:rowOff>114300</xdr:rowOff>
    </xdr:to>
    <xdr:graphicFrame macro="">
      <xdr:nvGraphicFramePr>
        <xdr:cNvPr id="4316413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447675</xdr:colOff>
      <xdr:row>15</xdr:row>
      <xdr:rowOff>28575</xdr:rowOff>
    </xdr:from>
    <xdr:to>
      <xdr:col>60</xdr:col>
      <xdr:colOff>66675</xdr:colOff>
      <xdr:row>29</xdr:row>
      <xdr:rowOff>123825</xdr:rowOff>
    </xdr:to>
    <xdr:graphicFrame macro="">
      <xdr:nvGraphicFramePr>
        <xdr:cNvPr id="4316414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133350</xdr:colOff>
      <xdr:row>15</xdr:row>
      <xdr:rowOff>28575</xdr:rowOff>
    </xdr:from>
    <xdr:to>
      <xdr:col>64</xdr:col>
      <xdr:colOff>685800</xdr:colOff>
      <xdr:row>29</xdr:row>
      <xdr:rowOff>123825</xdr:rowOff>
    </xdr:to>
    <xdr:graphicFrame macro="">
      <xdr:nvGraphicFramePr>
        <xdr:cNvPr id="431641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64</xdr:col>
      <xdr:colOff>762000</xdr:colOff>
      <xdr:row>15</xdr:row>
      <xdr:rowOff>38100</xdr:rowOff>
    </xdr:from>
    <xdr:to>
      <xdr:col>68</xdr:col>
      <xdr:colOff>666750</xdr:colOff>
      <xdr:row>29</xdr:row>
      <xdr:rowOff>114300</xdr:rowOff>
    </xdr:to>
    <xdr:graphicFrame macro="">
      <xdr:nvGraphicFramePr>
        <xdr:cNvPr id="4316416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161925</xdr:colOff>
      <xdr:row>0</xdr:row>
      <xdr:rowOff>85725</xdr:rowOff>
    </xdr:from>
    <xdr:to>
      <xdr:col>21</xdr:col>
      <xdr:colOff>85725</xdr:colOff>
      <xdr:row>3</xdr:row>
      <xdr:rowOff>28575</xdr:rowOff>
    </xdr:to>
    <xdr:pic>
      <xdr:nvPicPr>
        <xdr:cNvPr id="4316417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857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504825</xdr:colOff>
      <xdr:row>37</xdr:row>
      <xdr:rowOff>19050</xdr:rowOff>
    </xdr:from>
    <xdr:to>
      <xdr:col>85</xdr:col>
      <xdr:colOff>152400</xdr:colOff>
      <xdr:row>60</xdr:row>
      <xdr:rowOff>142875</xdr:rowOff>
    </xdr:to>
    <xdr:graphicFrame macro="">
      <xdr:nvGraphicFramePr>
        <xdr:cNvPr id="435427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69</xdr:col>
      <xdr:colOff>485775</xdr:colOff>
      <xdr:row>14</xdr:row>
      <xdr:rowOff>85725</xdr:rowOff>
    </xdr:from>
    <xdr:to>
      <xdr:col>85</xdr:col>
      <xdr:colOff>161925</xdr:colOff>
      <xdr:row>36</xdr:row>
      <xdr:rowOff>238125</xdr:rowOff>
    </xdr:to>
    <xdr:graphicFrame macro="">
      <xdr:nvGraphicFramePr>
        <xdr:cNvPr id="435427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62</xdr:col>
      <xdr:colOff>238125</xdr:colOff>
      <xdr:row>50</xdr:row>
      <xdr:rowOff>142875</xdr:rowOff>
    </xdr:from>
    <xdr:to>
      <xdr:col>68</xdr:col>
      <xdr:colOff>742950</xdr:colOff>
      <xdr:row>72</xdr:row>
      <xdr:rowOff>114300</xdr:rowOff>
    </xdr:to>
    <xdr:graphicFrame macro="">
      <xdr:nvGraphicFramePr>
        <xdr:cNvPr id="435427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0</xdr:row>
      <xdr:rowOff>123825</xdr:rowOff>
    </xdr:from>
    <xdr:to>
      <xdr:col>1</xdr:col>
      <xdr:colOff>276225</xdr:colOff>
      <xdr:row>3</xdr:row>
      <xdr:rowOff>28575</xdr:rowOff>
    </xdr:to>
    <xdr:pic>
      <xdr:nvPicPr>
        <xdr:cNvPr id="4354277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85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69</xdr:col>
      <xdr:colOff>504825</xdr:colOff>
      <xdr:row>62</xdr:row>
      <xdr:rowOff>95250</xdr:rowOff>
    </xdr:from>
    <xdr:to>
      <xdr:col>85</xdr:col>
      <xdr:colOff>142875</xdr:colOff>
      <xdr:row>91</xdr:row>
      <xdr:rowOff>38100</xdr:rowOff>
    </xdr:to>
    <xdr:graphicFrame macro="">
      <xdr:nvGraphicFramePr>
        <xdr:cNvPr id="435427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133350</xdr:colOff>
      <xdr:row>15</xdr:row>
      <xdr:rowOff>28575</xdr:rowOff>
    </xdr:from>
    <xdr:to>
      <xdr:col>50</xdr:col>
      <xdr:colOff>371475</xdr:colOff>
      <xdr:row>29</xdr:row>
      <xdr:rowOff>123825</xdr:rowOff>
    </xdr:to>
    <xdr:graphicFrame macro="">
      <xdr:nvGraphicFramePr>
        <xdr:cNvPr id="435427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457200</xdr:colOff>
      <xdr:row>15</xdr:row>
      <xdr:rowOff>38100</xdr:rowOff>
    </xdr:from>
    <xdr:to>
      <xdr:col>53</xdr:col>
      <xdr:colOff>361950</xdr:colOff>
      <xdr:row>29</xdr:row>
      <xdr:rowOff>114300</xdr:rowOff>
    </xdr:to>
    <xdr:graphicFrame macro="">
      <xdr:nvGraphicFramePr>
        <xdr:cNvPr id="4354280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447675</xdr:colOff>
      <xdr:row>15</xdr:row>
      <xdr:rowOff>28575</xdr:rowOff>
    </xdr:from>
    <xdr:to>
      <xdr:col>60</xdr:col>
      <xdr:colOff>66675</xdr:colOff>
      <xdr:row>29</xdr:row>
      <xdr:rowOff>123825</xdr:rowOff>
    </xdr:to>
    <xdr:graphicFrame macro="">
      <xdr:nvGraphicFramePr>
        <xdr:cNvPr id="435428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133350</xdr:colOff>
      <xdr:row>15</xdr:row>
      <xdr:rowOff>28575</xdr:rowOff>
    </xdr:from>
    <xdr:to>
      <xdr:col>64</xdr:col>
      <xdr:colOff>685800</xdr:colOff>
      <xdr:row>29</xdr:row>
      <xdr:rowOff>123825</xdr:rowOff>
    </xdr:to>
    <xdr:graphicFrame macro="">
      <xdr:nvGraphicFramePr>
        <xdr:cNvPr id="435428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64</xdr:col>
      <xdr:colOff>762000</xdr:colOff>
      <xdr:row>15</xdr:row>
      <xdr:rowOff>19050</xdr:rowOff>
    </xdr:from>
    <xdr:to>
      <xdr:col>68</xdr:col>
      <xdr:colOff>666750</xdr:colOff>
      <xdr:row>29</xdr:row>
      <xdr:rowOff>114300</xdr:rowOff>
    </xdr:to>
    <xdr:graphicFrame macro="">
      <xdr:nvGraphicFramePr>
        <xdr:cNvPr id="435428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161925</xdr:colOff>
      <xdr:row>0</xdr:row>
      <xdr:rowOff>85725</xdr:rowOff>
    </xdr:from>
    <xdr:to>
      <xdr:col>21</xdr:col>
      <xdr:colOff>85725</xdr:colOff>
      <xdr:row>3</xdr:row>
      <xdr:rowOff>28575</xdr:rowOff>
    </xdr:to>
    <xdr:sp macro="" textlink="">
      <xdr:nvSpPr>
        <xdr:cNvPr id="4354284" name="1 Imagen"/>
        <xdr:cNvSpPr>
          <a:spLocks noChangeAspect="1"/>
        </xdr:cNvSpPr>
      </xdr:nvSpPr>
      <xdr:spPr bwMode="auto">
        <a:xfrm>
          <a:off x="6972300" y="857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79375</xdr:colOff>
      <xdr:row>26</xdr:row>
      <xdr:rowOff>197971</xdr:rowOff>
    </xdr:from>
    <xdr:to>
      <xdr:col>34</xdr:col>
      <xdr:colOff>696632</xdr:colOff>
      <xdr:row>41</xdr:row>
      <xdr:rowOff>190314</xdr:rowOff>
    </xdr:to>
    <xdr:graphicFrame macro="">
      <xdr:nvGraphicFramePr>
        <xdr:cNvPr id="443801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84046</xdr:colOff>
      <xdr:row>10</xdr:row>
      <xdr:rowOff>217580</xdr:rowOff>
    </xdr:from>
    <xdr:to>
      <xdr:col>34</xdr:col>
      <xdr:colOff>698501</xdr:colOff>
      <xdr:row>25</xdr:row>
      <xdr:rowOff>235136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84045</xdr:colOff>
      <xdr:row>43</xdr:row>
      <xdr:rowOff>336176</xdr:rowOff>
    </xdr:from>
    <xdr:to>
      <xdr:col>34</xdr:col>
      <xdr:colOff>682625</xdr:colOff>
      <xdr:row>57</xdr:row>
      <xdr:rowOff>429347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301625</xdr:colOff>
      <xdr:row>39</xdr:row>
      <xdr:rowOff>15875</xdr:rowOff>
    </xdr:from>
    <xdr:to>
      <xdr:col>47</xdr:col>
      <xdr:colOff>714374</xdr:colOff>
      <xdr:row>53</xdr:row>
      <xdr:rowOff>195762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0</xdr:colOff>
      <xdr:row>5</xdr:row>
      <xdr:rowOff>0</xdr:rowOff>
    </xdr:from>
    <xdr:to>
      <xdr:col>49</xdr:col>
      <xdr:colOff>695455</xdr:colOff>
      <xdr:row>22</xdr:row>
      <xdr:rowOff>396875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111125</xdr:colOff>
      <xdr:row>17</xdr:row>
      <xdr:rowOff>31750</xdr:rowOff>
    </xdr:from>
    <xdr:to>
      <xdr:col>58</xdr:col>
      <xdr:colOff>659841</xdr:colOff>
      <xdr:row>29</xdr:row>
      <xdr:rowOff>217299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59</xdr:col>
      <xdr:colOff>111125</xdr:colOff>
      <xdr:row>17</xdr:row>
      <xdr:rowOff>31750</xdr:rowOff>
    </xdr:from>
    <xdr:to>
      <xdr:col>68</xdr:col>
      <xdr:colOff>469341</xdr:colOff>
      <xdr:row>29</xdr:row>
      <xdr:rowOff>217299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68</xdr:col>
      <xdr:colOff>587375</xdr:colOff>
      <xdr:row>17</xdr:row>
      <xdr:rowOff>31750</xdr:rowOff>
    </xdr:from>
    <xdr:to>
      <xdr:col>79</xdr:col>
      <xdr:colOff>501091</xdr:colOff>
      <xdr:row>29</xdr:row>
      <xdr:rowOff>217299</xdr:rowOff>
    </xdr:to>
    <xdr:graphicFrame macro="">
      <xdr:nvGraphicFramePr>
        <xdr:cNvPr id="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539750</xdr:colOff>
      <xdr:row>30</xdr:row>
      <xdr:rowOff>15875</xdr:rowOff>
    </xdr:from>
    <xdr:to>
      <xdr:col>63</xdr:col>
      <xdr:colOff>675716</xdr:colOff>
      <xdr:row>42</xdr:row>
      <xdr:rowOff>201424</xdr:rowOff>
    </xdr:to>
    <xdr:graphicFrame macro="">
      <xdr:nvGraphicFramePr>
        <xdr:cNvPr id="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64</xdr:col>
      <xdr:colOff>111125</xdr:colOff>
      <xdr:row>30</xdr:row>
      <xdr:rowOff>15875</xdr:rowOff>
    </xdr:from>
    <xdr:to>
      <xdr:col>74</xdr:col>
      <xdr:colOff>358216</xdr:colOff>
      <xdr:row>42</xdr:row>
      <xdr:rowOff>201424</xdr:rowOff>
    </xdr:to>
    <xdr:graphicFrame macro="">
      <xdr:nvGraphicFramePr>
        <xdr:cNvPr id="1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ciado(FINAL)resultados.PRUEBA.INICIAL.R.P.NM1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Medio A"/>
      <sheetName val="1º Medio B"/>
      <sheetName val="1º Medio C"/>
      <sheetName val="1º Medio D"/>
      <sheetName val="1º Medio E"/>
      <sheetName val="1º Medio F"/>
      <sheetName val="1º Medio G"/>
      <sheetName val="1º Medio H"/>
      <sheetName val="INFORME GLOBAL"/>
    </sheetNames>
    <sheetDataSet>
      <sheetData sheetId="0"/>
      <sheetData sheetId="1"/>
      <sheetData sheetId="2"/>
      <sheetData sheetId="3"/>
      <sheetData sheetId="4"/>
      <sheetData sheetId="5">
        <row r="109">
          <cell r="E109">
            <v>60</v>
          </cell>
          <cell r="G109">
            <v>100</v>
          </cell>
          <cell r="I109">
            <v>40</v>
          </cell>
          <cell r="K109">
            <v>60</v>
          </cell>
          <cell r="M109">
            <v>80</v>
          </cell>
          <cell r="O109">
            <v>40</v>
          </cell>
          <cell r="Q109">
            <v>20</v>
          </cell>
          <cell r="S109">
            <v>60</v>
          </cell>
          <cell r="U109">
            <v>40</v>
          </cell>
          <cell r="AI109">
            <v>80</v>
          </cell>
          <cell r="AK109">
            <v>80</v>
          </cell>
          <cell r="AM109">
            <v>100</v>
          </cell>
          <cell r="AO109">
            <v>100</v>
          </cell>
          <cell r="AQ109">
            <v>80</v>
          </cell>
          <cell r="AS109">
            <v>100</v>
          </cell>
        </row>
      </sheetData>
      <sheetData sheetId="6">
        <row r="109">
          <cell r="E109">
            <v>60</v>
          </cell>
          <cell r="G109">
            <v>100</v>
          </cell>
          <cell r="I109">
            <v>40</v>
          </cell>
          <cell r="K109">
            <v>60</v>
          </cell>
          <cell r="M109">
            <v>80</v>
          </cell>
          <cell r="O109">
            <v>40</v>
          </cell>
          <cell r="Q109">
            <v>20</v>
          </cell>
          <cell r="S109">
            <v>60</v>
          </cell>
          <cell r="U109">
            <v>40</v>
          </cell>
          <cell r="AI109">
            <v>80</v>
          </cell>
          <cell r="AK109">
            <v>80</v>
          </cell>
          <cell r="AM109">
            <v>100</v>
          </cell>
          <cell r="AO109">
            <v>100</v>
          </cell>
          <cell r="AQ109">
            <v>80</v>
          </cell>
          <cell r="AS109">
            <v>100</v>
          </cell>
        </row>
      </sheetData>
      <sheetData sheetId="7">
        <row r="109">
          <cell r="E109" t="e">
            <v>#DIV/0!</v>
          </cell>
          <cell r="G109" t="e">
            <v>#DIV/0!</v>
          </cell>
          <cell r="I109" t="e">
            <v>#DIV/0!</v>
          </cell>
          <cell r="K109" t="e">
            <v>#DIV/0!</v>
          </cell>
          <cell r="M109" t="e">
            <v>#DIV/0!</v>
          </cell>
          <cell r="O109" t="e">
            <v>#DIV/0!</v>
          </cell>
          <cell r="Q109" t="e">
            <v>#DIV/0!</v>
          </cell>
          <cell r="S109" t="e">
            <v>#DIV/0!</v>
          </cell>
          <cell r="U109" t="e">
            <v>#DIV/0!</v>
          </cell>
          <cell r="AI109" t="e">
            <v>#DIV/0!</v>
          </cell>
          <cell r="AK109" t="e">
            <v>#DIV/0!</v>
          </cell>
          <cell r="AM109" t="e">
            <v>#DIV/0!</v>
          </cell>
          <cell r="AO109" t="e">
            <v>#DIV/0!</v>
          </cell>
          <cell r="AQ109" t="e">
            <v>#DIV/0!</v>
          </cell>
          <cell r="AS109" t="e">
            <v>#DIV/0!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CI108"/>
  <sheetViews>
    <sheetView showGridLines="0" tabSelected="1" zoomScale="90" zoomScaleNormal="90" workbookViewId="0">
      <selection activeCell="C76" sqref="C76:D76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21" bestFit="1" customWidth="1"/>
    <col min="6" max="6" width="5.42578125" customWidth="1"/>
    <col min="7" max="7" width="4.7109375" style="29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1" customWidth="1"/>
    <col min="15" max="15" width="4.7109375" style="21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0.85546875" customWidth="1"/>
    <col min="49" max="51" width="12" customWidth="1"/>
    <col min="52" max="52" width="26.42578125" style="62" customWidth="1"/>
    <col min="53" max="62" width="7" style="62" customWidth="1"/>
    <col min="63" max="63" width="8.28515625" style="62" customWidth="1"/>
    <col min="64" max="64" width="11.7109375" style="62" bestFit="1" customWidth="1"/>
    <col min="65" max="66" width="12.42578125" style="62" bestFit="1" customWidth="1"/>
    <col min="67" max="67" width="0.5703125" style="62" customWidth="1"/>
    <col min="68" max="70" width="17.42578125" customWidth="1"/>
    <col min="71" max="71" width="13.42578125" customWidth="1"/>
    <col min="72" max="72" width="5.5703125" customWidth="1"/>
    <col min="79" max="79" width="5.42578125" customWidth="1"/>
    <col min="80" max="82" width="6.140625" customWidth="1"/>
  </cols>
  <sheetData>
    <row r="2" spans="1:71" ht="12.75" customHeight="1" x14ac:dyDescent="0.2">
      <c r="C2" s="312" t="s">
        <v>165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23"/>
    </row>
    <row r="3" spans="1:71" ht="12.75" customHeight="1" x14ac:dyDescent="0.2"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4"/>
    </row>
    <row r="4" spans="1:71" ht="12.75" customHeight="1" x14ac:dyDescent="0.2">
      <c r="C4" s="1"/>
      <c r="D4" s="1"/>
      <c r="E4" s="1"/>
      <c r="F4" s="1"/>
      <c r="G4" s="26"/>
      <c r="H4" s="1"/>
      <c r="I4" s="1"/>
      <c r="J4" s="1"/>
      <c r="K4" s="1"/>
      <c r="L4" s="1"/>
      <c r="M4" s="1"/>
      <c r="N4" s="1"/>
      <c r="O4" s="1"/>
    </row>
    <row r="5" spans="1:71" ht="12.75" customHeight="1" x14ac:dyDescent="0.2">
      <c r="C5" s="298" t="s">
        <v>166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1"/>
    </row>
    <row r="6" spans="1:71" ht="12.75" customHeight="1" x14ac:dyDescent="0.2">
      <c r="C6" s="2"/>
      <c r="D6" s="2"/>
      <c r="E6" s="19"/>
      <c r="F6" s="2"/>
      <c r="G6" s="27"/>
      <c r="H6" s="2"/>
      <c r="I6" s="17"/>
      <c r="L6" s="2"/>
      <c r="M6" s="2"/>
      <c r="N6" s="19"/>
      <c r="O6" s="19"/>
      <c r="P6" s="2"/>
      <c r="Q6" s="17"/>
    </row>
    <row r="7" spans="1:71" ht="12.75" customHeight="1" x14ac:dyDescent="0.2">
      <c r="B7" s="3"/>
      <c r="C7" s="4" t="s">
        <v>15</v>
      </c>
      <c r="D7" s="313" t="s">
        <v>163</v>
      </c>
      <c r="E7" s="313"/>
      <c r="F7" s="313"/>
      <c r="G7" s="313"/>
      <c r="H7" s="313"/>
      <c r="I7" s="32"/>
      <c r="J7" s="82"/>
      <c r="K7" s="3"/>
      <c r="L7" s="7" t="s">
        <v>18</v>
      </c>
      <c r="M7" s="7"/>
      <c r="N7" s="314" t="s">
        <v>162</v>
      </c>
      <c r="O7" s="314"/>
      <c r="P7" s="314"/>
      <c r="Q7" s="33"/>
      <c r="R7" s="17"/>
      <c r="S7" s="17"/>
    </row>
    <row r="8" spans="1:71" ht="12.75" customHeight="1" x14ac:dyDescent="0.2">
      <c r="B8" s="3"/>
      <c r="C8" s="4" t="s">
        <v>1</v>
      </c>
      <c r="D8" s="315" t="s">
        <v>47</v>
      </c>
      <c r="E8" s="315"/>
      <c r="F8" s="315"/>
      <c r="G8" s="315"/>
      <c r="H8" s="315"/>
      <c r="I8" s="45"/>
      <c r="J8" s="124" t="s">
        <v>0</v>
      </c>
      <c r="K8" s="124">
        <v>0</v>
      </c>
      <c r="L8" s="34"/>
      <c r="M8" s="34"/>
      <c r="N8" s="34"/>
      <c r="O8" s="34"/>
      <c r="P8" s="35"/>
      <c r="Q8" s="36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71" ht="12.75" customHeight="1" x14ac:dyDescent="0.2">
      <c r="B9" s="3"/>
      <c r="C9" s="4" t="s">
        <v>5</v>
      </c>
      <c r="D9" s="328" t="s">
        <v>164</v>
      </c>
      <c r="E9" s="329"/>
      <c r="F9" s="329"/>
      <c r="G9" s="329"/>
      <c r="H9" s="330"/>
      <c r="I9" s="46"/>
      <c r="J9" s="124" t="s">
        <v>24</v>
      </c>
      <c r="K9" s="124">
        <v>1</v>
      </c>
      <c r="L9" s="38"/>
      <c r="M9" s="38"/>
      <c r="N9" s="38"/>
      <c r="O9" s="38"/>
      <c r="P9" s="39"/>
      <c r="Q9" s="39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71" ht="12.75" customHeight="1" x14ac:dyDescent="0.2">
      <c r="B10" s="3"/>
      <c r="C10" s="331" t="s">
        <v>10</v>
      </c>
      <c r="D10" s="332"/>
      <c r="E10" s="333"/>
      <c r="F10" s="334"/>
      <c r="G10" s="335"/>
      <c r="H10" s="336"/>
      <c r="I10" s="47"/>
      <c r="J10" s="124" t="s">
        <v>25</v>
      </c>
      <c r="K10" s="124">
        <v>2</v>
      </c>
      <c r="L10" s="38"/>
      <c r="M10" s="38"/>
      <c r="N10" s="38"/>
      <c r="O10" s="38"/>
      <c r="P10" s="39"/>
      <c r="Q10" s="39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71" ht="12.75" customHeight="1" x14ac:dyDescent="0.2">
      <c r="B11" s="3"/>
      <c r="C11" s="331" t="s">
        <v>8</v>
      </c>
      <c r="D11" s="332"/>
      <c r="E11" s="333"/>
      <c r="F11" s="337">
        <f>COUNTIF(E49:E95,"=P")</f>
        <v>0</v>
      </c>
      <c r="G11" s="338"/>
      <c r="H11" s="339"/>
      <c r="I11" s="48"/>
      <c r="J11" s="124" t="s">
        <v>26</v>
      </c>
      <c r="K11" s="124"/>
      <c r="L11" s="38"/>
      <c r="M11" s="38"/>
      <c r="N11" s="38"/>
      <c r="O11" s="38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1:71" ht="12.75" customHeight="1" x14ac:dyDescent="0.2">
      <c r="B12" s="3"/>
      <c r="C12" s="331" t="s">
        <v>13</v>
      </c>
      <c r="D12" s="332"/>
      <c r="E12" s="333"/>
      <c r="F12" s="337">
        <f>COUNTIF(E49:E95,"=A")</f>
        <v>0</v>
      </c>
      <c r="G12" s="338"/>
      <c r="H12" s="339"/>
      <c r="I12" s="48"/>
      <c r="J12" s="53"/>
      <c r="K12" s="141"/>
      <c r="L12" s="38"/>
      <c r="M12" s="38"/>
      <c r="N12" s="38"/>
      <c r="O12" s="38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</row>
    <row r="13" spans="1:71" ht="12.75" customHeight="1" x14ac:dyDescent="0.2">
      <c r="C13" s="9"/>
      <c r="D13" s="9"/>
      <c r="E13" s="20"/>
      <c r="F13" s="9"/>
      <c r="G13" s="28"/>
      <c r="H13" s="9"/>
      <c r="I13" s="17"/>
      <c r="L13" s="38"/>
      <c r="M13" s="38"/>
      <c r="N13" s="38"/>
      <c r="O13" s="38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S13" s="25"/>
    </row>
    <row r="14" spans="1:71" ht="12.75" customHeight="1" x14ac:dyDescent="0.2">
      <c r="BS14" s="49" t="s">
        <v>0</v>
      </c>
    </row>
    <row r="15" spans="1:71" ht="12.75" customHeight="1" thickBot="1" x14ac:dyDescent="0.25">
      <c r="B15" s="17"/>
      <c r="C15" s="17"/>
      <c r="D15" s="17" t="s">
        <v>42</v>
      </c>
      <c r="BS15" s="49" t="s">
        <v>4</v>
      </c>
    </row>
    <row r="16" spans="1:71" ht="12.75" customHeight="1" thickBot="1" x14ac:dyDescent="0.25">
      <c r="A16" s="17"/>
      <c r="B16" s="356" t="s">
        <v>48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  <c r="BS16" s="37"/>
    </row>
    <row r="17" spans="1:66" ht="12.75" customHeight="1" thickBot="1" x14ac:dyDescent="0.25">
      <c r="A17" s="17"/>
      <c r="B17" s="137" t="s">
        <v>2</v>
      </c>
      <c r="C17" s="138" t="s">
        <v>27</v>
      </c>
      <c r="D17" s="325" t="s">
        <v>12</v>
      </c>
      <c r="E17" s="326"/>
      <c r="F17" s="326"/>
      <c r="G17" s="326"/>
      <c r="H17" s="326"/>
      <c r="I17" s="326"/>
      <c r="J17" s="326"/>
      <c r="K17" s="326"/>
      <c r="L17" s="326"/>
      <c r="M17" s="326"/>
      <c r="N17" s="327"/>
      <c r="O17" s="83"/>
      <c r="P17" s="383" t="s">
        <v>36</v>
      </c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5"/>
      <c r="AG17" s="83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BK17" s="64"/>
      <c r="BL17" s="64"/>
      <c r="BM17" s="64"/>
      <c r="BN17" s="64"/>
    </row>
    <row r="18" spans="1:66" ht="14.25" customHeight="1" x14ac:dyDescent="0.2">
      <c r="A18" s="17"/>
      <c r="B18" s="139">
        <v>1</v>
      </c>
      <c r="C18" s="79">
        <v>1</v>
      </c>
      <c r="D18" s="346" t="s">
        <v>59</v>
      </c>
      <c r="E18" s="347"/>
      <c r="F18" s="347"/>
      <c r="G18" s="347"/>
      <c r="H18" s="347"/>
      <c r="I18" s="347"/>
      <c r="J18" s="347"/>
      <c r="K18" s="347"/>
      <c r="L18" s="347"/>
      <c r="M18" s="347"/>
      <c r="N18" s="348"/>
      <c r="O18" s="40"/>
      <c r="P18" s="359" t="s">
        <v>34</v>
      </c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1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BK18" s="64"/>
      <c r="BL18" s="64"/>
      <c r="BM18" s="64"/>
      <c r="BN18" s="64"/>
    </row>
    <row r="19" spans="1:66" ht="14.25" customHeight="1" x14ac:dyDescent="0.2">
      <c r="A19" s="17"/>
      <c r="B19" s="78">
        <f>B18+1</f>
        <v>2</v>
      </c>
      <c r="C19" s="74">
        <v>1</v>
      </c>
      <c r="D19" s="316" t="s">
        <v>60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8"/>
      <c r="O19" s="40"/>
      <c r="P19" s="362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4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BK19" s="64"/>
      <c r="BL19" s="64"/>
      <c r="BM19" s="64"/>
      <c r="BN19" s="64"/>
    </row>
    <row r="20" spans="1:66" ht="14.25" customHeight="1" x14ac:dyDescent="0.2">
      <c r="A20" s="17"/>
      <c r="B20" s="78">
        <f t="shared" ref="B20:B37" si="0">B19+1</f>
        <v>3</v>
      </c>
      <c r="C20" s="74">
        <v>1</v>
      </c>
      <c r="D20" s="316" t="s">
        <v>61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8"/>
      <c r="O20" s="40"/>
      <c r="P20" s="362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4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BK20" s="64"/>
      <c r="BL20" s="64"/>
      <c r="BM20" s="64"/>
      <c r="BN20" s="64"/>
    </row>
    <row r="21" spans="1:66" ht="14.25" customHeight="1" x14ac:dyDescent="0.2">
      <c r="A21" s="17"/>
      <c r="B21" s="78">
        <f t="shared" si="0"/>
        <v>4</v>
      </c>
      <c r="C21" s="74">
        <v>1</v>
      </c>
      <c r="D21" s="316" t="s">
        <v>62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8"/>
      <c r="O21" s="40"/>
      <c r="P21" s="362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4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BK21" s="64"/>
      <c r="BL21" s="64"/>
      <c r="BM21" s="64"/>
      <c r="BN21" s="64"/>
    </row>
    <row r="22" spans="1:66" ht="14.25" customHeight="1" x14ac:dyDescent="0.2">
      <c r="A22" s="17"/>
      <c r="B22" s="78">
        <f t="shared" si="0"/>
        <v>5</v>
      </c>
      <c r="C22" s="74">
        <v>1</v>
      </c>
      <c r="D22" s="316" t="s">
        <v>63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8"/>
      <c r="O22" s="40"/>
      <c r="P22" s="362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4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BK22" s="64"/>
      <c r="BL22" s="64"/>
      <c r="BM22" s="64"/>
      <c r="BN22" s="64"/>
    </row>
    <row r="23" spans="1:66" ht="25.5" customHeight="1" x14ac:dyDescent="0.2">
      <c r="A23" s="17"/>
      <c r="B23" s="78">
        <f t="shared" si="0"/>
        <v>6</v>
      </c>
      <c r="C23" s="74">
        <v>1</v>
      </c>
      <c r="D23" s="353" t="s">
        <v>64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5"/>
      <c r="O23" s="40"/>
      <c r="P23" s="362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4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BK23" s="64"/>
      <c r="BL23" s="64"/>
      <c r="BM23" s="64"/>
      <c r="BN23" s="64"/>
    </row>
    <row r="24" spans="1:66" ht="25.5" customHeight="1" x14ac:dyDescent="0.2">
      <c r="A24" s="17"/>
      <c r="B24" s="78">
        <f t="shared" si="0"/>
        <v>7</v>
      </c>
      <c r="C24" s="74">
        <v>1</v>
      </c>
      <c r="D24" s="316" t="s">
        <v>65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8"/>
      <c r="O24" s="101"/>
      <c r="P24" s="362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4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BK24" s="65"/>
      <c r="BL24" s="65"/>
      <c r="BM24" s="65"/>
      <c r="BN24" s="65"/>
    </row>
    <row r="25" spans="1:66" ht="26.25" customHeight="1" x14ac:dyDescent="0.2">
      <c r="A25" s="17"/>
      <c r="B25" s="78">
        <f t="shared" si="0"/>
        <v>8</v>
      </c>
      <c r="C25" s="75">
        <v>1</v>
      </c>
      <c r="D25" s="316" t="s">
        <v>66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8"/>
      <c r="O25" s="101"/>
      <c r="P25" s="362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4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BK25" s="65"/>
      <c r="BL25" s="65"/>
      <c r="BM25" s="65"/>
      <c r="BN25" s="65"/>
    </row>
    <row r="26" spans="1:66" ht="25.5" customHeight="1" x14ac:dyDescent="0.2">
      <c r="A26" s="17"/>
      <c r="B26" s="78">
        <f t="shared" si="0"/>
        <v>9</v>
      </c>
      <c r="C26" s="76">
        <v>1</v>
      </c>
      <c r="D26" s="316" t="s">
        <v>67</v>
      </c>
      <c r="E26" s="317"/>
      <c r="F26" s="317"/>
      <c r="G26" s="317"/>
      <c r="H26" s="317"/>
      <c r="I26" s="317"/>
      <c r="J26" s="317"/>
      <c r="K26" s="317"/>
      <c r="L26" s="317"/>
      <c r="M26" s="317"/>
      <c r="N26" s="318"/>
      <c r="O26" s="40"/>
      <c r="P26" s="362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4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BK26" s="65"/>
      <c r="BL26" s="65"/>
      <c r="BM26" s="65"/>
      <c r="BN26" s="65"/>
    </row>
    <row r="27" spans="1:66" ht="14.25" customHeight="1" thickBot="1" x14ac:dyDescent="0.25">
      <c r="A27" s="17"/>
      <c r="B27" s="78">
        <f t="shared" si="0"/>
        <v>10</v>
      </c>
      <c r="C27" s="74">
        <v>1</v>
      </c>
      <c r="D27" s="316" t="s">
        <v>68</v>
      </c>
      <c r="E27" s="317"/>
      <c r="F27" s="317"/>
      <c r="G27" s="317"/>
      <c r="H27" s="317"/>
      <c r="I27" s="317"/>
      <c r="J27" s="317"/>
      <c r="K27" s="317"/>
      <c r="L27" s="317"/>
      <c r="M27" s="317"/>
      <c r="N27" s="318"/>
      <c r="O27" s="40"/>
      <c r="P27" s="365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7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BK27" s="65"/>
      <c r="BL27" s="65"/>
      <c r="BM27" s="65"/>
      <c r="BN27" s="65"/>
    </row>
    <row r="28" spans="1:66" ht="14.25" customHeight="1" x14ac:dyDescent="0.2">
      <c r="A28" s="17"/>
      <c r="B28" s="78">
        <f t="shared" si="0"/>
        <v>11</v>
      </c>
      <c r="C28" s="74">
        <v>1</v>
      </c>
      <c r="D28" s="316" t="s">
        <v>69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8"/>
      <c r="O28" s="40"/>
      <c r="P28" s="368" t="s">
        <v>44</v>
      </c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BK28" s="65"/>
      <c r="BL28" s="65"/>
      <c r="BM28" s="65"/>
      <c r="BN28" s="65"/>
    </row>
    <row r="29" spans="1:66" ht="14.25" customHeight="1" x14ac:dyDescent="0.2">
      <c r="A29" s="17"/>
      <c r="B29" s="78">
        <f t="shared" si="0"/>
        <v>12</v>
      </c>
      <c r="C29" s="76">
        <v>1</v>
      </c>
      <c r="D29" s="316" t="s">
        <v>70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8"/>
      <c r="O29" s="101"/>
      <c r="P29" s="371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BK29" s="65"/>
      <c r="BL29" s="65"/>
      <c r="BM29" s="65"/>
      <c r="BN29" s="65"/>
    </row>
    <row r="30" spans="1:66" ht="27" customHeight="1" thickBot="1" x14ac:dyDescent="0.25">
      <c r="A30" s="17"/>
      <c r="B30" s="78">
        <f t="shared" si="0"/>
        <v>13</v>
      </c>
      <c r="C30" s="76">
        <v>1</v>
      </c>
      <c r="D30" s="316" t="s">
        <v>71</v>
      </c>
      <c r="E30" s="317"/>
      <c r="F30" s="317"/>
      <c r="G30" s="317"/>
      <c r="H30" s="317"/>
      <c r="I30" s="317"/>
      <c r="J30" s="317"/>
      <c r="K30" s="317"/>
      <c r="L30" s="317"/>
      <c r="M30" s="317"/>
      <c r="N30" s="318"/>
      <c r="O30" s="101"/>
      <c r="P30" s="374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6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BK30" s="41"/>
      <c r="BL30" s="41"/>
      <c r="BM30" s="41"/>
      <c r="BN30" s="41"/>
    </row>
    <row r="31" spans="1:66" ht="15" customHeight="1" thickBot="1" x14ac:dyDescent="0.25">
      <c r="A31" s="17"/>
      <c r="B31" s="78">
        <f t="shared" si="0"/>
        <v>14</v>
      </c>
      <c r="C31" s="76">
        <v>1</v>
      </c>
      <c r="D31" s="353" t="s">
        <v>72</v>
      </c>
      <c r="E31" s="354"/>
      <c r="F31" s="354"/>
      <c r="G31" s="354"/>
      <c r="H31" s="354"/>
      <c r="I31" s="354"/>
      <c r="J31" s="354"/>
      <c r="K31" s="354"/>
      <c r="L31" s="354"/>
      <c r="M31" s="354"/>
      <c r="N31" s="355"/>
      <c r="O31" s="101"/>
      <c r="P31" s="394" t="s">
        <v>45</v>
      </c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6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BK31" s="41"/>
      <c r="BL31" s="41"/>
      <c r="BM31" s="41"/>
      <c r="BN31" s="41"/>
    </row>
    <row r="32" spans="1:66" ht="15" customHeight="1" x14ac:dyDescent="0.2">
      <c r="A32" s="17"/>
      <c r="B32" s="78">
        <f t="shared" si="0"/>
        <v>15</v>
      </c>
      <c r="C32" s="76">
        <v>1</v>
      </c>
      <c r="D32" s="388" t="s">
        <v>73</v>
      </c>
      <c r="E32" s="389"/>
      <c r="F32" s="389"/>
      <c r="G32" s="389"/>
      <c r="H32" s="389"/>
      <c r="I32" s="389"/>
      <c r="J32" s="389"/>
      <c r="K32" s="389"/>
      <c r="L32" s="389"/>
      <c r="M32" s="389"/>
      <c r="N32" s="390"/>
      <c r="O32" s="101"/>
      <c r="P32" s="397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9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BA32" s="421" t="s">
        <v>55</v>
      </c>
      <c r="BB32" s="422"/>
      <c r="BC32" s="422"/>
      <c r="BD32" s="422"/>
      <c r="BE32" s="422"/>
      <c r="BF32" s="422"/>
      <c r="BG32" s="422"/>
      <c r="BH32" s="422"/>
      <c r="BI32" s="422"/>
      <c r="BJ32" s="423"/>
      <c r="BK32" s="41"/>
      <c r="BL32" s="41"/>
      <c r="BM32" s="41"/>
      <c r="BN32" s="41"/>
    </row>
    <row r="33" spans="1:71" ht="23.25" customHeight="1" thickBot="1" x14ac:dyDescent="0.3">
      <c r="A33" s="17"/>
      <c r="B33" s="78">
        <f t="shared" si="0"/>
        <v>16</v>
      </c>
      <c r="C33" s="76">
        <v>1</v>
      </c>
      <c r="D33" s="343" t="s">
        <v>74</v>
      </c>
      <c r="E33" s="344"/>
      <c r="F33" s="344"/>
      <c r="G33" s="344"/>
      <c r="H33" s="344"/>
      <c r="I33" s="344"/>
      <c r="J33" s="344"/>
      <c r="K33" s="344"/>
      <c r="L33" s="344"/>
      <c r="M33" s="344"/>
      <c r="N33" s="345"/>
      <c r="O33" s="101"/>
      <c r="P33" s="400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2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W33" s="91"/>
      <c r="AX33" s="91"/>
      <c r="AY33" s="91"/>
      <c r="AZ33" s="91"/>
      <c r="BA33" s="424"/>
      <c r="BB33" s="425"/>
      <c r="BC33" s="425"/>
      <c r="BD33" s="425"/>
      <c r="BE33" s="425"/>
      <c r="BF33" s="425"/>
      <c r="BG33" s="425"/>
      <c r="BH33" s="425"/>
      <c r="BI33" s="425"/>
      <c r="BJ33" s="426"/>
      <c r="BK33" s="41"/>
      <c r="BL33" s="41"/>
      <c r="BM33" s="41"/>
      <c r="BN33" s="41"/>
    </row>
    <row r="34" spans="1:71" ht="17.25" customHeight="1" x14ac:dyDescent="0.25">
      <c r="A34" s="17"/>
      <c r="B34" s="78">
        <f t="shared" si="0"/>
        <v>17</v>
      </c>
      <c r="C34" s="76">
        <v>1</v>
      </c>
      <c r="D34" s="343" t="s">
        <v>75</v>
      </c>
      <c r="E34" s="344"/>
      <c r="F34" s="344"/>
      <c r="G34" s="344"/>
      <c r="H34" s="344"/>
      <c r="I34" s="344"/>
      <c r="J34" s="344"/>
      <c r="K34" s="344"/>
      <c r="L34" s="344"/>
      <c r="M34" s="344"/>
      <c r="N34" s="345"/>
      <c r="O34" s="101"/>
      <c r="P34" s="377" t="s">
        <v>35</v>
      </c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9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W34" s="91"/>
      <c r="AX34" s="91"/>
      <c r="AY34" s="91"/>
      <c r="AZ34" s="91"/>
      <c r="BA34" s="292" t="str">
        <f>P18</f>
        <v>1) Números y operaciones</v>
      </c>
      <c r="BB34" s="427"/>
      <c r="BC34" s="429" t="str">
        <f>P28</f>
        <v>2) Patrones y álgebra</v>
      </c>
      <c r="BD34" s="430"/>
      <c r="BE34" s="433" t="str">
        <f>P31</f>
        <v>3) Geometría</v>
      </c>
      <c r="BF34" s="434"/>
      <c r="BG34" s="437" t="str">
        <f>P34</f>
        <v>4) Medición</v>
      </c>
      <c r="BH34" s="438"/>
      <c r="BI34" s="441" t="str">
        <f>P36</f>
        <v>5) Datos y probabilidades</v>
      </c>
      <c r="BJ34" s="442"/>
      <c r="BK34" s="41"/>
      <c r="BL34" s="41"/>
      <c r="BM34" s="41"/>
      <c r="BN34" s="41"/>
    </row>
    <row r="35" spans="1:71" ht="28.5" customHeight="1" thickBot="1" x14ac:dyDescent="0.3">
      <c r="A35" s="17"/>
      <c r="B35" s="78">
        <f t="shared" si="0"/>
        <v>18</v>
      </c>
      <c r="C35" s="76">
        <v>1</v>
      </c>
      <c r="D35" s="343" t="s">
        <v>76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5"/>
      <c r="O35" s="101"/>
      <c r="P35" s="380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2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W35" s="91"/>
      <c r="AX35" s="91"/>
      <c r="AY35" s="91"/>
      <c r="AZ35" s="91"/>
      <c r="BA35" s="294"/>
      <c r="BB35" s="428"/>
      <c r="BC35" s="431"/>
      <c r="BD35" s="432"/>
      <c r="BE35" s="435"/>
      <c r="BF35" s="436"/>
      <c r="BG35" s="439"/>
      <c r="BH35" s="440"/>
      <c r="BI35" s="443"/>
      <c r="BJ35" s="444"/>
      <c r="BK35" s="41"/>
      <c r="BL35" s="41"/>
      <c r="BM35" s="41"/>
      <c r="BN35" s="41"/>
    </row>
    <row r="36" spans="1:71" ht="15" customHeight="1" x14ac:dyDescent="0.25">
      <c r="A36" s="17"/>
      <c r="B36" s="78">
        <f t="shared" si="0"/>
        <v>19</v>
      </c>
      <c r="C36" s="76">
        <v>1</v>
      </c>
      <c r="D36" s="349" t="s">
        <v>77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5"/>
      <c r="O36" s="101"/>
      <c r="P36" s="319" t="s">
        <v>46</v>
      </c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1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W36" s="91"/>
      <c r="AX36" s="91"/>
      <c r="AY36" s="91"/>
      <c r="AZ36" s="91"/>
      <c r="BA36" s="294"/>
      <c r="BB36" s="428"/>
      <c r="BC36" s="431"/>
      <c r="BD36" s="432"/>
      <c r="BE36" s="435"/>
      <c r="BF36" s="436"/>
      <c r="BG36" s="439"/>
      <c r="BH36" s="440"/>
      <c r="BI36" s="443"/>
      <c r="BJ36" s="444"/>
      <c r="BK36" s="41"/>
      <c r="BL36" s="41"/>
      <c r="BM36" s="41"/>
      <c r="BN36" s="41"/>
    </row>
    <row r="37" spans="1:71" ht="44.25" customHeight="1" thickBot="1" x14ac:dyDescent="0.25">
      <c r="A37" s="17"/>
      <c r="B37" s="140">
        <f t="shared" si="0"/>
        <v>20</v>
      </c>
      <c r="C37" s="77">
        <v>1</v>
      </c>
      <c r="D37" s="350" t="s">
        <v>78</v>
      </c>
      <c r="E37" s="351"/>
      <c r="F37" s="351"/>
      <c r="G37" s="351"/>
      <c r="H37" s="351"/>
      <c r="I37" s="351"/>
      <c r="J37" s="351"/>
      <c r="K37" s="351"/>
      <c r="L37" s="351"/>
      <c r="M37" s="351"/>
      <c r="N37" s="352"/>
      <c r="O37" s="101"/>
      <c r="P37" s="322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4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W37" s="92"/>
      <c r="AX37" s="92"/>
      <c r="AY37" s="92"/>
      <c r="AZ37" s="92"/>
      <c r="BA37" s="93" t="s">
        <v>31</v>
      </c>
      <c r="BB37" s="148" t="s">
        <v>32</v>
      </c>
      <c r="BC37" s="154" t="s">
        <v>31</v>
      </c>
      <c r="BD37" s="155" t="s">
        <v>32</v>
      </c>
      <c r="BE37" s="152" t="s">
        <v>31</v>
      </c>
      <c r="BF37" s="151" t="s">
        <v>32</v>
      </c>
      <c r="BG37" s="158" t="s">
        <v>31</v>
      </c>
      <c r="BH37" s="159" t="s">
        <v>32</v>
      </c>
      <c r="BI37" s="153" t="s">
        <v>31</v>
      </c>
      <c r="BJ37" s="94" t="s">
        <v>32</v>
      </c>
      <c r="BK37" s="41"/>
      <c r="BL37" s="41"/>
      <c r="BM37" s="41"/>
      <c r="BN37" s="41"/>
    </row>
    <row r="38" spans="1:71" ht="12.75" customHeight="1" thickBot="1" x14ac:dyDescent="0.3">
      <c r="A38" s="17"/>
      <c r="B38" s="80" t="s">
        <v>17</v>
      </c>
      <c r="C38" s="81">
        <f>SUM(C18:C37)</f>
        <v>20</v>
      </c>
      <c r="D38" s="17"/>
      <c r="E38" s="41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142"/>
      <c r="AX38" s="142"/>
      <c r="AY38" s="142"/>
      <c r="AZ38" s="144" t="s">
        <v>51</v>
      </c>
      <c r="BA38" s="131">
        <f>COUNTIF($BB$49:$BB$95, "B")</f>
        <v>0</v>
      </c>
      <c r="BB38" s="149" t="e">
        <f>COUNTIF($BB$49:$BB$95,"B")/COUNTIF($E$49:$E$95,"P")</f>
        <v>#DIV/0!</v>
      </c>
      <c r="BC38" s="156">
        <f>COUNTIF($BD$49:$BD$95,"B")</f>
        <v>0</v>
      </c>
      <c r="BD38" s="117" t="e">
        <f>COUNTIF($BD$49:$BD$95,"B")/COUNTIF($E$49:$E$95,"P")</f>
        <v>#DIV/0!</v>
      </c>
      <c r="BE38" s="131">
        <f>COUNTIF($BF$49:$BF$95,"B")</f>
        <v>0</v>
      </c>
      <c r="BF38" s="149" t="e">
        <f>COUNTIF($BF$49:$BF$95,"B")/COUNTIF($E$49:$E$95,"P")</f>
        <v>#DIV/0!</v>
      </c>
      <c r="BG38" s="156">
        <f>COUNTIF($BH$49:$BH$95,"B")</f>
        <v>0</v>
      </c>
      <c r="BH38" s="117" t="e">
        <f>COUNTIF($BH$49:$BH$95,"B")/COUNTIF($E$49:$E$95,"P")</f>
        <v>#DIV/0!</v>
      </c>
      <c r="BI38" s="131">
        <f>COUNTIF($BJ$49:$BJ$95,"B")</f>
        <v>0</v>
      </c>
      <c r="BJ38" s="117" t="e">
        <f>COUNTIF($BJ$49:$BJ$95,"B")/COUNTIF($E$49:$E$95,"P")</f>
        <v>#DIV/0!</v>
      </c>
      <c r="BL38" s="41"/>
      <c r="BM38" s="41"/>
      <c r="BN38" s="41"/>
      <c r="BO38" s="41"/>
      <c r="BR38" s="62"/>
      <c r="BS38" s="62"/>
    </row>
    <row r="39" spans="1:71" ht="12.75" customHeight="1" x14ac:dyDescent="0.25">
      <c r="B39" s="17"/>
      <c r="C39" s="17"/>
      <c r="I39" s="62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AW39" s="142"/>
      <c r="AX39" s="142"/>
      <c r="AY39" s="142"/>
      <c r="AZ39" s="145" t="s">
        <v>52</v>
      </c>
      <c r="BA39" s="131">
        <f>COUNTIF($BB$49:$BB$95, "MB")</f>
        <v>0</v>
      </c>
      <c r="BB39" s="149" t="e">
        <f>COUNTIF($BB$49:$BB$95,"MB")/COUNTIF($E$49:$E$95,"P")</f>
        <v>#DIV/0!</v>
      </c>
      <c r="BC39" s="156">
        <f>COUNTIF($BD$49:$BD$95,"MB")</f>
        <v>0</v>
      </c>
      <c r="BD39" s="117" t="e">
        <f>COUNTIF($BD$49:$BD$95,"MB")/COUNTIF($E$49:$E$95,"P")</f>
        <v>#DIV/0!</v>
      </c>
      <c r="BE39" s="131">
        <f>COUNTIF($BF$49:$BF$95,"MB")</f>
        <v>0</v>
      </c>
      <c r="BF39" s="149" t="e">
        <f>COUNTIF($BF$49:$BF$95,"MB")/COUNTIF($E$49:$E$95,"P")</f>
        <v>#DIV/0!</v>
      </c>
      <c r="BG39" s="156">
        <f>COUNTIF($BH$49:$BH$95,"MB")</f>
        <v>0</v>
      </c>
      <c r="BH39" s="117" t="e">
        <f>COUNTIF($BH$49:$BH$95,"MB")/COUNTIF($E$49:$E$95,"P")</f>
        <v>#DIV/0!</v>
      </c>
      <c r="BI39" s="131">
        <f>COUNTIF($BJ$49:$BJ$95,"MB")</f>
        <v>0</v>
      </c>
      <c r="BJ39" s="117" t="e">
        <f>COUNTIF($BJ$49:$BJ$95,"MB")/COUNTIF($E$49:$E$95,"P")</f>
        <v>#DIV/0!</v>
      </c>
    </row>
    <row r="40" spans="1:71" ht="12.75" customHeight="1" x14ac:dyDescent="0.25">
      <c r="D40" s="2"/>
      <c r="E40" s="19"/>
      <c r="F40" s="2"/>
      <c r="G40" s="3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AW40" s="142"/>
      <c r="AX40" s="142"/>
      <c r="AY40" s="142"/>
      <c r="AZ40" s="145" t="s">
        <v>54</v>
      </c>
      <c r="BA40" s="131">
        <f>COUNTIF($BB$49:$BB$95, "MA")</f>
        <v>0</v>
      </c>
      <c r="BB40" s="149" t="e">
        <f>COUNTIF($BB$49:$BB$95,"MA")/COUNTIF($E$49:$E$95,"P")</f>
        <v>#DIV/0!</v>
      </c>
      <c r="BC40" s="156">
        <f>COUNTIF($BD$49:$BD$95,"MA")</f>
        <v>0</v>
      </c>
      <c r="BD40" s="117" t="e">
        <f>COUNTIF($BD$49:$BD$95,"MA")/COUNTIF($E$49:$E$95,"P")</f>
        <v>#DIV/0!</v>
      </c>
      <c r="BE40" s="131">
        <f>COUNTIF($BF$49:$BF$95,"MA")</f>
        <v>0</v>
      </c>
      <c r="BF40" s="149" t="e">
        <f>COUNTIF($BF$49:$BF$95,"MA")/COUNTIF($E$49:$E$95,"P")</f>
        <v>#DIV/0!</v>
      </c>
      <c r="BG40" s="156">
        <f>COUNTIF($BH$49:$BH$95,"MA")</f>
        <v>0</v>
      </c>
      <c r="BH40" s="117" t="e">
        <f>COUNTIF($BH$49:$BH$95,"MA")/COUNTIF($E$49:$E$95,"P")</f>
        <v>#DIV/0!</v>
      </c>
      <c r="BI40" s="131">
        <f>COUNTIF($BJ$49:$BJ$95,"MA")</f>
        <v>0</v>
      </c>
      <c r="BJ40" s="117" t="e">
        <f>COUNTIF($BJ$49:$BJ$95,"MA")/COUNTIF($E$49:$E$95,"P")</f>
        <v>#DIV/0!</v>
      </c>
    </row>
    <row r="41" spans="1:71" ht="12.75" customHeight="1" thickBot="1" x14ac:dyDescent="0.3">
      <c r="C41" s="3"/>
      <c r="D41" s="300" t="s">
        <v>6</v>
      </c>
      <c r="E41" s="302"/>
      <c r="F41" s="5">
        <f>C38</f>
        <v>20</v>
      </c>
      <c r="G41" s="31"/>
      <c r="H41" s="17"/>
      <c r="I41" s="17"/>
      <c r="AW41" s="143"/>
      <c r="AX41" s="143"/>
      <c r="AY41" s="143"/>
      <c r="AZ41" s="146" t="s">
        <v>53</v>
      </c>
      <c r="BA41" s="132">
        <f>COUNTIF($BB$49:$BB$95, "A")</f>
        <v>0</v>
      </c>
      <c r="BB41" s="150" t="e">
        <f>COUNTIF($BB$49:$BB$95,"A")/COUNTIF($E$49:$E$95,"P")</f>
        <v>#DIV/0!</v>
      </c>
      <c r="BC41" s="157">
        <f>COUNTIF($BD$49:$BD$95,"A")</f>
        <v>0</v>
      </c>
      <c r="BD41" s="118" t="e">
        <f>COUNTIF($BD$49:$BD$95,"A")/COUNTIF($E$49:$E$95,"P")</f>
        <v>#DIV/0!</v>
      </c>
      <c r="BE41" s="132">
        <f>COUNTIF($BF$49:$BF$95,"A")</f>
        <v>0</v>
      </c>
      <c r="BF41" s="150" t="e">
        <f>COUNTIF($BF$49:$BF$95,"A")/COUNTIF($E$49:$E$95,"P")</f>
        <v>#DIV/0!</v>
      </c>
      <c r="BG41" s="157">
        <f>COUNTIF($BH$49:$BH$95,"A")</f>
        <v>0</v>
      </c>
      <c r="BH41" s="118" t="e">
        <f>COUNTIF($BH$49:$BH$95,"A")/COUNTIF($E$49:$E$95,"P")</f>
        <v>#DIV/0!</v>
      </c>
      <c r="BI41" s="132">
        <f>COUNTIF($BJ$49:$BJ$95,"A")</f>
        <v>0</v>
      </c>
      <c r="BJ41" s="118" t="e">
        <f>COUNTIF($BJ$49:$BJ$95,"A")/COUNTIF($E$49:$E$95,"P")</f>
        <v>#DIV/0!</v>
      </c>
    </row>
    <row r="42" spans="1:71" ht="12.75" customHeight="1" x14ac:dyDescent="0.2">
      <c r="C42" s="3"/>
      <c r="D42" s="300" t="s">
        <v>9</v>
      </c>
      <c r="E42" s="302"/>
      <c r="F42" s="5">
        <f>F41*0.6</f>
        <v>12</v>
      </c>
      <c r="G42" s="31"/>
      <c r="H42" s="17"/>
      <c r="I42" s="17"/>
    </row>
    <row r="43" spans="1:71" ht="12.75" customHeight="1" thickBot="1" x14ac:dyDescent="0.25">
      <c r="C43" s="17"/>
      <c r="D43" s="102"/>
      <c r="E43" s="102"/>
      <c r="F43" s="104"/>
      <c r="G43" s="103"/>
      <c r="H43" s="17"/>
      <c r="I43" s="17"/>
    </row>
    <row r="44" spans="1:71" ht="12.75" customHeight="1" thickBot="1" x14ac:dyDescent="0.25">
      <c r="D44" s="17"/>
      <c r="E44" s="41"/>
      <c r="F44" s="105"/>
      <c r="G44" s="106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2"/>
      <c r="AU44" s="2"/>
      <c r="AV44" s="2"/>
      <c r="AW44" s="2"/>
      <c r="AX44" s="17"/>
      <c r="AY44" s="17"/>
      <c r="AZ44" s="17"/>
      <c r="BA44" s="408" t="s">
        <v>36</v>
      </c>
      <c r="BB44" s="409"/>
      <c r="BC44" s="409"/>
      <c r="BD44" s="409"/>
      <c r="BE44" s="409"/>
      <c r="BF44" s="409"/>
      <c r="BG44" s="409"/>
      <c r="BH44" s="409"/>
      <c r="BI44" s="409"/>
      <c r="BJ44" s="410"/>
      <c r="BK44" s="17"/>
      <c r="BL44" s="17"/>
      <c r="BM44" s="17"/>
      <c r="BN44" s="17"/>
    </row>
    <row r="45" spans="1:71" ht="42.75" customHeight="1" x14ac:dyDescent="0.2">
      <c r="B45" s="17"/>
      <c r="C45" s="17"/>
      <c r="D45" s="17"/>
      <c r="E45" s="50"/>
      <c r="F45" s="340" t="s">
        <v>30</v>
      </c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2"/>
      <c r="AT45" s="280" t="s">
        <v>21</v>
      </c>
      <c r="AU45" s="280" t="s">
        <v>22</v>
      </c>
      <c r="AV45" s="287" t="s">
        <v>16</v>
      </c>
      <c r="AW45" s="286" t="s">
        <v>14</v>
      </c>
      <c r="AX45" s="86"/>
      <c r="AY45" s="147"/>
      <c r="AZ45" s="86"/>
      <c r="BA45" s="292" t="str">
        <f>BA34</f>
        <v>1) Números y operaciones</v>
      </c>
      <c r="BB45" s="293"/>
      <c r="BC45" s="290" t="str">
        <f>BC34</f>
        <v>2) Patrones y álgebra</v>
      </c>
      <c r="BD45" s="290"/>
      <c r="BE45" s="411" t="str">
        <f>BE34</f>
        <v>3) Geometría</v>
      </c>
      <c r="BF45" s="411"/>
      <c r="BG45" s="413" t="str">
        <f>BG34</f>
        <v>4) Medición</v>
      </c>
      <c r="BH45" s="413"/>
      <c r="BI45" s="415" t="str">
        <f>BI34</f>
        <v>5) Datos y probabilidades</v>
      </c>
      <c r="BJ45" s="416"/>
      <c r="BK45" s="86"/>
      <c r="BN45" s="66"/>
      <c r="BO45" s="17"/>
      <c r="BP45" s="42"/>
    </row>
    <row r="46" spans="1:71" ht="12.75" hidden="1" customHeight="1" x14ac:dyDescent="0.2">
      <c r="B46" s="17"/>
      <c r="C46" s="17"/>
      <c r="D46" s="17"/>
      <c r="E46" s="51" t="s">
        <v>23</v>
      </c>
      <c r="F46" s="7" t="s">
        <v>24</v>
      </c>
      <c r="G46" s="7"/>
      <c r="H46" s="7" t="s">
        <v>24</v>
      </c>
      <c r="I46" s="7"/>
      <c r="J46" s="7" t="s">
        <v>25</v>
      </c>
      <c r="K46" s="7"/>
      <c r="L46" s="7" t="s">
        <v>24</v>
      </c>
      <c r="M46" s="7"/>
      <c r="N46" s="7" t="s">
        <v>0</v>
      </c>
      <c r="O46" s="7"/>
      <c r="P46" s="7" t="s">
        <v>0</v>
      </c>
      <c r="Q46" s="7"/>
      <c r="R46" s="7" t="s">
        <v>25</v>
      </c>
      <c r="S46" s="7"/>
      <c r="T46" s="7" t="s">
        <v>24</v>
      </c>
      <c r="U46" s="7"/>
      <c r="V46" s="7" t="s">
        <v>25</v>
      </c>
      <c r="W46" s="7"/>
      <c r="X46" s="7" t="s">
        <v>24</v>
      </c>
      <c r="Y46" s="7"/>
      <c r="Z46" s="7" t="s">
        <v>24</v>
      </c>
      <c r="AA46" s="7"/>
      <c r="AB46" s="7" t="s">
        <v>24</v>
      </c>
      <c r="AC46" s="7"/>
      <c r="AD46" s="7" t="s">
        <v>25</v>
      </c>
      <c r="AE46" s="7"/>
      <c r="AF46" s="7" t="s">
        <v>25</v>
      </c>
      <c r="AG46" s="7"/>
      <c r="AH46" s="7" t="s">
        <v>24</v>
      </c>
      <c r="AI46" s="7"/>
      <c r="AJ46" s="7" t="s">
        <v>0</v>
      </c>
      <c r="AK46" s="7"/>
      <c r="AL46" s="7" t="s">
        <v>0</v>
      </c>
      <c r="AM46" s="7"/>
      <c r="AN46" s="7" t="s">
        <v>25</v>
      </c>
      <c r="AO46" s="7"/>
      <c r="AP46" s="7" t="s">
        <v>0</v>
      </c>
      <c r="AQ46" s="7"/>
      <c r="AR46" s="7" t="s">
        <v>0</v>
      </c>
      <c r="AS46" s="7"/>
      <c r="AT46" s="281"/>
      <c r="AU46" s="281"/>
      <c r="AV46" s="288"/>
      <c r="AW46" s="286"/>
      <c r="AX46" s="86"/>
      <c r="AY46" s="147"/>
      <c r="AZ46" s="86"/>
      <c r="BA46" s="294"/>
      <c r="BB46" s="295"/>
      <c r="BC46" s="291"/>
      <c r="BD46" s="291"/>
      <c r="BE46" s="412"/>
      <c r="BF46" s="412"/>
      <c r="BG46" s="414"/>
      <c r="BH46" s="414"/>
      <c r="BI46" s="417"/>
      <c r="BJ46" s="418"/>
      <c r="BK46" s="86"/>
      <c r="BN46" s="66"/>
      <c r="BO46" s="17"/>
      <c r="BP46" s="42"/>
    </row>
    <row r="47" spans="1:71" ht="12.75" hidden="1" customHeight="1" x14ac:dyDescent="0.2">
      <c r="B47" s="2"/>
      <c r="C47" s="2"/>
      <c r="D47" s="2"/>
      <c r="E47" s="51"/>
      <c r="F47" s="112">
        <v>1</v>
      </c>
      <c r="G47" s="112"/>
      <c r="H47" s="112">
        <v>1</v>
      </c>
      <c r="I47" s="112"/>
      <c r="J47" s="112">
        <v>1</v>
      </c>
      <c r="K47" s="112"/>
      <c r="L47" s="112">
        <v>1</v>
      </c>
      <c r="M47" s="112"/>
      <c r="N47" s="112">
        <v>1</v>
      </c>
      <c r="O47" s="112"/>
      <c r="P47" s="112">
        <v>1</v>
      </c>
      <c r="Q47" s="112"/>
      <c r="R47" s="112">
        <v>1</v>
      </c>
      <c r="S47" s="112"/>
      <c r="T47" s="112">
        <v>1</v>
      </c>
      <c r="U47" s="112"/>
      <c r="V47" s="112">
        <v>1</v>
      </c>
      <c r="W47" s="112"/>
      <c r="X47" s="112">
        <v>1</v>
      </c>
      <c r="Y47" s="7"/>
      <c r="Z47" s="7">
        <v>1</v>
      </c>
      <c r="AA47" s="7"/>
      <c r="AB47" s="7">
        <v>1</v>
      </c>
      <c r="AC47" s="7"/>
      <c r="AD47" s="112">
        <v>1</v>
      </c>
      <c r="AE47" s="7"/>
      <c r="AF47" s="112">
        <v>1</v>
      </c>
      <c r="AG47" s="112"/>
      <c r="AH47" s="112">
        <v>1</v>
      </c>
      <c r="AI47" s="112"/>
      <c r="AJ47" s="112">
        <v>1</v>
      </c>
      <c r="AK47" s="7"/>
      <c r="AL47" s="112">
        <v>1</v>
      </c>
      <c r="AM47" s="7"/>
      <c r="AN47" s="7">
        <v>1</v>
      </c>
      <c r="AO47" s="7"/>
      <c r="AP47" s="7">
        <v>1</v>
      </c>
      <c r="AQ47" s="7"/>
      <c r="AR47" s="7">
        <v>1</v>
      </c>
      <c r="AS47" s="7"/>
      <c r="AT47" s="281"/>
      <c r="AU47" s="281"/>
      <c r="AV47" s="288"/>
      <c r="AW47" s="286"/>
      <c r="AX47" s="86"/>
      <c r="AY47" s="147"/>
      <c r="AZ47" s="86"/>
      <c r="BA47" s="294"/>
      <c r="BB47" s="295"/>
      <c r="BC47" s="291"/>
      <c r="BD47" s="291"/>
      <c r="BE47" s="412"/>
      <c r="BF47" s="412"/>
      <c r="BG47" s="414"/>
      <c r="BH47" s="414"/>
      <c r="BI47" s="419"/>
      <c r="BJ47" s="420"/>
      <c r="BK47" s="86"/>
      <c r="BN47" s="66"/>
      <c r="BO47" s="17"/>
      <c r="BP47" s="42"/>
    </row>
    <row r="48" spans="1:71" ht="50.25" customHeight="1" x14ac:dyDescent="0.2">
      <c r="A48" s="3"/>
      <c r="B48" s="16" t="s">
        <v>7</v>
      </c>
      <c r="C48" s="311" t="s">
        <v>11</v>
      </c>
      <c r="D48" s="311"/>
      <c r="E48" s="111" t="s">
        <v>37</v>
      </c>
      <c r="F48" s="113">
        <v>1</v>
      </c>
      <c r="G48" s="113"/>
      <c r="H48" s="113">
        <v>2</v>
      </c>
      <c r="I48" s="113"/>
      <c r="J48" s="113">
        <v>3</v>
      </c>
      <c r="K48" s="113"/>
      <c r="L48" s="113">
        <v>4</v>
      </c>
      <c r="M48" s="113"/>
      <c r="N48" s="113">
        <v>5</v>
      </c>
      <c r="O48" s="113"/>
      <c r="P48" s="113">
        <v>6</v>
      </c>
      <c r="Q48" s="113"/>
      <c r="R48" s="113">
        <v>7</v>
      </c>
      <c r="S48" s="113"/>
      <c r="T48" s="113">
        <v>8</v>
      </c>
      <c r="U48" s="113"/>
      <c r="V48" s="113">
        <v>9</v>
      </c>
      <c r="W48" s="113"/>
      <c r="X48" s="113">
        <v>10</v>
      </c>
      <c r="Y48" s="113"/>
      <c r="Z48" s="122">
        <v>11</v>
      </c>
      <c r="AA48" s="122"/>
      <c r="AB48" s="122">
        <v>12</v>
      </c>
      <c r="AC48" s="122"/>
      <c r="AD48" s="122">
        <v>13</v>
      </c>
      <c r="AE48" s="122"/>
      <c r="AF48" s="115">
        <v>14</v>
      </c>
      <c r="AG48" s="115"/>
      <c r="AH48" s="115">
        <v>15</v>
      </c>
      <c r="AI48" s="115"/>
      <c r="AJ48" s="115">
        <v>16</v>
      </c>
      <c r="AK48" s="115"/>
      <c r="AL48" s="88">
        <v>17</v>
      </c>
      <c r="AM48" s="88"/>
      <c r="AN48" s="88">
        <v>18</v>
      </c>
      <c r="AO48" s="88"/>
      <c r="AP48" s="123">
        <v>19</v>
      </c>
      <c r="AQ48" s="123"/>
      <c r="AR48" s="123">
        <v>20</v>
      </c>
      <c r="AS48" s="110"/>
      <c r="AT48" s="282"/>
      <c r="AU48" s="282"/>
      <c r="AV48" s="289"/>
      <c r="AW48" s="286"/>
      <c r="AX48" s="272" t="s">
        <v>56</v>
      </c>
      <c r="AY48" s="273" t="s">
        <v>57</v>
      </c>
      <c r="AZ48" s="272" t="s">
        <v>58</v>
      </c>
      <c r="BA48" s="133" t="s">
        <v>49</v>
      </c>
      <c r="BB48" s="134" t="s">
        <v>14</v>
      </c>
      <c r="BC48" s="107" t="s">
        <v>49</v>
      </c>
      <c r="BD48" s="107" t="s">
        <v>14</v>
      </c>
      <c r="BE48" s="108" t="s">
        <v>49</v>
      </c>
      <c r="BF48" s="108" t="s">
        <v>14</v>
      </c>
      <c r="BG48" s="109" t="s">
        <v>49</v>
      </c>
      <c r="BH48" s="109" t="s">
        <v>14</v>
      </c>
      <c r="BI48" s="87" t="s">
        <v>49</v>
      </c>
      <c r="BJ48" s="94" t="s">
        <v>14</v>
      </c>
      <c r="BK48" s="86"/>
      <c r="BN48" s="66"/>
      <c r="BO48" s="17"/>
      <c r="BP48" s="42"/>
    </row>
    <row r="49" spans="1:86" ht="12.75" customHeight="1" x14ac:dyDescent="0.2">
      <c r="A49" s="3"/>
      <c r="B49" s="5">
        <v>1</v>
      </c>
      <c r="C49" s="277" t="s">
        <v>167</v>
      </c>
      <c r="D49" s="278" t="s">
        <v>167</v>
      </c>
      <c r="E49" s="18"/>
      <c r="F49" s="89"/>
      <c r="G49" s="90">
        <f>IF(F49=$F$46,$F$47,0)</f>
        <v>0</v>
      </c>
      <c r="H49" s="89"/>
      <c r="I49" s="90">
        <f>IF(H49=$H$46,$H$47,0)</f>
        <v>0</v>
      </c>
      <c r="J49" s="161"/>
      <c r="K49" s="90">
        <f>IF(J49=$J$46,$J$47,0)</f>
        <v>0</v>
      </c>
      <c r="L49" s="89"/>
      <c r="M49" s="90">
        <f>IF(L49=$L$46,$L$47,0)</f>
        <v>0</v>
      </c>
      <c r="N49" s="89"/>
      <c r="O49" s="90">
        <f>IF(N49=$N$46,$N$47,0)</f>
        <v>0</v>
      </c>
      <c r="P49" s="89"/>
      <c r="Q49" s="90">
        <f>IF(P49=$P$46,$P$47,0)</f>
        <v>0</v>
      </c>
      <c r="R49" s="89"/>
      <c r="S49" s="90">
        <f>IF(R49=$R$46,$R$47,0)</f>
        <v>0</v>
      </c>
      <c r="T49" s="89"/>
      <c r="U49" s="90">
        <f>IF(T49=$T$46,$T$47,0)</f>
        <v>0</v>
      </c>
      <c r="V49" s="89"/>
      <c r="W49" s="90">
        <f>IF(V49=$V$46,$V$47,0)</f>
        <v>0</v>
      </c>
      <c r="X49" s="89"/>
      <c r="Y49" s="90">
        <f>IF(X49=$X$46,$X$47,0)</f>
        <v>0</v>
      </c>
      <c r="Z49" s="89"/>
      <c r="AA49" s="90">
        <f>IF(Z49=$Z$46,$Z$47,0)</f>
        <v>0</v>
      </c>
      <c r="AB49" s="89"/>
      <c r="AC49" s="90">
        <f>IF(AB49=$AB$46,$AB$47,0)</f>
        <v>0</v>
      </c>
      <c r="AD49" s="114"/>
      <c r="AE49" s="90">
        <f>IF(AD49=$AD$46,$AD$47,0)</f>
        <v>0</v>
      </c>
      <c r="AF49" s="89"/>
      <c r="AG49" s="90">
        <f>IF(AF49=$AF$46,$AF$47,0)</f>
        <v>0</v>
      </c>
      <c r="AH49" s="89"/>
      <c r="AI49" s="90">
        <f>IF(AH49=$AH$46,$AH$47,0)</f>
        <v>0</v>
      </c>
      <c r="AJ49" s="89"/>
      <c r="AK49" s="90">
        <f>IF(AJ49=$AJ$46,$AJ$47,0)</f>
        <v>0</v>
      </c>
      <c r="AL49" s="89"/>
      <c r="AM49" s="90">
        <f>IF(AL49=$AL$46,$AL$47,0)</f>
        <v>0</v>
      </c>
      <c r="AN49" s="89"/>
      <c r="AO49" s="90">
        <f>IF(AN49=$AN$46,$AN$47,0)</f>
        <v>0</v>
      </c>
      <c r="AP49" s="89"/>
      <c r="AQ49" s="90">
        <f>IF(AP49=$AP$46,$AP$47,0)</f>
        <v>0</v>
      </c>
      <c r="AR49" s="89"/>
      <c r="AS49" s="90">
        <f>IF(AR49=$AR$46,$AR$47,0)</f>
        <v>0</v>
      </c>
      <c r="AT49" s="5">
        <f>IF((E49="P"),SUM(F49:AS49),0)</f>
        <v>0</v>
      </c>
      <c r="AU49" s="11">
        <f t="shared" ref="AU49:AU95" si="1">(AT49*100)/F$41</f>
        <v>0</v>
      </c>
      <c r="AV49" s="12">
        <f>IF(AT49&gt;=F$42,0.375*AT49-0.5,0.16666667*AT49+2)</f>
        <v>2</v>
      </c>
      <c r="AW49" s="5">
        <f>IF($E$49:$E$95="P",IF(AND((AU49&lt;50),(AU49&gt;=0)),"INICIAL",IF(AND((AU49&lt;80),(AU49&gt;49)),"INTERMEDIO",IF(AND((AU49&lt;=100),(AU49&gt;79)),"AVANZADO"))),0)</f>
        <v>0</v>
      </c>
      <c r="AX49" s="274" t="str">
        <f>IF((E49="P"),IFERROR(ROUND(AV49-$AV$98,1),""),"")</f>
        <v/>
      </c>
      <c r="AY49" s="275" t="str">
        <f>IF((E49="P"),IFERROR(ROUND(POWER(AX49,2),3),""),"")</f>
        <v/>
      </c>
      <c r="AZ49" s="274">
        <f>SUM(AY49:AY95)</f>
        <v>0</v>
      </c>
      <c r="BA49" s="125">
        <f>(SUM(F49:Y49))/10</f>
        <v>0</v>
      </c>
      <c r="BB49" s="73">
        <f>IF($E$49:$E$95="P",IF(BA49&lt;=0.25,"B",IF(BA49&lt;=0.5,"MB",IF(BA49&lt;=0.75,"MA",IF(BA49&lt;=1,"A")))),0)</f>
        <v>0</v>
      </c>
      <c r="BC49" s="116">
        <f t="shared" ref="BC49:BC95" si="2">SUM(Z49:AE49)/3</f>
        <v>0</v>
      </c>
      <c r="BD49" s="73">
        <f>IF($E$49:$E$95="P",IF(BC49&lt;=0.25,"B",IF(BC49&lt;=0.5,"MB",IF(BC49=0.75,"MA",IF(BC49&lt;=1,"A")))),0)</f>
        <v>0</v>
      </c>
      <c r="BE49" s="116">
        <f t="shared" ref="BE49:BE95" si="3">SUM(AF49:AK49)/3</f>
        <v>0</v>
      </c>
      <c r="BF49" s="73">
        <f>IF($E$49:$E$95="P",IF(BE49&lt;=0.25,"B",IF(BE49&lt;=0.5,"MB",IF(BE49&lt;=0.75,"MA",IF(BE49&lt;=1,"A")))),0)</f>
        <v>0</v>
      </c>
      <c r="BG49" s="116">
        <f>SUM(AL49:AO49)/2</f>
        <v>0</v>
      </c>
      <c r="BH49" s="73">
        <f>IF($E$49:$E$95="P",IF(BG49&lt;=0.25,"B",IF(BG49&lt;=0.5,"MB",IF(BG49&lt;=0.75,"MA",IF(BG49&lt;=1,"A")))),0)</f>
        <v>0</v>
      </c>
      <c r="BI49" s="116">
        <f>SUM(AP49:AS49)/2</f>
        <v>0</v>
      </c>
      <c r="BJ49" s="126">
        <f>IF($E$49:$E$95="P",IF(BI49&lt;=0.25,"B",IF(BI49&lt;=0.5,"MB",IF(BI49&lt;=0.75,"MA",IF(BI49&lt;=1,"A")))),0)</f>
        <v>0</v>
      </c>
      <c r="BK49" s="67"/>
      <c r="BN49" s="66"/>
      <c r="BO49" s="17"/>
      <c r="BP49" s="42"/>
    </row>
    <row r="50" spans="1:86" ht="12.75" customHeight="1" x14ac:dyDescent="0.2">
      <c r="A50" s="3"/>
      <c r="B50" s="5">
        <v>2</v>
      </c>
      <c r="C50" s="277" t="s">
        <v>168</v>
      </c>
      <c r="D50" s="278" t="s">
        <v>168</v>
      </c>
      <c r="E50" s="18"/>
      <c r="F50" s="89"/>
      <c r="G50" s="90">
        <f t="shared" ref="G50:G95" si="4">IF(F50=$F$46,$F$47,0)</f>
        <v>0</v>
      </c>
      <c r="H50" s="89"/>
      <c r="I50" s="90">
        <f t="shared" ref="I50:I95" si="5">IF(H50=$H$46,$H$47,0)</f>
        <v>0</v>
      </c>
      <c r="J50" s="161"/>
      <c r="K50" s="90">
        <f t="shared" ref="K50:K95" si="6">IF(J50=$J$46,$J$47,0)</f>
        <v>0</v>
      </c>
      <c r="L50" s="89"/>
      <c r="M50" s="90">
        <f t="shared" ref="M50:M95" si="7">IF(L50=$L$46,$L$47,0)</f>
        <v>0</v>
      </c>
      <c r="N50" s="89"/>
      <c r="O50" s="90">
        <f t="shared" ref="O50:O95" si="8">IF(N50=$N$46,$N$47,0)</f>
        <v>0</v>
      </c>
      <c r="P50" s="89"/>
      <c r="Q50" s="90">
        <f t="shared" ref="Q50:Q95" si="9">IF(P50=$P$46,$P$47,0)</f>
        <v>0</v>
      </c>
      <c r="R50" s="89"/>
      <c r="S50" s="90">
        <f t="shared" ref="S50:S95" si="10">IF(R50=$R$46,$R$47,0)</f>
        <v>0</v>
      </c>
      <c r="T50" s="89"/>
      <c r="U50" s="90">
        <f t="shared" ref="U50:U95" si="11">IF(T50=$T$46,$T$47,0)</f>
        <v>0</v>
      </c>
      <c r="V50" s="89"/>
      <c r="W50" s="90">
        <f t="shared" ref="W50:W95" si="12">IF(V50=$V$46,$V$47,0)</f>
        <v>0</v>
      </c>
      <c r="X50" s="89"/>
      <c r="Y50" s="90">
        <f t="shared" ref="Y50:Y95" si="13">IF(X50=$X$46,$X$47,0)</f>
        <v>0</v>
      </c>
      <c r="Z50" s="89"/>
      <c r="AA50" s="90">
        <f t="shared" ref="AA50:AA95" si="14">IF(Z50=$Z$46,$Z$47,0)</f>
        <v>0</v>
      </c>
      <c r="AB50" s="89"/>
      <c r="AC50" s="90">
        <f t="shared" ref="AC50:AC95" si="15">IF(AB50=$AB$46,$AB$47,0)</f>
        <v>0</v>
      </c>
      <c r="AD50" s="114"/>
      <c r="AE50" s="90">
        <f t="shared" ref="AE50:AE95" si="16">IF(AD50=$AD$46,$AD$47,0)</f>
        <v>0</v>
      </c>
      <c r="AF50" s="89"/>
      <c r="AG50" s="90">
        <f t="shared" ref="AG50:AG95" si="17">IF(AF50=$AF$46,$AF$47,0)</f>
        <v>0</v>
      </c>
      <c r="AH50" s="89"/>
      <c r="AI50" s="90">
        <f t="shared" ref="AI50:AI95" si="18">IF(AH50=$AH$46,$AH$47,0)</f>
        <v>0</v>
      </c>
      <c r="AJ50" s="89"/>
      <c r="AK50" s="90">
        <f t="shared" ref="AK50:AK95" si="19">IF(AJ50=$AJ$46,$AJ$47,0)</f>
        <v>0</v>
      </c>
      <c r="AL50" s="89"/>
      <c r="AM50" s="90">
        <f t="shared" ref="AM50:AM95" si="20">IF(AL50=$AL$46,$AL$47,0)</f>
        <v>0</v>
      </c>
      <c r="AN50" s="89"/>
      <c r="AO50" s="90">
        <f t="shared" ref="AO50:AO95" si="21">IF(AN50=$AN$46,$AN$47,0)</f>
        <v>0</v>
      </c>
      <c r="AP50" s="89"/>
      <c r="AQ50" s="90">
        <f t="shared" ref="AQ50:AQ95" si="22">IF(AP50=$AP$46,$AP$47,0)</f>
        <v>0</v>
      </c>
      <c r="AR50" s="89"/>
      <c r="AS50" s="90">
        <f t="shared" ref="AS50:AS95" si="23">IF(AR50=$AR$46,$AR$47,0)</f>
        <v>0</v>
      </c>
      <c r="AT50" s="5">
        <f t="shared" ref="AT50:AT95" si="24">IF((E50="P"),SUM(F50:AS50),0)</f>
        <v>0</v>
      </c>
      <c r="AU50" s="11">
        <f t="shared" si="1"/>
        <v>0</v>
      </c>
      <c r="AV50" s="12">
        <f t="shared" ref="AV50:AV95" si="25">IF(AT50&gt;=F$42,0.375*AT50-0.5,0.16666667*AT50+2)</f>
        <v>2</v>
      </c>
      <c r="AW50" s="5">
        <f t="shared" ref="AW50:AW95" si="26">IF($E$49:$E$95="P",IF(AND((AU50&lt;50),(AU50&gt;=0)),"INICIAL",IF(AND((AU50&lt;80),(AU50&gt;49)),"INTERMEDIO",IF(AND((AU50&lt;=100),(AU50&gt;79)),"AVANZADO"))),0)</f>
        <v>0</v>
      </c>
      <c r="AX50" s="274" t="str">
        <f t="shared" ref="AX50:AX95" si="27">IF((E50="P"),IFERROR(ROUND(AV50-$AV$98,1),""),"")</f>
        <v/>
      </c>
      <c r="AY50" s="275" t="str">
        <f t="shared" ref="AY50:AY95" si="28">IF((E50="P"),IFERROR(ROUND(POWER(AX50,2),3),""),"")</f>
        <v/>
      </c>
      <c r="AZ50" s="274">
        <f>COUNTIF(E49:E95,"=P")</f>
        <v>0</v>
      </c>
      <c r="BA50" s="125">
        <f t="shared" ref="BA50:BA95" si="29">(SUM(F50:Y50))/10</f>
        <v>0</v>
      </c>
      <c r="BB50" s="73">
        <f t="shared" ref="BB50:BB95" si="30">IF($E$49:$E$95="P",IF(BA50&lt;=0.25,"B",IF(BA50&lt;=0.5,"MB",IF(BA50&lt;=0.75,"MA",IF(BA50&lt;=1,"A")))),0)</f>
        <v>0</v>
      </c>
      <c r="BC50" s="116">
        <f t="shared" si="2"/>
        <v>0</v>
      </c>
      <c r="BD50" s="73">
        <f t="shared" ref="BD50:BD95" si="31">IF($E$49:$E$95="P",IF(BC50&lt;=0.25,"B",IF(BC50&lt;=0.5,"MB",IF(BC50=0.75,"MA",IF(BC50&lt;=1,"A")))),0)</f>
        <v>0</v>
      </c>
      <c r="BE50" s="116">
        <f t="shared" si="3"/>
        <v>0</v>
      </c>
      <c r="BF50" s="73">
        <f t="shared" ref="BF50:BF95" si="32">IF($E$49:$E$95="P",IF(BE50&lt;=0.25,"B",IF(BE50&lt;=0.5,"MB",IF(BE50&lt;=0.75,"MA",IF(BE50&lt;=1,"A")))),0)</f>
        <v>0</v>
      </c>
      <c r="BG50" s="116">
        <f t="shared" ref="BG50:BG95" si="33">SUM(AL50:AO50)/2</f>
        <v>0</v>
      </c>
      <c r="BH50" s="73">
        <f t="shared" ref="BH50:BH95" si="34">IF($E$49:$E$95="P",IF(BG50&lt;=0.25,"B",IF(BG50&lt;=0.5,"MB",IF(BG50&lt;=0.75,"MA",IF(BG50&lt;=1,"A")))),0)</f>
        <v>0</v>
      </c>
      <c r="BI50" s="116">
        <f t="shared" ref="BI50:BI95" si="35">SUM(AP50:AS50)/2</f>
        <v>0</v>
      </c>
      <c r="BJ50" s="126">
        <f t="shared" ref="BJ50:BJ95" si="36">IF($E$49:$E$95="P",IF(BI50&lt;=0.25,"B",IF(BI50&lt;=0.5,"MB",IF(BI50&lt;=0.75,"MA",IF(BI50&lt;=1,"A")))),0)</f>
        <v>0</v>
      </c>
      <c r="BK50" s="67"/>
      <c r="BN50" s="66"/>
      <c r="BO50" s="17"/>
      <c r="BP50" s="42"/>
    </row>
    <row r="51" spans="1:86" ht="12.75" customHeight="1" x14ac:dyDescent="0.2">
      <c r="A51" s="3"/>
      <c r="B51" s="5">
        <v>3</v>
      </c>
      <c r="C51" s="277" t="s">
        <v>169</v>
      </c>
      <c r="D51" s="278" t="s">
        <v>169</v>
      </c>
      <c r="E51" s="18"/>
      <c r="F51" s="89"/>
      <c r="G51" s="90">
        <f t="shared" si="4"/>
        <v>0</v>
      </c>
      <c r="H51" s="89"/>
      <c r="I51" s="90">
        <f t="shared" si="5"/>
        <v>0</v>
      </c>
      <c r="J51" s="161"/>
      <c r="K51" s="90">
        <f t="shared" si="6"/>
        <v>0</v>
      </c>
      <c r="L51" s="89"/>
      <c r="M51" s="90">
        <f t="shared" si="7"/>
        <v>0</v>
      </c>
      <c r="N51" s="89"/>
      <c r="O51" s="90">
        <f t="shared" si="8"/>
        <v>0</v>
      </c>
      <c r="P51" s="89"/>
      <c r="Q51" s="90">
        <f t="shared" si="9"/>
        <v>0</v>
      </c>
      <c r="R51" s="89"/>
      <c r="S51" s="90">
        <f t="shared" si="10"/>
        <v>0</v>
      </c>
      <c r="T51" s="89"/>
      <c r="U51" s="90">
        <f t="shared" si="11"/>
        <v>0</v>
      </c>
      <c r="V51" s="89"/>
      <c r="W51" s="90">
        <f t="shared" si="12"/>
        <v>0</v>
      </c>
      <c r="X51" s="89"/>
      <c r="Y51" s="90">
        <f t="shared" si="13"/>
        <v>0</v>
      </c>
      <c r="Z51" s="89"/>
      <c r="AA51" s="90">
        <f t="shared" si="14"/>
        <v>0</v>
      </c>
      <c r="AB51" s="89"/>
      <c r="AC51" s="90">
        <f t="shared" si="15"/>
        <v>0</v>
      </c>
      <c r="AD51" s="114"/>
      <c r="AE51" s="90">
        <f t="shared" si="16"/>
        <v>0</v>
      </c>
      <c r="AF51" s="89"/>
      <c r="AG51" s="90">
        <f t="shared" si="17"/>
        <v>0</v>
      </c>
      <c r="AH51" s="89"/>
      <c r="AI51" s="90">
        <f t="shared" si="18"/>
        <v>0</v>
      </c>
      <c r="AJ51" s="89"/>
      <c r="AK51" s="90">
        <f t="shared" si="19"/>
        <v>0</v>
      </c>
      <c r="AL51" s="89"/>
      <c r="AM51" s="90">
        <f t="shared" si="20"/>
        <v>0</v>
      </c>
      <c r="AN51" s="89"/>
      <c r="AO51" s="90">
        <f t="shared" si="21"/>
        <v>0</v>
      </c>
      <c r="AP51" s="89"/>
      <c r="AQ51" s="90">
        <f t="shared" si="22"/>
        <v>0</v>
      </c>
      <c r="AR51" s="89"/>
      <c r="AS51" s="90">
        <f t="shared" si="23"/>
        <v>0</v>
      </c>
      <c r="AT51" s="5">
        <f t="shared" si="24"/>
        <v>0</v>
      </c>
      <c r="AU51" s="11">
        <f t="shared" si="1"/>
        <v>0</v>
      </c>
      <c r="AV51" s="12">
        <f t="shared" si="25"/>
        <v>2</v>
      </c>
      <c r="AW51" s="5">
        <f t="shared" si="26"/>
        <v>0</v>
      </c>
      <c r="AX51" s="274" t="str">
        <f t="shared" si="27"/>
        <v/>
      </c>
      <c r="AY51" s="275" t="str">
        <f t="shared" si="28"/>
        <v/>
      </c>
      <c r="AZ51" s="274"/>
      <c r="BA51" s="125">
        <f t="shared" si="29"/>
        <v>0</v>
      </c>
      <c r="BB51" s="73">
        <f t="shared" si="30"/>
        <v>0</v>
      </c>
      <c r="BC51" s="116">
        <f t="shared" si="2"/>
        <v>0</v>
      </c>
      <c r="BD51" s="73">
        <f t="shared" si="31"/>
        <v>0</v>
      </c>
      <c r="BE51" s="116">
        <f t="shared" si="3"/>
        <v>0</v>
      </c>
      <c r="BF51" s="73">
        <f t="shared" si="32"/>
        <v>0</v>
      </c>
      <c r="BG51" s="116">
        <f t="shared" si="33"/>
        <v>0</v>
      </c>
      <c r="BH51" s="73">
        <f t="shared" si="34"/>
        <v>0</v>
      </c>
      <c r="BI51" s="116">
        <f t="shared" si="35"/>
        <v>0</v>
      </c>
      <c r="BJ51" s="126">
        <f t="shared" si="36"/>
        <v>0</v>
      </c>
      <c r="BK51" s="67"/>
      <c r="BL51" s="67"/>
      <c r="BM51" s="67"/>
      <c r="BN51" s="67"/>
      <c r="BO51" s="17"/>
    </row>
    <row r="52" spans="1:86" ht="12.75" customHeight="1" x14ac:dyDescent="0.2">
      <c r="A52" s="3"/>
      <c r="B52" s="5">
        <f t="shared" ref="B52:B94" si="37">B51+1</f>
        <v>4</v>
      </c>
      <c r="C52" s="277" t="s">
        <v>170</v>
      </c>
      <c r="D52" s="278" t="s">
        <v>170</v>
      </c>
      <c r="E52" s="18"/>
      <c r="F52" s="89"/>
      <c r="G52" s="90">
        <f t="shared" si="4"/>
        <v>0</v>
      </c>
      <c r="H52" s="89"/>
      <c r="I52" s="90">
        <f t="shared" si="5"/>
        <v>0</v>
      </c>
      <c r="J52" s="161"/>
      <c r="K52" s="90">
        <f t="shared" si="6"/>
        <v>0</v>
      </c>
      <c r="L52" s="89"/>
      <c r="M52" s="90">
        <f t="shared" si="7"/>
        <v>0</v>
      </c>
      <c r="N52" s="89"/>
      <c r="O52" s="90">
        <f t="shared" si="8"/>
        <v>0</v>
      </c>
      <c r="P52" s="89"/>
      <c r="Q52" s="90">
        <f t="shared" si="9"/>
        <v>0</v>
      </c>
      <c r="R52" s="89"/>
      <c r="S52" s="90">
        <f t="shared" si="10"/>
        <v>0</v>
      </c>
      <c r="T52" s="89"/>
      <c r="U52" s="90">
        <f t="shared" si="11"/>
        <v>0</v>
      </c>
      <c r="V52" s="89"/>
      <c r="W52" s="90">
        <f t="shared" si="12"/>
        <v>0</v>
      </c>
      <c r="X52" s="89"/>
      <c r="Y52" s="90">
        <f t="shared" si="13"/>
        <v>0</v>
      </c>
      <c r="Z52" s="89"/>
      <c r="AA52" s="90">
        <f t="shared" si="14"/>
        <v>0</v>
      </c>
      <c r="AB52" s="89"/>
      <c r="AC52" s="90">
        <f t="shared" si="15"/>
        <v>0</v>
      </c>
      <c r="AD52" s="114"/>
      <c r="AE52" s="90">
        <f t="shared" si="16"/>
        <v>0</v>
      </c>
      <c r="AF52" s="89"/>
      <c r="AG52" s="90">
        <f t="shared" si="17"/>
        <v>0</v>
      </c>
      <c r="AH52" s="89"/>
      <c r="AI52" s="90">
        <f t="shared" si="18"/>
        <v>0</v>
      </c>
      <c r="AJ52" s="89"/>
      <c r="AK52" s="90">
        <f t="shared" si="19"/>
        <v>0</v>
      </c>
      <c r="AL52" s="89"/>
      <c r="AM52" s="90">
        <f t="shared" si="20"/>
        <v>0</v>
      </c>
      <c r="AN52" s="89"/>
      <c r="AO52" s="90">
        <f t="shared" si="21"/>
        <v>0</v>
      </c>
      <c r="AP52" s="89"/>
      <c r="AQ52" s="90">
        <f t="shared" si="22"/>
        <v>0</v>
      </c>
      <c r="AR52" s="89"/>
      <c r="AS52" s="90">
        <f t="shared" si="23"/>
        <v>0</v>
      </c>
      <c r="AT52" s="5">
        <f t="shared" si="24"/>
        <v>0</v>
      </c>
      <c r="AU52" s="11">
        <f t="shared" si="1"/>
        <v>0</v>
      </c>
      <c r="AV52" s="12">
        <f t="shared" si="25"/>
        <v>2</v>
      </c>
      <c r="AW52" s="5">
        <f t="shared" si="26"/>
        <v>0</v>
      </c>
      <c r="AX52" s="274" t="str">
        <f t="shared" si="27"/>
        <v/>
      </c>
      <c r="AY52" s="275" t="str">
        <f t="shared" si="28"/>
        <v/>
      </c>
      <c r="AZ52" s="274"/>
      <c r="BA52" s="125">
        <f t="shared" si="29"/>
        <v>0</v>
      </c>
      <c r="BB52" s="73">
        <f t="shared" si="30"/>
        <v>0</v>
      </c>
      <c r="BC52" s="116">
        <f t="shared" si="2"/>
        <v>0</v>
      </c>
      <c r="BD52" s="73">
        <f t="shared" si="31"/>
        <v>0</v>
      </c>
      <c r="BE52" s="116">
        <f t="shared" si="3"/>
        <v>0</v>
      </c>
      <c r="BF52" s="73">
        <f t="shared" si="32"/>
        <v>0</v>
      </c>
      <c r="BG52" s="116">
        <f t="shared" si="33"/>
        <v>0</v>
      </c>
      <c r="BH52" s="73">
        <f t="shared" si="34"/>
        <v>0</v>
      </c>
      <c r="BI52" s="116">
        <f t="shared" si="35"/>
        <v>0</v>
      </c>
      <c r="BJ52" s="126">
        <f t="shared" si="36"/>
        <v>0</v>
      </c>
      <c r="BK52" s="67"/>
      <c r="BL52" s="67"/>
      <c r="BM52" s="67"/>
      <c r="BN52" s="67"/>
      <c r="BO52" s="17"/>
    </row>
    <row r="53" spans="1:86" ht="12.75" customHeight="1" x14ac:dyDescent="0.2">
      <c r="A53" s="3"/>
      <c r="B53" s="5">
        <f t="shared" si="37"/>
        <v>5</v>
      </c>
      <c r="C53" s="277" t="s">
        <v>171</v>
      </c>
      <c r="D53" s="278" t="s">
        <v>171</v>
      </c>
      <c r="E53" s="18"/>
      <c r="F53" s="89"/>
      <c r="G53" s="90">
        <f t="shared" si="4"/>
        <v>0</v>
      </c>
      <c r="H53" s="89"/>
      <c r="I53" s="90">
        <f t="shared" si="5"/>
        <v>0</v>
      </c>
      <c r="J53" s="161"/>
      <c r="K53" s="90">
        <f t="shared" si="6"/>
        <v>0</v>
      </c>
      <c r="L53" s="89"/>
      <c r="M53" s="90">
        <f t="shared" si="7"/>
        <v>0</v>
      </c>
      <c r="N53" s="89"/>
      <c r="O53" s="90">
        <f t="shared" si="8"/>
        <v>0</v>
      </c>
      <c r="P53" s="89"/>
      <c r="Q53" s="90">
        <f t="shared" si="9"/>
        <v>0</v>
      </c>
      <c r="R53" s="89"/>
      <c r="S53" s="90">
        <f t="shared" si="10"/>
        <v>0</v>
      </c>
      <c r="T53" s="89"/>
      <c r="U53" s="90">
        <f t="shared" si="11"/>
        <v>0</v>
      </c>
      <c r="V53" s="89"/>
      <c r="W53" s="90">
        <f t="shared" si="12"/>
        <v>0</v>
      </c>
      <c r="X53" s="89"/>
      <c r="Y53" s="90">
        <f t="shared" si="13"/>
        <v>0</v>
      </c>
      <c r="Z53" s="89"/>
      <c r="AA53" s="90">
        <f t="shared" si="14"/>
        <v>0</v>
      </c>
      <c r="AB53" s="89"/>
      <c r="AC53" s="90">
        <f t="shared" si="15"/>
        <v>0</v>
      </c>
      <c r="AD53" s="114"/>
      <c r="AE53" s="90">
        <f t="shared" si="16"/>
        <v>0</v>
      </c>
      <c r="AF53" s="89"/>
      <c r="AG53" s="90">
        <f t="shared" si="17"/>
        <v>0</v>
      </c>
      <c r="AH53" s="89"/>
      <c r="AI53" s="90">
        <f t="shared" si="18"/>
        <v>0</v>
      </c>
      <c r="AJ53" s="89"/>
      <c r="AK53" s="90">
        <f t="shared" si="19"/>
        <v>0</v>
      </c>
      <c r="AL53" s="89"/>
      <c r="AM53" s="90">
        <f t="shared" si="20"/>
        <v>0</v>
      </c>
      <c r="AN53" s="89"/>
      <c r="AO53" s="90">
        <f t="shared" si="21"/>
        <v>0</v>
      </c>
      <c r="AP53" s="89"/>
      <c r="AQ53" s="90">
        <f t="shared" si="22"/>
        <v>0</v>
      </c>
      <c r="AR53" s="89"/>
      <c r="AS53" s="90">
        <f t="shared" si="23"/>
        <v>0</v>
      </c>
      <c r="AT53" s="5">
        <f t="shared" si="24"/>
        <v>0</v>
      </c>
      <c r="AU53" s="11">
        <f t="shared" si="1"/>
        <v>0</v>
      </c>
      <c r="AV53" s="12">
        <f t="shared" si="25"/>
        <v>2</v>
      </c>
      <c r="AW53" s="5">
        <f t="shared" si="26"/>
        <v>0</v>
      </c>
      <c r="AX53" s="274" t="str">
        <f t="shared" si="27"/>
        <v/>
      </c>
      <c r="AY53" s="275" t="str">
        <f t="shared" si="28"/>
        <v/>
      </c>
      <c r="AZ53" s="274"/>
      <c r="BA53" s="125">
        <f t="shared" si="29"/>
        <v>0</v>
      </c>
      <c r="BB53" s="73">
        <f t="shared" si="30"/>
        <v>0</v>
      </c>
      <c r="BC53" s="116">
        <f t="shared" si="2"/>
        <v>0</v>
      </c>
      <c r="BD53" s="73">
        <f t="shared" si="31"/>
        <v>0</v>
      </c>
      <c r="BE53" s="116">
        <f t="shared" si="3"/>
        <v>0</v>
      </c>
      <c r="BF53" s="73">
        <f t="shared" si="32"/>
        <v>0</v>
      </c>
      <c r="BG53" s="116">
        <f t="shared" si="33"/>
        <v>0</v>
      </c>
      <c r="BH53" s="73">
        <f t="shared" si="34"/>
        <v>0</v>
      </c>
      <c r="BI53" s="116">
        <f t="shared" si="35"/>
        <v>0</v>
      </c>
      <c r="BJ53" s="126">
        <f t="shared" si="36"/>
        <v>0</v>
      </c>
      <c r="BK53" s="67"/>
      <c r="BL53" s="67"/>
      <c r="BM53" s="67"/>
      <c r="BN53" s="67"/>
      <c r="BO53" s="17"/>
    </row>
    <row r="54" spans="1:86" ht="12.75" customHeight="1" x14ac:dyDescent="0.2">
      <c r="A54" s="3"/>
      <c r="B54" s="5">
        <f t="shared" si="37"/>
        <v>6</v>
      </c>
      <c r="C54" s="277" t="s">
        <v>172</v>
      </c>
      <c r="D54" s="278" t="s">
        <v>172</v>
      </c>
      <c r="E54" s="18"/>
      <c r="F54" s="89"/>
      <c r="G54" s="90">
        <f t="shared" si="4"/>
        <v>0</v>
      </c>
      <c r="H54" s="89"/>
      <c r="I54" s="90">
        <f t="shared" si="5"/>
        <v>0</v>
      </c>
      <c r="J54" s="161"/>
      <c r="K54" s="90">
        <f t="shared" si="6"/>
        <v>0</v>
      </c>
      <c r="L54" s="89"/>
      <c r="M54" s="90">
        <f t="shared" si="7"/>
        <v>0</v>
      </c>
      <c r="N54" s="89"/>
      <c r="O54" s="90">
        <f t="shared" si="8"/>
        <v>0</v>
      </c>
      <c r="P54" s="89"/>
      <c r="Q54" s="90">
        <f t="shared" si="9"/>
        <v>0</v>
      </c>
      <c r="R54" s="89"/>
      <c r="S54" s="90">
        <f t="shared" si="10"/>
        <v>0</v>
      </c>
      <c r="T54" s="89"/>
      <c r="U54" s="90">
        <f t="shared" si="11"/>
        <v>0</v>
      </c>
      <c r="V54" s="89"/>
      <c r="W54" s="90">
        <f t="shared" si="12"/>
        <v>0</v>
      </c>
      <c r="X54" s="89"/>
      <c r="Y54" s="90">
        <f t="shared" si="13"/>
        <v>0</v>
      </c>
      <c r="Z54" s="89"/>
      <c r="AA54" s="90">
        <f t="shared" si="14"/>
        <v>0</v>
      </c>
      <c r="AB54" s="89"/>
      <c r="AC54" s="90">
        <f t="shared" si="15"/>
        <v>0</v>
      </c>
      <c r="AD54" s="114"/>
      <c r="AE54" s="90">
        <f t="shared" si="16"/>
        <v>0</v>
      </c>
      <c r="AF54" s="89"/>
      <c r="AG54" s="90">
        <f t="shared" si="17"/>
        <v>0</v>
      </c>
      <c r="AH54" s="89"/>
      <c r="AI54" s="90">
        <f t="shared" si="18"/>
        <v>0</v>
      </c>
      <c r="AJ54" s="89"/>
      <c r="AK54" s="90">
        <f t="shared" si="19"/>
        <v>0</v>
      </c>
      <c r="AL54" s="89"/>
      <c r="AM54" s="90">
        <f t="shared" si="20"/>
        <v>0</v>
      </c>
      <c r="AN54" s="89"/>
      <c r="AO54" s="90">
        <f t="shared" si="21"/>
        <v>0</v>
      </c>
      <c r="AP54" s="89"/>
      <c r="AQ54" s="90">
        <f t="shared" si="22"/>
        <v>0</v>
      </c>
      <c r="AR54" s="89"/>
      <c r="AS54" s="90">
        <f t="shared" si="23"/>
        <v>0</v>
      </c>
      <c r="AT54" s="5">
        <f t="shared" si="24"/>
        <v>0</v>
      </c>
      <c r="AU54" s="11">
        <f t="shared" si="1"/>
        <v>0</v>
      </c>
      <c r="AV54" s="12">
        <f t="shared" si="25"/>
        <v>2</v>
      </c>
      <c r="AW54" s="5">
        <f t="shared" si="26"/>
        <v>0</v>
      </c>
      <c r="AX54" s="274" t="str">
        <f t="shared" si="27"/>
        <v/>
      </c>
      <c r="AY54" s="275" t="str">
        <f t="shared" si="28"/>
        <v/>
      </c>
      <c r="AZ54" s="274"/>
      <c r="BA54" s="125">
        <f t="shared" si="29"/>
        <v>0</v>
      </c>
      <c r="BB54" s="73">
        <f t="shared" si="30"/>
        <v>0</v>
      </c>
      <c r="BC54" s="116">
        <f t="shared" si="2"/>
        <v>0</v>
      </c>
      <c r="BD54" s="73">
        <f t="shared" si="31"/>
        <v>0</v>
      </c>
      <c r="BE54" s="116">
        <f t="shared" si="3"/>
        <v>0</v>
      </c>
      <c r="BF54" s="73">
        <f t="shared" si="32"/>
        <v>0</v>
      </c>
      <c r="BG54" s="116">
        <f t="shared" si="33"/>
        <v>0</v>
      </c>
      <c r="BH54" s="73">
        <f t="shared" si="34"/>
        <v>0</v>
      </c>
      <c r="BI54" s="116">
        <f t="shared" si="35"/>
        <v>0</v>
      </c>
      <c r="BJ54" s="126">
        <f t="shared" si="36"/>
        <v>0</v>
      </c>
      <c r="BK54" s="67"/>
      <c r="BL54" s="67"/>
      <c r="BM54" s="67"/>
      <c r="BN54" s="67"/>
      <c r="BO54" s="17"/>
    </row>
    <row r="55" spans="1:86" ht="12.75" customHeight="1" x14ac:dyDescent="0.2">
      <c r="A55" s="3"/>
      <c r="B55" s="5">
        <f t="shared" si="37"/>
        <v>7</v>
      </c>
      <c r="C55" s="277" t="s">
        <v>173</v>
      </c>
      <c r="D55" s="278" t="s">
        <v>173</v>
      </c>
      <c r="E55" s="18"/>
      <c r="F55" s="89"/>
      <c r="G55" s="90">
        <f t="shared" si="4"/>
        <v>0</v>
      </c>
      <c r="H55" s="89"/>
      <c r="I55" s="90">
        <f t="shared" si="5"/>
        <v>0</v>
      </c>
      <c r="J55" s="161"/>
      <c r="K55" s="90">
        <f t="shared" si="6"/>
        <v>0</v>
      </c>
      <c r="L55" s="89"/>
      <c r="M55" s="90">
        <f t="shared" si="7"/>
        <v>0</v>
      </c>
      <c r="N55" s="89"/>
      <c r="O55" s="90">
        <f t="shared" si="8"/>
        <v>0</v>
      </c>
      <c r="P55" s="89"/>
      <c r="Q55" s="90">
        <f t="shared" si="9"/>
        <v>0</v>
      </c>
      <c r="R55" s="89"/>
      <c r="S55" s="90">
        <f t="shared" si="10"/>
        <v>0</v>
      </c>
      <c r="T55" s="89"/>
      <c r="U55" s="90">
        <f t="shared" si="11"/>
        <v>0</v>
      </c>
      <c r="V55" s="89"/>
      <c r="W55" s="90">
        <f t="shared" si="12"/>
        <v>0</v>
      </c>
      <c r="X55" s="89"/>
      <c r="Y55" s="90">
        <f t="shared" si="13"/>
        <v>0</v>
      </c>
      <c r="Z55" s="89"/>
      <c r="AA55" s="90">
        <f t="shared" si="14"/>
        <v>0</v>
      </c>
      <c r="AB55" s="89"/>
      <c r="AC55" s="90">
        <f t="shared" si="15"/>
        <v>0</v>
      </c>
      <c r="AD55" s="114"/>
      <c r="AE55" s="90">
        <f t="shared" si="16"/>
        <v>0</v>
      </c>
      <c r="AF55" s="89"/>
      <c r="AG55" s="90">
        <f t="shared" si="17"/>
        <v>0</v>
      </c>
      <c r="AH55" s="89"/>
      <c r="AI55" s="90">
        <f t="shared" si="18"/>
        <v>0</v>
      </c>
      <c r="AJ55" s="89"/>
      <c r="AK55" s="90">
        <f t="shared" si="19"/>
        <v>0</v>
      </c>
      <c r="AL55" s="89"/>
      <c r="AM55" s="90">
        <f t="shared" si="20"/>
        <v>0</v>
      </c>
      <c r="AN55" s="89"/>
      <c r="AO55" s="90">
        <f t="shared" si="21"/>
        <v>0</v>
      </c>
      <c r="AP55" s="89"/>
      <c r="AQ55" s="90">
        <f t="shared" si="22"/>
        <v>0</v>
      </c>
      <c r="AR55" s="89"/>
      <c r="AS55" s="90">
        <f t="shared" si="23"/>
        <v>0</v>
      </c>
      <c r="AT55" s="5">
        <f t="shared" si="24"/>
        <v>0</v>
      </c>
      <c r="AU55" s="11">
        <f t="shared" si="1"/>
        <v>0</v>
      </c>
      <c r="AV55" s="12">
        <f t="shared" si="25"/>
        <v>2</v>
      </c>
      <c r="AW55" s="5">
        <f t="shared" si="26"/>
        <v>0</v>
      </c>
      <c r="AX55" s="274" t="str">
        <f t="shared" si="27"/>
        <v/>
      </c>
      <c r="AY55" s="275" t="str">
        <f t="shared" si="28"/>
        <v/>
      </c>
      <c r="AZ55" s="274"/>
      <c r="BA55" s="125">
        <f t="shared" si="29"/>
        <v>0</v>
      </c>
      <c r="BB55" s="73">
        <f t="shared" si="30"/>
        <v>0</v>
      </c>
      <c r="BC55" s="116">
        <f t="shared" si="2"/>
        <v>0</v>
      </c>
      <c r="BD55" s="73">
        <f t="shared" si="31"/>
        <v>0</v>
      </c>
      <c r="BE55" s="116">
        <f t="shared" si="3"/>
        <v>0</v>
      </c>
      <c r="BF55" s="73">
        <f t="shared" si="32"/>
        <v>0</v>
      </c>
      <c r="BG55" s="116">
        <f t="shared" si="33"/>
        <v>0</v>
      </c>
      <c r="BH55" s="73">
        <f t="shared" si="34"/>
        <v>0</v>
      </c>
      <c r="BI55" s="116">
        <f t="shared" si="35"/>
        <v>0</v>
      </c>
      <c r="BJ55" s="126">
        <f t="shared" si="36"/>
        <v>0</v>
      </c>
      <c r="BK55" s="67"/>
      <c r="BL55" s="67"/>
      <c r="BM55" s="67"/>
      <c r="BN55" s="67"/>
      <c r="BO55" s="17"/>
    </row>
    <row r="56" spans="1:86" ht="12.75" customHeight="1" x14ac:dyDescent="0.2">
      <c r="A56" s="3"/>
      <c r="B56" s="5">
        <f t="shared" si="37"/>
        <v>8</v>
      </c>
      <c r="C56" s="277" t="s">
        <v>174</v>
      </c>
      <c r="D56" s="278" t="s">
        <v>174</v>
      </c>
      <c r="E56" s="18"/>
      <c r="F56" s="89"/>
      <c r="G56" s="90">
        <f t="shared" si="4"/>
        <v>0</v>
      </c>
      <c r="H56" s="89"/>
      <c r="I56" s="90">
        <f t="shared" si="5"/>
        <v>0</v>
      </c>
      <c r="J56" s="161"/>
      <c r="K56" s="90">
        <f t="shared" si="6"/>
        <v>0</v>
      </c>
      <c r="L56" s="89"/>
      <c r="M56" s="90">
        <f t="shared" si="7"/>
        <v>0</v>
      </c>
      <c r="N56" s="89"/>
      <c r="O56" s="90">
        <f t="shared" si="8"/>
        <v>0</v>
      </c>
      <c r="P56" s="89"/>
      <c r="Q56" s="90">
        <f t="shared" si="9"/>
        <v>0</v>
      </c>
      <c r="R56" s="89"/>
      <c r="S56" s="90">
        <f t="shared" si="10"/>
        <v>0</v>
      </c>
      <c r="T56" s="89"/>
      <c r="U56" s="90">
        <f t="shared" si="11"/>
        <v>0</v>
      </c>
      <c r="V56" s="89"/>
      <c r="W56" s="90">
        <f t="shared" si="12"/>
        <v>0</v>
      </c>
      <c r="X56" s="89"/>
      <c r="Y56" s="90">
        <f t="shared" si="13"/>
        <v>0</v>
      </c>
      <c r="Z56" s="89"/>
      <c r="AA56" s="90">
        <f t="shared" si="14"/>
        <v>0</v>
      </c>
      <c r="AB56" s="89"/>
      <c r="AC56" s="90">
        <f t="shared" si="15"/>
        <v>0</v>
      </c>
      <c r="AD56" s="114"/>
      <c r="AE56" s="90">
        <f t="shared" si="16"/>
        <v>0</v>
      </c>
      <c r="AF56" s="89"/>
      <c r="AG56" s="90">
        <f t="shared" si="17"/>
        <v>0</v>
      </c>
      <c r="AH56" s="89"/>
      <c r="AI56" s="90">
        <f t="shared" si="18"/>
        <v>0</v>
      </c>
      <c r="AJ56" s="89"/>
      <c r="AK56" s="90">
        <f t="shared" si="19"/>
        <v>0</v>
      </c>
      <c r="AL56" s="89"/>
      <c r="AM56" s="90">
        <f t="shared" si="20"/>
        <v>0</v>
      </c>
      <c r="AN56" s="89"/>
      <c r="AO56" s="90">
        <f t="shared" si="21"/>
        <v>0</v>
      </c>
      <c r="AP56" s="89"/>
      <c r="AQ56" s="90">
        <f t="shared" si="22"/>
        <v>0</v>
      </c>
      <c r="AR56" s="89"/>
      <c r="AS56" s="90">
        <f t="shared" si="23"/>
        <v>0</v>
      </c>
      <c r="AT56" s="5">
        <f t="shared" si="24"/>
        <v>0</v>
      </c>
      <c r="AU56" s="11">
        <f t="shared" si="1"/>
        <v>0</v>
      </c>
      <c r="AV56" s="12">
        <f t="shared" si="25"/>
        <v>2</v>
      </c>
      <c r="AW56" s="5">
        <f t="shared" si="26"/>
        <v>0</v>
      </c>
      <c r="AX56" s="274" t="str">
        <f t="shared" si="27"/>
        <v/>
      </c>
      <c r="AY56" s="275" t="str">
        <f t="shared" si="28"/>
        <v/>
      </c>
      <c r="AZ56" s="274"/>
      <c r="BA56" s="125">
        <f t="shared" si="29"/>
        <v>0</v>
      </c>
      <c r="BB56" s="73">
        <f t="shared" si="30"/>
        <v>0</v>
      </c>
      <c r="BC56" s="116">
        <f t="shared" si="2"/>
        <v>0</v>
      </c>
      <c r="BD56" s="73">
        <f t="shared" si="31"/>
        <v>0</v>
      </c>
      <c r="BE56" s="116">
        <f t="shared" si="3"/>
        <v>0</v>
      </c>
      <c r="BF56" s="73">
        <f t="shared" si="32"/>
        <v>0</v>
      </c>
      <c r="BG56" s="116">
        <f t="shared" si="33"/>
        <v>0</v>
      </c>
      <c r="BH56" s="73">
        <f t="shared" si="34"/>
        <v>0</v>
      </c>
      <c r="BI56" s="116">
        <f t="shared" si="35"/>
        <v>0</v>
      </c>
      <c r="BJ56" s="126">
        <f t="shared" si="36"/>
        <v>0</v>
      </c>
      <c r="BK56" s="67"/>
      <c r="BL56" s="67"/>
      <c r="BM56" s="67"/>
      <c r="BN56" s="67"/>
      <c r="BO56" s="17"/>
    </row>
    <row r="57" spans="1:86" ht="12.75" customHeight="1" x14ac:dyDescent="0.2">
      <c r="A57" s="3"/>
      <c r="B57" s="5">
        <f t="shared" si="37"/>
        <v>9</v>
      </c>
      <c r="C57" s="277" t="s">
        <v>175</v>
      </c>
      <c r="D57" s="278" t="s">
        <v>175</v>
      </c>
      <c r="E57" s="18"/>
      <c r="F57" s="89"/>
      <c r="G57" s="90">
        <f t="shared" si="4"/>
        <v>0</v>
      </c>
      <c r="H57" s="89"/>
      <c r="I57" s="90">
        <f t="shared" si="5"/>
        <v>0</v>
      </c>
      <c r="J57" s="161"/>
      <c r="K57" s="90">
        <f t="shared" si="6"/>
        <v>0</v>
      </c>
      <c r="L57" s="89"/>
      <c r="M57" s="90">
        <f t="shared" si="7"/>
        <v>0</v>
      </c>
      <c r="N57" s="89"/>
      <c r="O57" s="90">
        <f t="shared" si="8"/>
        <v>0</v>
      </c>
      <c r="P57" s="89"/>
      <c r="Q57" s="90">
        <f t="shared" si="9"/>
        <v>0</v>
      </c>
      <c r="R57" s="89"/>
      <c r="S57" s="90">
        <f t="shared" si="10"/>
        <v>0</v>
      </c>
      <c r="T57" s="89"/>
      <c r="U57" s="90">
        <f t="shared" si="11"/>
        <v>0</v>
      </c>
      <c r="V57" s="89"/>
      <c r="W57" s="90">
        <f t="shared" si="12"/>
        <v>0</v>
      </c>
      <c r="X57" s="89"/>
      <c r="Y57" s="90">
        <f t="shared" si="13"/>
        <v>0</v>
      </c>
      <c r="Z57" s="89"/>
      <c r="AA57" s="90">
        <f t="shared" si="14"/>
        <v>0</v>
      </c>
      <c r="AB57" s="89"/>
      <c r="AC57" s="90">
        <f t="shared" si="15"/>
        <v>0</v>
      </c>
      <c r="AD57" s="114"/>
      <c r="AE57" s="90">
        <f t="shared" si="16"/>
        <v>0</v>
      </c>
      <c r="AF57" s="89"/>
      <c r="AG57" s="90">
        <f t="shared" si="17"/>
        <v>0</v>
      </c>
      <c r="AH57" s="89"/>
      <c r="AI57" s="90">
        <f t="shared" si="18"/>
        <v>0</v>
      </c>
      <c r="AJ57" s="89"/>
      <c r="AK57" s="90">
        <f t="shared" si="19"/>
        <v>0</v>
      </c>
      <c r="AL57" s="89"/>
      <c r="AM57" s="90">
        <f t="shared" si="20"/>
        <v>0</v>
      </c>
      <c r="AN57" s="89"/>
      <c r="AO57" s="90">
        <f t="shared" si="21"/>
        <v>0</v>
      </c>
      <c r="AP57" s="89"/>
      <c r="AQ57" s="90">
        <f t="shared" si="22"/>
        <v>0</v>
      </c>
      <c r="AR57" s="89"/>
      <c r="AS57" s="90">
        <f t="shared" si="23"/>
        <v>0</v>
      </c>
      <c r="AT57" s="5">
        <f t="shared" si="24"/>
        <v>0</v>
      </c>
      <c r="AU57" s="11">
        <f t="shared" si="1"/>
        <v>0</v>
      </c>
      <c r="AV57" s="12">
        <f t="shared" si="25"/>
        <v>2</v>
      </c>
      <c r="AW57" s="5">
        <f t="shared" si="26"/>
        <v>0</v>
      </c>
      <c r="AX57" s="274" t="str">
        <f t="shared" si="27"/>
        <v/>
      </c>
      <c r="AY57" s="275" t="str">
        <f t="shared" si="28"/>
        <v/>
      </c>
      <c r="AZ57" s="274"/>
      <c r="BA57" s="125">
        <f t="shared" si="29"/>
        <v>0</v>
      </c>
      <c r="BB57" s="73">
        <f t="shared" si="30"/>
        <v>0</v>
      </c>
      <c r="BC57" s="116">
        <f t="shared" si="2"/>
        <v>0</v>
      </c>
      <c r="BD57" s="73">
        <f t="shared" si="31"/>
        <v>0</v>
      </c>
      <c r="BE57" s="116">
        <f t="shared" si="3"/>
        <v>0</v>
      </c>
      <c r="BF57" s="73">
        <f t="shared" si="32"/>
        <v>0</v>
      </c>
      <c r="BG57" s="116">
        <f t="shared" si="33"/>
        <v>0</v>
      </c>
      <c r="BH57" s="73">
        <f t="shared" si="34"/>
        <v>0</v>
      </c>
      <c r="BI57" s="116">
        <f t="shared" si="35"/>
        <v>0</v>
      </c>
      <c r="BJ57" s="126">
        <f t="shared" si="36"/>
        <v>0</v>
      </c>
      <c r="BK57" s="67"/>
      <c r="BL57" s="67"/>
      <c r="BM57" s="67"/>
      <c r="BN57" s="67"/>
      <c r="BO57" s="17"/>
    </row>
    <row r="58" spans="1:86" ht="12.75" customHeight="1" x14ac:dyDescent="0.2">
      <c r="A58" s="3"/>
      <c r="B58" s="5">
        <f t="shared" si="37"/>
        <v>10</v>
      </c>
      <c r="C58" s="277" t="s">
        <v>176</v>
      </c>
      <c r="D58" s="278" t="s">
        <v>176</v>
      </c>
      <c r="E58" s="18"/>
      <c r="F58" s="89"/>
      <c r="G58" s="90">
        <f t="shared" si="4"/>
        <v>0</v>
      </c>
      <c r="H58" s="89"/>
      <c r="I58" s="90">
        <f t="shared" si="5"/>
        <v>0</v>
      </c>
      <c r="J58" s="161"/>
      <c r="K58" s="90">
        <f t="shared" si="6"/>
        <v>0</v>
      </c>
      <c r="L58" s="89"/>
      <c r="M58" s="90">
        <f t="shared" si="7"/>
        <v>0</v>
      </c>
      <c r="N58" s="89"/>
      <c r="O58" s="90">
        <f t="shared" si="8"/>
        <v>0</v>
      </c>
      <c r="P58" s="89"/>
      <c r="Q58" s="90">
        <f t="shared" si="9"/>
        <v>0</v>
      </c>
      <c r="R58" s="89"/>
      <c r="S58" s="90">
        <f t="shared" si="10"/>
        <v>0</v>
      </c>
      <c r="T58" s="89"/>
      <c r="U58" s="90">
        <f t="shared" si="11"/>
        <v>0</v>
      </c>
      <c r="V58" s="89"/>
      <c r="W58" s="90">
        <f t="shared" si="12"/>
        <v>0</v>
      </c>
      <c r="X58" s="89"/>
      <c r="Y58" s="90">
        <f t="shared" si="13"/>
        <v>0</v>
      </c>
      <c r="Z58" s="89"/>
      <c r="AA58" s="90">
        <f t="shared" si="14"/>
        <v>0</v>
      </c>
      <c r="AB58" s="89"/>
      <c r="AC58" s="90">
        <f t="shared" si="15"/>
        <v>0</v>
      </c>
      <c r="AD58" s="114"/>
      <c r="AE58" s="90">
        <f t="shared" si="16"/>
        <v>0</v>
      </c>
      <c r="AF58" s="89"/>
      <c r="AG58" s="90">
        <f t="shared" si="17"/>
        <v>0</v>
      </c>
      <c r="AH58" s="89"/>
      <c r="AI58" s="90">
        <f t="shared" si="18"/>
        <v>0</v>
      </c>
      <c r="AJ58" s="89"/>
      <c r="AK58" s="90">
        <f t="shared" si="19"/>
        <v>0</v>
      </c>
      <c r="AL58" s="89"/>
      <c r="AM58" s="90">
        <f t="shared" si="20"/>
        <v>0</v>
      </c>
      <c r="AN58" s="89"/>
      <c r="AO58" s="90">
        <f t="shared" si="21"/>
        <v>0</v>
      </c>
      <c r="AP58" s="89"/>
      <c r="AQ58" s="90">
        <f t="shared" si="22"/>
        <v>0</v>
      </c>
      <c r="AR58" s="89"/>
      <c r="AS58" s="90">
        <f t="shared" si="23"/>
        <v>0</v>
      </c>
      <c r="AT58" s="5">
        <f t="shared" si="24"/>
        <v>0</v>
      </c>
      <c r="AU58" s="11">
        <f t="shared" si="1"/>
        <v>0</v>
      </c>
      <c r="AV58" s="12">
        <f t="shared" si="25"/>
        <v>2</v>
      </c>
      <c r="AW58" s="5">
        <f t="shared" si="26"/>
        <v>0</v>
      </c>
      <c r="AX58" s="274" t="str">
        <f t="shared" si="27"/>
        <v/>
      </c>
      <c r="AY58" s="275" t="str">
        <f t="shared" si="28"/>
        <v/>
      </c>
      <c r="AZ58" s="274"/>
      <c r="BA58" s="125">
        <f t="shared" si="29"/>
        <v>0</v>
      </c>
      <c r="BB58" s="73">
        <f t="shared" si="30"/>
        <v>0</v>
      </c>
      <c r="BC58" s="116">
        <f t="shared" si="2"/>
        <v>0</v>
      </c>
      <c r="BD58" s="73">
        <f t="shared" si="31"/>
        <v>0</v>
      </c>
      <c r="BE58" s="116">
        <f t="shared" si="3"/>
        <v>0</v>
      </c>
      <c r="BF58" s="73">
        <f t="shared" si="32"/>
        <v>0</v>
      </c>
      <c r="BG58" s="116">
        <f t="shared" si="33"/>
        <v>0</v>
      </c>
      <c r="BH58" s="73">
        <f t="shared" si="34"/>
        <v>0</v>
      </c>
      <c r="BI58" s="116">
        <f t="shared" si="35"/>
        <v>0</v>
      </c>
      <c r="BJ58" s="126">
        <f t="shared" si="36"/>
        <v>0</v>
      </c>
      <c r="BK58" s="67"/>
      <c r="BL58" s="67"/>
      <c r="BM58" s="67"/>
      <c r="BN58" s="67"/>
      <c r="BO58" s="17"/>
    </row>
    <row r="59" spans="1:86" ht="12.75" customHeight="1" x14ac:dyDescent="0.2">
      <c r="A59" s="3"/>
      <c r="B59" s="5">
        <f t="shared" si="37"/>
        <v>11</v>
      </c>
      <c r="C59" s="277" t="s">
        <v>177</v>
      </c>
      <c r="D59" s="278" t="s">
        <v>177</v>
      </c>
      <c r="E59" s="18"/>
      <c r="F59" s="89"/>
      <c r="G59" s="90">
        <f t="shared" si="4"/>
        <v>0</v>
      </c>
      <c r="H59" s="89"/>
      <c r="I59" s="90">
        <f t="shared" si="5"/>
        <v>0</v>
      </c>
      <c r="J59" s="161"/>
      <c r="K59" s="90">
        <f t="shared" si="6"/>
        <v>0</v>
      </c>
      <c r="L59" s="89"/>
      <c r="M59" s="90">
        <f t="shared" si="7"/>
        <v>0</v>
      </c>
      <c r="N59" s="89"/>
      <c r="O59" s="90">
        <f t="shared" si="8"/>
        <v>0</v>
      </c>
      <c r="P59" s="89"/>
      <c r="Q59" s="90">
        <f t="shared" si="9"/>
        <v>0</v>
      </c>
      <c r="R59" s="89"/>
      <c r="S59" s="90">
        <f t="shared" si="10"/>
        <v>0</v>
      </c>
      <c r="T59" s="89"/>
      <c r="U59" s="90">
        <f t="shared" si="11"/>
        <v>0</v>
      </c>
      <c r="V59" s="89"/>
      <c r="W59" s="90">
        <f t="shared" si="12"/>
        <v>0</v>
      </c>
      <c r="X59" s="89"/>
      <c r="Y59" s="90">
        <f t="shared" si="13"/>
        <v>0</v>
      </c>
      <c r="Z59" s="89"/>
      <c r="AA59" s="90">
        <f t="shared" si="14"/>
        <v>0</v>
      </c>
      <c r="AB59" s="89"/>
      <c r="AC59" s="90">
        <f t="shared" si="15"/>
        <v>0</v>
      </c>
      <c r="AD59" s="114"/>
      <c r="AE59" s="90">
        <f t="shared" si="16"/>
        <v>0</v>
      </c>
      <c r="AF59" s="89"/>
      <c r="AG59" s="90">
        <f t="shared" si="17"/>
        <v>0</v>
      </c>
      <c r="AH59" s="89"/>
      <c r="AI59" s="90">
        <f t="shared" si="18"/>
        <v>0</v>
      </c>
      <c r="AJ59" s="89"/>
      <c r="AK59" s="90">
        <f t="shared" si="19"/>
        <v>0</v>
      </c>
      <c r="AL59" s="89"/>
      <c r="AM59" s="90">
        <f t="shared" si="20"/>
        <v>0</v>
      </c>
      <c r="AN59" s="89"/>
      <c r="AO59" s="90">
        <f t="shared" si="21"/>
        <v>0</v>
      </c>
      <c r="AP59" s="89"/>
      <c r="AQ59" s="90">
        <f t="shared" si="22"/>
        <v>0</v>
      </c>
      <c r="AR59" s="89"/>
      <c r="AS59" s="90">
        <f t="shared" si="23"/>
        <v>0</v>
      </c>
      <c r="AT59" s="5">
        <f t="shared" si="24"/>
        <v>0</v>
      </c>
      <c r="AU59" s="11">
        <f t="shared" si="1"/>
        <v>0</v>
      </c>
      <c r="AV59" s="12">
        <f t="shared" si="25"/>
        <v>2</v>
      </c>
      <c r="AW59" s="5">
        <f t="shared" si="26"/>
        <v>0</v>
      </c>
      <c r="AX59" s="274" t="str">
        <f t="shared" si="27"/>
        <v/>
      </c>
      <c r="AY59" s="275" t="str">
        <f t="shared" si="28"/>
        <v/>
      </c>
      <c r="AZ59" s="274"/>
      <c r="BA59" s="125">
        <f t="shared" si="29"/>
        <v>0</v>
      </c>
      <c r="BB59" s="73">
        <f t="shared" si="30"/>
        <v>0</v>
      </c>
      <c r="BC59" s="116">
        <f t="shared" si="2"/>
        <v>0</v>
      </c>
      <c r="BD59" s="73">
        <f t="shared" si="31"/>
        <v>0</v>
      </c>
      <c r="BE59" s="116">
        <f t="shared" si="3"/>
        <v>0</v>
      </c>
      <c r="BF59" s="73">
        <f t="shared" si="32"/>
        <v>0</v>
      </c>
      <c r="BG59" s="116">
        <f t="shared" si="33"/>
        <v>0</v>
      </c>
      <c r="BH59" s="73">
        <f t="shared" si="34"/>
        <v>0</v>
      </c>
      <c r="BI59" s="116">
        <f t="shared" si="35"/>
        <v>0</v>
      </c>
      <c r="BJ59" s="126">
        <f t="shared" si="36"/>
        <v>0</v>
      </c>
      <c r="BK59" s="67"/>
      <c r="BL59" s="67"/>
      <c r="BM59" s="67"/>
      <c r="BN59" s="67"/>
      <c r="BO59" s="17"/>
    </row>
    <row r="60" spans="1:86" ht="12.75" customHeight="1" x14ac:dyDescent="0.2">
      <c r="A60" s="3"/>
      <c r="B60" s="5">
        <f t="shared" si="37"/>
        <v>12</v>
      </c>
      <c r="C60" s="277" t="s">
        <v>178</v>
      </c>
      <c r="D60" s="278" t="s">
        <v>178</v>
      </c>
      <c r="E60" s="18"/>
      <c r="F60" s="89"/>
      <c r="G60" s="90">
        <f t="shared" si="4"/>
        <v>0</v>
      </c>
      <c r="H60" s="89"/>
      <c r="I60" s="90">
        <f t="shared" si="5"/>
        <v>0</v>
      </c>
      <c r="J60" s="161"/>
      <c r="K60" s="90">
        <f t="shared" si="6"/>
        <v>0</v>
      </c>
      <c r="L60" s="89"/>
      <c r="M60" s="90">
        <f t="shared" si="7"/>
        <v>0</v>
      </c>
      <c r="N60" s="89"/>
      <c r="O60" s="90">
        <f t="shared" si="8"/>
        <v>0</v>
      </c>
      <c r="P60" s="89"/>
      <c r="Q60" s="90">
        <f t="shared" si="9"/>
        <v>0</v>
      </c>
      <c r="R60" s="89"/>
      <c r="S60" s="90">
        <f t="shared" si="10"/>
        <v>0</v>
      </c>
      <c r="T60" s="89"/>
      <c r="U60" s="90">
        <f t="shared" si="11"/>
        <v>0</v>
      </c>
      <c r="V60" s="89"/>
      <c r="W60" s="90">
        <f t="shared" si="12"/>
        <v>0</v>
      </c>
      <c r="X60" s="89"/>
      <c r="Y60" s="90">
        <f t="shared" si="13"/>
        <v>0</v>
      </c>
      <c r="Z60" s="89"/>
      <c r="AA60" s="90">
        <f t="shared" si="14"/>
        <v>0</v>
      </c>
      <c r="AB60" s="89"/>
      <c r="AC60" s="90">
        <f t="shared" si="15"/>
        <v>0</v>
      </c>
      <c r="AD60" s="114"/>
      <c r="AE60" s="90">
        <f t="shared" si="16"/>
        <v>0</v>
      </c>
      <c r="AF60" s="89"/>
      <c r="AG60" s="90">
        <f t="shared" si="17"/>
        <v>0</v>
      </c>
      <c r="AH60" s="89"/>
      <c r="AI60" s="90">
        <f t="shared" si="18"/>
        <v>0</v>
      </c>
      <c r="AJ60" s="89"/>
      <c r="AK60" s="90">
        <f t="shared" si="19"/>
        <v>0</v>
      </c>
      <c r="AL60" s="89"/>
      <c r="AM60" s="90">
        <f t="shared" si="20"/>
        <v>0</v>
      </c>
      <c r="AN60" s="89"/>
      <c r="AO60" s="90">
        <f t="shared" si="21"/>
        <v>0</v>
      </c>
      <c r="AP60" s="89"/>
      <c r="AQ60" s="90">
        <f t="shared" si="22"/>
        <v>0</v>
      </c>
      <c r="AR60" s="89"/>
      <c r="AS60" s="90">
        <f t="shared" si="23"/>
        <v>0</v>
      </c>
      <c r="AT60" s="5">
        <f t="shared" si="24"/>
        <v>0</v>
      </c>
      <c r="AU60" s="11">
        <f t="shared" si="1"/>
        <v>0</v>
      </c>
      <c r="AV60" s="12">
        <f t="shared" si="25"/>
        <v>2</v>
      </c>
      <c r="AW60" s="5">
        <f t="shared" si="26"/>
        <v>0</v>
      </c>
      <c r="AX60" s="274" t="str">
        <f t="shared" si="27"/>
        <v/>
      </c>
      <c r="AY60" s="275" t="str">
        <f t="shared" si="28"/>
        <v/>
      </c>
      <c r="AZ60" s="274"/>
      <c r="BA60" s="125">
        <f t="shared" si="29"/>
        <v>0</v>
      </c>
      <c r="BB60" s="73">
        <f t="shared" si="30"/>
        <v>0</v>
      </c>
      <c r="BC60" s="116">
        <f t="shared" si="2"/>
        <v>0</v>
      </c>
      <c r="BD60" s="73">
        <f t="shared" si="31"/>
        <v>0</v>
      </c>
      <c r="BE60" s="116">
        <f t="shared" si="3"/>
        <v>0</v>
      </c>
      <c r="BF60" s="73">
        <f t="shared" si="32"/>
        <v>0</v>
      </c>
      <c r="BG60" s="116">
        <f t="shared" si="33"/>
        <v>0</v>
      </c>
      <c r="BH60" s="73">
        <f t="shared" si="34"/>
        <v>0</v>
      </c>
      <c r="BI60" s="116">
        <f t="shared" si="35"/>
        <v>0</v>
      </c>
      <c r="BJ60" s="126">
        <f t="shared" si="36"/>
        <v>0</v>
      </c>
      <c r="BK60" s="67"/>
      <c r="BL60" s="67"/>
      <c r="BM60" s="67"/>
      <c r="BN60" s="67"/>
      <c r="BO60" s="17"/>
    </row>
    <row r="61" spans="1:86" ht="12.75" customHeight="1" x14ac:dyDescent="0.2">
      <c r="A61" s="3"/>
      <c r="B61" s="5">
        <f t="shared" si="37"/>
        <v>13</v>
      </c>
      <c r="C61" s="277" t="s">
        <v>179</v>
      </c>
      <c r="D61" s="278" t="s">
        <v>179</v>
      </c>
      <c r="E61" s="18"/>
      <c r="F61" s="89"/>
      <c r="G61" s="90">
        <f t="shared" si="4"/>
        <v>0</v>
      </c>
      <c r="H61" s="89"/>
      <c r="I61" s="90">
        <f t="shared" si="5"/>
        <v>0</v>
      </c>
      <c r="J61" s="161"/>
      <c r="K61" s="90">
        <f t="shared" si="6"/>
        <v>0</v>
      </c>
      <c r="L61" s="89"/>
      <c r="M61" s="90">
        <f t="shared" si="7"/>
        <v>0</v>
      </c>
      <c r="N61" s="89"/>
      <c r="O61" s="90">
        <f t="shared" si="8"/>
        <v>0</v>
      </c>
      <c r="P61" s="89"/>
      <c r="Q61" s="90">
        <f t="shared" si="9"/>
        <v>0</v>
      </c>
      <c r="R61" s="89"/>
      <c r="S61" s="90">
        <f t="shared" si="10"/>
        <v>0</v>
      </c>
      <c r="T61" s="89"/>
      <c r="U61" s="90">
        <f t="shared" si="11"/>
        <v>0</v>
      </c>
      <c r="V61" s="89"/>
      <c r="W61" s="90">
        <f t="shared" si="12"/>
        <v>0</v>
      </c>
      <c r="X61" s="89"/>
      <c r="Y61" s="90">
        <f t="shared" si="13"/>
        <v>0</v>
      </c>
      <c r="Z61" s="89"/>
      <c r="AA61" s="90">
        <f t="shared" si="14"/>
        <v>0</v>
      </c>
      <c r="AB61" s="89"/>
      <c r="AC61" s="90">
        <f t="shared" si="15"/>
        <v>0</v>
      </c>
      <c r="AD61" s="114"/>
      <c r="AE61" s="90">
        <f t="shared" si="16"/>
        <v>0</v>
      </c>
      <c r="AF61" s="89"/>
      <c r="AG61" s="90">
        <f t="shared" si="17"/>
        <v>0</v>
      </c>
      <c r="AH61" s="89"/>
      <c r="AI61" s="90">
        <f t="shared" si="18"/>
        <v>0</v>
      </c>
      <c r="AJ61" s="89"/>
      <c r="AK61" s="90">
        <f t="shared" si="19"/>
        <v>0</v>
      </c>
      <c r="AL61" s="89"/>
      <c r="AM61" s="90">
        <f t="shared" si="20"/>
        <v>0</v>
      </c>
      <c r="AN61" s="89"/>
      <c r="AO61" s="90">
        <f t="shared" si="21"/>
        <v>0</v>
      </c>
      <c r="AP61" s="89"/>
      <c r="AQ61" s="90">
        <f t="shared" si="22"/>
        <v>0</v>
      </c>
      <c r="AR61" s="89"/>
      <c r="AS61" s="90">
        <f t="shared" si="23"/>
        <v>0</v>
      </c>
      <c r="AT61" s="5">
        <f t="shared" si="24"/>
        <v>0</v>
      </c>
      <c r="AU61" s="11">
        <f t="shared" si="1"/>
        <v>0</v>
      </c>
      <c r="AV61" s="12">
        <f t="shared" si="25"/>
        <v>2</v>
      </c>
      <c r="AW61" s="5">
        <f t="shared" si="26"/>
        <v>0</v>
      </c>
      <c r="AX61" s="274" t="str">
        <f t="shared" si="27"/>
        <v/>
      </c>
      <c r="AY61" s="275" t="str">
        <f t="shared" si="28"/>
        <v/>
      </c>
      <c r="AZ61" s="274"/>
      <c r="BA61" s="125">
        <f t="shared" si="29"/>
        <v>0</v>
      </c>
      <c r="BB61" s="73">
        <f t="shared" si="30"/>
        <v>0</v>
      </c>
      <c r="BC61" s="116">
        <f t="shared" si="2"/>
        <v>0</v>
      </c>
      <c r="BD61" s="73">
        <f t="shared" si="31"/>
        <v>0</v>
      </c>
      <c r="BE61" s="116">
        <f t="shared" si="3"/>
        <v>0</v>
      </c>
      <c r="BF61" s="73">
        <f t="shared" si="32"/>
        <v>0</v>
      </c>
      <c r="BG61" s="116">
        <f t="shared" si="33"/>
        <v>0</v>
      </c>
      <c r="BH61" s="73">
        <f t="shared" si="34"/>
        <v>0</v>
      </c>
      <c r="BI61" s="116">
        <f t="shared" si="35"/>
        <v>0</v>
      </c>
      <c r="BJ61" s="126">
        <f t="shared" si="36"/>
        <v>0</v>
      </c>
      <c r="BK61" s="67"/>
      <c r="BL61" s="67"/>
      <c r="BM61" s="67"/>
      <c r="BN61" s="67"/>
      <c r="BO61" s="17"/>
    </row>
    <row r="62" spans="1:86" ht="12.75" customHeight="1" x14ac:dyDescent="0.2">
      <c r="A62" s="3"/>
      <c r="B62" s="5">
        <f t="shared" si="37"/>
        <v>14</v>
      </c>
      <c r="C62" s="277" t="s">
        <v>180</v>
      </c>
      <c r="D62" s="278" t="s">
        <v>180</v>
      </c>
      <c r="E62" s="18"/>
      <c r="F62" s="89"/>
      <c r="G62" s="90">
        <f t="shared" si="4"/>
        <v>0</v>
      </c>
      <c r="H62" s="89"/>
      <c r="I62" s="90">
        <f t="shared" si="5"/>
        <v>0</v>
      </c>
      <c r="J62" s="161"/>
      <c r="K62" s="90">
        <f t="shared" si="6"/>
        <v>0</v>
      </c>
      <c r="L62" s="89"/>
      <c r="M62" s="90">
        <f t="shared" si="7"/>
        <v>0</v>
      </c>
      <c r="N62" s="89"/>
      <c r="O62" s="90">
        <f t="shared" si="8"/>
        <v>0</v>
      </c>
      <c r="P62" s="89"/>
      <c r="Q62" s="90">
        <f t="shared" si="9"/>
        <v>0</v>
      </c>
      <c r="R62" s="89"/>
      <c r="S62" s="90">
        <f t="shared" si="10"/>
        <v>0</v>
      </c>
      <c r="T62" s="89"/>
      <c r="U62" s="90">
        <f t="shared" si="11"/>
        <v>0</v>
      </c>
      <c r="V62" s="89"/>
      <c r="W62" s="90">
        <f t="shared" si="12"/>
        <v>0</v>
      </c>
      <c r="X62" s="89"/>
      <c r="Y62" s="90">
        <f t="shared" si="13"/>
        <v>0</v>
      </c>
      <c r="Z62" s="89"/>
      <c r="AA62" s="90">
        <f t="shared" si="14"/>
        <v>0</v>
      </c>
      <c r="AB62" s="89"/>
      <c r="AC62" s="90">
        <f t="shared" si="15"/>
        <v>0</v>
      </c>
      <c r="AD62" s="114"/>
      <c r="AE62" s="90">
        <f t="shared" si="16"/>
        <v>0</v>
      </c>
      <c r="AF62" s="89"/>
      <c r="AG62" s="90">
        <f t="shared" si="17"/>
        <v>0</v>
      </c>
      <c r="AH62" s="89"/>
      <c r="AI62" s="90">
        <f t="shared" si="18"/>
        <v>0</v>
      </c>
      <c r="AJ62" s="89"/>
      <c r="AK62" s="90">
        <f t="shared" si="19"/>
        <v>0</v>
      </c>
      <c r="AL62" s="89"/>
      <c r="AM62" s="90">
        <f t="shared" si="20"/>
        <v>0</v>
      </c>
      <c r="AN62" s="89"/>
      <c r="AO62" s="90">
        <f t="shared" si="21"/>
        <v>0</v>
      </c>
      <c r="AP62" s="89"/>
      <c r="AQ62" s="90">
        <f t="shared" si="22"/>
        <v>0</v>
      </c>
      <c r="AR62" s="89"/>
      <c r="AS62" s="90">
        <f t="shared" si="23"/>
        <v>0</v>
      </c>
      <c r="AT62" s="5">
        <f t="shared" si="24"/>
        <v>0</v>
      </c>
      <c r="AU62" s="11">
        <f t="shared" si="1"/>
        <v>0</v>
      </c>
      <c r="AV62" s="12">
        <f t="shared" si="25"/>
        <v>2</v>
      </c>
      <c r="AW62" s="5">
        <f t="shared" si="26"/>
        <v>0</v>
      </c>
      <c r="AX62" s="274" t="str">
        <f t="shared" si="27"/>
        <v/>
      </c>
      <c r="AY62" s="275" t="str">
        <f t="shared" si="28"/>
        <v/>
      </c>
      <c r="AZ62" s="274"/>
      <c r="BA62" s="125">
        <f t="shared" si="29"/>
        <v>0</v>
      </c>
      <c r="BB62" s="73">
        <f t="shared" si="30"/>
        <v>0</v>
      </c>
      <c r="BC62" s="116">
        <f t="shared" si="2"/>
        <v>0</v>
      </c>
      <c r="BD62" s="73">
        <f t="shared" si="31"/>
        <v>0</v>
      </c>
      <c r="BE62" s="116">
        <f t="shared" si="3"/>
        <v>0</v>
      </c>
      <c r="BF62" s="73">
        <f t="shared" si="32"/>
        <v>0</v>
      </c>
      <c r="BG62" s="116">
        <f t="shared" si="33"/>
        <v>0</v>
      </c>
      <c r="BH62" s="73">
        <f t="shared" si="34"/>
        <v>0</v>
      </c>
      <c r="BI62" s="116">
        <f t="shared" si="35"/>
        <v>0</v>
      </c>
      <c r="BJ62" s="126">
        <f t="shared" si="36"/>
        <v>0</v>
      </c>
      <c r="BK62" s="67"/>
      <c r="BL62" s="67"/>
      <c r="BM62" s="67"/>
      <c r="BN62" s="67"/>
      <c r="BO62" s="17"/>
    </row>
    <row r="63" spans="1:86" ht="12.75" customHeight="1" x14ac:dyDescent="0.2">
      <c r="A63" s="3"/>
      <c r="B63" s="5">
        <f t="shared" si="37"/>
        <v>15</v>
      </c>
      <c r="C63" s="277" t="s">
        <v>181</v>
      </c>
      <c r="D63" s="278" t="s">
        <v>181</v>
      </c>
      <c r="E63" s="18"/>
      <c r="F63" s="89"/>
      <c r="G63" s="90">
        <f t="shared" si="4"/>
        <v>0</v>
      </c>
      <c r="H63" s="89"/>
      <c r="I63" s="90">
        <f t="shared" si="5"/>
        <v>0</v>
      </c>
      <c r="J63" s="161"/>
      <c r="K63" s="90">
        <f t="shared" si="6"/>
        <v>0</v>
      </c>
      <c r="L63" s="89"/>
      <c r="M63" s="90">
        <f t="shared" si="7"/>
        <v>0</v>
      </c>
      <c r="N63" s="89"/>
      <c r="O63" s="90">
        <f t="shared" si="8"/>
        <v>0</v>
      </c>
      <c r="P63" s="89"/>
      <c r="Q63" s="90">
        <f t="shared" si="9"/>
        <v>0</v>
      </c>
      <c r="R63" s="89"/>
      <c r="S63" s="90">
        <f t="shared" si="10"/>
        <v>0</v>
      </c>
      <c r="T63" s="89"/>
      <c r="U63" s="90">
        <f t="shared" si="11"/>
        <v>0</v>
      </c>
      <c r="V63" s="89"/>
      <c r="W63" s="90">
        <f t="shared" si="12"/>
        <v>0</v>
      </c>
      <c r="X63" s="89"/>
      <c r="Y63" s="90">
        <f t="shared" si="13"/>
        <v>0</v>
      </c>
      <c r="Z63" s="89"/>
      <c r="AA63" s="90">
        <f t="shared" si="14"/>
        <v>0</v>
      </c>
      <c r="AB63" s="89"/>
      <c r="AC63" s="90">
        <f t="shared" si="15"/>
        <v>0</v>
      </c>
      <c r="AD63" s="114"/>
      <c r="AE63" s="90">
        <f t="shared" si="16"/>
        <v>0</v>
      </c>
      <c r="AF63" s="89"/>
      <c r="AG63" s="90">
        <f t="shared" si="17"/>
        <v>0</v>
      </c>
      <c r="AH63" s="89"/>
      <c r="AI63" s="90">
        <f t="shared" si="18"/>
        <v>0</v>
      </c>
      <c r="AJ63" s="89"/>
      <c r="AK63" s="90">
        <f t="shared" si="19"/>
        <v>0</v>
      </c>
      <c r="AL63" s="89"/>
      <c r="AM63" s="90">
        <f t="shared" si="20"/>
        <v>0</v>
      </c>
      <c r="AN63" s="89"/>
      <c r="AO63" s="90">
        <f t="shared" si="21"/>
        <v>0</v>
      </c>
      <c r="AP63" s="89"/>
      <c r="AQ63" s="90">
        <f t="shared" si="22"/>
        <v>0</v>
      </c>
      <c r="AR63" s="89"/>
      <c r="AS63" s="90">
        <f t="shared" si="23"/>
        <v>0</v>
      </c>
      <c r="AT63" s="5">
        <f t="shared" si="24"/>
        <v>0</v>
      </c>
      <c r="AU63" s="11">
        <f t="shared" si="1"/>
        <v>0</v>
      </c>
      <c r="AV63" s="12">
        <f t="shared" si="25"/>
        <v>2</v>
      </c>
      <c r="AW63" s="5">
        <f t="shared" si="26"/>
        <v>0</v>
      </c>
      <c r="AX63" s="274" t="str">
        <f t="shared" si="27"/>
        <v/>
      </c>
      <c r="AY63" s="275" t="str">
        <f t="shared" si="28"/>
        <v/>
      </c>
      <c r="AZ63" s="274"/>
      <c r="BA63" s="125">
        <f t="shared" si="29"/>
        <v>0</v>
      </c>
      <c r="BB63" s="73">
        <f t="shared" si="30"/>
        <v>0</v>
      </c>
      <c r="BC63" s="116">
        <f t="shared" si="2"/>
        <v>0</v>
      </c>
      <c r="BD63" s="73">
        <f t="shared" si="31"/>
        <v>0</v>
      </c>
      <c r="BE63" s="116">
        <f t="shared" si="3"/>
        <v>0</v>
      </c>
      <c r="BF63" s="73">
        <f t="shared" si="32"/>
        <v>0</v>
      </c>
      <c r="BG63" s="116">
        <f t="shared" si="33"/>
        <v>0</v>
      </c>
      <c r="BH63" s="73">
        <f t="shared" si="34"/>
        <v>0</v>
      </c>
      <c r="BI63" s="116">
        <f t="shared" si="35"/>
        <v>0</v>
      </c>
      <c r="BJ63" s="126">
        <f t="shared" si="36"/>
        <v>0</v>
      </c>
      <c r="BK63" s="67"/>
      <c r="BL63" s="67"/>
      <c r="BM63" s="67"/>
      <c r="BN63" s="67"/>
      <c r="BO63" s="17"/>
      <c r="CE63" s="68"/>
      <c r="CF63" s="279"/>
      <c r="CG63" s="279"/>
      <c r="CH63" s="279"/>
    </row>
    <row r="64" spans="1:86" ht="12.75" customHeight="1" x14ac:dyDescent="0.2">
      <c r="A64" s="3"/>
      <c r="B64" s="5">
        <f t="shared" si="37"/>
        <v>16</v>
      </c>
      <c r="C64" s="277" t="s">
        <v>182</v>
      </c>
      <c r="D64" s="278" t="s">
        <v>182</v>
      </c>
      <c r="E64" s="18"/>
      <c r="F64" s="89"/>
      <c r="G64" s="90">
        <f t="shared" si="4"/>
        <v>0</v>
      </c>
      <c r="H64" s="89"/>
      <c r="I64" s="90">
        <f t="shared" si="5"/>
        <v>0</v>
      </c>
      <c r="J64" s="161"/>
      <c r="K64" s="90">
        <f t="shared" si="6"/>
        <v>0</v>
      </c>
      <c r="L64" s="89"/>
      <c r="M64" s="90">
        <f t="shared" si="7"/>
        <v>0</v>
      </c>
      <c r="N64" s="89"/>
      <c r="O64" s="90">
        <f t="shared" si="8"/>
        <v>0</v>
      </c>
      <c r="P64" s="89"/>
      <c r="Q64" s="90">
        <f t="shared" si="9"/>
        <v>0</v>
      </c>
      <c r="R64" s="89"/>
      <c r="S64" s="90">
        <f t="shared" si="10"/>
        <v>0</v>
      </c>
      <c r="T64" s="89"/>
      <c r="U64" s="90">
        <f t="shared" si="11"/>
        <v>0</v>
      </c>
      <c r="V64" s="89"/>
      <c r="W64" s="90">
        <f t="shared" si="12"/>
        <v>0</v>
      </c>
      <c r="X64" s="89"/>
      <c r="Y64" s="90">
        <f t="shared" si="13"/>
        <v>0</v>
      </c>
      <c r="Z64" s="89"/>
      <c r="AA64" s="90">
        <f t="shared" si="14"/>
        <v>0</v>
      </c>
      <c r="AB64" s="89"/>
      <c r="AC64" s="90">
        <f t="shared" si="15"/>
        <v>0</v>
      </c>
      <c r="AD64" s="114"/>
      <c r="AE64" s="90">
        <f t="shared" si="16"/>
        <v>0</v>
      </c>
      <c r="AF64" s="89"/>
      <c r="AG64" s="90">
        <f t="shared" si="17"/>
        <v>0</v>
      </c>
      <c r="AH64" s="89"/>
      <c r="AI64" s="90">
        <f t="shared" si="18"/>
        <v>0</v>
      </c>
      <c r="AJ64" s="89"/>
      <c r="AK64" s="90">
        <f t="shared" si="19"/>
        <v>0</v>
      </c>
      <c r="AL64" s="89"/>
      <c r="AM64" s="90">
        <f t="shared" si="20"/>
        <v>0</v>
      </c>
      <c r="AN64" s="89"/>
      <c r="AO64" s="90">
        <f t="shared" si="21"/>
        <v>0</v>
      </c>
      <c r="AP64" s="89"/>
      <c r="AQ64" s="90">
        <f t="shared" si="22"/>
        <v>0</v>
      </c>
      <c r="AR64" s="89"/>
      <c r="AS64" s="90">
        <f t="shared" si="23"/>
        <v>0</v>
      </c>
      <c r="AT64" s="5">
        <f t="shared" si="24"/>
        <v>0</v>
      </c>
      <c r="AU64" s="11">
        <f t="shared" si="1"/>
        <v>0</v>
      </c>
      <c r="AV64" s="12">
        <f t="shared" si="25"/>
        <v>2</v>
      </c>
      <c r="AW64" s="5">
        <f t="shared" si="26"/>
        <v>0</v>
      </c>
      <c r="AX64" s="274" t="str">
        <f t="shared" si="27"/>
        <v/>
      </c>
      <c r="AY64" s="275" t="str">
        <f t="shared" si="28"/>
        <v/>
      </c>
      <c r="AZ64" s="274"/>
      <c r="BA64" s="125">
        <f t="shared" si="29"/>
        <v>0</v>
      </c>
      <c r="BB64" s="73">
        <f t="shared" si="30"/>
        <v>0</v>
      </c>
      <c r="BC64" s="116">
        <f t="shared" si="2"/>
        <v>0</v>
      </c>
      <c r="BD64" s="73">
        <f t="shared" si="31"/>
        <v>0</v>
      </c>
      <c r="BE64" s="116">
        <f t="shared" si="3"/>
        <v>0</v>
      </c>
      <c r="BF64" s="73">
        <f t="shared" si="32"/>
        <v>0</v>
      </c>
      <c r="BG64" s="116">
        <f t="shared" si="33"/>
        <v>0</v>
      </c>
      <c r="BH64" s="73">
        <f t="shared" si="34"/>
        <v>0</v>
      </c>
      <c r="BI64" s="116">
        <f t="shared" si="35"/>
        <v>0</v>
      </c>
      <c r="BJ64" s="126">
        <f t="shared" si="36"/>
        <v>0</v>
      </c>
      <c r="BK64" s="67"/>
      <c r="BL64" s="67"/>
      <c r="BM64" s="67"/>
      <c r="BN64" s="67"/>
      <c r="BO64" s="17"/>
      <c r="CE64" s="68"/>
      <c r="CF64" s="279"/>
      <c r="CG64" s="279"/>
      <c r="CH64" s="279"/>
    </row>
    <row r="65" spans="1:86" ht="12.75" customHeight="1" x14ac:dyDescent="0.2">
      <c r="A65" s="3"/>
      <c r="B65" s="5">
        <f t="shared" si="37"/>
        <v>17</v>
      </c>
      <c r="C65" s="277" t="s">
        <v>183</v>
      </c>
      <c r="D65" s="278" t="s">
        <v>183</v>
      </c>
      <c r="E65" s="18"/>
      <c r="F65" s="89"/>
      <c r="G65" s="90">
        <f t="shared" si="4"/>
        <v>0</v>
      </c>
      <c r="H65" s="89"/>
      <c r="I65" s="90">
        <f t="shared" si="5"/>
        <v>0</v>
      </c>
      <c r="J65" s="161"/>
      <c r="K65" s="90">
        <f t="shared" si="6"/>
        <v>0</v>
      </c>
      <c r="L65" s="89"/>
      <c r="M65" s="90">
        <f t="shared" si="7"/>
        <v>0</v>
      </c>
      <c r="N65" s="89"/>
      <c r="O65" s="90">
        <f t="shared" si="8"/>
        <v>0</v>
      </c>
      <c r="P65" s="89"/>
      <c r="Q65" s="90">
        <f t="shared" si="9"/>
        <v>0</v>
      </c>
      <c r="R65" s="89"/>
      <c r="S65" s="90">
        <f t="shared" si="10"/>
        <v>0</v>
      </c>
      <c r="T65" s="89"/>
      <c r="U65" s="90">
        <f t="shared" si="11"/>
        <v>0</v>
      </c>
      <c r="V65" s="89"/>
      <c r="W65" s="90">
        <f t="shared" si="12"/>
        <v>0</v>
      </c>
      <c r="X65" s="89"/>
      <c r="Y65" s="90">
        <f t="shared" si="13"/>
        <v>0</v>
      </c>
      <c r="Z65" s="89"/>
      <c r="AA65" s="90">
        <f t="shared" si="14"/>
        <v>0</v>
      </c>
      <c r="AB65" s="89"/>
      <c r="AC65" s="90">
        <f t="shared" si="15"/>
        <v>0</v>
      </c>
      <c r="AD65" s="114"/>
      <c r="AE65" s="90">
        <f t="shared" si="16"/>
        <v>0</v>
      </c>
      <c r="AF65" s="89"/>
      <c r="AG65" s="90">
        <f t="shared" si="17"/>
        <v>0</v>
      </c>
      <c r="AH65" s="89"/>
      <c r="AI65" s="90">
        <f t="shared" si="18"/>
        <v>0</v>
      </c>
      <c r="AJ65" s="89"/>
      <c r="AK65" s="90">
        <f t="shared" si="19"/>
        <v>0</v>
      </c>
      <c r="AL65" s="89"/>
      <c r="AM65" s="90">
        <f t="shared" si="20"/>
        <v>0</v>
      </c>
      <c r="AN65" s="89"/>
      <c r="AO65" s="90">
        <f t="shared" si="21"/>
        <v>0</v>
      </c>
      <c r="AP65" s="89"/>
      <c r="AQ65" s="90">
        <f t="shared" si="22"/>
        <v>0</v>
      </c>
      <c r="AR65" s="89"/>
      <c r="AS65" s="90">
        <f t="shared" si="23"/>
        <v>0</v>
      </c>
      <c r="AT65" s="5">
        <f t="shared" si="24"/>
        <v>0</v>
      </c>
      <c r="AU65" s="11">
        <f t="shared" si="1"/>
        <v>0</v>
      </c>
      <c r="AV65" s="12">
        <f t="shared" si="25"/>
        <v>2</v>
      </c>
      <c r="AW65" s="5">
        <f t="shared" si="26"/>
        <v>0</v>
      </c>
      <c r="AX65" s="274" t="str">
        <f t="shared" si="27"/>
        <v/>
      </c>
      <c r="AY65" s="275" t="str">
        <f t="shared" si="28"/>
        <v/>
      </c>
      <c r="AZ65" s="274"/>
      <c r="BA65" s="125">
        <f t="shared" si="29"/>
        <v>0</v>
      </c>
      <c r="BB65" s="73">
        <f t="shared" si="30"/>
        <v>0</v>
      </c>
      <c r="BC65" s="116">
        <f t="shared" si="2"/>
        <v>0</v>
      </c>
      <c r="BD65" s="73">
        <f t="shared" si="31"/>
        <v>0</v>
      </c>
      <c r="BE65" s="116">
        <f t="shared" si="3"/>
        <v>0</v>
      </c>
      <c r="BF65" s="73">
        <f t="shared" si="32"/>
        <v>0</v>
      </c>
      <c r="BG65" s="116">
        <f t="shared" si="33"/>
        <v>0</v>
      </c>
      <c r="BH65" s="73">
        <f t="shared" si="34"/>
        <v>0</v>
      </c>
      <c r="BI65" s="116">
        <f t="shared" si="35"/>
        <v>0</v>
      </c>
      <c r="BJ65" s="126">
        <f t="shared" si="36"/>
        <v>0</v>
      </c>
      <c r="BK65" s="67"/>
      <c r="BL65" s="67"/>
      <c r="BM65" s="67"/>
      <c r="BN65" s="67"/>
      <c r="BO65" s="17"/>
      <c r="CE65" s="68"/>
      <c r="CF65" s="279"/>
      <c r="CG65" s="279"/>
      <c r="CH65" s="279"/>
    </row>
    <row r="66" spans="1:86" ht="12.75" customHeight="1" x14ac:dyDescent="0.2">
      <c r="A66" s="3"/>
      <c r="B66" s="5">
        <f t="shared" si="37"/>
        <v>18</v>
      </c>
      <c r="C66" s="277" t="s">
        <v>184</v>
      </c>
      <c r="D66" s="278" t="s">
        <v>184</v>
      </c>
      <c r="E66" s="18"/>
      <c r="F66" s="89"/>
      <c r="G66" s="90">
        <f t="shared" si="4"/>
        <v>0</v>
      </c>
      <c r="H66" s="89"/>
      <c r="I66" s="90">
        <f t="shared" si="5"/>
        <v>0</v>
      </c>
      <c r="J66" s="161"/>
      <c r="K66" s="90">
        <f t="shared" si="6"/>
        <v>0</v>
      </c>
      <c r="L66" s="89"/>
      <c r="M66" s="90">
        <f t="shared" si="7"/>
        <v>0</v>
      </c>
      <c r="N66" s="89"/>
      <c r="O66" s="90">
        <f t="shared" si="8"/>
        <v>0</v>
      </c>
      <c r="P66" s="89"/>
      <c r="Q66" s="90">
        <f t="shared" si="9"/>
        <v>0</v>
      </c>
      <c r="R66" s="89"/>
      <c r="S66" s="90">
        <f t="shared" si="10"/>
        <v>0</v>
      </c>
      <c r="T66" s="89"/>
      <c r="U66" s="90">
        <f t="shared" si="11"/>
        <v>0</v>
      </c>
      <c r="V66" s="89"/>
      <c r="W66" s="90">
        <f t="shared" si="12"/>
        <v>0</v>
      </c>
      <c r="X66" s="89"/>
      <c r="Y66" s="90">
        <f t="shared" si="13"/>
        <v>0</v>
      </c>
      <c r="Z66" s="89"/>
      <c r="AA66" s="90">
        <f t="shared" si="14"/>
        <v>0</v>
      </c>
      <c r="AB66" s="89"/>
      <c r="AC66" s="90">
        <f t="shared" si="15"/>
        <v>0</v>
      </c>
      <c r="AD66" s="114"/>
      <c r="AE66" s="90">
        <f t="shared" si="16"/>
        <v>0</v>
      </c>
      <c r="AF66" s="89"/>
      <c r="AG66" s="90">
        <f t="shared" si="17"/>
        <v>0</v>
      </c>
      <c r="AH66" s="89"/>
      <c r="AI66" s="90">
        <f t="shared" si="18"/>
        <v>0</v>
      </c>
      <c r="AJ66" s="89"/>
      <c r="AK66" s="90">
        <f t="shared" si="19"/>
        <v>0</v>
      </c>
      <c r="AL66" s="89"/>
      <c r="AM66" s="90">
        <f t="shared" si="20"/>
        <v>0</v>
      </c>
      <c r="AN66" s="89"/>
      <c r="AO66" s="90">
        <f t="shared" si="21"/>
        <v>0</v>
      </c>
      <c r="AP66" s="89"/>
      <c r="AQ66" s="90">
        <f t="shared" si="22"/>
        <v>0</v>
      </c>
      <c r="AR66" s="89"/>
      <c r="AS66" s="90">
        <f t="shared" si="23"/>
        <v>0</v>
      </c>
      <c r="AT66" s="5">
        <f t="shared" si="24"/>
        <v>0</v>
      </c>
      <c r="AU66" s="11">
        <f t="shared" si="1"/>
        <v>0</v>
      </c>
      <c r="AV66" s="12">
        <f t="shared" si="25"/>
        <v>2</v>
      </c>
      <c r="AW66" s="5">
        <f t="shared" si="26"/>
        <v>0</v>
      </c>
      <c r="AX66" s="274" t="str">
        <f t="shared" si="27"/>
        <v/>
      </c>
      <c r="AY66" s="275" t="str">
        <f t="shared" si="28"/>
        <v/>
      </c>
      <c r="AZ66" s="274"/>
      <c r="BA66" s="125">
        <f t="shared" si="29"/>
        <v>0</v>
      </c>
      <c r="BB66" s="73">
        <f t="shared" si="30"/>
        <v>0</v>
      </c>
      <c r="BC66" s="116">
        <f t="shared" si="2"/>
        <v>0</v>
      </c>
      <c r="BD66" s="73">
        <f t="shared" si="31"/>
        <v>0</v>
      </c>
      <c r="BE66" s="116">
        <f t="shared" si="3"/>
        <v>0</v>
      </c>
      <c r="BF66" s="73">
        <f t="shared" si="32"/>
        <v>0</v>
      </c>
      <c r="BG66" s="116">
        <f t="shared" si="33"/>
        <v>0</v>
      </c>
      <c r="BH66" s="73">
        <f t="shared" si="34"/>
        <v>0</v>
      </c>
      <c r="BI66" s="116">
        <f t="shared" si="35"/>
        <v>0</v>
      </c>
      <c r="BJ66" s="126">
        <f t="shared" si="36"/>
        <v>0</v>
      </c>
      <c r="BK66" s="67"/>
      <c r="BL66" s="67"/>
      <c r="BM66" s="67"/>
      <c r="BN66" s="67"/>
      <c r="BO66" s="17"/>
      <c r="CE66" s="68"/>
      <c r="CF66" s="279"/>
      <c r="CG66" s="279"/>
      <c r="CH66" s="279"/>
    </row>
    <row r="67" spans="1:86" ht="12.75" customHeight="1" x14ac:dyDescent="0.2">
      <c r="A67" s="3"/>
      <c r="B67" s="5">
        <f t="shared" si="37"/>
        <v>19</v>
      </c>
      <c r="C67" s="277" t="s">
        <v>185</v>
      </c>
      <c r="D67" s="278" t="s">
        <v>185</v>
      </c>
      <c r="E67" s="18"/>
      <c r="F67" s="89"/>
      <c r="G67" s="90">
        <f t="shared" si="4"/>
        <v>0</v>
      </c>
      <c r="H67" s="89"/>
      <c r="I67" s="90">
        <f t="shared" si="5"/>
        <v>0</v>
      </c>
      <c r="J67" s="161"/>
      <c r="K67" s="90">
        <f t="shared" si="6"/>
        <v>0</v>
      </c>
      <c r="L67" s="89"/>
      <c r="M67" s="90">
        <f t="shared" si="7"/>
        <v>0</v>
      </c>
      <c r="N67" s="89"/>
      <c r="O67" s="90">
        <f t="shared" si="8"/>
        <v>0</v>
      </c>
      <c r="P67" s="89"/>
      <c r="Q67" s="90">
        <f t="shared" si="9"/>
        <v>0</v>
      </c>
      <c r="R67" s="89"/>
      <c r="S67" s="90">
        <f t="shared" si="10"/>
        <v>0</v>
      </c>
      <c r="T67" s="89"/>
      <c r="U67" s="90">
        <f t="shared" si="11"/>
        <v>0</v>
      </c>
      <c r="V67" s="89"/>
      <c r="W67" s="90">
        <f t="shared" si="12"/>
        <v>0</v>
      </c>
      <c r="X67" s="89"/>
      <c r="Y67" s="90">
        <f t="shared" si="13"/>
        <v>0</v>
      </c>
      <c r="Z67" s="89"/>
      <c r="AA67" s="90">
        <f t="shared" si="14"/>
        <v>0</v>
      </c>
      <c r="AB67" s="89"/>
      <c r="AC67" s="90">
        <f t="shared" si="15"/>
        <v>0</v>
      </c>
      <c r="AD67" s="114"/>
      <c r="AE67" s="90">
        <f t="shared" si="16"/>
        <v>0</v>
      </c>
      <c r="AF67" s="89"/>
      <c r="AG67" s="90">
        <f t="shared" si="17"/>
        <v>0</v>
      </c>
      <c r="AH67" s="89"/>
      <c r="AI67" s="90">
        <f t="shared" si="18"/>
        <v>0</v>
      </c>
      <c r="AJ67" s="89"/>
      <c r="AK67" s="90">
        <f t="shared" si="19"/>
        <v>0</v>
      </c>
      <c r="AL67" s="89"/>
      <c r="AM67" s="90">
        <f t="shared" si="20"/>
        <v>0</v>
      </c>
      <c r="AN67" s="89"/>
      <c r="AO67" s="90">
        <f t="shared" si="21"/>
        <v>0</v>
      </c>
      <c r="AP67" s="89"/>
      <c r="AQ67" s="90">
        <f t="shared" si="22"/>
        <v>0</v>
      </c>
      <c r="AR67" s="89"/>
      <c r="AS67" s="90">
        <f t="shared" si="23"/>
        <v>0</v>
      </c>
      <c r="AT67" s="5">
        <f t="shared" si="24"/>
        <v>0</v>
      </c>
      <c r="AU67" s="11">
        <f t="shared" si="1"/>
        <v>0</v>
      </c>
      <c r="AV67" s="12">
        <f t="shared" si="25"/>
        <v>2</v>
      </c>
      <c r="AW67" s="5">
        <f t="shared" si="26"/>
        <v>0</v>
      </c>
      <c r="AX67" s="274" t="str">
        <f t="shared" si="27"/>
        <v/>
      </c>
      <c r="AY67" s="275" t="str">
        <f t="shared" si="28"/>
        <v/>
      </c>
      <c r="AZ67" s="274"/>
      <c r="BA67" s="125">
        <f t="shared" si="29"/>
        <v>0</v>
      </c>
      <c r="BB67" s="73">
        <f t="shared" si="30"/>
        <v>0</v>
      </c>
      <c r="BC67" s="116">
        <f t="shared" si="2"/>
        <v>0</v>
      </c>
      <c r="BD67" s="73">
        <f t="shared" si="31"/>
        <v>0</v>
      </c>
      <c r="BE67" s="116">
        <f t="shared" si="3"/>
        <v>0</v>
      </c>
      <c r="BF67" s="73">
        <f t="shared" si="32"/>
        <v>0</v>
      </c>
      <c r="BG67" s="116">
        <f t="shared" si="33"/>
        <v>0</v>
      </c>
      <c r="BH67" s="73">
        <f t="shared" si="34"/>
        <v>0</v>
      </c>
      <c r="BI67" s="116">
        <f t="shared" si="35"/>
        <v>0</v>
      </c>
      <c r="BJ67" s="126">
        <f t="shared" si="36"/>
        <v>0</v>
      </c>
      <c r="BK67" s="67"/>
      <c r="BL67" s="67"/>
      <c r="BM67" s="67"/>
      <c r="BN67" s="67"/>
      <c r="BO67" s="17"/>
      <c r="CE67" s="68"/>
      <c r="CF67" s="279"/>
      <c r="CG67" s="279"/>
      <c r="CH67" s="279"/>
    </row>
    <row r="68" spans="1:86" ht="12.75" customHeight="1" x14ac:dyDescent="0.2">
      <c r="A68" s="3"/>
      <c r="B68" s="5">
        <f t="shared" si="37"/>
        <v>20</v>
      </c>
      <c r="C68" s="277" t="s">
        <v>186</v>
      </c>
      <c r="D68" s="278" t="s">
        <v>186</v>
      </c>
      <c r="E68" s="18"/>
      <c r="F68" s="89"/>
      <c r="G68" s="90">
        <f t="shared" si="4"/>
        <v>0</v>
      </c>
      <c r="H68" s="89"/>
      <c r="I68" s="90">
        <f t="shared" si="5"/>
        <v>0</v>
      </c>
      <c r="J68" s="161"/>
      <c r="K68" s="90">
        <f t="shared" si="6"/>
        <v>0</v>
      </c>
      <c r="L68" s="89"/>
      <c r="M68" s="90">
        <f t="shared" si="7"/>
        <v>0</v>
      </c>
      <c r="N68" s="89"/>
      <c r="O68" s="90">
        <f t="shared" si="8"/>
        <v>0</v>
      </c>
      <c r="P68" s="89"/>
      <c r="Q68" s="90">
        <f t="shared" si="9"/>
        <v>0</v>
      </c>
      <c r="R68" s="89"/>
      <c r="S68" s="90">
        <f t="shared" si="10"/>
        <v>0</v>
      </c>
      <c r="T68" s="89"/>
      <c r="U68" s="90">
        <f t="shared" si="11"/>
        <v>0</v>
      </c>
      <c r="V68" s="89"/>
      <c r="W68" s="90">
        <f t="shared" si="12"/>
        <v>0</v>
      </c>
      <c r="X68" s="89"/>
      <c r="Y68" s="90">
        <f t="shared" si="13"/>
        <v>0</v>
      </c>
      <c r="Z68" s="89"/>
      <c r="AA68" s="90">
        <f t="shared" si="14"/>
        <v>0</v>
      </c>
      <c r="AB68" s="89"/>
      <c r="AC68" s="90">
        <f t="shared" si="15"/>
        <v>0</v>
      </c>
      <c r="AD68" s="114"/>
      <c r="AE68" s="90">
        <f t="shared" si="16"/>
        <v>0</v>
      </c>
      <c r="AF68" s="89"/>
      <c r="AG68" s="90">
        <f t="shared" si="17"/>
        <v>0</v>
      </c>
      <c r="AH68" s="89"/>
      <c r="AI68" s="90">
        <f t="shared" si="18"/>
        <v>0</v>
      </c>
      <c r="AJ68" s="89"/>
      <c r="AK68" s="90">
        <f t="shared" si="19"/>
        <v>0</v>
      </c>
      <c r="AL68" s="89"/>
      <c r="AM68" s="90">
        <f t="shared" si="20"/>
        <v>0</v>
      </c>
      <c r="AN68" s="89"/>
      <c r="AO68" s="90">
        <f t="shared" si="21"/>
        <v>0</v>
      </c>
      <c r="AP68" s="89"/>
      <c r="AQ68" s="90">
        <f t="shared" si="22"/>
        <v>0</v>
      </c>
      <c r="AR68" s="89"/>
      <c r="AS68" s="90">
        <f t="shared" si="23"/>
        <v>0</v>
      </c>
      <c r="AT68" s="5">
        <f t="shared" si="24"/>
        <v>0</v>
      </c>
      <c r="AU68" s="11">
        <f t="shared" si="1"/>
        <v>0</v>
      </c>
      <c r="AV68" s="12">
        <f t="shared" si="25"/>
        <v>2</v>
      </c>
      <c r="AW68" s="5">
        <f t="shared" si="26"/>
        <v>0</v>
      </c>
      <c r="AX68" s="274" t="str">
        <f t="shared" si="27"/>
        <v/>
      </c>
      <c r="AY68" s="275" t="str">
        <f t="shared" si="28"/>
        <v/>
      </c>
      <c r="AZ68" s="274"/>
      <c r="BA68" s="125">
        <f t="shared" si="29"/>
        <v>0</v>
      </c>
      <c r="BB68" s="73">
        <f t="shared" si="30"/>
        <v>0</v>
      </c>
      <c r="BC68" s="116">
        <f t="shared" si="2"/>
        <v>0</v>
      </c>
      <c r="BD68" s="73">
        <f t="shared" si="31"/>
        <v>0</v>
      </c>
      <c r="BE68" s="116">
        <f t="shared" si="3"/>
        <v>0</v>
      </c>
      <c r="BF68" s="73">
        <f t="shared" si="32"/>
        <v>0</v>
      </c>
      <c r="BG68" s="116">
        <f t="shared" si="33"/>
        <v>0</v>
      </c>
      <c r="BH68" s="73">
        <f t="shared" si="34"/>
        <v>0</v>
      </c>
      <c r="BI68" s="116">
        <f t="shared" si="35"/>
        <v>0</v>
      </c>
      <c r="BJ68" s="126">
        <f t="shared" si="36"/>
        <v>0</v>
      </c>
      <c r="BK68" s="67"/>
      <c r="BL68" s="67"/>
      <c r="BM68" s="67"/>
      <c r="BN68" s="67"/>
      <c r="BO68" s="17"/>
      <c r="CE68" s="68"/>
      <c r="CF68" s="279"/>
      <c r="CG68" s="279"/>
      <c r="CH68" s="279"/>
    </row>
    <row r="69" spans="1:86" ht="12.75" customHeight="1" x14ac:dyDescent="0.2">
      <c r="A69" s="3"/>
      <c r="B69" s="5">
        <f t="shared" si="37"/>
        <v>21</v>
      </c>
      <c r="C69" s="277" t="s">
        <v>187</v>
      </c>
      <c r="D69" s="278" t="s">
        <v>187</v>
      </c>
      <c r="E69" s="18"/>
      <c r="F69" s="89"/>
      <c r="G69" s="90">
        <f t="shared" si="4"/>
        <v>0</v>
      </c>
      <c r="H69" s="89"/>
      <c r="I69" s="90">
        <f t="shared" si="5"/>
        <v>0</v>
      </c>
      <c r="J69" s="161"/>
      <c r="K69" s="90">
        <f t="shared" si="6"/>
        <v>0</v>
      </c>
      <c r="L69" s="89"/>
      <c r="M69" s="90">
        <f t="shared" si="7"/>
        <v>0</v>
      </c>
      <c r="N69" s="89"/>
      <c r="O69" s="90">
        <f t="shared" si="8"/>
        <v>0</v>
      </c>
      <c r="P69" s="89"/>
      <c r="Q69" s="90">
        <f t="shared" si="9"/>
        <v>0</v>
      </c>
      <c r="R69" s="89"/>
      <c r="S69" s="90">
        <f t="shared" si="10"/>
        <v>0</v>
      </c>
      <c r="T69" s="89"/>
      <c r="U69" s="90">
        <f t="shared" si="11"/>
        <v>0</v>
      </c>
      <c r="V69" s="89"/>
      <c r="W69" s="90">
        <f t="shared" si="12"/>
        <v>0</v>
      </c>
      <c r="X69" s="89"/>
      <c r="Y69" s="90">
        <f t="shared" si="13"/>
        <v>0</v>
      </c>
      <c r="Z69" s="89"/>
      <c r="AA69" s="90">
        <f t="shared" si="14"/>
        <v>0</v>
      </c>
      <c r="AB69" s="89"/>
      <c r="AC69" s="90">
        <f t="shared" si="15"/>
        <v>0</v>
      </c>
      <c r="AD69" s="114"/>
      <c r="AE69" s="90">
        <f t="shared" si="16"/>
        <v>0</v>
      </c>
      <c r="AF69" s="89"/>
      <c r="AG69" s="90">
        <f t="shared" si="17"/>
        <v>0</v>
      </c>
      <c r="AH69" s="89"/>
      <c r="AI69" s="90">
        <f t="shared" si="18"/>
        <v>0</v>
      </c>
      <c r="AJ69" s="89"/>
      <c r="AK69" s="90">
        <f t="shared" si="19"/>
        <v>0</v>
      </c>
      <c r="AL69" s="89"/>
      <c r="AM69" s="90">
        <f t="shared" si="20"/>
        <v>0</v>
      </c>
      <c r="AN69" s="89"/>
      <c r="AO69" s="90">
        <f t="shared" si="21"/>
        <v>0</v>
      </c>
      <c r="AP69" s="89"/>
      <c r="AQ69" s="90">
        <f t="shared" si="22"/>
        <v>0</v>
      </c>
      <c r="AR69" s="89"/>
      <c r="AS69" s="90">
        <f t="shared" si="23"/>
        <v>0</v>
      </c>
      <c r="AT69" s="5">
        <f t="shared" si="24"/>
        <v>0</v>
      </c>
      <c r="AU69" s="11">
        <f t="shared" si="1"/>
        <v>0</v>
      </c>
      <c r="AV69" s="12">
        <f t="shared" si="25"/>
        <v>2</v>
      </c>
      <c r="AW69" s="5">
        <f t="shared" si="26"/>
        <v>0</v>
      </c>
      <c r="AX69" s="274" t="str">
        <f t="shared" si="27"/>
        <v/>
      </c>
      <c r="AY69" s="275" t="str">
        <f t="shared" si="28"/>
        <v/>
      </c>
      <c r="AZ69" s="274"/>
      <c r="BA69" s="125">
        <f t="shared" si="29"/>
        <v>0</v>
      </c>
      <c r="BB69" s="73">
        <f t="shared" si="30"/>
        <v>0</v>
      </c>
      <c r="BC69" s="116">
        <f t="shared" si="2"/>
        <v>0</v>
      </c>
      <c r="BD69" s="73">
        <f t="shared" si="31"/>
        <v>0</v>
      </c>
      <c r="BE69" s="116">
        <f t="shared" si="3"/>
        <v>0</v>
      </c>
      <c r="BF69" s="73">
        <f t="shared" si="32"/>
        <v>0</v>
      </c>
      <c r="BG69" s="116">
        <f t="shared" si="33"/>
        <v>0</v>
      </c>
      <c r="BH69" s="73">
        <f t="shared" si="34"/>
        <v>0</v>
      </c>
      <c r="BI69" s="116">
        <f t="shared" si="35"/>
        <v>0</v>
      </c>
      <c r="BJ69" s="126">
        <f t="shared" si="36"/>
        <v>0</v>
      </c>
      <c r="BK69" s="67"/>
      <c r="BL69" s="67"/>
      <c r="BM69" s="67"/>
      <c r="BN69" s="67"/>
      <c r="BO69" s="17"/>
      <c r="CE69" s="64"/>
      <c r="CF69" s="279"/>
      <c r="CG69" s="279"/>
      <c r="CH69" s="279"/>
    </row>
    <row r="70" spans="1:86" ht="12.75" customHeight="1" x14ac:dyDescent="0.2">
      <c r="A70" s="3"/>
      <c r="B70" s="5">
        <f t="shared" si="37"/>
        <v>22</v>
      </c>
      <c r="C70" s="277" t="s">
        <v>188</v>
      </c>
      <c r="D70" s="278" t="s">
        <v>188</v>
      </c>
      <c r="E70" s="18"/>
      <c r="F70" s="89"/>
      <c r="G70" s="90">
        <f t="shared" si="4"/>
        <v>0</v>
      </c>
      <c r="H70" s="89"/>
      <c r="I70" s="90">
        <f t="shared" si="5"/>
        <v>0</v>
      </c>
      <c r="J70" s="161"/>
      <c r="K70" s="90">
        <f t="shared" si="6"/>
        <v>0</v>
      </c>
      <c r="L70" s="89"/>
      <c r="M70" s="90">
        <f t="shared" si="7"/>
        <v>0</v>
      </c>
      <c r="N70" s="89"/>
      <c r="O70" s="90">
        <f t="shared" si="8"/>
        <v>0</v>
      </c>
      <c r="P70" s="89"/>
      <c r="Q70" s="90">
        <f t="shared" si="9"/>
        <v>0</v>
      </c>
      <c r="R70" s="89"/>
      <c r="S70" s="90">
        <f t="shared" si="10"/>
        <v>0</v>
      </c>
      <c r="T70" s="89"/>
      <c r="U70" s="90">
        <f t="shared" si="11"/>
        <v>0</v>
      </c>
      <c r="V70" s="89"/>
      <c r="W70" s="90">
        <f t="shared" si="12"/>
        <v>0</v>
      </c>
      <c r="X70" s="89"/>
      <c r="Y70" s="90">
        <f t="shared" si="13"/>
        <v>0</v>
      </c>
      <c r="Z70" s="89"/>
      <c r="AA70" s="90">
        <f t="shared" si="14"/>
        <v>0</v>
      </c>
      <c r="AB70" s="89"/>
      <c r="AC70" s="90">
        <f t="shared" si="15"/>
        <v>0</v>
      </c>
      <c r="AD70" s="114"/>
      <c r="AE70" s="90">
        <f t="shared" si="16"/>
        <v>0</v>
      </c>
      <c r="AF70" s="89"/>
      <c r="AG70" s="90">
        <f t="shared" si="17"/>
        <v>0</v>
      </c>
      <c r="AH70" s="89"/>
      <c r="AI70" s="90">
        <f t="shared" si="18"/>
        <v>0</v>
      </c>
      <c r="AJ70" s="89"/>
      <c r="AK70" s="90">
        <f t="shared" si="19"/>
        <v>0</v>
      </c>
      <c r="AL70" s="89"/>
      <c r="AM70" s="90">
        <f t="shared" si="20"/>
        <v>0</v>
      </c>
      <c r="AN70" s="89"/>
      <c r="AO70" s="90">
        <f t="shared" si="21"/>
        <v>0</v>
      </c>
      <c r="AP70" s="89"/>
      <c r="AQ70" s="90">
        <f t="shared" si="22"/>
        <v>0</v>
      </c>
      <c r="AR70" s="89"/>
      <c r="AS70" s="90">
        <f t="shared" si="23"/>
        <v>0</v>
      </c>
      <c r="AT70" s="5">
        <f t="shared" si="24"/>
        <v>0</v>
      </c>
      <c r="AU70" s="11">
        <f t="shared" si="1"/>
        <v>0</v>
      </c>
      <c r="AV70" s="12">
        <f t="shared" si="25"/>
        <v>2</v>
      </c>
      <c r="AW70" s="5">
        <f t="shared" si="26"/>
        <v>0</v>
      </c>
      <c r="AX70" s="274" t="str">
        <f t="shared" si="27"/>
        <v/>
      </c>
      <c r="AY70" s="275" t="str">
        <f t="shared" si="28"/>
        <v/>
      </c>
      <c r="AZ70" s="274"/>
      <c r="BA70" s="125">
        <f t="shared" si="29"/>
        <v>0</v>
      </c>
      <c r="BB70" s="73">
        <f t="shared" si="30"/>
        <v>0</v>
      </c>
      <c r="BC70" s="116">
        <f t="shared" si="2"/>
        <v>0</v>
      </c>
      <c r="BD70" s="73">
        <f t="shared" si="31"/>
        <v>0</v>
      </c>
      <c r="BE70" s="116">
        <f t="shared" si="3"/>
        <v>0</v>
      </c>
      <c r="BF70" s="73">
        <f t="shared" si="32"/>
        <v>0</v>
      </c>
      <c r="BG70" s="116">
        <f t="shared" si="33"/>
        <v>0</v>
      </c>
      <c r="BH70" s="73">
        <f t="shared" si="34"/>
        <v>0</v>
      </c>
      <c r="BI70" s="116">
        <f t="shared" si="35"/>
        <v>0</v>
      </c>
      <c r="BJ70" s="126">
        <f t="shared" si="36"/>
        <v>0</v>
      </c>
      <c r="BK70" s="67"/>
      <c r="BL70" s="67"/>
      <c r="BM70" s="67"/>
      <c r="BN70" s="67"/>
      <c r="BO70" s="17"/>
    </row>
    <row r="71" spans="1:86" ht="12.75" customHeight="1" x14ac:dyDescent="0.2">
      <c r="A71" s="3"/>
      <c r="B71" s="5">
        <f t="shared" si="37"/>
        <v>23</v>
      </c>
      <c r="C71" s="277" t="s">
        <v>189</v>
      </c>
      <c r="D71" s="278" t="s">
        <v>189</v>
      </c>
      <c r="E71" s="18"/>
      <c r="F71" s="89"/>
      <c r="G71" s="90">
        <f t="shared" si="4"/>
        <v>0</v>
      </c>
      <c r="H71" s="89"/>
      <c r="I71" s="90">
        <f t="shared" si="5"/>
        <v>0</v>
      </c>
      <c r="J71" s="161"/>
      <c r="K71" s="90">
        <f t="shared" si="6"/>
        <v>0</v>
      </c>
      <c r="L71" s="89"/>
      <c r="M71" s="90">
        <f t="shared" si="7"/>
        <v>0</v>
      </c>
      <c r="N71" s="89"/>
      <c r="O71" s="90">
        <f t="shared" si="8"/>
        <v>0</v>
      </c>
      <c r="P71" s="89"/>
      <c r="Q71" s="90">
        <f t="shared" si="9"/>
        <v>0</v>
      </c>
      <c r="R71" s="89"/>
      <c r="S71" s="90">
        <f t="shared" si="10"/>
        <v>0</v>
      </c>
      <c r="T71" s="89"/>
      <c r="U71" s="90">
        <f t="shared" si="11"/>
        <v>0</v>
      </c>
      <c r="V71" s="89"/>
      <c r="W71" s="90">
        <f t="shared" si="12"/>
        <v>0</v>
      </c>
      <c r="X71" s="89"/>
      <c r="Y71" s="90">
        <f t="shared" si="13"/>
        <v>0</v>
      </c>
      <c r="Z71" s="89"/>
      <c r="AA71" s="90">
        <f t="shared" si="14"/>
        <v>0</v>
      </c>
      <c r="AB71" s="89"/>
      <c r="AC71" s="90">
        <f t="shared" si="15"/>
        <v>0</v>
      </c>
      <c r="AD71" s="114"/>
      <c r="AE71" s="90">
        <f t="shared" si="16"/>
        <v>0</v>
      </c>
      <c r="AF71" s="89"/>
      <c r="AG71" s="90">
        <f t="shared" si="17"/>
        <v>0</v>
      </c>
      <c r="AH71" s="89"/>
      <c r="AI71" s="90">
        <f t="shared" si="18"/>
        <v>0</v>
      </c>
      <c r="AJ71" s="89"/>
      <c r="AK71" s="90">
        <f t="shared" si="19"/>
        <v>0</v>
      </c>
      <c r="AL71" s="89"/>
      <c r="AM71" s="90">
        <f t="shared" si="20"/>
        <v>0</v>
      </c>
      <c r="AN71" s="89"/>
      <c r="AO71" s="90">
        <f t="shared" si="21"/>
        <v>0</v>
      </c>
      <c r="AP71" s="89"/>
      <c r="AQ71" s="90">
        <f t="shared" si="22"/>
        <v>0</v>
      </c>
      <c r="AR71" s="89"/>
      <c r="AS71" s="90">
        <f t="shared" si="23"/>
        <v>0</v>
      </c>
      <c r="AT71" s="5">
        <f t="shared" si="24"/>
        <v>0</v>
      </c>
      <c r="AU71" s="11">
        <f t="shared" si="1"/>
        <v>0</v>
      </c>
      <c r="AV71" s="12">
        <f t="shared" si="25"/>
        <v>2</v>
      </c>
      <c r="AW71" s="5">
        <f t="shared" si="26"/>
        <v>0</v>
      </c>
      <c r="AX71" s="274" t="str">
        <f t="shared" si="27"/>
        <v/>
      </c>
      <c r="AY71" s="275" t="str">
        <f t="shared" si="28"/>
        <v/>
      </c>
      <c r="AZ71" s="274"/>
      <c r="BA71" s="125">
        <f t="shared" si="29"/>
        <v>0</v>
      </c>
      <c r="BB71" s="73">
        <f t="shared" si="30"/>
        <v>0</v>
      </c>
      <c r="BC71" s="116">
        <f t="shared" si="2"/>
        <v>0</v>
      </c>
      <c r="BD71" s="73">
        <f t="shared" si="31"/>
        <v>0</v>
      </c>
      <c r="BE71" s="116">
        <f t="shared" si="3"/>
        <v>0</v>
      </c>
      <c r="BF71" s="73">
        <f t="shared" si="32"/>
        <v>0</v>
      </c>
      <c r="BG71" s="116">
        <f t="shared" si="33"/>
        <v>0</v>
      </c>
      <c r="BH71" s="73">
        <f t="shared" si="34"/>
        <v>0</v>
      </c>
      <c r="BI71" s="116">
        <f t="shared" si="35"/>
        <v>0</v>
      </c>
      <c r="BJ71" s="126">
        <f t="shared" si="36"/>
        <v>0</v>
      </c>
      <c r="BK71" s="67"/>
      <c r="BL71" s="67"/>
      <c r="BM71" s="67"/>
      <c r="BN71" s="67"/>
      <c r="BO71" s="17"/>
    </row>
    <row r="72" spans="1:86" ht="12.75" customHeight="1" x14ac:dyDescent="0.2">
      <c r="A72" s="3"/>
      <c r="B72" s="5">
        <f t="shared" si="37"/>
        <v>24</v>
      </c>
      <c r="C72" s="277" t="s">
        <v>190</v>
      </c>
      <c r="D72" s="278" t="s">
        <v>190</v>
      </c>
      <c r="E72" s="18"/>
      <c r="F72" s="89"/>
      <c r="G72" s="90">
        <f t="shared" si="4"/>
        <v>0</v>
      </c>
      <c r="H72" s="89"/>
      <c r="I72" s="90">
        <f t="shared" si="5"/>
        <v>0</v>
      </c>
      <c r="J72" s="161"/>
      <c r="K72" s="90">
        <f t="shared" si="6"/>
        <v>0</v>
      </c>
      <c r="L72" s="89"/>
      <c r="M72" s="90">
        <f t="shared" si="7"/>
        <v>0</v>
      </c>
      <c r="N72" s="89"/>
      <c r="O72" s="90">
        <f t="shared" si="8"/>
        <v>0</v>
      </c>
      <c r="P72" s="89"/>
      <c r="Q72" s="90">
        <f t="shared" si="9"/>
        <v>0</v>
      </c>
      <c r="R72" s="89"/>
      <c r="S72" s="90">
        <f t="shared" si="10"/>
        <v>0</v>
      </c>
      <c r="T72" s="89"/>
      <c r="U72" s="90">
        <f t="shared" si="11"/>
        <v>0</v>
      </c>
      <c r="V72" s="89"/>
      <c r="W72" s="90">
        <f t="shared" si="12"/>
        <v>0</v>
      </c>
      <c r="X72" s="89"/>
      <c r="Y72" s="90">
        <f t="shared" si="13"/>
        <v>0</v>
      </c>
      <c r="Z72" s="89"/>
      <c r="AA72" s="90">
        <f t="shared" si="14"/>
        <v>0</v>
      </c>
      <c r="AB72" s="89"/>
      <c r="AC72" s="90">
        <f t="shared" si="15"/>
        <v>0</v>
      </c>
      <c r="AD72" s="114"/>
      <c r="AE72" s="90">
        <f t="shared" si="16"/>
        <v>0</v>
      </c>
      <c r="AF72" s="89"/>
      <c r="AG72" s="90">
        <f t="shared" si="17"/>
        <v>0</v>
      </c>
      <c r="AH72" s="89"/>
      <c r="AI72" s="90">
        <f t="shared" si="18"/>
        <v>0</v>
      </c>
      <c r="AJ72" s="89"/>
      <c r="AK72" s="90">
        <f t="shared" si="19"/>
        <v>0</v>
      </c>
      <c r="AL72" s="89"/>
      <c r="AM72" s="90">
        <f t="shared" si="20"/>
        <v>0</v>
      </c>
      <c r="AN72" s="89"/>
      <c r="AO72" s="90">
        <f t="shared" si="21"/>
        <v>0</v>
      </c>
      <c r="AP72" s="89"/>
      <c r="AQ72" s="90">
        <f t="shared" si="22"/>
        <v>0</v>
      </c>
      <c r="AR72" s="89"/>
      <c r="AS72" s="90">
        <f t="shared" si="23"/>
        <v>0</v>
      </c>
      <c r="AT72" s="5">
        <f t="shared" si="24"/>
        <v>0</v>
      </c>
      <c r="AU72" s="11">
        <f t="shared" si="1"/>
        <v>0</v>
      </c>
      <c r="AV72" s="12">
        <f t="shared" si="25"/>
        <v>2</v>
      </c>
      <c r="AW72" s="5">
        <f t="shared" si="26"/>
        <v>0</v>
      </c>
      <c r="AX72" s="274" t="str">
        <f t="shared" si="27"/>
        <v/>
      </c>
      <c r="AY72" s="275" t="str">
        <f t="shared" si="28"/>
        <v/>
      </c>
      <c r="AZ72" s="274"/>
      <c r="BA72" s="125">
        <f t="shared" si="29"/>
        <v>0</v>
      </c>
      <c r="BB72" s="73">
        <f t="shared" si="30"/>
        <v>0</v>
      </c>
      <c r="BC72" s="116">
        <f t="shared" si="2"/>
        <v>0</v>
      </c>
      <c r="BD72" s="73">
        <f t="shared" si="31"/>
        <v>0</v>
      </c>
      <c r="BE72" s="116">
        <f t="shared" si="3"/>
        <v>0</v>
      </c>
      <c r="BF72" s="73">
        <f t="shared" si="32"/>
        <v>0</v>
      </c>
      <c r="BG72" s="116">
        <f t="shared" si="33"/>
        <v>0</v>
      </c>
      <c r="BH72" s="73">
        <f t="shared" si="34"/>
        <v>0</v>
      </c>
      <c r="BI72" s="116">
        <f t="shared" si="35"/>
        <v>0</v>
      </c>
      <c r="BJ72" s="126">
        <f t="shared" si="36"/>
        <v>0</v>
      </c>
      <c r="BK72" s="67"/>
      <c r="BL72" s="67"/>
      <c r="BM72" s="67"/>
      <c r="BN72" s="67"/>
      <c r="BO72" s="17"/>
    </row>
    <row r="73" spans="1:86" ht="12.75" customHeight="1" x14ac:dyDescent="0.2">
      <c r="A73" s="3"/>
      <c r="B73" s="5">
        <f t="shared" si="37"/>
        <v>25</v>
      </c>
      <c r="C73" s="277" t="s">
        <v>191</v>
      </c>
      <c r="D73" s="278" t="s">
        <v>191</v>
      </c>
      <c r="E73" s="18"/>
      <c r="F73" s="89"/>
      <c r="G73" s="90">
        <f t="shared" si="4"/>
        <v>0</v>
      </c>
      <c r="H73" s="89"/>
      <c r="I73" s="90">
        <f t="shared" si="5"/>
        <v>0</v>
      </c>
      <c r="J73" s="161"/>
      <c r="K73" s="90">
        <f t="shared" si="6"/>
        <v>0</v>
      </c>
      <c r="L73" s="89"/>
      <c r="M73" s="90">
        <f t="shared" si="7"/>
        <v>0</v>
      </c>
      <c r="N73" s="89"/>
      <c r="O73" s="90">
        <f t="shared" si="8"/>
        <v>0</v>
      </c>
      <c r="P73" s="89"/>
      <c r="Q73" s="90">
        <f t="shared" si="9"/>
        <v>0</v>
      </c>
      <c r="R73" s="89"/>
      <c r="S73" s="90">
        <f t="shared" si="10"/>
        <v>0</v>
      </c>
      <c r="T73" s="89"/>
      <c r="U73" s="90">
        <f t="shared" si="11"/>
        <v>0</v>
      </c>
      <c r="V73" s="89"/>
      <c r="W73" s="90">
        <f t="shared" si="12"/>
        <v>0</v>
      </c>
      <c r="X73" s="89"/>
      <c r="Y73" s="90">
        <f t="shared" si="13"/>
        <v>0</v>
      </c>
      <c r="Z73" s="89"/>
      <c r="AA73" s="90">
        <f t="shared" si="14"/>
        <v>0</v>
      </c>
      <c r="AB73" s="89"/>
      <c r="AC73" s="90">
        <f t="shared" si="15"/>
        <v>0</v>
      </c>
      <c r="AD73" s="114"/>
      <c r="AE73" s="90">
        <f t="shared" si="16"/>
        <v>0</v>
      </c>
      <c r="AF73" s="89"/>
      <c r="AG73" s="90">
        <f t="shared" si="17"/>
        <v>0</v>
      </c>
      <c r="AH73" s="89"/>
      <c r="AI73" s="90">
        <f t="shared" si="18"/>
        <v>0</v>
      </c>
      <c r="AJ73" s="89"/>
      <c r="AK73" s="90">
        <f t="shared" si="19"/>
        <v>0</v>
      </c>
      <c r="AL73" s="89"/>
      <c r="AM73" s="90">
        <f t="shared" si="20"/>
        <v>0</v>
      </c>
      <c r="AN73" s="89"/>
      <c r="AO73" s="90">
        <f t="shared" si="21"/>
        <v>0</v>
      </c>
      <c r="AP73" s="89"/>
      <c r="AQ73" s="90">
        <f t="shared" si="22"/>
        <v>0</v>
      </c>
      <c r="AR73" s="89"/>
      <c r="AS73" s="90">
        <f t="shared" si="23"/>
        <v>0</v>
      </c>
      <c r="AT73" s="5">
        <f t="shared" si="24"/>
        <v>0</v>
      </c>
      <c r="AU73" s="11">
        <f t="shared" si="1"/>
        <v>0</v>
      </c>
      <c r="AV73" s="12">
        <f t="shared" si="25"/>
        <v>2</v>
      </c>
      <c r="AW73" s="5">
        <f t="shared" si="26"/>
        <v>0</v>
      </c>
      <c r="AX73" s="274" t="str">
        <f t="shared" si="27"/>
        <v/>
      </c>
      <c r="AY73" s="275" t="str">
        <f t="shared" si="28"/>
        <v/>
      </c>
      <c r="AZ73" s="274"/>
      <c r="BA73" s="125">
        <f t="shared" si="29"/>
        <v>0</v>
      </c>
      <c r="BB73" s="73">
        <f t="shared" si="30"/>
        <v>0</v>
      </c>
      <c r="BC73" s="116">
        <f t="shared" si="2"/>
        <v>0</v>
      </c>
      <c r="BD73" s="73">
        <f t="shared" si="31"/>
        <v>0</v>
      </c>
      <c r="BE73" s="116">
        <f t="shared" si="3"/>
        <v>0</v>
      </c>
      <c r="BF73" s="73">
        <f t="shared" si="32"/>
        <v>0</v>
      </c>
      <c r="BG73" s="116">
        <f t="shared" si="33"/>
        <v>0</v>
      </c>
      <c r="BH73" s="73">
        <f t="shared" si="34"/>
        <v>0</v>
      </c>
      <c r="BI73" s="116">
        <f t="shared" si="35"/>
        <v>0</v>
      </c>
      <c r="BJ73" s="126">
        <f t="shared" si="36"/>
        <v>0</v>
      </c>
      <c r="BK73" s="67"/>
      <c r="BL73" s="67"/>
      <c r="BM73" s="67"/>
      <c r="BN73" s="67"/>
      <c r="BO73" s="17"/>
    </row>
    <row r="74" spans="1:86" ht="12.75" customHeight="1" x14ac:dyDescent="0.2">
      <c r="A74" s="3"/>
      <c r="B74" s="5">
        <f t="shared" si="37"/>
        <v>26</v>
      </c>
      <c r="C74" s="277" t="s">
        <v>192</v>
      </c>
      <c r="D74" s="278" t="s">
        <v>192</v>
      </c>
      <c r="E74" s="18"/>
      <c r="F74" s="89"/>
      <c r="G74" s="90">
        <f t="shared" si="4"/>
        <v>0</v>
      </c>
      <c r="H74" s="89"/>
      <c r="I74" s="90">
        <f t="shared" si="5"/>
        <v>0</v>
      </c>
      <c r="J74" s="161"/>
      <c r="K74" s="90">
        <f t="shared" si="6"/>
        <v>0</v>
      </c>
      <c r="L74" s="89"/>
      <c r="M74" s="90">
        <f t="shared" si="7"/>
        <v>0</v>
      </c>
      <c r="N74" s="89"/>
      <c r="O74" s="90">
        <f t="shared" si="8"/>
        <v>0</v>
      </c>
      <c r="P74" s="89"/>
      <c r="Q74" s="90">
        <f t="shared" si="9"/>
        <v>0</v>
      </c>
      <c r="R74" s="89"/>
      <c r="S74" s="90">
        <f t="shared" si="10"/>
        <v>0</v>
      </c>
      <c r="T74" s="89"/>
      <c r="U74" s="90">
        <f t="shared" si="11"/>
        <v>0</v>
      </c>
      <c r="V74" s="89"/>
      <c r="W74" s="90">
        <f t="shared" si="12"/>
        <v>0</v>
      </c>
      <c r="X74" s="89"/>
      <c r="Y74" s="90">
        <f t="shared" si="13"/>
        <v>0</v>
      </c>
      <c r="Z74" s="89"/>
      <c r="AA74" s="90">
        <f t="shared" si="14"/>
        <v>0</v>
      </c>
      <c r="AB74" s="89"/>
      <c r="AC74" s="90">
        <f t="shared" si="15"/>
        <v>0</v>
      </c>
      <c r="AD74" s="114"/>
      <c r="AE74" s="90">
        <f t="shared" si="16"/>
        <v>0</v>
      </c>
      <c r="AF74" s="89"/>
      <c r="AG74" s="90">
        <f t="shared" si="17"/>
        <v>0</v>
      </c>
      <c r="AH74" s="89"/>
      <c r="AI74" s="90">
        <f t="shared" si="18"/>
        <v>0</v>
      </c>
      <c r="AJ74" s="89"/>
      <c r="AK74" s="90">
        <f t="shared" si="19"/>
        <v>0</v>
      </c>
      <c r="AL74" s="89"/>
      <c r="AM74" s="90">
        <f t="shared" si="20"/>
        <v>0</v>
      </c>
      <c r="AN74" s="89"/>
      <c r="AO74" s="90">
        <f t="shared" si="21"/>
        <v>0</v>
      </c>
      <c r="AP74" s="89"/>
      <c r="AQ74" s="90">
        <f t="shared" si="22"/>
        <v>0</v>
      </c>
      <c r="AR74" s="89"/>
      <c r="AS74" s="90">
        <f t="shared" si="23"/>
        <v>0</v>
      </c>
      <c r="AT74" s="5">
        <f t="shared" si="24"/>
        <v>0</v>
      </c>
      <c r="AU74" s="11">
        <f t="shared" si="1"/>
        <v>0</v>
      </c>
      <c r="AV74" s="12">
        <f t="shared" si="25"/>
        <v>2</v>
      </c>
      <c r="AW74" s="5">
        <f t="shared" si="26"/>
        <v>0</v>
      </c>
      <c r="AX74" s="274" t="str">
        <f t="shared" si="27"/>
        <v/>
      </c>
      <c r="AY74" s="275" t="str">
        <f t="shared" si="28"/>
        <v/>
      </c>
      <c r="AZ74" s="274"/>
      <c r="BA74" s="125">
        <f t="shared" si="29"/>
        <v>0</v>
      </c>
      <c r="BB74" s="73">
        <f t="shared" si="30"/>
        <v>0</v>
      </c>
      <c r="BC74" s="116">
        <f t="shared" si="2"/>
        <v>0</v>
      </c>
      <c r="BD74" s="73">
        <f t="shared" si="31"/>
        <v>0</v>
      </c>
      <c r="BE74" s="116">
        <f t="shared" si="3"/>
        <v>0</v>
      </c>
      <c r="BF74" s="73">
        <f t="shared" si="32"/>
        <v>0</v>
      </c>
      <c r="BG74" s="116">
        <f t="shared" si="33"/>
        <v>0</v>
      </c>
      <c r="BH74" s="73">
        <f t="shared" si="34"/>
        <v>0</v>
      </c>
      <c r="BI74" s="116">
        <f t="shared" si="35"/>
        <v>0</v>
      </c>
      <c r="BJ74" s="126">
        <f t="shared" si="36"/>
        <v>0</v>
      </c>
      <c r="BK74" s="67"/>
      <c r="BL74" s="67"/>
      <c r="BM74" s="67"/>
      <c r="BN74" s="67"/>
      <c r="BO74" s="17"/>
    </row>
    <row r="75" spans="1:86" ht="12.75" customHeight="1" x14ac:dyDescent="0.2">
      <c r="A75" s="3"/>
      <c r="B75" s="5">
        <f t="shared" si="37"/>
        <v>27</v>
      </c>
      <c r="C75" s="277" t="s">
        <v>193</v>
      </c>
      <c r="D75" s="278" t="s">
        <v>193</v>
      </c>
      <c r="E75" s="18"/>
      <c r="F75" s="89"/>
      <c r="G75" s="90">
        <f t="shared" si="4"/>
        <v>0</v>
      </c>
      <c r="H75" s="89"/>
      <c r="I75" s="90">
        <f t="shared" si="5"/>
        <v>0</v>
      </c>
      <c r="J75" s="161"/>
      <c r="K75" s="90">
        <f t="shared" si="6"/>
        <v>0</v>
      </c>
      <c r="L75" s="89"/>
      <c r="M75" s="90">
        <f t="shared" si="7"/>
        <v>0</v>
      </c>
      <c r="N75" s="89"/>
      <c r="O75" s="90">
        <f t="shared" si="8"/>
        <v>0</v>
      </c>
      <c r="P75" s="89"/>
      <c r="Q75" s="90">
        <f t="shared" si="9"/>
        <v>0</v>
      </c>
      <c r="R75" s="89"/>
      <c r="S75" s="90">
        <f t="shared" si="10"/>
        <v>0</v>
      </c>
      <c r="T75" s="89"/>
      <c r="U75" s="90">
        <f t="shared" si="11"/>
        <v>0</v>
      </c>
      <c r="V75" s="89"/>
      <c r="W75" s="90">
        <f t="shared" si="12"/>
        <v>0</v>
      </c>
      <c r="X75" s="89"/>
      <c r="Y75" s="90">
        <f t="shared" si="13"/>
        <v>0</v>
      </c>
      <c r="Z75" s="89"/>
      <c r="AA75" s="90">
        <f t="shared" si="14"/>
        <v>0</v>
      </c>
      <c r="AB75" s="89"/>
      <c r="AC75" s="90">
        <f t="shared" si="15"/>
        <v>0</v>
      </c>
      <c r="AD75" s="114"/>
      <c r="AE75" s="90">
        <f t="shared" si="16"/>
        <v>0</v>
      </c>
      <c r="AF75" s="89"/>
      <c r="AG75" s="90">
        <f t="shared" si="17"/>
        <v>0</v>
      </c>
      <c r="AH75" s="89"/>
      <c r="AI75" s="90">
        <f t="shared" si="18"/>
        <v>0</v>
      </c>
      <c r="AJ75" s="89"/>
      <c r="AK75" s="90">
        <f t="shared" si="19"/>
        <v>0</v>
      </c>
      <c r="AL75" s="89"/>
      <c r="AM75" s="90">
        <f t="shared" si="20"/>
        <v>0</v>
      </c>
      <c r="AN75" s="89"/>
      <c r="AO75" s="90">
        <f t="shared" si="21"/>
        <v>0</v>
      </c>
      <c r="AP75" s="89"/>
      <c r="AQ75" s="90">
        <f t="shared" si="22"/>
        <v>0</v>
      </c>
      <c r="AR75" s="89"/>
      <c r="AS75" s="90">
        <f t="shared" si="23"/>
        <v>0</v>
      </c>
      <c r="AT75" s="5">
        <f t="shared" si="24"/>
        <v>0</v>
      </c>
      <c r="AU75" s="11">
        <f t="shared" si="1"/>
        <v>0</v>
      </c>
      <c r="AV75" s="12">
        <f t="shared" si="25"/>
        <v>2</v>
      </c>
      <c r="AW75" s="5">
        <f t="shared" si="26"/>
        <v>0</v>
      </c>
      <c r="AX75" s="274" t="str">
        <f t="shared" si="27"/>
        <v/>
      </c>
      <c r="AY75" s="275" t="str">
        <f t="shared" si="28"/>
        <v/>
      </c>
      <c r="AZ75" s="274"/>
      <c r="BA75" s="125">
        <f t="shared" si="29"/>
        <v>0</v>
      </c>
      <c r="BB75" s="73">
        <f t="shared" si="30"/>
        <v>0</v>
      </c>
      <c r="BC75" s="116">
        <f t="shared" si="2"/>
        <v>0</v>
      </c>
      <c r="BD75" s="73">
        <f t="shared" si="31"/>
        <v>0</v>
      </c>
      <c r="BE75" s="116">
        <f t="shared" si="3"/>
        <v>0</v>
      </c>
      <c r="BF75" s="73">
        <f t="shared" si="32"/>
        <v>0</v>
      </c>
      <c r="BG75" s="116">
        <f t="shared" si="33"/>
        <v>0</v>
      </c>
      <c r="BH75" s="73">
        <f t="shared" si="34"/>
        <v>0</v>
      </c>
      <c r="BI75" s="116">
        <f t="shared" si="35"/>
        <v>0</v>
      </c>
      <c r="BJ75" s="126">
        <f t="shared" si="36"/>
        <v>0</v>
      </c>
      <c r="BK75" s="67"/>
      <c r="BL75" s="67"/>
      <c r="BM75" s="67"/>
      <c r="BN75" s="67"/>
      <c r="BO75" s="17"/>
    </row>
    <row r="76" spans="1:86" ht="12.75" customHeight="1" x14ac:dyDescent="0.2">
      <c r="A76" s="3"/>
      <c r="B76" s="5">
        <f t="shared" si="37"/>
        <v>28</v>
      </c>
      <c r="C76" s="277" t="s">
        <v>194</v>
      </c>
      <c r="D76" s="278" t="s">
        <v>194</v>
      </c>
      <c r="E76" s="18"/>
      <c r="F76" s="89"/>
      <c r="G76" s="90">
        <f t="shared" si="4"/>
        <v>0</v>
      </c>
      <c r="H76" s="89"/>
      <c r="I76" s="90">
        <f t="shared" si="5"/>
        <v>0</v>
      </c>
      <c r="J76" s="161"/>
      <c r="K76" s="90">
        <f t="shared" si="6"/>
        <v>0</v>
      </c>
      <c r="L76" s="89"/>
      <c r="M76" s="90">
        <f t="shared" si="7"/>
        <v>0</v>
      </c>
      <c r="N76" s="89"/>
      <c r="O76" s="90">
        <f t="shared" si="8"/>
        <v>0</v>
      </c>
      <c r="P76" s="89"/>
      <c r="Q76" s="90">
        <f t="shared" si="9"/>
        <v>0</v>
      </c>
      <c r="R76" s="89"/>
      <c r="S76" s="90">
        <f t="shared" si="10"/>
        <v>0</v>
      </c>
      <c r="T76" s="89"/>
      <c r="U76" s="90">
        <f t="shared" si="11"/>
        <v>0</v>
      </c>
      <c r="V76" s="89"/>
      <c r="W76" s="90">
        <f t="shared" si="12"/>
        <v>0</v>
      </c>
      <c r="X76" s="89"/>
      <c r="Y76" s="90">
        <f t="shared" si="13"/>
        <v>0</v>
      </c>
      <c r="Z76" s="89"/>
      <c r="AA76" s="90">
        <f t="shared" si="14"/>
        <v>0</v>
      </c>
      <c r="AB76" s="89"/>
      <c r="AC76" s="90">
        <f t="shared" si="15"/>
        <v>0</v>
      </c>
      <c r="AD76" s="114"/>
      <c r="AE76" s="90">
        <f t="shared" si="16"/>
        <v>0</v>
      </c>
      <c r="AF76" s="89"/>
      <c r="AG76" s="90">
        <f t="shared" si="17"/>
        <v>0</v>
      </c>
      <c r="AH76" s="89"/>
      <c r="AI76" s="90">
        <f t="shared" si="18"/>
        <v>0</v>
      </c>
      <c r="AJ76" s="89"/>
      <c r="AK76" s="90">
        <f t="shared" si="19"/>
        <v>0</v>
      </c>
      <c r="AL76" s="89"/>
      <c r="AM76" s="90">
        <f t="shared" si="20"/>
        <v>0</v>
      </c>
      <c r="AN76" s="89"/>
      <c r="AO76" s="90">
        <f t="shared" si="21"/>
        <v>0</v>
      </c>
      <c r="AP76" s="89"/>
      <c r="AQ76" s="90">
        <f t="shared" si="22"/>
        <v>0</v>
      </c>
      <c r="AR76" s="89"/>
      <c r="AS76" s="90">
        <f t="shared" si="23"/>
        <v>0</v>
      </c>
      <c r="AT76" s="5">
        <f t="shared" si="24"/>
        <v>0</v>
      </c>
      <c r="AU76" s="11">
        <f t="shared" si="1"/>
        <v>0</v>
      </c>
      <c r="AV76" s="12">
        <f t="shared" si="25"/>
        <v>2</v>
      </c>
      <c r="AW76" s="5">
        <f t="shared" si="26"/>
        <v>0</v>
      </c>
      <c r="AX76" s="274" t="str">
        <f t="shared" si="27"/>
        <v/>
      </c>
      <c r="AY76" s="275" t="str">
        <f t="shared" si="28"/>
        <v/>
      </c>
      <c r="AZ76" s="274"/>
      <c r="BA76" s="125">
        <f t="shared" si="29"/>
        <v>0</v>
      </c>
      <c r="BB76" s="73">
        <f t="shared" si="30"/>
        <v>0</v>
      </c>
      <c r="BC76" s="116">
        <f t="shared" si="2"/>
        <v>0</v>
      </c>
      <c r="BD76" s="73">
        <f t="shared" si="31"/>
        <v>0</v>
      </c>
      <c r="BE76" s="116">
        <f t="shared" si="3"/>
        <v>0</v>
      </c>
      <c r="BF76" s="73">
        <f t="shared" si="32"/>
        <v>0</v>
      </c>
      <c r="BG76" s="116">
        <f t="shared" si="33"/>
        <v>0</v>
      </c>
      <c r="BH76" s="73">
        <f t="shared" si="34"/>
        <v>0</v>
      </c>
      <c r="BI76" s="116">
        <f t="shared" si="35"/>
        <v>0</v>
      </c>
      <c r="BJ76" s="126">
        <f t="shared" si="36"/>
        <v>0</v>
      </c>
      <c r="BK76" s="67"/>
      <c r="BL76" s="283" t="s">
        <v>41</v>
      </c>
      <c r="BM76" s="283" t="s">
        <v>39</v>
      </c>
      <c r="BN76" s="283" t="s">
        <v>40</v>
      </c>
      <c r="BO76" s="17"/>
    </row>
    <row r="77" spans="1:86" ht="12.75" customHeight="1" x14ac:dyDescent="0.2">
      <c r="A77" s="3"/>
      <c r="B77" s="5">
        <f t="shared" si="37"/>
        <v>29</v>
      </c>
      <c r="C77" s="277" t="s">
        <v>195</v>
      </c>
      <c r="D77" s="278" t="s">
        <v>195</v>
      </c>
      <c r="E77" s="18"/>
      <c r="F77" s="89"/>
      <c r="G77" s="90">
        <f t="shared" si="4"/>
        <v>0</v>
      </c>
      <c r="H77" s="89"/>
      <c r="I77" s="90">
        <f t="shared" si="5"/>
        <v>0</v>
      </c>
      <c r="J77" s="161"/>
      <c r="K77" s="90">
        <f t="shared" si="6"/>
        <v>0</v>
      </c>
      <c r="L77" s="89"/>
      <c r="M77" s="90">
        <f t="shared" si="7"/>
        <v>0</v>
      </c>
      <c r="N77" s="89"/>
      <c r="O77" s="90">
        <f t="shared" si="8"/>
        <v>0</v>
      </c>
      <c r="P77" s="89"/>
      <c r="Q77" s="90">
        <f t="shared" si="9"/>
        <v>0</v>
      </c>
      <c r="R77" s="89"/>
      <c r="S77" s="90">
        <f t="shared" si="10"/>
        <v>0</v>
      </c>
      <c r="T77" s="89"/>
      <c r="U77" s="90">
        <f t="shared" si="11"/>
        <v>0</v>
      </c>
      <c r="V77" s="89"/>
      <c r="W77" s="90">
        <f t="shared" si="12"/>
        <v>0</v>
      </c>
      <c r="X77" s="89"/>
      <c r="Y77" s="90">
        <f t="shared" si="13"/>
        <v>0</v>
      </c>
      <c r="Z77" s="89"/>
      <c r="AA77" s="90">
        <f t="shared" si="14"/>
        <v>0</v>
      </c>
      <c r="AB77" s="89"/>
      <c r="AC77" s="90">
        <f t="shared" si="15"/>
        <v>0</v>
      </c>
      <c r="AD77" s="114"/>
      <c r="AE77" s="90">
        <f t="shared" si="16"/>
        <v>0</v>
      </c>
      <c r="AF77" s="89"/>
      <c r="AG77" s="90">
        <f t="shared" si="17"/>
        <v>0</v>
      </c>
      <c r="AH77" s="89"/>
      <c r="AI77" s="90">
        <f t="shared" si="18"/>
        <v>0</v>
      </c>
      <c r="AJ77" s="89"/>
      <c r="AK77" s="90">
        <f t="shared" si="19"/>
        <v>0</v>
      </c>
      <c r="AL77" s="89"/>
      <c r="AM77" s="90">
        <f t="shared" si="20"/>
        <v>0</v>
      </c>
      <c r="AN77" s="89"/>
      <c r="AO77" s="90">
        <f t="shared" si="21"/>
        <v>0</v>
      </c>
      <c r="AP77" s="89"/>
      <c r="AQ77" s="90">
        <f t="shared" si="22"/>
        <v>0</v>
      </c>
      <c r="AR77" s="89"/>
      <c r="AS77" s="90">
        <f t="shared" si="23"/>
        <v>0</v>
      </c>
      <c r="AT77" s="5">
        <f t="shared" si="24"/>
        <v>0</v>
      </c>
      <c r="AU77" s="11">
        <f t="shared" si="1"/>
        <v>0</v>
      </c>
      <c r="AV77" s="12">
        <f t="shared" si="25"/>
        <v>2</v>
      </c>
      <c r="AW77" s="5">
        <f t="shared" si="26"/>
        <v>0</v>
      </c>
      <c r="AX77" s="274" t="str">
        <f t="shared" si="27"/>
        <v/>
      </c>
      <c r="AY77" s="275" t="str">
        <f t="shared" si="28"/>
        <v/>
      </c>
      <c r="AZ77" s="274"/>
      <c r="BA77" s="125">
        <f t="shared" si="29"/>
        <v>0</v>
      </c>
      <c r="BB77" s="73">
        <f t="shared" si="30"/>
        <v>0</v>
      </c>
      <c r="BC77" s="116">
        <f t="shared" si="2"/>
        <v>0</v>
      </c>
      <c r="BD77" s="73">
        <f t="shared" si="31"/>
        <v>0</v>
      </c>
      <c r="BE77" s="116">
        <f t="shared" si="3"/>
        <v>0</v>
      </c>
      <c r="BF77" s="73">
        <f t="shared" si="32"/>
        <v>0</v>
      </c>
      <c r="BG77" s="116">
        <f t="shared" si="33"/>
        <v>0</v>
      </c>
      <c r="BH77" s="73">
        <f t="shared" si="34"/>
        <v>0</v>
      </c>
      <c r="BI77" s="116">
        <f t="shared" si="35"/>
        <v>0</v>
      </c>
      <c r="BJ77" s="126">
        <f t="shared" si="36"/>
        <v>0</v>
      </c>
      <c r="BK77" s="67"/>
      <c r="BL77" s="284"/>
      <c r="BM77" s="284"/>
      <c r="BN77" s="284"/>
      <c r="BO77" s="17"/>
    </row>
    <row r="78" spans="1:86" ht="12.75" customHeight="1" x14ac:dyDescent="0.2">
      <c r="A78" s="3"/>
      <c r="B78" s="5">
        <f t="shared" si="37"/>
        <v>30</v>
      </c>
      <c r="C78" s="277" t="s">
        <v>196</v>
      </c>
      <c r="D78" s="278" t="s">
        <v>196</v>
      </c>
      <c r="E78" s="18"/>
      <c r="F78" s="89"/>
      <c r="G78" s="90">
        <f t="shared" si="4"/>
        <v>0</v>
      </c>
      <c r="H78" s="89"/>
      <c r="I78" s="90">
        <f t="shared" si="5"/>
        <v>0</v>
      </c>
      <c r="J78" s="161"/>
      <c r="K78" s="90">
        <f t="shared" si="6"/>
        <v>0</v>
      </c>
      <c r="L78" s="89"/>
      <c r="M78" s="90">
        <f t="shared" si="7"/>
        <v>0</v>
      </c>
      <c r="N78" s="89"/>
      <c r="O78" s="90">
        <f t="shared" si="8"/>
        <v>0</v>
      </c>
      <c r="P78" s="89"/>
      <c r="Q78" s="90">
        <f t="shared" si="9"/>
        <v>0</v>
      </c>
      <c r="R78" s="89"/>
      <c r="S78" s="90">
        <f t="shared" si="10"/>
        <v>0</v>
      </c>
      <c r="T78" s="89"/>
      <c r="U78" s="90">
        <f t="shared" si="11"/>
        <v>0</v>
      </c>
      <c r="V78" s="89"/>
      <c r="W78" s="90">
        <f t="shared" si="12"/>
        <v>0</v>
      </c>
      <c r="X78" s="89"/>
      <c r="Y78" s="90">
        <f t="shared" si="13"/>
        <v>0</v>
      </c>
      <c r="Z78" s="89"/>
      <c r="AA78" s="90">
        <f t="shared" si="14"/>
        <v>0</v>
      </c>
      <c r="AB78" s="89"/>
      <c r="AC78" s="90">
        <f t="shared" si="15"/>
        <v>0</v>
      </c>
      <c r="AD78" s="114"/>
      <c r="AE78" s="90">
        <f t="shared" si="16"/>
        <v>0</v>
      </c>
      <c r="AF78" s="89"/>
      <c r="AG78" s="90">
        <f t="shared" si="17"/>
        <v>0</v>
      </c>
      <c r="AH78" s="89"/>
      <c r="AI78" s="90">
        <f t="shared" si="18"/>
        <v>0</v>
      </c>
      <c r="AJ78" s="89"/>
      <c r="AK78" s="90">
        <f t="shared" si="19"/>
        <v>0</v>
      </c>
      <c r="AL78" s="89"/>
      <c r="AM78" s="90">
        <f t="shared" si="20"/>
        <v>0</v>
      </c>
      <c r="AN78" s="89"/>
      <c r="AO78" s="90">
        <f t="shared" si="21"/>
        <v>0</v>
      </c>
      <c r="AP78" s="89"/>
      <c r="AQ78" s="90">
        <f t="shared" si="22"/>
        <v>0</v>
      </c>
      <c r="AR78" s="89"/>
      <c r="AS78" s="90">
        <f t="shared" si="23"/>
        <v>0</v>
      </c>
      <c r="AT78" s="5">
        <f t="shared" si="24"/>
        <v>0</v>
      </c>
      <c r="AU78" s="11">
        <f t="shared" si="1"/>
        <v>0</v>
      </c>
      <c r="AV78" s="12">
        <f t="shared" si="25"/>
        <v>2</v>
      </c>
      <c r="AW78" s="5">
        <f t="shared" si="26"/>
        <v>0</v>
      </c>
      <c r="AX78" s="274" t="str">
        <f t="shared" si="27"/>
        <v/>
      </c>
      <c r="AY78" s="275" t="str">
        <f t="shared" si="28"/>
        <v/>
      </c>
      <c r="AZ78" s="274"/>
      <c r="BA78" s="125">
        <f t="shared" si="29"/>
        <v>0</v>
      </c>
      <c r="BB78" s="73">
        <f t="shared" si="30"/>
        <v>0</v>
      </c>
      <c r="BC78" s="116">
        <f t="shared" si="2"/>
        <v>0</v>
      </c>
      <c r="BD78" s="73">
        <f t="shared" si="31"/>
        <v>0</v>
      </c>
      <c r="BE78" s="116">
        <f t="shared" si="3"/>
        <v>0</v>
      </c>
      <c r="BF78" s="73">
        <f t="shared" si="32"/>
        <v>0</v>
      </c>
      <c r="BG78" s="116">
        <f t="shared" si="33"/>
        <v>0</v>
      </c>
      <c r="BH78" s="73">
        <f t="shared" si="34"/>
        <v>0</v>
      </c>
      <c r="BI78" s="116">
        <f t="shared" si="35"/>
        <v>0</v>
      </c>
      <c r="BJ78" s="126">
        <f t="shared" si="36"/>
        <v>0</v>
      </c>
      <c r="BK78" s="67"/>
      <c r="BL78" s="284"/>
      <c r="BM78" s="284"/>
      <c r="BN78" s="284"/>
      <c r="BO78" s="17"/>
    </row>
    <row r="79" spans="1:86" ht="12.75" customHeight="1" x14ac:dyDescent="0.2">
      <c r="A79" s="3"/>
      <c r="B79" s="5">
        <f t="shared" si="37"/>
        <v>31</v>
      </c>
      <c r="C79" s="277" t="s">
        <v>197</v>
      </c>
      <c r="D79" s="278" t="s">
        <v>197</v>
      </c>
      <c r="E79" s="18"/>
      <c r="F79" s="89"/>
      <c r="G79" s="90">
        <f t="shared" si="4"/>
        <v>0</v>
      </c>
      <c r="H79" s="89"/>
      <c r="I79" s="90">
        <f t="shared" si="5"/>
        <v>0</v>
      </c>
      <c r="J79" s="161"/>
      <c r="K79" s="90">
        <f t="shared" si="6"/>
        <v>0</v>
      </c>
      <c r="L79" s="89"/>
      <c r="M79" s="90">
        <f t="shared" si="7"/>
        <v>0</v>
      </c>
      <c r="N79" s="89"/>
      <c r="O79" s="90">
        <f t="shared" si="8"/>
        <v>0</v>
      </c>
      <c r="P79" s="89"/>
      <c r="Q79" s="90">
        <f t="shared" si="9"/>
        <v>0</v>
      </c>
      <c r="R79" s="89"/>
      <c r="S79" s="90">
        <f t="shared" si="10"/>
        <v>0</v>
      </c>
      <c r="T79" s="89"/>
      <c r="U79" s="90">
        <f t="shared" si="11"/>
        <v>0</v>
      </c>
      <c r="V79" s="89"/>
      <c r="W79" s="90">
        <f t="shared" si="12"/>
        <v>0</v>
      </c>
      <c r="X79" s="89"/>
      <c r="Y79" s="90">
        <f t="shared" si="13"/>
        <v>0</v>
      </c>
      <c r="Z79" s="89"/>
      <c r="AA79" s="90">
        <f t="shared" si="14"/>
        <v>0</v>
      </c>
      <c r="AB79" s="89"/>
      <c r="AC79" s="90">
        <f t="shared" si="15"/>
        <v>0</v>
      </c>
      <c r="AD79" s="114"/>
      <c r="AE79" s="90">
        <f t="shared" si="16"/>
        <v>0</v>
      </c>
      <c r="AF79" s="89"/>
      <c r="AG79" s="90">
        <f t="shared" si="17"/>
        <v>0</v>
      </c>
      <c r="AH79" s="89"/>
      <c r="AI79" s="90">
        <f t="shared" si="18"/>
        <v>0</v>
      </c>
      <c r="AJ79" s="89"/>
      <c r="AK79" s="90">
        <f t="shared" si="19"/>
        <v>0</v>
      </c>
      <c r="AL79" s="89"/>
      <c r="AM79" s="90">
        <f t="shared" si="20"/>
        <v>0</v>
      </c>
      <c r="AN79" s="89"/>
      <c r="AO79" s="90">
        <f t="shared" si="21"/>
        <v>0</v>
      </c>
      <c r="AP79" s="89"/>
      <c r="AQ79" s="90">
        <f t="shared" si="22"/>
        <v>0</v>
      </c>
      <c r="AR79" s="89"/>
      <c r="AS79" s="90">
        <f t="shared" si="23"/>
        <v>0</v>
      </c>
      <c r="AT79" s="5">
        <f t="shared" si="24"/>
        <v>0</v>
      </c>
      <c r="AU79" s="11">
        <f t="shared" si="1"/>
        <v>0</v>
      </c>
      <c r="AV79" s="12">
        <f t="shared" si="25"/>
        <v>2</v>
      </c>
      <c r="AW79" s="5">
        <f t="shared" si="26"/>
        <v>0</v>
      </c>
      <c r="AX79" s="274" t="str">
        <f t="shared" si="27"/>
        <v/>
      </c>
      <c r="AY79" s="275" t="str">
        <f t="shared" si="28"/>
        <v/>
      </c>
      <c r="AZ79" s="274"/>
      <c r="BA79" s="125">
        <f t="shared" si="29"/>
        <v>0</v>
      </c>
      <c r="BB79" s="73">
        <f t="shared" si="30"/>
        <v>0</v>
      </c>
      <c r="BC79" s="116">
        <f t="shared" si="2"/>
        <v>0</v>
      </c>
      <c r="BD79" s="73">
        <f t="shared" si="31"/>
        <v>0</v>
      </c>
      <c r="BE79" s="116">
        <f t="shared" si="3"/>
        <v>0</v>
      </c>
      <c r="BF79" s="73">
        <f t="shared" si="32"/>
        <v>0</v>
      </c>
      <c r="BG79" s="116">
        <f t="shared" si="33"/>
        <v>0</v>
      </c>
      <c r="BH79" s="73">
        <f t="shared" si="34"/>
        <v>0</v>
      </c>
      <c r="BI79" s="116">
        <f t="shared" si="35"/>
        <v>0</v>
      </c>
      <c r="BJ79" s="126">
        <f t="shared" si="36"/>
        <v>0</v>
      </c>
      <c r="BK79" s="67"/>
      <c r="BL79" s="285"/>
      <c r="BM79" s="285"/>
      <c r="BN79" s="285"/>
      <c r="BO79" s="17"/>
    </row>
    <row r="80" spans="1:86" ht="12.75" customHeight="1" x14ac:dyDescent="0.2">
      <c r="A80" s="3"/>
      <c r="B80" s="5">
        <f t="shared" si="37"/>
        <v>32</v>
      </c>
      <c r="C80" s="277" t="s">
        <v>198</v>
      </c>
      <c r="D80" s="278" t="s">
        <v>198</v>
      </c>
      <c r="E80" s="18"/>
      <c r="F80" s="89"/>
      <c r="G80" s="90">
        <f t="shared" si="4"/>
        <v>0</v>
      </c>
      <c r="H80" s="89"/>
      <c r="I80" s="90">
        <f t="shared" si="5"/>
        <v>0</v>
      </c>
      <c r="J80" s="161"/>
      <c r="K80" s="90">
        <f t="shared" si="6"/>
        <v>0</v>
      </c>
      <c r="L80" s="89"/>
      <c r="M80" s="90">
        <f t="shared" si="7"/>
        <v>0</v>
      </c>
      <c r="N80" s="89"/>
      <c r="O80" s="90">
        <f t="shared" si="8"/>
        <v>0</v>
      </c>
      <c r="P80" s="89"/>
      <c r="Q80" s="90">
        <f t="shared" si="9"/>
        <v>0</v>
      </c>
      <c r="R80" s="89"/>
      <c r="S80" s="90">
        <f t="shared" si="10"/>
        <v>0</v>
      </c>
      <c r="T80" s="89"/>
      <c r="U80" s="90">
        <f t="shared" si="11"/>
        <v>0</v>
      </c>
      <c r="V80" s="89"/>
      <c r="W80" s="90">
        <f t="shared" si="12"/>
        <v>0</v>
      </c>
      <c r="X80" s="89"/>
      <c r="Y80" s="90">
        <f t="shared" si="13"/>
        <v>0</v>
      </c>
      <c r="Z80" s="89"/>
      <c r="AA80" s="90">
        <f t="shared" si="14"/>
        <v>0</v>
      </c>
      <c r="AB80" s="89"/>
      <c r="AC80" s="90">
        <f t="shared" si="15"/>
        <v>0</v>
      </c>
      <c r="AD80" s="114"/>
      <c r="AE80" s="90">
        <f t="shared" si="16"/>
        <v>0</v>
      </c>
      <c r="AF80" s="89"/>
      <c r="AG80" s="90">
        <f t="shared" si="17"/>
        <v>0</v>
      </c>
      <c r="AH80" s="89"/>
      <c r="AI80" s="90">
        <f t="shared" si="18"/>
        <v>0</v>
      </c>
      <c r="AJ80" s="89"/>
      <c r="AK80" s="90">
        <f t="shared" si="19"/>
        <v>0</v>
      </c>
      <c r="AL80" s="89"/>
      <c r="AM80" s="90">
        <f t="shared" si="20"/>
        <v>0</v>
      </c>
      <c r="AN80" s="89"/>
      <c r="AO80" s="90">
        <f t="shared" si="21"/>
        <v>0</v>
      </c>
      <c r="AP80" s="89"/>
      <c r="AQ80" s="90">
        <f t="shared" si="22"/>
        <v>0</v>
      </c>
      <c r="AR80" s="89"/>
      <c r="AS80" s="90">
        <f t="shared" si="23"/>
        <v>0</v>
      </c>
      <c r="AT80" s="5">
        <f t="shared" si="24"/>
        <v>0</v>
      </c>
      <c r="AU80" s="11">
        <f t="shared" si="1"/>
        <v>0</v>
      </c>
      <c r="AV80" s="12">
        <f t="shared" si="25"/>
        <v>2</v>
      </c>
      <c r="AW80" s="5">
        <f t="shared" si="26"/>
        <v>0</v>
      </c>
      <c r="AX80" s="274" t="str">
        <f t="shared" si="27"/>
        <v/>
      </c>
      <c r="AY80" s="275" t="str">
        <f t="shared" si="28"/>
        <v/>
      </c>
      <c r="AZ80" s="274"/>
      <c r="BA80" s="125">
        <f t="shared" si="29"/>
        <v>0</v>
      </c>
      <c r="BB80" s="73">
        <f t="shared" si="30"/>
        <v>0</v>
      </c>
      <c r="BC80" s="116">
        <f t="shared" si="2"/>
        <v>0</v>
      </c>
      <c r="BD80" s="73">
        <f t="shared" si="31"/>
        <v>0</v>
      </c>
      <c r="BE80" s="116">
        <f t="shared" si="3"/>
        <v>0</v>
      </c>
      <c r="BF80" s="73">
        <f t="shared" si="32"/>
        <v>0</v>
      </c>
      <c r="BG80" s="116">
        <f t="shared" si="33"/>
        <v>0</v>
      </c>
      <c r="BH80" s="73">
        <f t="shared" si="34"/>
        <v>0</v>
      </c>
      <c r="BI80" s="116">
        <f t="shared" si="35"/>
        <v>0</v>
      </c>
      <c r="BJ80" s="126">
        <f t="shared" si="36"/>
        <v>0</v>
      </c>
      <c r="BK80" s="67"/>
      <c r="BL80" s="5">
        <f>IF(AU49:AU95&lt;="49",COUNTIF($AW$49:$AW$95,"INICIAL"))</f>
        <v>0</v>
      </c>
      <c r="BM80" s="5">
        <f>COUNTIF($AW$49:$AW$95,"INTERMEDIO")</f>
        <v>0</v>
      </c>
      <c r="BN80" s="5">
        <f>COUNTIF($AW$49:$AW$95,"AVANZADO")</f>
        <v>0</v>
      </c>
      <c r="BO80" s="17"/>
    </row>
    <row r="81" spans="1:87" ht="12.75" customHeight="1" x14ac:dyDescent="0.2">
      <c r="A81" s="3"/>
      <c r="B81" s="5">
        <f t="shared" si="37"/>
        <v>33</v>
      </c>
      <c r="C81" s="277" t="s">
        <v>199</v>
      </c>
      <c r="D81" s="278" t="s">
        <v>199</v>
      </c>
      <c r="E81" s="18"/>
      <c r="F81" s="89"/>
      <c r="G81" s="90">
        <f t="shared" si="4"/>
        <v>0</v>
      </c>
      <c r="H81" s="89"/>
      <c r="I81" s="90">
        <f t="shared" si="5"/>
        <v>0</v>
      </c>
      <c r="J81" s="161"/>
      <c r="K81" s="90">
        <f t="shared" si="6"/>
        <v>0</v>
      </c>
      <c r="L81" s="89"/>
      <c r="M81" s="90">
        <f t="shared" si="7"/>
        <v>0</v>
      </c>
      <c r="N81" s="89"/>
      <c r="O81" s="90">
        <f t="shared" si="8"/>
        <v>0</v>
      </c>
      <c r="P81" s="89"/>
      <c r="Q81" s="90">
        <f t="shared" si="9"/>
        <v>0</v>
      </c>
      <c r="R81" s="89"/>
      <c r="S81" s="90">
        <f t="shared" si="10"/>
        <v>0</v>
      </c>
      <c r="T81" s="89"/>
      <c r="U81" s="90">
        <f t="shared" si="11"/>
        <v>0</v>
      </c>
      <c r="V81" s="89"/>
      <c r="W81" s="90">
        <f t="shared" si="12"/>
        <v>0</v>
      </c>
      <c r="X81" s="89"/>
      <c r="Y81" s="90">
        <f t="shared" si="13"/>
        <v>0</v>
      </c>
      <c r="Z81" s="89"/>
      <c r="AA81" s="90">
        <f t="shared" si="14"/>
        <v>0</v>
      </c>
      <c r="AB81" s="89"/>
      <c r="AC81" s="90">
        <f t="shared" si="15"/>
        <v>0</v>
      </c>
      <c r="AD81" s="114"/>
      <c r="AE81" s="90">
        <f t="shared" si="16"/>
        <v>0</v>
      </c>
      <c r="AF81" s="89"/>
      <c r="AG81" s="90">
        <f t="shared" si="17"/>
        <v>0</v>
      </c>
      <c r="AH81" s="89"/>
      <c r="AI81" s="90">
        <f t="shared" si="18"/>
        <v>0</v>
      </c>
      <c r="AJ81" s="89"/>
      <c r="AK81" s="90">
        <f t="shared" si="19"/>
        <v>0</v>
      </c>
      <c r="AL81" s="89"/>
      <c r="AM81" s="90">
        <f t="shared" si="20"/>
        <v>0</v>
      </c>
      <c r="AN81" s="89"/>
      <c r="AO81" s="90">
        <f t="shared" si="21"/>
        <v>0</v>
      </c>
      <c r="AP81" s="89"/>
      <c r="AQ81" s="90">
        <f t="shared" si="22"/>
        <v>0</v>
      </c>
      <c r="AR81" s="89"/>
      <c r="AS81" s="90">
        <f t="shared" si="23"/>
        <v>0</v>
      </c>
      <c r="AT81" s="5">
        <f t="shared" si="24"/>
        <v>0</v>
      </c>
      <c r="AU81" s="11">
        <f t="shared" si="1"/>
        <v>0</v>
      </c>
      <c r="AV81" s="12">
        <f t="shared" si="25"/>
        <v>2</v>
      </c>
      <c r="AW81" s="5">
        <f t="shared" si="26"/>
        <v>0</v>
      </c>
      <c r="AX81" s="274" t="str">
        <f t="shared" si="27"/>
        <v/>
      </c>
      <c r="AY81" s="275" t="str">
        <f t="shared" si="28"/>
        <v/>
      </c>
      <c r="AZ81" s="274"/>
      <c r="BA81" s="125">
        <f t="shared" si="29"/>
        <v>0</v>
      </c>
      <c r="BB81" s="73">
        <f t="shared" si="30"/>
        <v>0</v>
      </c>
      <c r="BC81" s="116">
        <f t="shared" si="2"/>
        <v>0</v>
      </c>
      <c r="BD81" s="73">
        <f t="shared" si="31"/>
        <v>0</v>
      </c>
      <c r="BE81" s="116">
        <f t="shared" si="3"/>
        <v>0</v>
      </c>
      <c r="BF81" s="73">
        <f t="shared" si="32"/>
        <v>0</v>
      </c>
      <c r="BG81" s="116">
        <f t="shared" si="33"/>
        <v>0</v>
      </c>
      <c r="BH81" s="73">
        <f t="shared" si="34"/>
        <v>0</v>
      </c>
      <c r="BI81" s="116">
        <f t="shared" si="35"/>
        <v>0</v>
      </c>
      <c r="BJ81" s="126">
        <f t="shared" si="36"/>
        <v>0</v>
      </c>
      <c r="BK81" s="67"/>
      <c r="BL81" s="160" t="e">
        <f>BL80*1/$F$11</f>
        <v>#DIV/0!</v>
      </c>
      <c r="BM81" s="160" t="e">
        <f>BM80*1/$F$11</f>
        <v>#DIV/0!</v>
      </c>
      <c r="BN81" s="160" t="e">
        <f>BN80*1/$F$11</f>
        <v>#DIV/0!</v>
      </c>
      <c r="BO81" s="17"/>
    </row>
    <row r="82" spans="1:87" ht="12.75" customHeight="1" x14ac:dyDescent="0.2">
      <c r="A82" s="3"/>
      <c r="B82" s="5">
        <f t="shared" si="37"/>
        <v>34</v>
      </c>
      <c r="C82" s="303" t="s">
        <v>200</v>
      </c>
      <c r="D82" s="304" t="s">
        <v>200</v>
      </c>
      <c r="E82" s="18"/>
      <c r="F82" s="89"/>
      <c r="G82" s="90">
        <f t="shared" si="4"/>
        <v>0</v>
      </c>
      <c r="H82" s="89"/>
      <c r="I82" s="90">
        <f t="shared" si="5"/>
        <v>0</v>
      </c>
      <c r="J82" s="161"/>
      <c r="K82" s="90">
        <f t="shared" si="6"/>
        <v>0</v>
      </c>
      <c r="L82" s="89"/>
      <c r="M82" s="90">
        <f t="shared" si="7"/>
        <v>0</v>
      </c>
      <c r="N82" s="89"/>
      <c r="O82" s="90">
        <f t="shared" si="8"/>
        <v>0</v>
      </c>
      <c r="P82" s="89"/>
      <c r="Q82" s="90">
        <f t="shared" si="9"/>
        <v>0</v>
      </c>
      <c r="R82" s="89"/>
      <c r="S82" s="90">
        <f t="shared" si="10"/>
        <v>0</v>
      </c>
      <c r="T82" s="89"/>
      <c r="U82" s="90">
        <f t="shared" si="11"/>
        <v>0</v>
      </c>
      <c r="V82" s="89"/>
      <c r="W82" s="90">
        <f t="shared" si="12"/>
        <v>0</v>
      </c>
      <c r="X82" s="89"/>
      <c r="Y82" s="90">
        <f t="shared" si="13"/>
        <v>0</v>
      </c>
      <c r="Z82" s="89"/>
      <c r="AA82" s="90">
        <f t="shared" si="14"/>
        <v>0</v>
      </c>
      <c r="AB82" s="89"/>
      <c r="AC82" s="90">
        <f t="shared" si="15"/>
        <v>0</v>
      </c>
      <c r="AD82" s="114"/>
      <c r="AE82" s="90">
        <f t="shared" si="16"/>
        <v>0</v>
      </c>
      <c r="AF82" s="89"/>
      <c r="AG82" s="90">
        <f t="shared" si="17"/>
        <v>0</v>
      </c>
      <c r="AH82" s="89"/>
      <c r="AI82" s="90">
        <f t="shared" si="18"/>
        <v>0</v>
      </c>
      <c r="AJ82" s="89"/>
      <c r="AK82" s="90">
        <f t="shared" si="19"/>
        <v>0</v>
      </c>
      <c r="AL82" s="89"/>
      <c r="AM82" s="90">
        <f t="shared" si="20"/>
        <v>0</v>
      </c>
      <c r="AN82" s="89"/>
      <c r="AO82" s="90">
        <f t="shared" si="21"/>
        <v>0</v>
      </c>
      <c r="AP82" s="89"/>
      <c r="AQ82" s="90">
        <f t="shared" si="22"/>
        <v>0</v>
      </c>
      <c r="AR82" s="89"/>
      <c r="AS82" s="90">
        <f t="shared" si="23"/>
        <v>0</v>
      </c>
      <c r="AT82" s="5">
        <f t="shared" si="24"/>
        <v>0</v>
      </c>
      <c r="AU82" s="11">
        <f t="shared" si="1"/>
        <v>0</v>
      </c>
      <c r="AV82" s="12">
        <f t="shared" si="25"/>
        <v>2</v>
      </c>
      <c r="AW82" s="5">
        <f t="shared" si="26"/>
        <v>0</v>
      </c>
      <c r="AX82" s="274" t="str">
        <f t="shared" si="27"/>
        <v/>
      </c>
      <c r="AY82" s="275" t="str">
        <f t="shared" si="28"/>
        <v/>
      </c>
      <c r="AZ82" s="274"/>
      <c r="BA82" s="125">
        <f t="shared" si="29"/>
        <v>0</v>
      </c>
      <c r="BB82" s="73">
        <f t="shared" si="30"/>
        <v>0</v>
      </c>
      <c r="BC82" s="116">
        <f t="shared" si="2"/>
        <v>0</v>
      </c>
      <c r="BD82" s="73">
        <f t="shared" si="31"/>
        <v>0</v>
      </c>
      <c r="BE82" s="116">
        <f t="shared" si="3"/>
        <v>0</v>
      </c>
      <c r="BF82" s="73">
        <f t="shared" si="32"/>
        <v>0</v>
      </c>
      <c r="BG82" s="116">
        <f t="shared" si="33"/>
        <v>0</v>
      </c>
      <c r="BH82" s="73">
        <f t="shared" si="34"/>
        <v>0</v>
      </c>
      <c r="BI82" s="116">
        <f t="shared" si="35"/>
        <v>0</v>
      </c>
      <c r="BJ82" s="126">
        <f t="shared" si="36"/>
        <v>0</v>
      </c>
      <c r="BK82" s="67"/>
      <c r="BL82" s="67"/>
      <c r="BM82" s="67"/>
      <c r="BN82" s="67"/>
      <c r="BO82" s="17"/>
    </row>
    <row r="83" spans="1:87" ht="12.75" customHeight="1" x14ac:dyDescent="0.2">
      <c r="A83" s="3"/>
      <c r="B83" s="5">
        <f t="shared" si="37"/>
        <v>35</v>
      </c>
      <c r="C83" s="303" t="s">
        <v>201</v>
      </c>
      <c r="D83" s="304" t="s">
        <v>201</v>
      </c>
      <c r="E83" s="18"/>
      <c r="F83" s="89"/>
      <c r="G83" s="90">
        <f t="shared" si="4"/>
        <v>0</v>
      </c>
      <c r="H83" s="89"/>
      <c r="I83" s="90">
        <f t="shared" si="5"/>
        <v>0</v>
      </c>
      <c r="J83" s="161"/>
      <c r="K83" s="90">
        <f t="shared" si="6"/>
        <v>0</v>
      </c>
      <c r="L83" s="89"/>
      <c r="M83" s="90">
        <f t="shared" si="7"/>
        <v>0</v>
      </c>
      <c r="N83" s="89"/>
      <c r="O83" s="90">
        <f t="shared" si="8"/>
        <v>0</v>
      </c>
      <c r="P83" s="89"/>
      <c r="Q83" s="90">
        <f t="shared" si="9"/>
        <v>0</v>
      </c>
      <c r="R83" s="89"/>
      <c r="S83" s="90">
        <f t="shared" si="10"/>
        <v>0</v>
      </c>
      <c r="T83" s="89"/>
      <c r="U83" s="90">
        <f t="shared" si="11"/>
        <v>0</v>
      </c>
      <c r="V83" s="89"/>
      <c r="W83" s="90">
        <f t="shared" si="12"/>
        <v>0</v>
      </c>
      <c r="X83" s="89"/>
      <c r="Y83" s="90">
        <f t="shared" si="13"/>
        <v>0</v>
      </c>
      <c r="Z83" s="89"/>
      <c r="AA83" s="90">
        <f t="shared" si="14"/>
        <v>0</v>
      </c>
      <c r="AB83" s="89"/>
      <c r="AC83" s="90">
        <f t="shared" si="15"/>
        <v>0</v>
      </c>
      <c r="AD83" s="114"/>
      <c r="AE83" s="90">
        <f t="shared" si="16"/>
        <v>0</v>
      </c>
      <c r="AF83" s="89"/>
      <c r="AG83" s="90">
        <f t="shared" si="17"/>
        <v>0</v>
      </c>
      <c r="AH83" s="89"/>
      <c r="AI83" s="90">
        <f t="shared" si="18"/>
        <v>0</v>
      </c>
      <c r="AJ83" s="89"/>
      <c r="AK83" s="90">
        <f t="shared" si="19"/>
        <v>0</v>
      </c>
      <c r="AL83" s="89"/>
      <c r="AM83" s="90">
        <f t="shared" si="20"/>
        <v>0</v>
      </c>
      <c r="AN83" s="89"/>
      <c r="AO83" s="90">
        <f t="shared" si="21"/>
        <v>0</v>
      </c>
      <c r="AP83" s="89"/>
      <c r="AQ83" s="90">
        <f t="shared" si="22"/>
        <v>0</v>
      </c>
      <c r="AR83" s="89"/>
      <c r="AS83" s="90">
        <f t="shared" si="23"/>
        <v>0</v>
      </c>
      <c r="AT83" s="5">
        <f t="shared" si="24"/>
        <v>0</v>
      </c>
      <c r="AU83" s="11">
        <f t="shared" si="1"/>
        <v>0</v>
      </c>
      <c r="AV83" s="12">
        <f t="shared" si="25"/>
        <v>2</v>
      </c>
      <c r="AW83" s="5">
        <f t="shared" si="26"/>
        <v>0</v>
      </c>
      <c r="AX83" s="274" t="str">
        <f t="shared" si="27"/>
        <v/>
      </c>
      <c r="AY83" s="275" t="str">
        <f t="shared" si="28"/>
        <v/>
      </c>
      <c r="AZ83" s="274"/>
      <c r="BA83" s="125">
        <f t="shared" si="29"/>
        <v>0</v>
      </c>
      <c r="BB83" s="73">
        <f t="shared" si="30"/>
        <v>0</v>
      </c>
      <c r="BC83" s="116">
        <f t="shared" si="2"/>
        <v>0</v>
      </c>
      <c r="BD83" s="73">
        <f t="shared" si="31"/>
        <v>0</v>
      </c>
      <c r="BE83" s="116">
        <f t="shared" si="3"/>
        <v>0</v>
      </c>
      <c r="BF83" s="73">
        <f t="shared" si="32"/>
        <v>0</v>
      </c>
      <c r="BG83" s="116">
        <f t="shared" si="33"/>
        <v>0</v>
      </c>
      <c r="BH83" s="73">
        <f t="shared" si="34"/>
        <v>0</v>
      </c>
      <c r="BI83" s="116">
        <f t="shared" si="35"/>
        <v>0</v>
      </c>
      <c r="BJ83" s="126">
        <f t="shared" si="36"/>
        <v>0</v>
      </c>
      <c r="BK83" s="67"/>
      <c r="BL83" s="67"/>
      <c r="BM83" s="67"/>
      <c r="BN83" s="67"/>
      <c r="BO83" s="17"/>
    </row>
    <row r="84" spans="1:87" ht="12.75" customHeight="1" x14ac:dyDescent="0.2">
      <c r="A84" s="3"/>
      <c r="B84" s="5">
        <f t="shared" si="37"/>
        <v>36</v>
      </c>
      <c r="C84" s="303" t="s">
        <v>202</v>
      </c>
      <c r="D84" s="304" t="s">
        <v>202</v>
      </c>
      <c r="E84" s="18"/>
      <c r="F84" s="89"/>
      <c r="G84" s="90">
        <f t="shared" si="4"/>
        <v>0</v>
      </c>
      <c r="H84" s="89"/>
      <c r="I84" s="90">
        <f t="shared" si="5"/>
        <v>0</v>
      </c>
      <c r="J84" s="161"/>
      <c r="K84" s="90">
        <f t="shared" si="6"/>
        <v>0</v>
      </c>
      <c r="L84" s="89"/>
      <c r="M84" s="90">
        <f t="shared" si="7"/>
        <v>0</v>
      </c>
      <c r="N84" s="89"/>
      <c r="O84" s="90">
        <f t="shared" si="8"/>
        <v>0</v>
      </c>
      <c r="P84" s="89"/>
      <c r="Q84" s="90">
        <f t="shared" si="9"/>
        <v>0</v>
      </c>
      <c r="R84" s="89"/>
      <c r="S84" s="90">
        <f t="shared" si="10"/>
        <v>0</v>
      </c>
      <c r="T84" s="89"/>
      <c r="U84" s="90">
        <f t="shared" si="11"/>
        <v>0</v>
      </c>
      <c r="V84" s="89"/>
      <c r="W84" s="90">
        <f t="shared" si="12"/>
        <v>0</v>
      </c>
      <c r="X84" s="89"/>
      <c r="Y84" s="90">
        <f t="shared" si="13"/>
        <v>0</v>
      </c>
      <c r="Z84" s="89"/>
      <c r="AA84" s="90">
        <f t="shared" si="14"/>
        <v>0</v>
      </c>
      <c r="AB84" s="89"/>
      <c r="AC84" s="90">
        <f t="shared" si="15"/>
        <v>0</v>
      </c>
      <c r="AD84" s="114"/>
      <c r="AE84" s="90">
        <f t="shared" si="16"/>
        <v>0</v>
      </c>
      <c r="AF84" s="89"/>
      <c r="AG84" s="90">
        <f t="shared" si="17"/>
        <v>0</v>
      </c>
      <c r="AH84" s="89"/>
      <c r="AI84" s="90">
        <f t="shared" si="18"/>
        <v>0</v>
      </c>
      <c r="AJ84" s="89"/>
      <c r="AK84" s="90">
        <f t="shared" si="19"/>
        <v>0</v>
      </c>
      <c r="AL84" s="89"/>
      <c r="AM84" s="90">
        <f t="shared" si="20"/>
        <v>0</v>
      </c>
      <c r="AN84" s="89"/>
      <c r="AO84" s="90">
        <f t="shared" si="21"/>
        <v>0</v>
      </c>
      <c r="AP84" s="89"/>
      <c r="AQ84" s="90">
        <f t="shared" si="22"/>
        <v>0</v>
      </c>
      <c r="AR84" s="89"/>
      <c r="AS84" s="90">
        <f t="shared" si="23"/>
        <v>0</v>
      </c>
      <c r="AT84" s="5">
        <f t="shared" si="24"/>
        <v>0</v>
      </c>
      <c r="AU84" s="11">
        <f t="shared" si="1"/>
        <v>0</v>
      </c>
      <c r="AV84" s="12">
        <f t="shared" si="25"/>
        <v>2</v>
      </c>
      <c r="AW84" s="5">
        <f t="shared" si="26"/>
        <v>0</v>
      </c>
      <c r="AX84" s="274" t="str">
        <f t="shared" si="27"/>
        <v/>
      </c>
      <c r="AY84" s="275" t="str">
        <f t="shared" si="28"/>
        <v/>
      </c>
      <c r="AZ84" s="274"/>
      <c r="BA84" s="125">
        <f t="shared" si="29"/>
        <v>0</v>
      </c>
      <c r="BB84" s="73">
        <f t="shared" si="30"/>
        <v>0</v>
      </c>
      <c r="BC84" s="116">
        <f t="shared" si="2"/>
        <v>0</v>
      </c>
      <c r="BD84" s="73">
        <f t="shared" si="31"/>
        <v>0</v>
      </c>
      <c r="BE84" s="116">
        <f t="shared" si="3"/>
        <v>0</v>
      </c>
      <c r="BF84" s="73">
        <f t="shared" si="32"/>
        <v>0</v>
      </c>
      <c r="BG84" s="116">
        <f t="shared" si="33"/>
        <v>0</v>
      </c>
      <c r="BH84" s="73">
        <f t="shared" si="34"/>
        <v>0</v>
      </c>
      <c r="BI84" s="116">
        <f t="shared" si="35"/>
        <v>0</v>
      </c>
      <c r="BJ84" s="126">
        <f t="shared" si="36"/>
        <v>0</v>
      </c>
      <c r="BK84" s="67"/>
      <c r="BL84" s="67"/>
      <c r="BM84" s="67"/>
      <c r="BN84" s="67"/>
      <c r="BO84" s="17"/>
    </row>
    <row r="85" spans="1:87" ht="12.75" customHeight="1" x14ac:dyDescent="0.2">
      <c r="A85" s="3"/>
      <c r="B85" s="5">
        <f t="shared" si="37"/>
        <v>37</v>
      </c>
      <c r="C85" s="303" t="s">
        <v>203</v>
      </c>
      <c r="D85" s="304" t="s">
        <v>203</v>
      </c>
      <c r="E85" s="18"/>
      <c r="F85" s="89"/>
      <c r="G85" s="90">
        <f t="shared" si="4"/>
        <v>0</v>
      </c>
      <c r="H85" s="89"/>
      <c r="I85" s="90">
        <f t="shared" si="5"/>
        <v>0</v>
      </c>
      <c r="J85" s="161"/>
      <c r="K85" s="90">
        <f t="shared" si="6"/>
        <v>0</v>
      </c>
      <c r="L85" s="89"/>
      <c r="M85" s="90">
        <f t="shared" si="7"/>
        <v>0</v>
      </c>
      <c r="N85" s="89"/>
      <c r="O85" s="90">
        <f t="shared" si="8"/>
        <v>0</v>
      </c>
      <c r="P85" s="89"/>
      <c r="Q85" s="90">
        <f t="shared" si="9"/>
        <v>0</v>
      </c>
      <c r="R85" s="89"/>
      <c r="S85" s="90">
        <f t="shared" si="10"/>
        <v>0</v>
      </c>
      <c r="T85" s="89"/>
      <c r="U85" s="90">
        <f t="shared" si="11"/>
        <v>0</v>
      </c>
      <c r="V85" s="89"/>
      <c r="W85" s="90">
        <f t="shared" si="12"/>
        <v>0</v>
      </c>
      <c r="X85" s="89"/>
      <c r="Y85" s="90">
        <f t="shared" si="13"/>
        <v>0</v>
      </c>
      <c r="Z85" s="89"/>
      <c r="AA85" s="90">
        <f t="shared" si="14"/>
        <v>0</v>
      </c>
      <c r="AB85" s="89"/>
      <c r="AC85" s="90">
        <f t="shared" si="15"/>
        <v>0</v>
      </c>
      <c r="AD85" s="114"/>
      <c r="AE85" s="90">
        <f t="shared" si="16"/>
        <v>0</v>
      </c>
      <c r="AF85" s="89"/>
      <c r="AG85" s="90">
        <f t="shared" si="17"/>
        <v>0</v>
      </c>
      <c r="AH85" s="89"/>
      <c r="AI85" s="90">
        <f t="shared" si="18"/>
        <v>0</v>
      </c>
      <c r="AJ85" s="89"/>
      <c r="AK85" s="90">
        <f t="shared" si="19"/>
        <v>0</v>
      </c>
      <c r="AL85" s="89"/>
      <c r="AM85" s="90">
        <f t="shared" si="20"/>
        <v>0</v>
      </c>
      <c r="AN85" s="89"/>
      <c r="AO85" s="90">
        <f t="shared" si="21"/>
        <v>0</v>
      </c>
      <c r="AP85" s="89"/>
      <c r="AQ85" s="90">
        <f t="shared" si="22"/>
        <v>0</v>
      </c>
      <c r="AR85" s="89"/>
      <c r="AS85" s="90">
        <f t="shared" si="23"/>
        <v>0</v>
      </c>
      <c r="AT85" s="5">
        <f t="shared" si="24"/>
        <v>0</v>
      </c>
      <c r="AU85" s="11">
        <f t="shared" si="1"/>
        <v>0</v>
      </c>
      <c r="AV85" s="12">
        <f t="shared" si="25"/>
        <v>2</v>
      </c>
      <c r="AW85" s="5">
        <f t="shared" si="26"/>
        <v>0</v>
      </c>
      <c r="AX85" s="274" t="str">
        <f t="shared" si="27"/>
        <v/>
      </c>
      <c r="AY85" s="275" t="str">
        <f t="shared" si="28"/>
        <v/>
      </c>
      <c r="AZ85" s="274"/>
      <c r="BA85" s="125">
        <f t="shared" si="29"/>
        <v>0</v>
      </c>
      <c r="BB85" s="73">
        <f t="shared" si="30"/>
        <v>0</v>
      </c>
      <c r="BC85" s="116">
        <f t="shared" si="2"/>
        <v>0</v>
      </c>
      <c r="BD85" s="73">
        <f t="shared" si="31"/>
        <v>0</v>
      </c>
      <c r="BE85" s="116">
        <f t="shared" si="3"/>
        <v>0</v>
      </c>
      <c r="BF85" s="73">
        <f t="shared" si="32"/>
        <v>0</v>
      </c>
      <c r="BG85" s="116">
        <f t="shared" si="33"/>
        <v>0</v>
      </c>
      <c r="BH85" s="73">
        <f t="shared" si="34"/>
        <v>0</v>
      </c>
      <c r="BI85" s="116">
        <f t="shared" si="35"/>
        <v>0</v>
      </c>
      <c r="BJ85" s="126">
        <f t="shared" si="36"/>
        <v>0</v>
      </c>
      <c r="BK85" s="67"/>
      <c r="BL85" s="67"/>
      <c r="BM85" s="67"/>
      <c r="BN85" s="67"/>
      <c r="BO85" s="17"/>
      <c r="CI85" s="54" t="str">
        <f>BA45</f>
        <v>1) Números y operaciones</v>
      </c>
    </row>
    <row r="86" spans="1:87" ht="12.75" customHeight="1" x14ac:dyDescent="0.2">
      <c r="A86" s="3"/>
      <c r="B86" s="5">
        <f t="shared" si="37"/>
        <v>38</v>
      </c>
      <c r="C86" s="303" t="s">
        <v>204</v>
      </c>
      <c r="D86" s="304" t="s">
        <v>204</v>
      </c>
      <c r="E86" s="18"/>
      <c r="F86" s="89"/>
      <c r="G86" s="90">
        <f t="shared" si="4"/>
        <v>0</v>
      </c>
      <c r="H86" s="89"/>
      <c r="I86" s="90">
        <f t="shared" si="5"/>
        <v>0</v>
      </c>
      <c r="J86" s="161"/>
      <c r="K86" s="90">
        <f t="shared" si="6"/>
        <v>0</v>
      </c>
      <c r="L86" s="89"/>
      <c r="M86" s="90">
        <f t="shared" si="7"/>
        <v>0</v>
      </c>
      <c r="N86" s="89"/>
      <c r="O86" s="90">
        <f t="shared" si="8"/>
        <v>0</v>
      </c>
      <c r="P86" s="89"/>
      <c r="Q86" s="90">
        <f t="shared" si="9"/>
        <v>0</v>
      </c>
      <c r="R86" s="89"/>
      <c r="S86" s="90">
        <f t="shared" si="10"/>
        <v>0</v>
      </c>
      <c r="T86" s="89"/>
      <c r="U86" s="90">
        <f t="shared" si="11"/>
        <v>0</v>
      </c>
      <c r="V86" s="89"/>
      <c r="W86" s="90">
        <f t="shared" si="12"/>
        <v>0</v>
      </c>
      <c r="X86" s="89"/>
      <c r="Y86" s="90">
        <f t="shared" si="13"/>
        <v>0</v>
      </c>
      <c r="Z86" s="89"/>
      <c r="AA86" s="90">
        <f t="shared" si="14"/>
        <v>0</v>
      </c>
      <c r="AB86" s="89"/>
      <c r="AC86" s="90">
        <f t="shared" si="15"/>
        <v>0</v>
      </c>
      <c r="AD86" s="114"/>
      <c r="AE86" s="90">
        <f t="shared" si="16"/>
        <v>0</v>
      </c>
      <c r="AF86" s="89"/>
      <c r="AG86" s="90">
        <f t="shared" si="17"/>
        <v>0</v>
      </c>
      <c r="AH86" s="89"/>
      <c r="AI86" s="90">
        <f t="shared" si="18"/>
        <v>0</v>
      </c>
      <c r="AJ86" s="89"/>
      <c r="AK86" s="90">
        <f t="shared" si="19"/>
        <v>0</v>
      </c>
      <c r="AL86" s="89"/>
      <c r="AM86" s="90">
        <f t="shared" si="20"/>
        <v>0</v>
      </c>
      <c r="AN86" s="89"/>
      <c r="AO86" s="90">
        <f t="shared" si="21"/>
        <v>0</v>
      </c>
      <c r="AP86" s="89"/>
      <c r="AQ86" s="90">
        <f t="shared" si="22"/>
        <v>0</v>
      </c>
      <c r="AR86" s="89"/>
      <c r="AS86" s="90">
        <f t="shared" si="23"/>
        <v>0</v>
      </c>
      <c r="AT86" s="5">
        <f t="shared" si="24"/>
        <v>0</v>
      </c>
      <c r="AU86" s="11">
        <f t="shared" si="1"/>
        <v>0</v>
      </c>
      <c r="AV86" s="12">
        <f t="shared" si="25"/>
        <v>2</v>
      </c>
      <c r="AW86" s="5">
        <f t="shared" si="26"/>
        <v>0</v>
      </c>
      <c r="AX86" s="274" t="str">
        <f t="shared" si="27"/>
        <v/>
      </c>
      <c r="AY86" s="275" t="str">
        <f t="shared" si="28"/>
        <v/>
      </c>
      <c r="AZ86" s="274"/>
      <c r="BA86" s="125">
        <f t="shared" si="29"/>
        <v>0</v>
      </c>
      <c r="BB86" s="73">
        <f t="shared" si="30"/>
        <v>0</v>
      </c>
      <c r="BC86" s="116">
        <f t="shared" si="2"/>
        <v>0</v>
      </c>
      <c r="BD86" s="73">
        <f t="shared" si="31"/>
        <v>0</v>
      </c>
      <c r="BE86" s="116">
        <f t="shared" si="3"/>
        <v>0</v>
      </c>
      <c r="BF86" s="73">
        <f t="shared" si="32"/>
        <v>0</v>
      </c>
      <c r="BG86" s="116">
        <f t="shared" si="33"/>
        <v>0</v>
      </c>
      <c r="BH86" s="73">
        <f t="shared" si="34"/>
        <v>0</v>
      </c>
      <c r="BI86" s="116">
        <f t="shared" si="35"/>
        <v>0</v>
      </c>
      <c r="BJ86" s="126">
        <f t="shared" si="36"/>
        <v>0</v>
      </c>
      <c r="BK86" s="67"/>
      <c r="BL86" s="67"/>
      <c r="BM86" s="67"/>
      <c r="BN86" s="67"/>
      <c r="BO86" s="17"/>
      <c r="CI86" s="54" t="str">
        <f>BC45</f>
        <v>2) Patrones y álgebra</v>
      </c>
    </row>
    <row r="87" spans="1:87" ht="12.75" customHeight="1" x14ac:dyDescent="0.2">
      <c r="A87" s="3"/>
      <c r="B87" s="5">
        <f t="shared" si="37"/>
        <v>39</v>
      </c>
      <c r="C87" s="303" t="s">
        <v>205</v>
      </c>
      <c r="D87" s="304" t="s">
        <v>205</v>
      </c>
      <c r="E87" s="18"/>
      <c r="F87" s="89"/>
      <c r="G87" s="90">
        <f t="shared" si="4"/>
        <v>0</v>
      </c>
      <c r="H87" s="89"/>
      <c r="I87" s="90">
        <f t="shared" si="5"/>
        <v>0</v>
      </c>
      <c r="J87" s="161"/>
      <c r="K87" s="90">
        <f t="shared" si="6"/>
        <v>0</v>
      </c>
      <c r="L87" s="89"/>
      <c r="M87" s="90">
        <f t="shared" si="7"/>
        <v>0</v>
      </c>
      <c r="N87" s="89"/>
      <c r="O87" s="90">
        <f t="shared" si="8"/>
        <v>0</v>
      </c>
      <c r="P87" s="89"/>
      <c r="Q87" s="90">
        <f t="shared" si="9"/>
        <v>0</v>
      </c>
      <c r="R87" s="89"/>
      <c r="S87" s="90">
        <f t="shared" si="10"/>
        <v>0</v>
      </c>
      <c r="T87" s="89"/>
      <c r="U87" s="90">
        <f t="shared" si="11"/>
        <v>0</v>
      </c>
      <c r="V87" s="89"/>
      <c r="W87" s="90">
        <f t="shared" si="12"/>
        <v>0</v>
      </c>
      <c r="X87" s="89"/>
      <c r="Y87" s="90">
        <f t="shared" si="13"/>
        <v>0</v>
      </c>
      <c r="Z87" s="89"/>
      <c r="AA87" s="90">
        <f t="shared" si="14"/>
        <v>0</v>
      </c>
      <c r="AB87" s="89"/>
      <c r="AC87" s="90">
        <f t="shared" si="15"/>
        <v>0</v>
      </c>
      <c r="AD87" s="114"/>
      <c r="AE87" s="90">
        <f t="shared" si="16"/>
        <v>0</v>
      </c>
      <c r="AF87" s="89"/>
      <c r="AG87" s="90">
        <f t="shared" si="17"/>
        <v>0</v>
      </c>
      <c r="AH87" s="89"/>
      <c r="AI87" s="90">
        <f t="shared" si="18"/>
        <v>0</v>
      </c>
      <c r="AJ87" s="89"/>
      <c r="AK87" s="90">
        <f t="shared" si="19"/>
        <v>0</v>
      </c>
      <c r="AL87" s="89"/>
      <c r="AM87" s="90">
        <f t="shared" si="20"/>
        <v>0</v>
      </c>
      <c r="AN87" s="89"/>
      <c r="AO87" s="90">
        <f t="shared" si="21"/>
        <v>0</v>
      </c>
      <c r="AP87" s="89"/>
      <c r="AQ87" s="90">
        <f t="shared" si="22"/>
        <v>0</v>
      </c>
      <c r="AR87" s="89"/>
      <c r="AS87" s="90">
        <f t="shared" si="23"/>
        <v>0</v>
      </c>
      <c r="AT87" s="5">
        <f t="shared" si="24"/>
        <v>0</v>
      </c>
      <c r="AU87" s="11">
        <f t="shared" si="1"/>
        <v>0</v>
      </c>
      <c r="AV87" s="12">
        <f t="shared" si="25"/>
        <v>2</v>
      </c>
      <c r="AW87" s="5">
        <f t="shared" si="26"/>
        <v>0</v>
      </c>
      <c r="AX87" s="274" t="str">
        <f t="shared" si="27"/>
        <v/>
      </c>
      <c r="AY87" s="275" t="str">
        <f t="shared" si="28"/>
        <v/>
      </c>
      <c r="AZ87" s="274"/>
      <c r="BA87" s="125">
        <f t="shared" si="29"/>
        <v>0</v>
      </c>
      <c r="BB87" s="73">
        <f t="shared" si="30"/>
        <v>0</v>
      </c>
      <c r="BC87" s="116">
        <f t="shared" si="2"/>
        <v>0</v>
      </c>
      <c r="BD87" s="73">
        <f t="shared" si="31"/>
        <v>0</v>
      </c>
      <c r="BE87" s="116">
        <f t="shared" si="3"/>
        <v>0</v>
      </c>
      <c r="BF87" s="73">
        <f t="shared" si="32"/>
        <v>0</v>
      </c>
      <c r="BG87" s="116">
        <f t="shared" si="33"/>
        <v>0</v>
      </c>
      <c r="BH87" s="73">
        <f t="shared" si="34"/>
        <v>0</v>
      </c>
      <c r="BI87" s="116">
        <f t="shared" si="35"/>
        <v>0</v>
      </c>
      <c r="BJ87" s="126">
        <f t="shared" si="36"/>
        <v>0</v>
      </c>
      <c r="BK87" s="67"/>
      <c r="BL87" s="67"/>
      <c r="BM87" s="67"/>
      <c r="BN87" s="67"/>
      <c r="BO87" s="17"/>
      <c r="CI87" s="54" t="str">
        <f>BE45</f>
        <v>3) Geometría</v>
      </c>
    </row>
    <row r="88" spans="1:87" ht="12.75" customHeight="1" x14ac:dyDescent="0.2">
      <c r="A88" s="3"/>
      <c r="B88" s="5">
        <f t="shared" si="37"/>
        <v>40</v>
      </c>
      <c r="C88" s="303" t="s">
        <v>206</v>
      </c>
      <c r="D88" s="304" t="s">
        <v>206</v>
      </c>
      <c r="E88" s="18"/>
      <c r="F88" s="89"/>
      <c r="G88" s="90">
        <f t="shared" si="4"/>
        <v>0</v>
      </c>
      <c r="H88" s="89"/>
      <c r="I88" s="90">
        <f t="shared" si="5"/>
        <v>0</v>
      </c>
      <c r="J88" s="161"/>
      <c r="K88" s="90">
        <f t="shared" si="6"/>
        <v>0</v>
      </c>
      <c r="L88" s="89"/>
      <c r="M88" s="90">
        <f t="shared" si="7"/>
        <v>0</v>
      </c>
      <c r="N88" s="89"/>
      <c r="O88" s="90">
        <f t="shared" si="8"/>
        <v>0</v>
      </c>
      <c r="P88" s="89"/>
      <c r="Q88" s="90">
        <f t="shared" si="9"/>
        <v>0</v>
      </c>
      <c r="R88" s="89"/>
      <c r="S88" s="90">
        <f t="shared" si="10"/>
        <v>0</v>
      </c>
      <c r="T88" s="89"/>
      <c r="U88" s="90">
        <f t="shared" si="11"/>
        <v>0</v>
      </c>
      <c r="V88" s="89"/>
      <c r="W88" s="90">
        <f t="shared" si="12"/>
        <v>0</v>
      </c>
      <c r="X88" s="89"/>
      <c r="Y88" s="90">
        <f t="shared" si="13"/>
        <v>0</v>
      </c>
      <c r="Z88" s="89"/>
      <c r="AA88" s="90">
        <f t="shared" si="14"/>
        <v>0</v>
      </c>
      <c r="AB88" s="89"/>
      <c r="AC88" s="90">
        <f t="shared" si="15"/>
        <v>0</v>
      </c>
      <c r="AD88" s="114"/>
      <c r="AE88" s="90">
        <f t="shared" si="16"/>
        <v>0</v>
      </c>
      <c r="AF88" s="89"/>
      <c r="AG88" s="90">
        <f t="shared" si="17"/>
        <v>0</v>
      </c>
      <c r="AH88" s="89"/>
      <c r="AI88" s="90">
        <f t="shared" si="18"/>
        <v>0</v>
      </c>
      <c r="AJ88" s="89"/>
      <c r="AK88" s="90">
        <f t="shared" si="19"/>
        <v>0</v>
      </c>
      <c r="AL88" s="89"/>
      <c r="AM88" s="90">
        <f t="shared" si="20"/>
        <v>0</v>
      </c>
      <c r="AN88" s="89"/>
      <c r="AO88" s="90">
        <f t="shared" si="21"/>
        <v>0</v>
      </c>
      <c r="AP88" s="89"/>
      <c r="AQ88" s="90">
        <f t="shared" si="22"/>
        <v>0</v>
      </c>
      <c r="AR88" s="89"/>
      <c r="AS88" s="90">
        <f t="shared" si="23"/>
        <v>0</v>
      </c>
      <c r="AT88" s="5">
        <f t="shared" si="24"/>
        <v>0</v>
      </c>
      <c r="AU88" s="11">
        <f t="shared" si="1"/>
        <v>0</v>
      </c>
      <c r="AV88" s="12">
        <f t="shared" si="25"/>
        <v>2</v>
      </c>
      <c r="AW88" s="5">
        <f t="shared" si="26"/>
        <v>0</v>
      </c>
      <c r="AX88" s="274" t="str">
        <f t="shared" si="27"/>
        <v/>
      </c>
      <c r="AY88" s="275" t="str">
        <f t="shared" si="28"/>
        <v/>
      </c>
      <c r="AZ88" s="274"/>
      <c r="BA88" s="125">
        <f t="shared" si="29"/>
        <v>0</v>
      </c>
      <c r="BB88" s="73">
        <f t="shared" si="30"/>
        <v>0</v>
      </c>
      <c r="BC88" s="116">
        <f t="shared" si="2"/>
        <v>0</v>
      </c>
      <c r="BD88" s="73">
        <f t="shared" si="31"/>
        <v>0</v>
      </c>
      <c r="BE88" s="116">
        <f t="shared" si="3"/>
        <v>0</v>
      </c>
      <c r="BF88" s="73">
        <f t="shared" si="32"/>
        <v>0</v>
      </c>
      <c r="BG88" s="116">
        <f t="shared" si="33"/>
        <v>0</v>
      </c>
      <c r="BH88" s="73">
        <f t="shared" si="34"/>
        <v>0</v>
      </c>
      <c r="BI88" s="116">
        <f t="shared" si="35"/>
        <v>0</v>
      </c>
      <c r="BJ88" s="126">
        <f t="shared" si="36"/>
        <v>0</v>
      </c>
      <c r="BK88" s="67"/>
      <c r="BL88" s="67"/>
      <c r="BM88" s="67"/>
      <c r="BN88" s="67"/>
      <c r="BO88" s="17"/>
      <c r="CI88" s="54" t="str">
        <f>BG45</f>
        <v>4) Medición</v>
      </c>
    </row>
    <row r="89" spans="1:87" ht="12.75" customHeight="1" x14ac:dyDescent="0.2">
      <c r="A89" s="3"/>
      <c r="B89" s="5">
        <f t="shared" si="37"/>
        <v>41</v>
      </c>
      <c r="C89" s="303" t="s">
        <v>207</v>
      </c>
      <c r="D89" s="304" t="s">
        <v>207</v>
      </c>
      <c r="E89" s="18"/>
      <c r="F89" s="89"/>
      <c r="G89" s="90">
        <f t="shared" si="4"/>
        <v>0</v>
      </c>
      <c r="H89" s="89"/>
      <c r="I89" s="90">
        <f t="shared" si="5"/>
        <v>0</v>
      </c>
      <c r="J89" s="161"/>
      <c r="K89" s="90">
        <f t="shared" si="6"/>
        <v>0</v>
      </c>
      <c r="L89" s="89"/>
      <c r="M89" s="90">
        <f t="shared" si="7"/>
        <v>0</v>
      </c>
      <c r="N89" s="89"/>
      <c r="O89" s="90">
        <f t="shared" si="8"/>
        <v>0</v>
      </c>
      <c r="P89" s="89"/>
      <c r="Q89" s="90">
        <f t="shared" si="9"/>
        <v>0</v>
      </c>
      <c r="R89" s="89"/>
      <c r="S89" s="90">
        <f t="shared" si="10"/>
        <v>0</v>
      </c>
      <c r="T89" s="89"/>
      <c r="U89" s="90">
        <f t="shared" si="11"/>
        <v>0</v>
      </c>
      <c r="V89" s="89"/>
      <c r="W89" s="90">
        <f t="shared" si="12"/>
        <v>0</v>
      </c>
      <c r="X89" s="89"/>
      <c r="Y89" s="90">
        <f t="shared" si="13"/>
        <v>0</v>
      </c>
      <c r="Z89" s="89"/>
      <c r="AA89" s="90">
        <f t="shared" si="14"/>
        <v>0</v>
      </c>
      <c r="AB89" s="89"/>
      <c r="AC89" s="90">
        <f t="shared" si="15"/>
        <v>0</v>
      </c>
      <c r="AD89" s="114"/>
      <c r="AE89" s="90">
        <f t="shared" si="16"/>
        <v>0</v>
      </c>
      <c r="AF89" s="89"/>
      <c r="AG89" s="90">
        <f t="shared" si="17"/>
        <v>0</v>
      </c>
      <c r="AH89" s="89"/>
      <c r="AI89" s="90">
        <f t="shared" si="18"/>
        <v>0</v>
      </c>
      <c r="AJ89" s="89"/>
      <c r="AK89" s="90">
        <f t="shared" si="19"/>
        <v>0</v>
      </c>
      <c r="AL89" s="89"/>
      <c r="AM89" s="90">
        <f t="shared" si="20"/>
        <v>0</v>
      </c>
      <c r="AN89" s="89"/>
      <c r="AO89" s="90">
        <f t="shared" si="21"/>
        <v>0</v>
      </c>
      <c r="AP89" s="89"/>
      <c r="AQ89" s="90">
        <f t="shared" si="22"/>
        <v>0</v>
      </c>
      <c r="AR89" s="89"/>
      <c r="AS89" s="90">
        <f t="shared" si="23"/>
        <v>0</v>
      </c>
      <c r="AT89" s="5">
        <f t="shared" si="24"/>
        <v>0</v>
      </c>
      <c r="AU89" s="11">
        <f t="shared" si="1"/>
        <v>0</v>
      </c>
      <c r="AV89" s="12">
        <f t="shared" si="25"/>
        <v>2</v>
      </c>
      <c r="AW89" s="5">
        <f t="shared" si="26"/>
        <v>0</v>
      </c>
      <c r="AX89" s="274" t="str">
        <f t="shared" si="27"/>
        <v/>
      </c>
      <c r="AY89" s="275" t="str">
        <f t="shared" si="28"/>
        <v/>
      </c>
      <c r="AZ89" s="274"/>
      <c r="BA89" s="125">
        <f t="shared" si="29"/>
        <v>0</v>
      </c>
      <c r="BB89" s="73">
        <f t="shared" si="30"/>
        <v>0</v>
      </c>
      <c r="BC89" s="116">
        <f t="shared" si="2"/>
        <v>0</v>
      </c>
      <c r="BD89" s="73">
        <f t="shared" si="31"/>
        <v>0</v>
      </c>
      <c r="BE89" s="116">
        <f t="shared" si="3"/>
        <v>0</v>
      </c>
      <c r="BF89" s="73">
        <f t="shared" si="32"/>
        <v>0</v>
      </c>
      <c r="BG89" s="116">
        <f t="shared" si="33"/>
        <v>0</v>
      </c>
      <c r="BH89" s="73">
        <f t="shared" si="34"/>
        <v>0</v>
      </c>
      <c r="BI89" s="116">
        <f t="shared" si="35"/>
        <v>0</v>
      </c>
      <c r="BJ89" s="126">
        <f t="shared" si="36"/>
        <v>0</v>
      </c>
      <c r="BK89" s="67"/>
      <c r="BL89" s="67"/>
      <c r="BM89" s="67"/>
      <c r="BN89" s="67"/>
      <c r="BO89" s="17"/>
      <c r="CI89" s="54" t="str">
        <f>BI45</f>
        <v>5) Datos y probabilidades</v>
      </c>
    </row>
    <row r="90" spans="1:87" ht="12.75" customHeight="1" x14ac:dyDescent="0.2">
      <c r="A90" s="3"/>
      <c r="B90" s="5">
        <f t="shared" si="37"/>
        <v>42</v>
      </c>
      <c r="C90" s="303" t="s">
        <v>208</v>
      </c>
      <c r="D90" s="304" t="s">
        <v>208</v>
      </c>
      <c r="E90" s="18"/>
      <c r="F90" s="89"/>
      <c r="G90" s="90">
        <f t="shared" si="4"/>
        <v>0</v>
      </c>
      <c r="H90" s="89"/>
      <c r="I90" s="90">
        <f t="shared" si="5"/>
        <v>0</v>
      </c>
      <c r="J90" s="161"/>
      <c r="K90" s="90">
        <f t="shared" si="6"/>
        <v>0</v>
      </c>
      <c r="L90" s="89"/>
      <c r="M90" s="90">
        <f t="shared" si="7"/>
        <v>0</v>
      </c>
      <c r="N90" s="89"/>
      <c r="O90" s="90">
        <f t="shared" si="8"/>
        <v>0</v>
      </c>
      <c r="P90" s="89"/>
      <c r="Q90" s="90">
        <f t="shared" si="9"/>
        <v>0</v>
      </c>
      <c r="R90" s="89"/>
      <c r="S90" s="90">
        <f t="shared" si="10"/>
        <v>0</v>
      </c>
      <c r="T90" s="89"/>
      <c r="U90" s="90">
        <f t="shared" si="11"/>
        <v>0</v>
      </c>
      <c r="V90" s="89"/>
      <c r="W90" s="90">
        <f t="shared" si="12"/>
        <v>0</v>
      </c>
      <c r="X90" s="89"/>
      <c r="Y90" s="90">
        <f t="shared" si="13"/>
        <v>0</v>
      </c>
      <c r="Z90" s="89"/>
      <c r="AA90" s="90">
        <f t="shared" si="14"/>
        <v>0</v>
      </c>
      <c r="AB90" s="89"/>
      <c r="AC90" s="90">
        <f t="shared" si="15"/>
        <v>0</v>
      </c>
      <c r="AD90" s="114"/>
      <c r="AE90" s="90">
        <f t="shared" si="16"/>
        <v>0</v>
      </c>
      <c r="AF90" s="89"/>
      <c r="AG90" s="90">
        <f t="shared" si="17"/>
        <v>0</v>
      </c>
      <c r="AH90" s="89"/>
      <c r="AI90" s="90">
        <f t="shared" si="18"/>
        <v>0</v>
      </c>
      <c r="AJ90" s="89"/>
      <c r="AK90" s="90">
        <f t="shared" si="19"/>
        <v>0</v>
      </c>
      <c r="AL90" s="89"/>
      <c r="AM90" s="90">
        <f t="shared" si="20"/>
        <v>0</v>
      </c>
      <c r="AN90" s="89"/>
      <c r="AO90" s="90">
        <f t="shared" si="21"/>
        <v>0</v>
      </c>
      <c r="AP90" s="89"/>
      <c r="AQ90" s="90">
        <f t="shared" si="22"/>
        <v>0</v>
      </c>
      <c r="AR90" s="89"/>
      <c r="AS90" s="90">
        <f t="shared" si="23"/>
        <v>0</v>
      </c>
      <c r="AT90" s="5">
        <f t="shared" si="24"/>
        <v>0</v>
      </c>
      <c r="AU90" s="11">
        <f t="shared" si="1"/>
        <v>0</v>
      </c>
      <c r="AV90" s="12">
        <f t="shared" si="25"/>
        <v>2</v>
      </c>
      <c r="AW90" s="5">
        <f t="shared" si="26"/>
        <v>0</v>
      </c>
      <c r="AX90" s="274" t="str">
        <f t="shared" si="27"/>
        <v/>
      </c>
      <c r="AY90" s="275" t="str">
        <f t="shared" si="28"/>
        <v/>
      </c>
      <c r="AZ90" s="274"/>
      <c r="BA90" s="125">
        <f t="shared" si="29"/>
        <v>0</v>
      </c>
      <c r="BB90" s="73">
        <f t="shared" si="30"/>
        <v>0</v>
      </c>
      <c r="BC90" s="116">
        <f t="shared" si="2"/>
        <v>0</v>
      </c>
      <c r="BD90" s="73">
        <f t="shared" si="31"/>
        <v>0</v>
      </c>
      <c r="BE90" s="116">
        <f t="shared" si="3"/>
        <v>0</v>
      </c>
      <c r="BF90" s="73">
        <f t="shared" si="32"/>
        <v>0</v>
      </c>
      <c r="BG90" s="116">
        <f t="shared" si="33"/>
        <v>0</v>
      </c>
      <c r="BH90" s="73">
        <f t="shared" si="34"/>
        <v>0</v>
      </c>
      <c r="BI90" s="116">
        <f t="shared" si="35"/>
        <v>0</v>
      </c>
      <c r="BJ90" s="126">
        <f t="shared" si="36"/>
        <v>0</v>
      </c>
      <c r="BK90" s="67"/>
      <c r="BL90" s="67"/>
      <c r="BM90" s="67"/>
      <c r="BN90" s="67"/>
      <c r="BO90" s="17"/>
    </row>
    <row r="91" spans="1:87" ht="12.75" customHeight="1" x14ac:dyDescent="0.2">
      <c r="A91" s="3"/>
      <c r="B91" s="5">
        <f t="shared" si="37"/>
        <v>43</v>
      </c>
      <c r="C91" s="303" t="s">
        <v>209</v>
      </c>
      <c r="D91" s="304" t="s">
        <v>209</v>
      </c>
      <c r="E91" s="18"/>
      <c r="F91" s="89"/>
      <c r="G91" s="90">
        <f t="shared" si="4"/>
        <v>0</v>
      </c>
      <c r="H91" s="89"/>
      <c r="I91" s="90">
        <f t="shared" si="5"/>
        <v>0</v>
      </c>
      <c r="J91" s="161"/>
      <c r="K91" s="90">
        <f t="shared" si="6"/>
        <v>0</v>
      </c>
      <c r="L91" s="89"/>
      <c r="M91" s="90">
        <f t="shared" si="7"/>
        <v>0</v>
      </c>
      <c r="N91" s="89"/>
      <c r="O91" s="90">
        <f t="shared" si="8"/>
        <v>0</v>
      </c>
      <c r="P91" s="89"/>
      <c r="Q91" s="90">
        <f t="shared" si="9"/>
        <v>0</v>
      </c>
      <c r="R91" s="89"/>
      <c r="S91" s="90">
        <f t="shared" si="10"/>
        <v>0</v>
      </c>
      <c r="T91" s="89"/>
      <c r="U91" s="90">
        <f t="shared" si="11"/>
        <v>0</v>
      </c>
      <c r="V91" s="89"/>
      <c r="W91" s="90">
        <f t="shared" si="12"/>
        <v>0</v>
      </c>
      <c r="X91" s="89"/>
      <c r="Y91" s="90">
        <f t="shared" si="13"/>
        <v>0</v>
      </c>
      <c r="Z91" s="89"/>
      <c r="AA91" s="90">
        <f t="shared" si="14"/>
        <v>0</v>
      </c>
      <c r="AB91" s="89"/>
      <c r="AC91" s="90">
        <f t="shared" si="15"/>
        <v>0</v>
      </c>
      <c r="AD91" s="114"/>
      <c r="AE91" s="90">
        <f t="shared" si="16"/>
        <v>0</v>
      </c>
      <c r="AF91" s="89"/>
      <c r="AG91" s="90">
        <f t="shared" si="17"/>
        <v>0</v>
      </c>
      <c r="AH91" s="89"/>
      <c r="AI91" s="90">
        <f t="shared" si="18"/>
        <v>0</v>
      </c>
      <c r="AJ91" s="89"/>
      <c r="AK91" s="90">
        <f t="shared" si="19"/>
        <v>0</v>
      </c>
      <c r="AL91" s="89"/>
      <c r="AM91" s="90">
        <f t="shared" si="20"/>
        <v>0</v>
      </c>
      <c r="AN91" s="89"/>
      <c r="AO91" s="90">
        <f t="shared" si="21"/>
        <v>0</v>
      </c>
      <c r="AP91" s="89"/>
      <c r="AQ91" s="90">
        <f t="shared" si="22"/>
        <v>0</v>
      </c>
      <c r="AR91" s="89"/>
      <c r="AS91" s="90">
        <f t="shared" si="23"/>
        <v>0</v>
      </c>
      <c r="AT91" s="5">
        <f t="shared" si="24"/>
        <v>0</v>
      </c>
      <c r="AU91" s="11">
        <f t="shared" si="1"/>
        <v>0</v>
      </c>
      <c r="AV91" s="12">
        <f t="shared" si="25"/>
        <v>2</v>
      </c>
      <c r="AW91" s="5">
        <f t="shared" si="26"/>
        <v>0</v>
      </c>
      <c r="AX91" s="274" t="str">
        <f t="shared" si="27"/>
        <v/>
      </c>
      <c r="AY91" s="275" t="str">
        <f t="shared" si="28"/>
        <v/>
      </c>
      <c r="AZ91" s="274"/>
      <c r="BA91" s="125">
        <f t="shared" si="29"/>
        <v>0</v>
      </c>
      <c r="BB91" s="73">
        <f t="shared" si="30"/>
        <v>0</v>
      </c>
      <c r="BC91" s="116">
        <f t="shared" si="2"/>
        <v>0</v>
      </c>
      <c r="BD91" s="73">
        <f t="shared" si="31"/>
        <v>0</v>
      </c>
      <c r="BE91" s="116">
        <f t="shared" si="3"/>
        <v>0</v>
      </c>
      <c r="BF91" s="73">
        <f t="shared" si="32"/>
        <v>0</v>
      </c>
      <c r="BG91" s="116">
        <f t="shared" si="33"/>
        <v>0</v>
      </c>
      <c r="BH91" s="73">
        <f t="shared" si="34"/>
        <v>0</v>
      </c>
      <c r="BI91" s="116">
        <f t="shared" si="35"/>
        <v>0</v>
      </c>
      <c r="BJ91" s="126">
        <f t="shared" si="36"/>
        <v>0</v>
      </c>
      <c r="BK91" s="67"/>
      <c r="BL91" s="67"/>
      <c r="BM91" s="67"/>
      <c r="BN91" s="67"/>
      <c r="BO91" s="17"/>
    </row>
    <row r="92" spans="1:87" ht="12.75" customHeight="1" x14ac:dyDescent="0.2">
      <c r="A92" s="3"/>
      <c r="B92" s="5">
        <f t="shared" si="37"/>
        <v>44</v>
      </c>
      <c r="C92" s="303"/>
      <c r="D92" s="304"/>
      <c r="E92" s="18"/>
      <c r="F92" s="89"/>
      <c r="G92" s="90">
        <f t="shared" si="4"/>
        <v>0</v>
      </c>
      <c r="H92" s="89"/>
      <c r="I92" s="90">
        <f t="shared" si="5"/>
        <v>0</v>
      </c>
      <c r="J92" s="161"/>
      <c r="K92" s="90">
        <f t="shared" si="6"/>
        <v>0</v>
      </c>
      <c r="L92" s="89"/>
      <c r="M92" s="90">
        <f t="shared" si="7"/>
        <v>0</v>
      </c>
      <c r="N92" s="89"/>
      <c r="O92" s="90">
        <f t="shared" si="8"/>
        <v>0</v>
      </c>
      <c r="P92" s="89"/>
      <c r="Q92" s="90">
        <f t="shared" si="9"/>
        <v>0</v>
      </c>
      <c r="R92" s="89"/>
      <c r="S92" s="90">
        <f t="shared" si="10"/>
        <v>0</v>
      </c>
      <c r="T92" s="89"/>
      <c r="U92" s="90">
        <f t="shared" si="11"/>
        <v>0</v>
      </c>
      <c r="V92" s="89"/>
      <c r="W92" s="90">
        <f t="shared" si="12"/>
        <v>0</v>
      </c>
      <c r="X92" s="89"/>
      <c r="Y92" s="90">
        <f t="shared" si="13"/>
        <v>0</v>
      </c>
      <c r="Z92" s="89"/>
      <c r="AA92" s="90">
        <f t="shared" si="14"/>
        <v>0</v>
      </c>
      <c r="AB92" s="89"/>
      <c r="AC92" s="90">
        <f t="shared" si="15"/>
        <v>0</v>
      </c>
      <c r="AD92" s="114"/>
      <c r="AE92" s="90">
        <f t="shared" si="16"/>
        <v>0</v>
      </c>
      <c r="AF92" s="89"/>
      <c r="AG92" s="90">
        <f t="shared" si="17"/>
        <v>0</v>
      </c>
      <c r="AH92" s="89"/>
      <c r="AI92" s="90">
        <f t="shared" si="18"/>
        <v>0</v>
      </c>
      <c r="AJ92" s="89"/>
      <c r="AK92" s="90">
        <f t="shared" si="19"/>
        <v>0</v>
      </c>
      <c r="AL92" s="89"/>
      <c r="AM92" s="90">
        <f t="shared" si="20"/>
        <v>0</v>
      </c>
      <c r="AN92" s="89"/>
      <c r="AO92" s="90">
        <f t="shared" si="21"/>
        <v>0</v>
      </c>
      <c r="AP92" s="89"/>
      <c r="AQ92" s="90">
        <f t="shared" si="22"/>
        <v>0</v>
      </c>
      <c r="AR92" s="89"/>
      <c r="AS92" s="90">
        <f t="shared" si="23"/>
        <v>0</v>
      </c>
      <c r="AT92" s="5">
        <f t="shared" si="24"/>
        <v>0</v>
      </c>
      <c r="AU92" s="11">
        <f t="shared" si="1"/>
        <v>0</v>
      </c>
      <c r="AV92" s="12">
        <f t="shared" si="25"/>
        <v>2</v>
      </c>
      <c r="AW92" s="5">
        <f t="shared" si="26"/>
        <v>0</v>
      </c>
      <c r="AX92" s="274" t="str">
        <f t="shared" si="27"/>
        <v/>
      </c>
      <c r="AY92" s="275" t="str">
        <f t="shared" si="28"/>
        <v/>
      </c>
      <c r="AZ92" s="274"/>
      <c r="BA92" s="125">
        <f t="shared" si="29"/>
        <v>0</v>
      </c>
      <c r="BB92" s="73">
        <f t="shared" si="30"/>
        <v>0</v>
      </c>
      <c r="BC92" s="116">
        <f t="shared" si="2"/>
        <v>0</v>
      </c>
      <c r="BD92" s="73">
        <f t="shared" si="31"/>
        <v>0</v>
      </c>
      <c r="BE92" s="116">
        <f t="shared" si="3"/>
        <v>0</v>
      </c>
      <c r="BF92" s="73">
        <f t="shared" si="32"/>
        <v>0</v>
      </c>
      <c r="BG92" s="116">
        <f t="shared" si="33"/>
        <v>0</v>
      </c>
      <c r="BH92" s="73">
        <f t="shared" si="34"/>
        <v>0</v>
      </c>
      <c r="BI92" s="116">
        <f t="shared" si="35"/>
        <v>0</v>
      </c>
      <c r="BJ92" s="126">
        <f t="shared" si="36"/>
        <v>0</v>
      </c>
      <c r="BK92" s="67"/>
      <c r="BL92" s="67"/>
      <c r="BM92" s="67"/>
      <c r="BN92" s="67"/>
      <c r="BO92" s="17"/>
    </row>
    <row r="93" spans="1:87" ht="12.75" customHeight="1" x14ac:dyDescent="0.2">
      <c r="A93" s="3"/>
      <c r="B93" s="5">
        <f t="shared" si="37"/>
        <v>45</v>
      </c>
      <c r="C93" s="303"/>
      <c r="D93" s="304"/>
      <c r="E93" s="18"/>
      <c r="F93" s="89"/>
      <c r="G93" s="90">
        <f t="shared" si="4"/>
        <v>0</v>
      </c>
      <c r="H93" s="89"/>
      <c r="I93" s="90">
        <f t="shared" si="5"/>
        <v>0</v>
      </c>
      <c r="J93" s="161"/>
      <c r="K93" s="90">
        <f t="shared" si="6"/>
        <v>0</v>
      </c>
      <c r="L93" s="89"/>
      <c r="M93" s="90">
        <f t="shared" si="7"/>
        <v>0</v>
      </c>
      <c r="N93" s="89"/>
      <c r="O93" s="90">
        <f t="shared" si="8"/>
        <v>0</v>
      </c>
      <c r="P93" s="89"/>
      <c r="Q93" s="90">
        <f t="shared" si="9"/>
        <v>0</v>
      </c>
      <c r="R93" s="89"/>
      <c r="S93" s="90">
        <f t="shared" si="10"/>
        <v>0</v>
      </c>
      <c r="T93" s="89"/>
      <c r="U93" s="90">
        <f t="shared" si="11"/>
        <v>0</v>
      </c>
      <c r="V93" s="89"/>
      <c r="W93" s="90">
        <f t="shared" si="12"/>
        <v>0</v>
      </c>
      <c r="X93" s="89"/>
      <c r="Y93" s="90">
        <f t="shared" si="13"/>
        <v>0</v>
      </c>
      <c r="Z93" s="89"/>
      <c r="AA93" s="90">
        <f t="shared" si="14"/>
        <v>0</v>
      </c>
      <c r="AB93" s="89"/>
      <c r="AC93" s="90">
        <f t="shared" si="15"/>
        <v>0</v>
      </c>
      <c r="AD93" s="114"/>
      <c r="AE93" s="90">
        <f t="shared" si="16"/>
        <v>0</v>
      </c>
      <c r="AF93" s="89"/>
      <c r="AG93" s="90">
        <f t="shared" si="17"/>
        <v>0</v>
      </c>
      <c r="AH93" s="89"/>
      <c r="AI93" s="90">
        <f t="shared" si="18"/>
        <v>0</v>
      </c>
      <c r="AJ93" s="89"/>
      <c r="AK93" s="90">
        <f t="shared" si="19"/>
        <v>0</v>
      </c>
      <c r="AL93" s="89"/>
      <c r="AM93" s="90">
        <f t="shared" si="20"/>
        <v>0</v>
      </c>
      <c r="AN93" s="89"/>
      <c r="AO93" s="90">
        <f t="shared" si="21"/>
        <v>0</v>
      </c>
      <c r="AP93" s="89"/>
      <c r="AQ93" s="90">
        <f t="shared" si="22"/>
        <v>0</v>
      </c>
      <c r="AR93" s="89"/>
      <c r="AS93" s="90">
        <f t="shared" si="23"/>
        <v>0</v>
      </c>
      <c r="AT93" s="5">
        <f t="shared" si="24"/>
        <v>0</v>
      </c>
      <c r="AU93" s="11">
        <f t="shared" si="1"/>
        <v>0</v>
      </c>
      <c r="AV93" s="12">
        <f t="shared" si="25"/>
        <v>2</v>
      </c>
      <c r="AW93" s="5">
        <f t="shared" si="26"/>
        <v>0</v>
      </c>
      <c r="AX93" s="274" t="str">
        <f t="shared" si="27"/>
        <v/>
      </c>
      <c r="AY93" s="275" t="str">
        <f t="shared" si="28"/>
        <v/>
      </c>
      <c r="AZ93" s="274"/>
      <c r="BA93" s="125">
        <f t="shared" si="29"/>
        <v>0</v>
      </c>
      <c r="BB93" s="73">
        <f t="shared" si="30"/>
        <v>0</v>
      </c>
      <c r="BC93" s="116">
        <f t="shared" si="2"/>
        <v>0</v>
      </c>
      <c r="BD93" s="73">
        <f t="shared" si="31"/>
        <v>0</v>
      </c>
      <c r="BE93" s="116">
        <f t="shared" si="3"/>
        <v>0</v>
      </c>
      <c r="BF93" s="73">
        <f t="shared" si="32"/>
        <v>0</v>
      </c>
      <c r="BG93" s="116">
        <f t="shared" si="33"/>
        <v>0</v>
      </c>
      <c r="BH93" s="73">
        <f t="shared" si="34"/>
        <v>0</v>
      </c>
      <c r="BI93" s="116">
        <f t="shared" si="35"/>
        <v>0</v>
      </c>
      <c r="BJ93" s="126">
        <f t="shared" si="36"/>
        <v>0</v>
      </c>
      <c r="BK93" s="67"/>
      <c r="BL93" s="67"/>
      <c r="BM93" s="67"/>
      <c r="BN93" s="67"/>
      <c r="BO93" s="17"/>
    </row>
    <row r="94" spans="1:87" ht="12.75" customHeight="1" x14ac:dyDescent="0.2">
      <c r="A94" s="3"/>
      <c r="B94" s="5">
        <f t="shared" si="37"/>
        <v>46</v>
      </c>
      <c r="C94" s="303"/>
      <c r="D94" s="304"/>
      <c r="E94" s="18"/>
      <c r="F94" s="89"/>
      <c r="G94" s="90">
        <f t="shared" si="4"/>
        <v>0</v>
      </c>
      <c r="H94" s="89"/>
      <c r="I94" s="90">
        <f t="shared" si="5"/>
        <v>0</v>
      </c>
      <c r="J94" s="161"/>
      <c r="K94" s="90">
        <f t="shared" si="6"/>
        <v>0</v>
      </c>
      <c r="L94" s="89"/>
      <c r="M94" s="90">
        <f t="shared" si="7"/>
        <v>0</v>
      </c>
      <c r="N94" s="89"/>
      <c r="O94" s="90">
        <f t="shared" si="8"/>
        <v>0</v>
      </c>
      <c r="P94" s="89"/>
      <c r="Q94" s="90">
        <f t="shared" si="9"/>
        <v>0</v>
      </c>
      <c r="R94" s="89"/>
      <c r="S94" s="90">
        <f t="shared" si="10"/>
        <v>0</v>
      </c>
      <c r="T94" s="89"/>
      <c r="U94" s="90">
        <f t="shared" si="11"/>
        <v>0</v>
      </c>
      <c r="V94" s="89"/>
      <c r="W94" s="90">
        <f t="shared" si="12"/>
        <v>0</v>
      </c>
      <c r="X94" s="89"/>
      <c r="Y94" s="90">
        <f t="shared" si="13"/>
        <v>0</v>
      </c>
      <c r="Z94" s="89"/>
      <c r="AA94" s="90">
        <f t="shared" si="14"/>
        <v>0</v>
      </c>
      <c r="AB94" s="89"/>
      <c r="AC94" s="90">
        <f t="shared" si="15"/>
        <v>0</v>
      </c>
      <c r="AD94" s="114"/>
      <c r="AE94" s="90">
        <f t="shared" si="16"/>
        <v>0</v>
      </c>
      <c r="AF94" s="89"/>
      <c r="AG94" s="90">
        <f t="shared" si="17"/>
        <v>0</v>
      </c>
      <c r="AH94" s="89"/>
      <c r="AI94" s="90">
        <f t="shared" si="18"/>
        <v>0</v>
      </c>
      <c r="AJ94" s="89"/>
      <c r="AK94" s="90">
        <f t="shared" si="19"/>
        <v>0</v>
      </c>
      <c r="AL94" s="89"/>
      <c r="AM94" s="90">
        <f t="shared" si="20"/>
        <v>0</v>
      </c>
      <c r="AN94" s="89"/>
      <c r="AO94" s="90">
        <f t="shared" si="21"/>
        <v>0</v>
      </c>
      <c r="AP94" s="89"/>
      <c r="AQ94" s="90">
        <f t="shared" si="22"/>
        <v>0</v>
      </c>
      <c r="AR94" s="89"/>
      <c r="AS94" s="90">
        <f t="shared" si="23"/>
        <v>0</v>
      </c>
      <c r="AT94" s="5">
        <f t="shared" si="24"/>
        <v>0</v>
      </c>
      <c r="AU94" s="11">
        <f t="shared" si="1"/>
        <v>0</v>
      </c>
      <c r="AV94" s="12">
        <f t="shared" si="25"/>
        <v>2</v>
      </c>
      <c r="AW94" s="5">
        <f t="shared" si="26"/>
        <v>0</v>
      </c>
      <c r="AX94" s="274" t="str">
        <f t="shared" si="27"/>
        <v/>
      </c>
      <c r="AY94" s="275" t="str">
        <f t="shared" si="28"/>
        <v/>
      </c>
      <c r="AZ94" s="274"/>
      <c r="BA94" s="125">
        <f t="shared" si="29"/>
        <v>0</v>
      </c>
      <c r="BB94" s="73">
        <f t="shared" si="30"/>
        <v>0</v>
      </c>
      <c r="BC94" s="116">
        <f t="shared" si="2"/>
        <v>0</v>
      </c>
      <c r="BD94" s="73">
        <f t="shared" si="31"/>
        <v>0</v>
      </c>
      <c r="BE94" s="116">
        <f t="shared" si="3"/>
        <v>0</v>
      </c>
      <c r="BF94" s="73">
        <f t="shared" si="32"/>
        <v>0</v>
      </c>
      <c r="BG94" s="116">
        <f t="shared" si="33"/>
        <v>0</v>
      </c>
      <c r="BH94" s="73">
        <f t="shared" si="34"/>
        <v>0</v>
      </c>
      <c r="BI94" s="116">
        <f t="shared" si="35"/>
        <v>0</v>
      </c>
      <c r="BJ94" s="126">
        <f t="shared" si="36"/>
        <v>0</v>
      </c>
      <c r="BK94" s="67"/>
      <c r="BL94" s="67"/>
      <c r="BM94" s="67"/>
      <c r="BN94" s="67"/>
      <c r="BO94" s="17"/>
    </row>
    <row r="95" spans="1:87" ht="12.75" customHeight="1" thickBot="1" x14ac:dyDescent="0.25">
      <c r="A95" s="3"/>
      <c r="B95" s="5">
        <v>47</v>
      </c>
      <c r="C95" s="303"/>
      <c r="D95" s="304"/>
      <c r="E95" s="18"/>
      <c r="F95" s="89"/>
      <c r="G95" s="90">
        <f t="shared" si="4"/>
        <v>0</v>
      </c>
      <c r="H95" s="89"/>
      <c r="I95" s="90">
        <f t="shared" si="5"/>
        <v>0</v>
      </c>
      <c r="J95" s="161"/>
      <c r="K95" s="90">
        <f t="shared" si="6"/>
        <v>0</v>
      </c>
      <c r="L95" s="89"/>
      <c r="M95" s="90">
        <f t="shared" si="7"/>
        <v>0</v>
      </c>
      <c r="N95" s="89"/>
      <c r="O95" s="90">
        <f t="shared" si="8"/>
        <v>0</v>
      </c>
      <c r="P95" s="89"/>
      <c r="Q95" s="90">
        <f t="shared" si="9"/>
        <v>0</v>
      </c>
      <c r="R95" s="89"/>
      <c r="S95" s="90">
        <f t="shared" si="10"/>
        <v>0</v>
      </c>
      <c r="T95" s="89"/>
      <c r="U95" s="90">
        <f t="shared" si="11"/>
        <v>0</v>
      </c>
      <c r="V95" s="89"/>
      <c r="W95" s="90">
        <f t="shared" si="12"/>
        <v>0</v>
      </c>
      <c r="X95" s="89"/>
      <c r="Y95" s="90">
        <f t="shared" si="13"/>
        <v>0</v>
      </c>
      <c r="Z95" s="89"/>
      <c r="AA95" s="90">
        <f t="shared" si="14"/>
        <v>0</v>
      </c>
      <c r="AB95" s="89"/>
      <c r="AC95" s="90">
        <f t="shared" si="15"/>
        <v>0</v>
      </c>
      <c r="AD95" s="114"/>
      <c r="AE95" s="90">
        <f t="shared" si="16"/>
        <v>0</v>
      </c>
      <c r="AF95" s="89"/>
      <c r="AG95" s="90">
        <f t="shared" si="17"/>
        <v>0</v>
      </c>
      <c r="AH95" s="89"/>
      <c r="AI95" s="90">
        <f t="shared" si="18"/>
        <v>0</v>
      </c>
      <c r="AJ95" s="89"/>
      <c r="AK95" s="90">
        <f t="shared" si="19"/>
        <v>0</v>
      </c>
      <c r="AL95" s="89"/>
      <c r="AM95" s="90">
        <f t="shared" si="20"/>
        <v>0</v>
      </c>
      <c r="AN95" s="89"/>
      <c r="AO95" s="90">
        <f t="shared" si="21"/>
        <v>0</v>
      </c>
      <c r="AP95" s="89"/>
      <c r="AQ95" s="90">
        <f t="shared" si="22"/>
        <v>0</v>
      </c>
      <c r="AR95" s="89"/>
      <c r="AS95" s="90">
        <f t="shared" si="23"/>
        <v>0</v>
      </c>
      <c r="AT95" s="5">
        <f t="shared" si="24"/>
        <v>0</v>
      </c>
      <c r="AU95" s="11">
        <f t="shared" si="1"/>
        <v>0</v>
      </c>
      <c r="AV95" s="12">
        <f t="shared" si="25"/>
        <v>2</v>
      </c>
      <c r="AW95" s="5">
        <f t="shared" si="26"/>
        <v>0</v>
      </c>
      <c r="AX95" s="274" t="str">
        <f t="shared" si="27"/>
        <v/>
      </c>
      <c r="AY95" s="275" t="str">
        <f t="shared" si="28"/>
        <v/>
      </c>
      <c r="AZ95" s="274"/>
      <c r="BA95" s="127">
        <f t="shared" si="29"/>
        <v>0</v>
      </c>
      <c r="BB95" s="128">
        <f t="shared" si="30"/>
        <v>0</v>
      </c>
      <c r="BC95" s="129">
        <f t="shared" si="2"/>
        <v>0</v>
      </c>
      <c r="BD95" s="128">
        <f t="shared" si="31"/>
        <v>0</v>
      </c>
      <c r="BE95" s="129">
        <f t="shared" si="3"/>
        <v>0</v>
      </c>
      <c r="BF95" s="128">
        <f t="shared" si="32"/>
        <v>0</v>
      </c>
      <c r="BG95" s="129">
        <f t="shared" si="33"/>
        <v>0</v>
      </c>
      <c r="BH95" s="128">
        <f t="shared" si="34"/>
        <v>0</v>
      </c>
      <c r="BI95" s="129">
        <f t="shared" si="35"/>
        <v>0</v>
      </c>
      <c r="BJ95" s="130">
        <f t="shared" si="36"/>
        <v>0</v>
      </c>
      <c r="BK95" s="67"/>
      <c r="BL95" s="67"/>
      <c r="BM95" s="67"/>
      <c r="BN95" s="67"/>
      <c r="BO95" s="17"/>
    </row>
    <row r="96" spans="1:87" ht="12.75" customHeight="1" x14ac:dyDescent="0.2">
      <c r="B96" s="9"/>
      <c r="C96" s="299"/>
      <c r="D96" s="299"/>
      <c r="E96" s="22"/>
      <c r="F96" s="270">
        <v>1</v>
      </c>
      <c r="G96" s="271"/>
      <c r="H96" s="270">
        <v>2</v>
      </c>
      <c r="I96" s="270"/>
      <c r="J96" s="270">
        <v>3</v>
      </c>
      <c r="K96" s="270"/>
      <c r="L96" s="270">
        <v>4</v>
      </c>
      <c r="M96" s="270"/>
      <c r="N96" s="270">
        <v>5</v>
      </c>
      <c r="O96" s="270"/>
      <c r="P96" s="270">
        <v>6</v>
      </c>
      <c r="Q96" s="270"/>
      <c r="R96" s="270">
        <v>7</v>
      </c>
      <c r="S96" s="270"/>
      <c r="T96" s="270">
        <v>8</v>
      </c>
      <c r="U96" s="270"/>
      <c r="V96" s="270">
        <v>9</v>
      </c>
      <c r="W96" s="270"/>
      <c r="X96" s="270">
        <v>10</v>
      </c>
      <c r="Y96" s="270"/>
      <c r="Z96" s="270">
        <v>11</v>
      </c>
      <c r="AA96" s="270"/>
      <c r="AB96" s="270">
        <v>12</v>
      </c>
      <c r="AC96" s="270"/>
      <c r="AD96" s="270">
        <v>13</v>
      </c>
      <c r="AE96" s="270"/>
      <c r="AF96" s="270">
        <v>14</v>
      </c>
      <c r="AG96" s="270"/>
      <c r="AH96" s="270">
        <v>15</v>
      </c>
      <c r="AI96" s="270"/>
      <c r="AJ96" s="270">
        <v>16</v>
      </c>
      <c r="AK96" s="270"/>
      <c r="AL96" s="270">
        <v>17</v>
      </c>
      <c r="AM96" s="270"/>
      <c r="AN96" s="270">
        <v>18</v>
      </c>
      <c r="AO96" s="270"/>
      <c r="AP96" s="270">
        <v>19</v>
      </c>
      <c r="AQ96" s="270"/>
      <c r="AR96" s="270">
        <v>20</v>
      </c>
      <c r="AS96" s="100"/>
      <c r="AT96" s="9"/>
      <c r="AU96" s="10"/>
      <c r="AV96" s="10"/>
      <c r="AW96" s="9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</row>
    <row r="97" spans="2:67" ht="12.75" customHeight="1" x14ac:dyDescent="0.2">
      <c r="B97" s="3"/>
      <c r="C97" s="300" t="s">
        <v>3</v>
      </c>
      <c r="D97" s="301"/>
      <c r="E97" s="302"/>
      <c r="F97" s="120">
        <f>SUMIF($E$49:$E$95,"=P",G49:G95)</f>
        <v>0</v>
      </c>
      <c r="G97" s="120"/>
      <c r="H97" s="120">
        <f>SUMIF($E$49:$E$95,"=P",I49:I95)</f>
        <v>0</v>
      </c>
      <c r="I97" s="120"/>
      <c r="J97" s="119">
        <f>SUMIF($E$49:$E$95,"=P",K49:K95)</f>
        <v>0</v>
      </c>
      <c r="K97" s="119"/>
      <c r="L97" s="120">
        <f>SUMIF($E$49:$E$95,"=P",M49:M95)</f>
        <v>0</v>
      </c>
      <c r="M97" s="120"/>
      <c r="N97" s="121">
        <f>SUMIF($E$49:$E$95,"=P",O49:O95)</f>
        <v>0</v>
      </c>
      <c r="O97" s="121"/>
      <c r="P97" s="121">
        <f>SUMIF($E$49:$E$95,"=P",Q49:Q95)</f>
        <v>0</v>
      </c>
      <c r="Q97" s="121"/>
      <c r="R97" s="121">
        <f>SUMIF($E$49:$E$95,"=P",S49:S95)</f>
        <v>0</v>
      </c>
      <c r="S97" s="121"/>
      <c r="T97" s="120">
        <f>SUMIF($E$49:$E$95,"=P",U49:U95)</f>
        <v>0</v>
      </c>
      <c r="U97" s="120"/>
      <c r="V97" s="120">
        <f>SUMIF($E$49:$E$95,"=P",W49:W95)</f>
        <v>0</v>
      </c>
      <c r="W97" s="120"/>
      <c r="X97" s="119">
        <f>SUMIF($E$49:$E$95,"=P",Y49:Y95)</f>
        <v>0</v>
      </c>
      <c r="Y97" s="119"/>
      <c r="Z97" s="121">
        <f>SUMIF($E$49:$E$95,"=P",AA49:AA95)</f>
        <v>0</v>
      </c>
      <c r="AA97" s="121"/>
      <c r="AB97" s="120">
        <f>SUMIF($E$49:$E$95,"=P",AC49:AC95)</f>
        <v>0</v>
      </c>
      <c r="AC97" s="120"/>
      <c r="AD97" s="119">
        <f>SUMIF($E$49:$E$95,"=P",AE49:AE95)</f>
        <v>0</v>
      </c>
      <c r="AE97" s="119"/>
      <c r="AF97" s="119">
        <f>SUMIF($E$49:$E$95,"=P",AG49:AG95)</f>
        <v>0</v>
      </c>
      <c r="AG97" s="119"/>
      <c r="AH97" s="120">
        <f>SUMIF($E$49:$E$95,"=P",AI49:AI95)</f>
        <v>0</v>
      </c>
      <c r="AI97" s="120"/>
      <c r="AJ97" s="120">
        <f>SUMIF($E$49:$E$95,"=P",AK49:AK95)</f>
        <v>0</v>
      </c>
      <c r="AK97" s="120"/>
      <c r="AL97" s="120">
        <f>SUMIF($E$49:$E$95,"=P",AM49:AM95)</f>
        <v>0</v>
      </c>
      <c r="AM97" s="120"/>
      <c r="AN97" s="120">
        <f>SUMIF($E$49:$E$95,"=P",AO49:AO95)</f>
        <v>0</v>
      </c>
      <c r="AO97" s="120"/>
      <c r="AP97" s="120">
        <f>SUMIF($E$49:$E$95,"=P",AQ49:AQ95)</f>
        <v>0</v>
      </c>
      <c r="AQ97" s="120"/>
      <c r="AR97" s="121">
        <f>SUMIF($E$49:$E$95,"=P",AS49:AS95)</f>
        <v>0</v>
      </c>
      <c r="AS97" s="85"/>
      <c r="AT97" s="6"/>
      <c r="AU97" s="13" t="s">
        <v>29</v>
      </c>
      <c r="AV97" s="13" t="s">
        <v>28</v>
      </c>
      <c r="AW97" s="8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</row>
    <row r="98" spans="2:67" ht="12.75" customHeight="1" x14ac:dyDescent="0.2">
      <c r="B98" s="3"/>
      <c r="C98" s="309" t="s">
        <v>33</v>
      </c>
      <c r="D98" s="309"/>
      <c r="E98" s="309"/>
      <c r="F98" s="11" t="e">
        <f>(F97*100)/(C18*F11)</f>
        <v>#DIV/0!</v>
      </c>
      <c r="G98" s="52"/>
      <c r="H98" s="11" t="e">
        <f>(H97*100)/(C19*F11)</f>
        <v>#DIV/0!</v>
      </c>
      <c r="I98" s="11"/>
      <c r="J98" s="11" t="e">
        <f>(J97*100)/(C20*F11)</f>
        <v>#DIV/0!</v>
      </c>
      <c r="K98" s="11"/>
      <c r="L98" s="11" t="e">
        <f>(L97*100)/(C21*F11)</f>
        <v>#DIV/0!</v>
      </c>
      <c r="M98" s="11"/>
      <c r="N98" s="11" t="e">
        <f>(N97*100)/(C22*F11)</f>
        <v>#DIV/0!</v>
      </c>
      <c r="O98" s="11"/>
      <c r="P98" s="11" t="e">
        <f>(P97*100)/(C23*F11)</f>
        <v>#DIV/0!</v>
      </c>
      <c r="Q98" s="11"/>
      <c r="R98" s="11" t="e">
        <f>(R97*100)/(C24*F11)</f>
        <v>#DIV/0!</v>
      </c>
      <c r="S98" s="11"/>
      <c r="T98" s="11" t="e">
        <f>(T97*100)/(C25*F11)</f>
        <v>#DIV/0!</v>
      </c>
      <c r="U98" s="11"/>
      <c r="V98" s="11" t="e">
        <f>(V97*100)/(C26*F11)</f>
        <v>#DIV/0!</v>
      </c>
      <c r="W98" s="11"/>
      <c r="X98" s="11" t="e">
        <f>(X97*100)/(C27*F11)</f>
        <v>#DIV/0!</v>
      </c>
      <c r="Y98" s="11"/>
      <c r="Z98" s="11" t="e">
        <f>(Z97*100)/(C28*F11)</f>
        <v>#DIV/0!</v>
      </c>
      <c r="AA98" s="11"/>
      <c r="AB98" s="11" t="e">
        <f>(AB97*100)/(C29*F11)</f>
        <v>#DIV/0!</v>
      </c>
      <c r="AC98" s="11"/>
      <c r="AD98" s="11" t="e">
        <f>(AD97*100)/(C30*F11)</f>
        <v>#DIV/0!</v>
      </c>
      <c r="AE98" s="11"/>
      <c r="AF98" s="11" t="e">
        <f>(AF97*100)/(C31*F11)</f>
        <v>#DIV/0!</v>
      </c>
      <c r="AG98" s="11"/>
      <c r="AH98" s="11" t="e">
        <f>(AH97*100)/(C32*F11)</f>
        <v>#DIV/0!</v>
      </c>
      <c r="AI98" s="12"/>
      <c r="AJ98" s="11" t="e">
        <f>(AJ97*100)/(C33*F11)</f>
        <v>#DIV/0!</v>
      </c>
      <c r="AK98" s="12"/>
      <c r="AL98" s="11" t="e">
        <f>(AL97*100)/(C34*F11)</f>
        <v>#DIV/0!</v>
      </c>
      <c r="AM98" s="12"/>
      <c r="AN98" s="11" t="e">
        <f>(AN97*100)/(C35*F11)</f>
        <v>#DIV/0!</v>
      </c>
      <c r="AO98" s="12"/>
      <c r="AP98" s="11" t="e">
        <f>(AP97*100)/(C36*F11)</f>
        <v>#DIV/0!</v>
      </c>
      <c r="AQ98" s="12"/>
      <c r="AR98" s="11" t="e">
        <f>(AR97*100)/(C37*F11)</f>
        <v>#DIV/0!</v>
      </c>
      <c r="AS98" s="12"/>
      <c r="AT98" s="6"/>
      <c r="AU98" s="14" t="e">
        <f>SUM(AU49:AU95)/COUNTIF(AU49:AU95,"&gt;0")</f>
        <v>#DIV/0!</v>
      </c>
      <c r="AV98" s="15" t="e">
        <f>SUMIF($E$49:$E$95,"=P",$AV$49:$AV$95)/COUNTIF($E$49:$E$95,"=P")</f>
        <v>#DIV/0!</v>
      </c>
      <c r="AW98" s="8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</row>
    <row r="99" spans="2:67" s="42" customFormat="1" ht="12.75" customHeight="1" x14ac:dyDescent="0.2">
      <c r="C99" s="305"/>
      <c r="D99" s="306"/>
      <c r="E99" s="306"/>
      <c r="F99" s="43"/>
      <c r="G99" s="17"/>
      <c r="H99" s="17"/>
      <c r="I99" s="17"/>
      <c r="J99" s="17"/>
      <c r="K99" s="17"/>
      <c r="L99" s="17"/>
      <c r="M99" s="41"/>
      <c r="N99" s="307"/>
      <c r="O99" s="308"/>
      <c r="P99" s="308"/>
      <c r="Q99" s="308"/>
      <c r="R99" s="308"/>
      <c r="S99" s="41"/>
      <c r="T99" s="44"/>
      <c r="U99" s="41"/>
      <c r="V99" s="307"/>
      <c r="W99" s="308"/>
      <c r="X99" s="308"/>
      <c r="Y99" s="308"/>
      <c r="Z99" s="308"/>
      <c r="AA99" s="41"/>
      <c r="AB99" s="44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U99" s="17"/>
      <c r="AV99" s="17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</row>
    <row r="100" spans="2:67" ht="12.75" customHeight="1" x14ac:dyDescent="0.25">
      <c r="C100" s="391" t="s">
        <v>38</v>
      </c>
      <c r="D100" s="392"/>
      <c r="E100" s="393"/>
      <c r="F100" s="55" t="e">
        <f>AVERAGE(F98)</f>
        <v>#DIV/0!</v>
      </c>
      <c r="G100" s="55" t="e">
        <f t="shared" ref="G100:AR100" si="38">AVERAGE(G98)</f>
        <v>#DIV/0!</v>
      </c>
      <c r="H100" s="55" t="e">
        <f t="shared" si="38"/>
        <v>#DIV/0!</v>
      </c>
      <c r="I100" s="55" t="e">
        <f t="shared" si="38"/>
        <v>#DIV/0!</v>
      </c>
      <c r="J100" s="55" t="e">
        <f t="shared" si="38"/>
        <v>#DIV/0!</v>
      </c>
      <c r="K100" s="55" t="e">
        <f t="shared" si="38"/>
        <v>#DIV/0!</v>
      </c>
      <c r="L100" s="55" t="e">
        <f t="shared" si="38"/>
        <v>#DIV/0!</v>
      </c>
      <c r="M100" s="55" t="e">
        <f t="shared" si="38"/>
        <v>#DIV/0!</v>
      </c>
      <c r="N100" s="55" t="e">
        <f t="shared" si="38"/>
        <v>#DIV/0!</v>
      </c>
      <c r="O100" s="55" t="e">
        <f t="shared" si="38"/>
        <v>#DIV/0!</v>
      </c>
      <c r="P100" s="55" t="e">
        <f t="shared" si="38"/>
        <v>#DIV/0!</v>
      </c>
      <c r="Q100" s="55" t="e">
        <f t="shared" si="38"/>
        <v>#DIV/0!</v>
      </c>
      <c r="R100" s="55" t="e">
        <f t="shared" si="38"/>
        <v>#DIV/0!</v>
      </c>
      <c r="S100" s="55" t="e">
        <f t="shared" si="38"/>
        <v>#DIV/0!</v>
      </c>
      <c r="T100" s="55" t="e">
        <f t="shared" si="38"/>
        <v>#DIV/0!</v>
      </c>
      <c r="U100" s="55" t="e">
        <f t="shared" si="38"/>
        <v>#DIV/0!</v>
      </c>
      <c r="V100" s="55" t="e">
        <f t="shared" si="38"/>
        <v>#DIV/0!</v>
      </c>
      <c r="W100" s="55" t="e">
        <f t="shared" si="38"/>
        <v>#DIV/0!</v>
      </c>
      <c r="X100" s="55" t="e">
        <f t="shared" si="38"/>
        <v>#DIV/0!</v>
      </c>
      <c r="Y100" s="55" t="e">
        <f t="shared" si="38"/>
        <v>#DIV/0!</v>
      </c>
      <c r="Z100" s="55" t="e">
        <f t="shared" si="38"/>
        <v>#DIV/0!</v>
      </c>
      <c r="AA100" s="55" t="e">
        <f t="shared" si="38"/>
        <v>#DIV/0!</v>
      </c>
      <c r="AB100" s="55" t="e">
        <f t="shared" si="38"/>
        <v>#DIV/0!</v>
      </c>
      <c r="AC100" s="55" t="e">
        <f t="shared" si="38"/>
        <v>#DIV/0!</v>
      </c>
      <c r="AD100" s="55" t="e">
        <f t="shared" si="38"/>
        <v>#DIV/0!</v>
      </c>
      <c r="AE100" s="55" t="e">
        <f t="shared" si="38"/>
        <v>#DIV/0!</v>
      </c>
      <c r="AF100" s="55" t="e">
        <f t="shared" si="38"/>
        <v>#DIV/0!</v>
      </c>
      <c r="AG100" s="55" t="e">
        <f t="shared" si="38"/>
        <v>#DIV/0!</v>
      </c>
      <c r="AH100" s="55" t="e">
        <f t="shared" si="38"/>
        <v>#DIV/0!</v>
      </c>
      <c r="AI100" s="55" t="e">
        <f t="shared" si="38"/>
        <v>#DIV/0!</v>
      </c>
      <c r="AJ100" s="55" t="e">
        <f t="shared" si="38"/>
        <v>#DIV/0!</v>
      </c>
      <c r="AK100" s="55" t="e">
        <f t="shared" si="38"/>
        <v>#DIV/0!</v>
      </c>
      <c r="AL100" s="55" t="e">
        <f t="shared" si="38"/>
        <v>#DIV/0!</v>
      </c>
      <c r="AM100" s="55" t="e">
        <f t="shared" si="38"/>
        <v>#DIV/0!</v>
      </c>
      <c r="AN100" s="55" t="e">
        <f t="shared" si="38"/>
        <v>#DIV/0!</v>
      </c>
      <c r="AO100" s="55" t="e">
        <f t="shared" si="38"/>
        <v>#DIV/0!</v>
      </c>
      <c r="AP100" s="55" t="e">
        <f t="shared" si="38"/>
        <v>#DIV/0!</v>
      </c>
      <c r="AQ100" s="55" t="e">
        <f t="shared" si="38"/>
        <v>#DIV/0!</v>
      </c>
      <c r="AR100" s="55" t="e">
        <f t="shared" si="38"/>
        <v>#DIV/0!</v>
      </c>
      <c r="AS100" s="55" t="e">
        <f>AVERAGE(AO98,AU98,BE98,BK98,BM98)</f>
        <v>#DIV/0!</v>
      </c>
      <c r="AW100" s="95"/>
      <c r="AX100" s="95"/>
      <c r="AY100" s="95"/>
      <c r="AZ100" s="95"/>
      <c r="BA100" s="403"/>
      <c r="BB100" s="404"/>
      <c r="BC100" s="404"/>
      <c r="BD100" s="404"/>
      <c r="BE100" s="404"/>
      <c r="BF100" s="404"/>
      <c r="BG100" s="404"/>
      <c r="BH100" s="404"/>
      <c r="BI100" s="404"/>
      <c r="BJ100" s="405"/>
    </row>
    <row r="101" spans="2:67" ht="12.75" customHeight="1" x14ac:dyDescent="0.25">
      <c r="C101" s="57"/>
      <c r="D101" s="57"/>
      <c r="E101" s="58"/>
      <c r="F101" s="407"/>
      <c r="G101" s="407"/>
      <c r="H101" s="407"/>
      <c r="I101" s="59"/>
      <c r="J101" s="58"/>
      <c r="K101" s="58"/>
      <c r="L101" s="58"/>
      <c r="M101" s="58"/>
      <c r="N101" s="58"/>
      <c r="O101" s="58"/>
      <c r="P101" s="61"/>
      <c r="Q101" s="61"/>
      <c r="R101" s="61"/>
      <c r="S101" s="61"/>
      <c r="T101" s="61"/>
      <c r="U101" s="61"/>
      <c r="V101" s="61"/>
      <c r="W101" s="54"/>
      <c r="X101" s="54"/>
      <c r="AW101" s="95"/>
      <c r="AX101" s="95"/>
      <c r="AY101" s="95"/>
      <c r="AZ101" s="95"/>
      <c r="BA101" s="406"/>
      <c r="BB101" s="406"/>
      <c r="BC101" s="406"/>
      <c r="BD101" s="406"/>
      <c r="BE101" s="406"/>
      <c r="BF101" s="406"/>
      <c r="BG101" s="406"/>
      <c r="BH101" s="406"/>
      <c r="BI101" s="406"/>
      <c r="BJ101" s="406"/>
    </row>
    <row r="102" spans="2:67" ht="12.75" customHeight="1" x14ac:dyDescent="0.25">
      <c r="C102" s="391" t="s">
        <v>43</v>
      </c>
      <c r="D102" s="392"/>
      <c r="E102" s="393"/>
      <c r="F102" s="55" t="e">
        <f>AVERAGE(F98,H98,J98,L98,N98,P98,R98,T98,V98,X98)</f>
        <v>#DIV/0!</v>
      </c>
      <c r="G102" s="56"/>
      <c r="H102" s="55" t="e">
        <f>AVERAGE(Z98,AB98,AD98)</f>
        <v>#DIV/0!</v>
      </c>
      <c r="I102" s="55"/>
      <c r="J102" s="55" t="e">
        <f>AVERAGE(AF98,AH98,AJ98)</f>
        <v>#DIV/0!</v>
      </c>
      <c r="K102" s="55"/>
      <c r="L102" s="55" t="e">
        <f>AVERAGE(AL98,AN98)</f>
        <v>#DIV/0!</v>
      </c>
      <c r="M102" s="55" t="e">
        <f>AVERAGE(K98,Q98,Y98,AE98,AG98)</f>
        <v>#DIV/0!</v>
      </c>
      <c r="N102" s="55" t="e">
        <f>AVERAGE(AN98)</f>
        <v>#DIV/0!</v>
      </c>
      <c r="O102" s="61"/>
      <c r="P102" s="60"/>
      <c r="Q102" s="58"/>
      <c r="R102" s="58"/>
      <c r="S102" s="58"/>
      <c r="T102" s="58"/>
      <c r="U102" s="58"/>
      <c r="V102" s="58"/>
      <c r="W102" s="54"/>
      <c r="X102" s="54"/>
      <c r="AW102" s="95"/>
      <c r="AX102" s="95"/>
      <c r="AY102" s="95"/>
      <c r="AZ102" s="95"/>
      <c r="BA102" s="406"/>
      <c r="BB102" s="406"/>
      <c r="BC102" s="406"/>
      <c r="BD102" s="406"/>
      <c r="BE102" s="406"/>
      <c r="BF102" s="406"/>
      <c r="BG102" s="406"/>
      <c r="BH102" s="406"/>
      <c r="BI102" s="406"/>
      <c r="BJ102" s="406"/>
    </row>
    <row r="103" spans="2:67" ht="12.75" customHeight="1" x14ac:dyDescent="0.25">
      <c r="AW103" s="95"/>
      <c r="AX103" s="95"/>
      <c r="AY103" s="95"/>
      <c r="AZ103" s="95"/>
      <c r="BA103" s="406"/>
      <c r="BB103" s="406"/>
      <c r="BC103" s="406"/>
      <c r="BD103" s="406"/>
      <c r="BE103" s="406"/>
      <c r="BF103" s="406"/>
      <c r="BG103" s="406"/>
      <c r="BH103" s="406"/>
      <c r="BI103" s="406"/>
      <c r="BJ103" s="406"/>
    </row>
    <row r="104" spans="2:67" ht="12.75" customHeight="1" x14ac:dyDescent="0.2">
      <c r="AW104" s="96"/>
      <c r="AX104" s="96"/>
      <c r="AY104" s="96"/>
      <c r="AZ104" s="96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</row>
    <row r="105" spans="2:67" ht="12.75" customHeight="1" x14ac:dyDescent="0.25">
      <c r="AW105" s="386"/>
      <c r="AX105" s="386"/>
      <c r="AY105" s="386"/>
      <c r="AZ105" s="386"/>
      <c r="BA105" s="98"/>
      <c r="BB105" s="99"/>
      <c r="BC105" s="98"/>
      <c r="BD105" s="99"/>
      <c r="BE105" s="98"/>
      <c r="BF105" s="99"/>
      <c r="BG105" s="98"/>
      <c r="BH105" s="99"/>
      <c r="BI105" s="98"/>
      <c r="BJ105" s="99"/>
    </row>
    <row r="106" spans="2:67" ht="12.75" customHeight="1" x14ac:dyDescent="0.25">
      <c r="AW106" s="386"/>
      <c r="AX106" s="386"/>
      <c r="AY106" s="386"/>
      <c r="AZ106" s="386"/>
      <c r="BA106" s="98"/>
      <c r="BB106" s="99"/>
      <c r="BC106" s="98"/>
      <c r="BD106" s="99"/>
      <c r="BE106" s="98"/>
      <c r="BF106" s="99"/>
      <c r="BG106" s="98"/>
      <c r="BH106" s="99"/>
      <c r="BI106" s="98"/>
      <c r="BJ106" s="99"/>
    </row>
    <row r="107" spans="2:67" ht="12.75" customHeight="1" x14ac:dyDescent="0.25">
      <c r="AW107" s="386"/>
      <c r="AX107" s="386"/>
      <c r="AY107" s="386"/>
      <c r="AZ107" s="386"/>
      <c r="BA107" s="98"/>
      <c r="BB107" s="99"/>
      <c r="BC107" s="98"/>
      <c r="BD107" s="99"/>
      <c r="BE107" s="98"/>
      <c r="BF107" s="99"/>
      <c r="BG107" s="98"/>
      <c r="BH107" s="99"/>
      <c r="BI107" s="98"/>
      <c r="BJ107" s="99"/>
    </row>
    <row r="108" spans="2:67" ht="12.75" customHeight="1" x14ac:dyDescent="0.25">
      <c r="AW108" s="386"/>
      <c r="AX108" s="386"/>
      <c r="AY108" s="386"/>
      <c r="AZ108" s="386"/>
      <c r="BA108" s="98"/>
      <c r="BB108" s="99"/>
      <c r="BC108" s="98"/>
      <c r="BD108" s="99"/>
      <c r="BE108" s="98"/>
      <c r="BF108" s="99"/>
      <c r="BG108" s="98"/>
      <c r="BH108" s="99"/>
      <c r="BI108" s="98"/>
      <c r="BJ108" s="99"/>
    </row>
  </sheetData>
  <sheetProtection password="CC2D" sheet="1" objects="1" scenarios="1" selectLockedCells="1"/>
  <dataConsolidate/>
  <mergeCells count="139">
    <mergeCell ref="BA44:BJ44"/>
    <mergeCell ref="BE45:BF47"/>
    <mergeCell ref="BG45:BH47"/>
    <mergeCell ref="BI45:BJ47"/>
    <mergeCell ref="BA32:BJ33"/>
    <mergeCell ref="BA34:BB36"/>
    <mergeCell ref="BC34:BD36"/>
    <mergeCell ref="BE34:BF36"/>
    <mergeCell ref="BG34:BH36"/>
    <mergeCell ref="BI34:BJ36"/>
    <mergeCell ref="AW108:AZ108"/>
    <mergeCell ref="BA100:BJ100"/>
    <mergeCell ref="BA101:BB103"/>
    <mergeCell ref="BC101:BD103"/>
    <mergeCell ref="BE101:BF103"/>
    <mergeCell ref="BG101:BH103"/>
    <mergeCell ref="AW105:AZ105"/>
    <mergeCell ref="BI101:BJ103"/>
    <mergeCell ref="C65:D65"/>
    <mergeCell ref="C80:D80"/>
    <mergeCell ref="C85:D85"/>
    <mergeCell ref="C82:D82"/>
    <mergeCell ref="C83:D83"/>
    <mergeCell ref="C86:D86"/>
    <mergeCell ref="C89:D89"/>
    <mergeCell ref="F101:H101"/>
    <mergeCell ref="V99:Z99"/>
    <mergeCell ref="C59:D59"/>
    <mergeCell ref="C54:D54"/>
    <mergeCell ref="AW106:AZ106"/>
    <mergeCell ref="AW107:AZ107"/>
    <mergeCell ref="AH17:AU17"/>
    <mergeCell ref="C90:D90"/>
    <mergeCell ref="CF68:CH68"/>
    <mergeCell ref="D23:N23"/>
    <mergeCell ref="D24:N24"/>
    <mergeCell ref="D26:N26"/>
    <mergeCell ref="D32:N32"/>
    <mergeCell ref="D30:N30"/>
    <mergeCell ref="D34:N34"/>
    <mergeCell ref="D35:N35"/>
    <mergeCell ref="C102:E102"/>
    <mergeCell ref="C70:D70"/>
    <mergeCell ref="C68:D68"/>
    <mergeCell ref="C64:D64"/>
    <mergeCell ref="C100:E100"/>
    <mergeCell ref="C56:D56"/>
    <mergeCell ref="C57:D57"/>
    <mergeCell ref="C73:D73"/>
    <mergeCell ref="C62:D62"/>
    <mergeCell ref="P31:AF33"/>
    <mergeCell ref="C12:E12"/>
    <mergeCell ref="F12:H12"/>
    <mergeCell ref="D36:N36"/>
    <mergeCell ref="D37:N37"/>
    <mergeCell ref="D22:N22"/>
    <mergeCell ref="D25:N25"/>
    <mergeCell ref="D27:N27"/>
    <mergeCell ref="C55:D55"/>
    <mergeCell ref="C51:D51"/>
    <mergeCell ref="D19:N19"/>
    <mergeCell ref="D28:N28"/>
    <mergeCell ref="D29:N29"/>
    <mergeCell ref="D31:N31"/>
    <mergeCell ref="C53:D53"/>
    <mergeCell ref="B16:AF16"/>
    <mergeCell ref="P18:AF27"/>
    <mergeCell ref="P28:AF30"/>
    <mergeCell ref="P34:AF35"/>
    <mergeCell ref="P17:AF17"/>
    <mergeCell ref="C2:N2"/>
    <mergeCell ref="D7:H7"/>
    <mergeCell ref="N7:P7"/>
    <mergeCell ref="D8:H8"/>
    <mergeCell ref="C81:D81"/>
    <mergeCell ref="C84:D84"/>
    <mergeCell ref="C52:D52"/>
    <mergeCell ref="D20:N20"/>
    <mergeCell ref="D21:N21"/>
    <mergeCell ref="P36:AF37"/>
    <mergeCell ref="C69:D69"/>
    <mergeCell ref="C66:D66"/>
    <mergeCell ref="C67:D67"/>
    <mergeCell ref="D17:N17"/>
    <mergeCell ref="D9:H9"/>
    <mergeCell ref="C10:E10"/>
    <mergeCell ref="F10:H10"/>
    <mergeCell ref="C11:E11"/>
    <mergeCell ref="F11:H11"/>
    <mergeCell ref="F45:AS45"/>
    <mergeCell ref="D42:E42"/>
    <mergeCell ref="C50:D50"/>
    <mergeCell ref="D33:N33"/>
    <mergeCell ref="D18:N18"/>
    <mergeCell ref="C3:N3"/>
    <mergeCell ref="C5:N5"/>
    <mergeCell ref="C96:D96"/>
    <mergeCell ref="C97:E97"/>
    <mergeCell ref="C95:D95"/>
    <mergeCell ref="C87:D87"/>
    <mergeCell ref="C88:D88"/>
    <mergeCell ref="C99:E99"/>
    <mergeCell ref="N99:R99"/>
    <mergeCell ref="C91:D91"/>
    <mergeCell ref="C98:E98"/>
    <mergeCell ref="C92:D92"/>
    <mergeCell ref="C93:D93"/>
    <mergeCell ref="C94:D94"/>
    <mergeCell ref="C75:D75"/>
    <mergeCell ref="C72:D72"/>
    <mergeCell ref="D41:E41"/>
    <mergeCell ref="F38:AV38"/>
    <mergeCell ref="C58:D58"/>
    <mergeCell ref="C48:D48"/>
    <mergeCell ref="C49:D49"/>
    <mergeCell ref="C61:D61"/>
    <mergeCell ref="C60:D60"/>
    <mergeCell ref="C79:D79"/>
    <mergeCell ref="AT45:AT48"/>
    <mergeCell ref="BL76:BL79"/>
    <mergeCell ref="BM76:BM79"/>
    <mergeCell ref="BN76:BN79"/>
    <mergeCell ref="AW45:AW48"/>
    <mergeCell ref="AV45:AV48"/>
    <mergeCell ref="BC45:BD47"/>
    <mergeCell ref="AU45:AU48"/>
    <mergeCell ref="CF69:CH69"/>
    <mergeCell ref="BA45:BB47"/>
    <mergeCell ref="C63:D63"/>
    <mergeCell ref="C77:D77"/>
    <mergeCell ref="C78:D78"/>
    <mergeCell ref="C71:D71"/>
    <mergeCell ref="CF66:CH66"/>
    <mergeCell ref="CF67:CH67"/>
    <mergeCell ref="C76:D76"/>
    <mergeCell ref="C74:D74"/>
    <mergeCell ref="CF63:CH63"/>
    <mergeCell ref="CF64:CH64"/>
    <mergeCell ref="CF65:CH65"/>
  </mergeCells>
  <phoneticPr fontId="4" type="noConversion"/>
  <conditionalFormatting sqref="AV98">
    <cfRule type="cellIs" dxfId="142" priority="64" stopIfTrue="1" operator="greaterThanOrEqual">
      <formula>3.95</formula>
    </cfRule>
    <cfRule type="cellIs" dxfId="141" priority="65" stopIfTrue="1" operator="between">
      <formula>2.05</formula>
      <formula>3.94</formula>
    </cfRule>
    <cfRule type="cellIs" dxfId="140" priority="66" stopIfTrue="1" operator="lessThanOrEqual">
      <formula>2</formula>
    </cfRule>
  </conditionalFormatting>
  <conditionalFormatting sqref="AV49:AV95">
    <cfRule type="cellIs" dxfId="139" priority="61" stopIfTrue="1" operator="greaterThanOrEqual">
      <formula>3.95</formula>
    </cfRule>
    <cfRule type="cellIs" dxfId="138" priority="62" stopIfTrue="1" operator="between">
      <formula>2.05</formula>
      <formula>3.94</formula>
    </cfRule>
    <cfRule type="cellIs" dxfId="137" priority="63" stopIfTrue="1" operator="lessThanOrEqual">
      <formula>2</formula>
    </cfRule>
  </conditionalFormatting>
  <conditionalFormatting sqref="H49:H95">
    <cfRule type="cellIs" dxfId="136" priority="75" stopIfTrue="1" operator="equal">
      <formula>$H$46</formula>
    </cfRule>
    <cfRule type="cellIs" dxfId="135" priority="76" stopIfTrue="1" operator="notEqual">
      <formula>$H$46</formula>
    </cfRule>
  </conditionalFormatting>
  <conditionalFormatting sqref="AD49:AD95">
    <cfRule type="cellIs" dxfId="134" priority="97" stopIfTrue="1" operator="equal">
      <formula>$AD$46</formula>
    </cfRule>
    <cfRule type="cellIs" dxfId="133" priority="98" stopIfTrue="1" operator="notEqual">
      <formula>$AD$46</formula>
    </cfRule>
  </conditionalFormatting>
  <conditionalFormatting sqref="AF49:AF95">
    <cfRule type="cellIs" dxfId="132" priority="99" stopIfTrue="1" operator="equal">
      <formula>$AF$46</formula>
    </cfRule>
    <cfRule type="cellIs" dxfId="131" priority="100" stopIfTrue="1" operator="notEqual">
      <formula>$AF$46</formula>
    </cfRule>
  </conditionalFormatting>
  <conditionalFormatting sqref="AH49:AH95">
    <cfRule type="cellIs" dxfId="130" priority="101" stopIfTrue="1" operator="equal">
      <formula>$AH$46</formula>
    </cfRule>
    <cfRule type="cellIs" dxfId="129" priority="102" stopIfTrue="1" operator="notEqual">
      <formula>$AH$46</formula>
    </cfRule>
  </conditionalFormatting>
  <conditionalFormatting sqref="AL49:AL95">
    <cfRule type="cellIs" dxfId="128" priority="105" stopIfTrue="1" operator="equal">
      <formula>$AL$46</formula>
    </cfRule>
    <cfRule type="cellIs" dxfId="127" priority="106" stopIfTrue="1" operator="notEqual">
      <formula>$AL$46</formula>
    </cfRule>
  </conditionalFormatting>
  <conditionalFormatting sqref="J49:J95">
    <cfRule type="cellIs" dxfId="126" priority="47" stopIfTrue="1" operator="equal">
      <formula>$J$46</formula>
    </cfRule>
    <cfRule type="cellIs" dxfId="125" priority="48" stopIfTrue="1" operator="notEqual">
      <formula>$J$46</formula>
    </cfRule>
  </conditionalFormatting>
  <conditionalFormatting sqref="N49:N95">
    <cfRule type="cellIs" dxfId="124" priority="43" stopIfTrue="1" operator="equal">
      <formula>$N$46</formula>
    </cfRule>
    <cfRule type="cellIs" dxfId="123" priority="44" stopIfTrue="1" operator="notEqual">
      <formula>$N$46</formula>
    </cfRule>
  </conditionalFormatting>
  <conditionalFormatting sqref="P49:P95">
    <cfRule type="cellIs" dxfId="122" priority="41" stopIfTrue="1" operator="equal">
      <formula>$P$46</formula>
    </cfRule>
    <cfRule type="cellIs" dxfId="121" priority="42" stopIfTrue="1" operator="notEqual">
      <formula>$P$46</formula>
    </cfRule>
  </conditionalFormatting>
  <conditionalFormatting sqref="R49:R95">
    <cfRule type="cellIs" dxfId="120" priority="39" stopIfTrue="1" operator="equal">
      <formula>$R$46</formula>
    </cfRule>
    <cfRule type="cellIs" dxfId="119" priority="40" stopIfTrue="1" operator="notEqual">
      <formula>$R$46</formula>
    </cfRule>
  </conditionalFormatting>
  <conditionalFormatting sqref="V49:V95">
    <cfRule type="cellIs" dxfId="118" priority="35" stopIfTrue="1" operator="equal">
      <formula>$V$46</formula>
    </cfRule>
    <cfRule type="cellIs" dxfId="117" priority="36" stopIfTrue="1" operator="notEqual">
      <formula>$V$46</formula>
    </cfRule>
  </conditionalFormatting>
  <conditionalFormatting sqref="X49:X95">
    <cfRule type="cellIs" dxfId="116" priority="33" stopIfTrue="1" operator="equal">
      <formula>$X$46</formula>
    </cfRule>
    <cfRule type="cellIs" dxfId="115" priority="34" stopIfTrue="1" operator="notEqual">
      <formula>$X$46</formula>
    </cfRule>
  </conditionalFormatting>
  <conditionalFormatting sqref="Z49:Z95">
    <cfRule type="cellIs" dxfId="114" priority="31" stopIfTrue="1" operator="equal">
      <formula>$Z$46</formula>
    </cfRule>
    <cfRule type="cellIs" dxfId="113" priority="32" stopIfTrue="1" operator="notEqual">
      <formula>$Z$46</formula>
    </cfRule>
  </conditionalFormatting>
  <conditionalFormatting sqref="L49:L95">
    <cfRule type="cellIs" dxfId="112" priority="27" stopIfTrue="1" operator="equal">
      <formula>$H$46</formula>
    </cfRule>
    <cfRule type="cellIs" dxfId="111" priority="28" stopIfTrue="1" operator="notEqual">
      <formula>$H$46</formula>
    </cfRule>
  </conditionalFormatting>
  <conditionalFormatting sqref="T49:T95">
    <cfRule type="cellIs" dxfId="110" priority="25" stopIfTrue="1" operator="equal">
      <formula>$H$46</formula>
    </cfRule>
    <cfRule type="cellIs" dxfId="109" priority="26" stopIfTrue="1" operator="notEqual">
      <formula>$H$46</formula>
    </cfRule>
  </conditionalFormatting>
  <conditionalFormatting sqref="AP49:AP95">
    <cfRule type="cellIs" dxfId="108" priority="11" stopIfTrue="1" operator="equal">
      <formula>$AL$46</formula>
    </cfRule>
    <cfRule type="cellIs" dxfId="107" priority="12" stopIfTrue="1" operator="notEqual">
      <formula>$AL$46</formula>
    </cfRule>
  </conditionalFormatting>
  <conditionalFormatting sqref="AB49:AB95">
    <cfRule type="cellIs" dxfId="106" priority="9" stopIfTrue="1" operator="equal">
      <formula>$H$46</formula>
    </cfRule>
    <cfRule type="cellIs" dxfId="105" priority="10" stopIfTrue="1" operator="notEqual">
      <formula>$H$46</formula>
    </cfRule>
  </conditionalFormatting>
  <conditionalFormatting sqref="F49:F95">
    <cfRule type="cellIs" dxfId="104" priority="7" stopIfTrue="1" operator="equal">
      <formula>$H$46</formula>
    </cfRule>
    <cfRule type="cellIs" dxfId="103" priority="8" stopIfTrue="1" operator="notEqual">
      <formula>$H$46</formula>
    </cfRule>
  </conditionalFormatting>
  <conditionalFormatting sqref="AJ49:AJ95">
    <cfRule type="cellIs" dxfId="102" priority="5" stopIfTrue="1" operator="equal">
      <formula>$P$46</formula>
    </cfRule>
    <cfRule type="cellIs" dxfId="101" priority="6" stopIfTrue="1" operator="notEqual">
      <formula>$P$46</formula>
    </cfRule>
  </conditionalFormatting>
  <conditionalFormatting sqref="AN49:AN95">
    <cfRule type="cellIs" dxfId="100" priority="3" stopIfTrue="1" operator="equal">
      <formula>$AF$46</formula>
    </cfRule>
    <cfRule type="cellIs" dxfId="99" priority="4" stopIfTrue="1" operator="notEqual">
      <formula>$AF$46</formula>
    </cfRule>
  </conditionalFormatting>
  <conditionalFormatting sqref="AR49:AR95">
    <cfRule type="cellIs" dxfId="98" priority="1" stopIfTrue="1" operator="equal">
      <formula>$AL$46</formula>
    </cfRule>
    <cfRule type="cellIs" dxfId="97" priority="2" stopIfTrue="1" operator="notEqual">
      <formula>$AL$46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49:AA95 Y49:Y95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9:K95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9:W95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9:E95">
      <formula1>$BS$14:$BS$15</formula1>
    </dataValidation>
    <dataValidation type="list" allowBlank="1" showInputMessage="1" showErrorMessage="1" errorTitle="ERROR" error="SOLO SE ADMITEN LAS ALTERNATIVAS: A, B, C y D." sqref="Z49:Z95 H49:H95 AN49:AN95 L49:L95 N49:N95 P49:P95 J49:J95 T49:T95 V49:V95 AL49:AL95 AJ49:AJ95 AB49:AB95 AD49:AD95 AF49:AF95 R49:R95 X49:X95 F49:F95 AP49:AP95 AR49:AR95 AH49:AH95">
      <formula1>$J$8:$J$11</formula1>
    </dataValidation>
  </dataValidations>
  <printOptions horizontalCentered="1"/>
  <pageMargins left="0.15748031496062992" right="0.27559055118110237" top="0.19685039370078741" bottom="0.19685039370078741" header="0.15748031496062992" footer="0.27559055118110237"/>
  <pageSetup paperSize="258" scale="3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I108"/>
  <sheetViews>
    <sheetView showGridLines="0" zoomScale="80" zoomScaleNormal="80" workbookViewId="0">
      <selection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21" bestFit="1" customWidth="1"/>
    <col min="6" max="6" width="5.42578125" customWidth="1"/>
    <col min="7" max="7" width="4.7109375" style="29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1" customWidth="1"/>
    <col min="15" max="15" width="4.7109375" style="21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0.85546875" customWidth="1"/>
    <col min="49" max="51" width="12" customWidth="1"/>
    <col min="52" max="52" width="26.42578125" style="62" customWidth="1"/>
    <col min="53" max="62" width="7" style="62" customWidth="1"/>
    <col min="63" max="63" width="8.28515625" style="62" customWidth="1"/>
    <col min="64" max="64" width="11.7109375" style="62" bestFit="1" customWidth="1"/>
    <col min="65" max="66" width="12.42578125" style="62" bestFit="1" customWidth="1"/>
    <col min="67" max="67" width="0.5703125" style="62" customWidth="1"/>
    <col min="68" max="70" width="17.42578125" customWidth="1"/>
    <col min="71" max="71" width="13.42578125" customWidth="1"/>
    <col min="72" max="72" width="5.5703125" customWidth="1"/>
    <col min="79" max="79" width="5.42578125" customWidth="1"/>
    <col min="80" max="82" width="6.140625" customWidth="1"/>
  </cols>
  <sheetData>
    <row r="2" spans="1:71" ht="12.75" customHeight="1" x14ac:dyDescent="0.2">
      <c r="C2" s="312" t="s">
        <v>19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23"/>
    </row>
    <row r="3" spans="1:71" ht="12.75" customHeight="1" x14ac:dyDescent="0.2">
      <c r="C3" s="296" t="s">
        <v>20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4"/>
    </row>
    <row r="4" spans="1:71" ht="12.75" customHeight="1" x14ac:dyDescent="0.2">
      <c r="C4" s="1"/>
      <c r="D4" s="1"/>
      <c r="E4" s="1"/>
      <c r="F4" s="1"/>
      <c r="G4" s="26"/>
      <c r="H4" s="1"/>
      <c r="I4" s="1"/>
      <c r="J4" s="1"/>
      <c r="K4" s="1"/>
      <c r="L4" s="1"/>
      <c r="M4" s="1"/>
      <c r="N4" s="1"/>
      <c r="O4" s="1"/>
    </row>
    <row r="5" spans="1:71" ht="12.75" customHeight="1" x14ac:dyDescent="0.2">
      <c r="C5" s="298" t="s">
        <v>50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1"/>
    </row>
    <row r="6" spans="1:71" ht="12.75" customHeight="1" x14ac:dyDescent="0.2">
      <c r="C6" s="2"/>
      <c r="D6" s="2"/>
      <c r="E6" s="19"/>
      <c r="F6" s="2"/>
      <c r="G6" s="27"/>
      <c r="H6" s="2"/>
      <c r="I6" s="17"/>
      <c r="L6" s="2"/>
      <c r="M6" s="2"/>
      <c r="N6" s="19"/>
      <c r="O6" s="19"/>
      <c r="P6" s="2"/>
      <c r="Q6" s="17"/>
    </row>
    <row r="7" spans="1:71" ht="12.75" customHeight="1" x14ac:dyDescent="0.2">
      <c r="B7" s="3"/>
      <c r="C7" s="4" t="s">
        <v>15</v>
      </c>
      <c r="D7" s="313"/>
      <c r="E7" s="313"/>
      <c r="F7" s="313"/>
      <c r="G7" s="313"/>
      <c r="H7" s="313"/>
      <c r="I7" s="32"/>
      <c r="J7" s="82"/>
      <c r="K7" s="3"/>
      <c r="L7" s="7" t="s">
        <v>18</v>
      </c>
      <c r="M7" s="7"/>
      <c r="N7" s="314"/>
      <c r="O7" s="314"/>
      <c r="P7" s="314"/>
      <c r="Q7" s="33"/>
      <c r="R7" s="17"/>
      <c r="S7" s="17"/>
    </row>
    <row r="8" spans="1:71" ht="12.75" customHeight="1" x14ac:dyDescent="0.2">
      <c r="B8" s="3"/>
      <c r="C8" s="4" t="s">
        <v>1</v>
      </c>
      <c r="D8" s="315" t="s">
        <v>79</v>
      </c>
      <c r="E8" s="315"/>
      <c r="F8" s="315"/>
      <c r="G8" s="315"/>
      <c r="H8" s="315"/>
      <c r="I8" s="45"/>
      <c r="J8" s="124" t="s">
        <v>0</v>
      </c>
      <c r="K8" s="124">
        <v>0</v>
      </c>
      <c r="L8" s="34"/>
      <c r="M8" s="34"/>
      <c r="N8" s="34"/>
      <c r="O8" s="34"/>
      <c r="P8" s="35"/>
      <c r="Q8" s="36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71" ht="12.75" customHeight="1" x14ac:dyDescent="0.2">
      <c r="B9" s="3"/>
      <c r="C9" s="4" t="s">
        <v>5</v>
      </c>
      <c r="D9" s="328"/>
      <c r="E9" s="329"/>
      <c r="F9" s="329"/>
      <c r="G9" s="329"/>
      <c r="H9" s="330"/>
      <c r="I9" s="46"/>
      <c r="J9" s="124" t="s">
        <v>24</v>
      </c>
      <c r="K9" s="124">
        <v>1</v>
      </c>
      <c r="L9" s="38"/>
      <c r="M9" s="38"/>
      <c r="N9" s="38"/>
      <c r="O9" s="38"/>
      <c r="P9" s="39"/>
      <c r="Q9" s="39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71" ht="12.75" customHeight="1" x14ac:dyDescent="0.2">
      <c r="B10" s="3"/>
      <c r="C10" s="331" t="s">
        <v>10</v>
      </c>
      <c r="D10" s="332"/>
      <c r="E10" s="333"/>
      <c r="F10" s="334"/>
      <c r="G10" s="335"/>
      <c r="H10" s="336"/>
      <c r="I10" s="47"/>
      <c r="J10" s="124" t="s">
        <v>25</v>
      </c>
      <c r="K10" s="124">
        <v>2</v>
      </c>
      <c r="L10" s="38"/>
      <c r="M10" s="38"/>
      <c r="N10" s="38"/>
      <c r="O10" s="38"/>
      <c r="P10" s="39"/>
      <c r="Q10" s="39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71" ht="12.75" customHeight="1" x14ac:dyDescent="0.2">
      <c r="B11" s="3"/>
      <c r="C11" s="331" t="s">
        <v>8</v>
      </c>
      <c r="D11" s="332"/>
      <c r="E11" s="333"/>
      <c r="F11" s="337">
        <f>COUNTIF(E49:E95,"=P")</f>
        <v>0</v>
      </c>
      <c r="G11" s="338"/>
      <c r="H11" s="339"/>
      <c r="I11" s="48"/>
      <c r="J11" s="124" t="s">
        <v>26</v>
      </c>
      <c r="K11" s="124"/>
      <c r="L11" s="38"/>
      <c r="M11" s="38"/>
      <c r="N11" s="38"/>
      <c r="O11" s="38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1:71" ht="12.75" customHeight="1" x14ac:dyDescent="0.2">
      <c r="B12" s="3"/>
      <c r="C12" s="331" t="s">
        <v>13</v>
      </c>
      <c r="D12" s="332"/>
      <c r="E12" s="333"/>
      <c r="F12" s="337">
        <f>COUNTIF(E49:E95,"=A")</f>
        <v>0</v>
      </c>
      <c r="G12" s="338"/>
      <c r="H12" s="339"/>
      <c r="I12" s="48"/>
      <c r="J12" s="53"/>
      <c r="K12" s="141"/>
      <c r="L12" s="38"/>
      <c r="M12" s="38"/>
      <c r="N12" s="38"/>
      <c r="O12" s="38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</row>
    <row r="13" spans="1:71" ht="12.75" customHeight="1" x14ac:dyDescent="0.2">
      <c r="C13" s="9"/>
      <c r="D13" s="9"/>
      <c r="E13" s="20"/>
      <c r="F13" s="9"/>
      <c r="G13" s="28"/>
      <c r="H13" s="9"/>
      <c r="I13" s="17"/>
      <c r="L13" s="38"/>
      <c r="M13" s="38"/>
      <c r="N13" s="38"/>
      <c r="O13" s="38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S13" s="25"/>
    </row>
    <row r="14" spans="1:71" ht="12.75" customHeight="1" x14ac:dyDescent="0.2">
      <c r="BS14" s="49" t="s">
        <v>0</v>
      </c>
    </row>
    <row r="15" spans="1:71" ht="12.75" customHeight="1" thickBot="1" x14ac:dyDescent="0.25">
      <c r="B15" s="17"/>
      <c r="C15" s="17"/>
      <c r="D15" s="17" t="s">
        <v>42</v>
      </c>
      <c r="BS15" s="49" t="s">
        <v>4</v>
      </c>
    </row>
    <row r="16" spans="1:71" ht="12.75" customHeight="1" thickBot="1" x14ac:dyDescent="0.25">
      <c r="A16" s="17"/>
      <c r="B16" s="356" t="s">
        <v>48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  <c r="BS16" s="37"/>
    </row>
    <row r="17" spans="1:66" ht="12.75" customHeight="1" thickBot="1" x14ac:dyDescent="0.25">
      <c r="A17" s="17"/>
      <c r="B17" s="137" t="s">
        <v>2</v>
      </c>
      <c r="C17" s="138" t="s">
        <v>27</v>
      </c>
      <c r="D17" s="325" t="s">
        <v>12</v>
      </c>
      <c r="E17" s="326"/>
      <c r="F17" s="326"/>
      <c r="G17" s="326"/>
      <c r="H17" s="326"/>
      <c r="I17" s="326"/>
      <c r="J17" s="326"/>
      <c r="K17" s="326"/>
      <c r="L17" s="326"/>
      <c r="M17" s="326"/>
      <c r="N17" s="327"/>
      <c r="O17" s="83"/>
      <c r="P17" s="383" t="s">
        <v>36</v>
      </c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5"/>
      <c r="AG17" s="83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BK17" s="64"/>
      <c r="BL17" s="64"/>
      <c r="BM17" s="64"/>
      <c r="BN17" s="64"/>
    </row>
    <row r="18" spans="1:66" ht="14.25" customHeight="1" x14ac:dyDescent="0.2">
      <c r="A18" s="17"/>
      <c r="B18" s="139">
        <v>1</v>
      </c>
      <c r="C18" s="79">
        <v>1</v>
      </c>
      <c r="D18" s="346" t="s">
        <v>59</v>
      </c>
      <c r="E18" s="347"/>
      <c r="F18" s="347"/>
      <c r="G18" s="347"/>
      <c r="H18" s="347"/>
      <c r="I18" s="347"/>
      <c r="J18" s="347"/>
      <c r="K18" s="347"/>
      <c r="L18" s="347"/>
      <c r="M18" s="347"/>
      <c r="N18" s="348"/>
      <c r="O18" s="40"/>
      <c r="P18" s="359" t="s">
        <v>34</v>
      </c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1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BK18" s="64"/>
      <c r="BL18" s="64"/>
      <c r="BM18" s="64"/>
      <c r="BN18" s="64"/>
    </row>
    <row r="19" spans="1:66" ht="14.25" customHeight="1" x14ac:dyDescent="0.2">
      <c r="A19" s="17"/>
      <c r="B19" s="78">
        <f>B18+1</f>
        <v>2</v>
      </c>
      <c r="C19" s="74">
        <v>1</v>
      </c>
      <c r="D19" s="316" t="s">
        <v>60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8"/>
      <c r="O19" s="40"/>
      <c r="P19" s="362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4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BK19" s="64"/>
      <c r="BL19" s="64"/>
      <c r="BM19" s="64"/>
      <c r="BN19" s="64"/>
    </row>
    <row r="20" spans="1:66" ht="14.25" customHeight="1" x14ac:dyDescent="0.2">
      <c r="A20" s="17"/>
      <c r="B20" s="78">
        <f t="shared" ref="B20:B37" si="0">B19+1</f>
        <v>3</v>
      </c>
      <c r="C20" s="74">
        <v>1</v>
      </c>
      <c r="D20" s="316" t="s">
        <v>61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8"/>
      <c r="O20" s="40"/>
      <c r="P20" s="362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4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BK20" s="64"/>
      <c r="BL20" s="64"/>
      <c r="BM20" s="64"/>
      <c r="BN20" s="64"/>
    </row>
    <row r="21" spans="1:66" ht="14.25" customHeight="1" x14ac:dyDescent="0.2">
      <c r="A21" s="17"/>
      <c r="B21" s="78">
        <f t="shared" si="0"/>
        <v>4</v>
      </c>
      <c r="C21" s="74">
        <v>1</v>
      </c>
      <c r="D21" s="316" t="s">
        <v>62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8"/>
      <c r="O21" s="40"/>
      <c r="P21" s="362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4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BK21" s="64"/>
      <c r="BL21" s="64"/>
      <c r="BM21" s="64"/>
      <c r="BN21" s="64"/>
    </row>
    <row r="22" spans="1:66" ht="14.25" customHeight="1" x14ac:dyDescent="0.2">
      <c r="A22" s="17"/>
      <c r="B22" s="78">
        <f t="shared" si="0"/>
        <v>5</v>
      </c>
      <c r="C22" s="74">
        <v>1</v>
      </c>
      <c r="D22" s="316" t="s">
        <v>63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8"/>
      <c r="O22" s="40"/>
      <c r="P22" s="362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4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BK22" s="64"/>
      <c r="BL22" s="64"/>
      <c r="BM22" s="64"/>
      <c r="BN22" s="64"/>
    </row>
    <row r="23" spans="1:66" ht="25.5" customHeight="1" x14ac:dyDescent="0.2">
      <c r="A23" s="17"/>
      <c r="B23" s="78">
        <f t="shared" si="0"/>
        <v>6</v>
      </c>
      <c r="C23" s="74">
        <v>1</v>
      </c>
      <c r="D23" s="353" t="s">
        <v>64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5"/>
      <c r="O23" s="40"/>
      <c r="P23" s="362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4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BK23" s="64"/>
      <c r="BL23" s="64"/>
      <c r="BM23" s="64"/>
      <c r="BN23" s="64"/>
    </row>
    <row r="24" spans="1:66" ht="25.5" customHeight="1" x14ac:dyDescent="0.2">
      <c r="A24" s="17"/>
      <c r="B24" s="78">
        <f t="shared" si="0"/>
        <v>7</v>
      </c>
      <c r="C24" s="74">
        <v>1</v>
      </c>
      <c r="D24" s="316" t="s">
        <v>65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8"/>
      <c r="O24" s="101"/>
      <c r="P24" s="362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4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BK24" s="65"/>
      <c r="BL24" s="65"/>
      <c r="BM24" s="65"/>
      <c r="BN24" s="65"/>
    </row>
    <row r="25" spans="1:66" ht="26.25" customHeight="1" x14ac:dyDescent="0.2">
      <c r="A25" s="17"/>
      <c r="B25" s="78">
        <f t="shared" si="0"/>
        <v>8</v>
      </c>
      <c r="C25" s="75">
        <v>1</v>
      </c>
      <c r="D25" s="316" t="s">
        <v>66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8"/>
      <c r="O25" s="101"/>
      <c r="P25" s="362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4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BK25" s="65"/>
      <c r="BL25" s="65"/>
      <c r="BM25" s="65"/>
      <c r="BN25" s="65"/>
    </row>
    <row r="26" spans="1:66" ht="25.5" customHeight="1" x14ac:dyDescent="0.2">
      <c r="A26" s="17"/>
      <c r="B26" s="78">
        <f t="shared" si="0"/>
        <v>9</v>
      </c>
      <c r="C26" s="76">
        <v>1</v>
      </c>
      <c r="D26" s="316" t="s">
        <v>67</v>
      </c>
      <c r="E26" s="317"/>
      <c r="F26" s="317"/>
      <c r="G26" s="317"/>
      <c r="H26" s="317"/>
      <c r="I26" s="317"/>
      <c r="J26" s="317"/>
      <c r="K26" s="317"/>
      <c r="L26" s="317"/>
      <c r="M26" s="317"/>
      <c r="N26" s="318"/>
      <c r="O26" s="40"/>
      <c r="P26" s="362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4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BK26" s="65"/>
      <c r="BL26" s="65"/>
      <c r="BM26" s="65"/>
      <c r="BN26" s="65"/>
    </row>
    <row r="27" spans="1:66" ht="14.25" customHeight="1" thickBot="1" x14ac:dyDescent="0.25">
      <c r="A27" s="17"/>
      <c r="B27" s="78">
        <f t="shared" si="0"/>
        <v>10</v>
      </c>
      <c r="C27" s="74">
        <v>1</v>
      </c>
      <c r="D27" s="316" t="s">
        <v>68</v>
      </c>
      <c r="E27" s="317"/>
      <c r="F27" s="317"/>
      <c r="G27" s="317"/>
      <c r="H27" s="317"/>
      <c r="I27" s="317"/>
      <c r="J27" s="317"/>
      <c r="K27" s="317"/>
      <c r="L27" s="317"/>
      <c r="M27" s="317"/>
      <c r="N27" s="318"/>
      <c r="O27" s="40"/>
      <c r="P27" s="365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7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BK27" s="65"/>
      <c r="BL27" s="65"/>
      <c r="BM27" s="65"/>
      <c r="BN27" s="65"/>
    </row>
    <row r="28" spans="1:66" ht="14.25" customHeight="1" x14ac:dyDescent="0.2">
      <c r="A28" s="17"/>
      <c r="B28" s="78">
        <f t="shared" si="0"/>
        <v>11</v>
      </c>
      <c r="C28" s="74">
        <v>1</v>
      </c>
      <c r="D28" s="316" t="s">
        <v>69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8"/>
      <c r="O28" s="40"/>
      <c r="P28" s="368" t="s">
        <v>44</v>
      </c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BK28" s="65"/>
      <c r="BL28" s="65"/>
      <c r="BM28" s="65"/>
      <c r="BN28" s="65"/>
    </row>
    <row r="29" spans="1:66" ht="14.25" customHeight="1" x14ac:dyDescent="0.2">
      <c r="A29" s="17"/>
      <c r="B29" s="78">
        <f t="shared" si="0"/>
        <v>12</v>
      </c>
      <c r="C29" s="76">
        <v>1</v>
      </c>
      <c r="D29" s="316" t="s">
        <v>70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8"/>
      <c r="O29" s="101"/>
      <c r="P29" s="371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BK29" s="65"/>
      <c r="BL29" s="65"/>
      <c r="BM29" s="65"/>
      <c r="BN29" s="65"/>
    </row>
    <row r="30" spans="1:66" ht="27" customHeight="1" thickBot="1" x14ac:dyDescent="0.25">
      <c r="A30" s="17"/>
      <c r="B30" s="78">
        <f t="shared" si="0"/>
        <v>13</v>
      </c>
      <c r="C30" s="76">
        <v>1</v>
      </c>
      <c r="D30" s="316" t="s">
        <v>71</v>
      </c>
      <c r="E30" s="317"/>
      <c r="F30" s="317"/>
      <c r="G30" s="317"/>
      <c r="H30" s="317"/>
      <c r="I30" s="317"/>
      <c r="J30" s="317"/>
      <c r="K30" s="317"/>
      <c r="L30" s="317"/>
      <c r="M30" s="317"/>
      <c r="N30" s="318"/>
      <c r="O30" s="101"/>
      <c r="P30" s="374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6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BK30" s="41"/>
      <c r="BL30" s="41"/>
      <c r="BM30" s="41"/>
      <c r="BN30" s="41"/>
    </row>
    <row r="31" spans="1:66" ht="15" customHeight="1" thickBot="1" x14ac:dyDescent="0.25">
      <c r="A31" s="17"/>
      <c r="B31" s="78">
        <f t="shared" si="0"/>
        <v>14</v>
      </c>
      <c r="C31" s="76">
        <v>1</v>
      </c>
      <c r="D31" s="353" t="s">
        <v>72</v>
      </c>
      <c r="E31" s="354"/>
      <c r="F31" s="354"/>
      <c r="G31" s="354"/>
      <c r="H31" s="354"/>
      <c r="I31" s="354"/>
      <c r="J31" s="354"/>
      <c r="K31" s="354"/>
      <c r="L31" s="354"/>
      <c r="M31" s="354"/>
      <c r="N31" s="355"/>
      <c r="O31" s="101"/>
      <c r="P31" s="394" t="s">
        <v>45</v>
      </c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6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BK31" s="41"/>
      <c r="BL31" s="41"/>
      <c r="BM31" s="41"/>
      <c r="BN31" s="41"/>
    </row>
    <row r="32" spans="1:66" ht="15" customHeight="1" x14ac:dyDescent="0.2">
      <c r="A32" s="17"/>
      <c r="B32" s="78">
        <f t="shared" si="0"/>
        <v>15</v>
      </c>
      <c r="C32" s="76">
        <v>1</v>
      </c>
      <c r="D32" s="388" t="s">
        <v>73</v>
      </c>
      <c r="E32" s="389"/>
      <c r="F32" s="389"/>
      <c r="G32" s="389"/>
      <c r="H32" s="389"/>
      <c r="I32" s="389"/>
      <c r="J32" s="389"/>
      <c r="K32" s="389"/>
      <c r="L32" s="389"/>
      <c r="M32" s="389"/>
      <c r="N32" s="390"/>
      <c r="O32" s="101"/>
      <c r="P32" s="397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9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BA32" s="421" t="s">
        <v>55</v>
      </c>
      <c r="BB32" s="422"/>
      <c r="BC32" s="422"/>
      <c r="BD32" s="422"/>
      <c r="BE32" s="422"/>
      <c r="BF32" s="422"/>
      <c r="BG32" s="422"/>
      <c r="BH32" s="422"/>
      <c r="BI32" s="422"/>
      <c r="BJ32" s="423"/>
      <c r="BK32" s="41"/>
      <c r="BL32" s="41"/>
      <c r="BM32" s="41"/>
      <c r="BN32" s="41"/>
    </row>
    <row r="33" spans="1:71" ht="23.25" customHeight="1" thickBot="1" x14ac:dyDescent="0.3">
      <c r="A33" s="17"/>
      <c r="B33" s="78">
        <f t="shared" si="0"/>
        <v>16</v>
      </c>
      <c r="C33" s="76">
        <v>1</v>
      </c>
      <c r="D33" s="343" t="s">
        <v>74</v>
      </c>
      <c r="E33" s="344"/>
      <c r="F33" s="344"/>
      <c r="G33" s="344"/>
      <c r="H33" s="344"/>
      <c r="I33" s="344"/>
      <c r="J33" s="344"/>
      <c r="K33" s="344"/>
      <c r="L33" s="344"/>
      <c r="M33" s="344"/>
      <c r="N33" s="345"/>
      <c r="O33" s="101"/>
      <c r="P33" s="400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2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W33" s="91"/>
      <c r="AX33" s="91"/>
      <c r="AY33" s="91"/>
      <c r="AZ33" s="91"/>
      <c r="BA33" s="424"/>
      <c r="BB33" s="425"/>
      <c r="BC33" s="425"/>
      <c r="BD33" s="425"/>
      <c r="BE33" s="425"/>
      <c r="BF33" s="425"/>
      <c r="BG33" s="425"/>
      <c r="BH33" s="425"/>
      <c r="BI33" s="425"/>
      <c r="BJ33" s="426"/>
      <c r="BK33" s="41"/>
      <c r="BL33" s="41"/>
      <c r="BM33" s="41"/>
      <c r="BN33" s="41"/>
    </row>
    <row r="34" spans="1:71" ht="17.25" customHeight="1" x14ac:dyDescent="0.25">
      <c r="A34" s="17"/>
      <c r="B34" s="78">
        <f t="shared" si="0"/>
        <v>17</v>
      </c>
      <c r="C34" s="76">
        <v>1</v>
      </c>
      <c r="D34" s="343" t="s">
        <v>75</v>
      </c>
      <c r="E34" s="344"/>
      <c r="F34" s="344"/>
      <c r="G34" s="344"/>
      <c r="H34" s="344"/>
      <c r="I34" s="344"/>
      <c r="J34" s="344"/>
      <c r="K34" s="344"/>
      <c r="L34" s="344"/>
      <c r="M34" s="344"/>
      <c r="N34" s="345"/>
      <c r="O34" s="101"/>
      <c r="P34" s="377" t="s">
        <v>35</v>
      </c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9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W34" s="91"/>
      <c r="AX34" s="91"/>
      <c r="AY34" s="91"/>
      <c r="AZ34" s="91"/>
      <c r="BA34" s="292" t="str">
        <f>P18</f>
        <v>1) Números y operaciones</v>
      </c>
      <c r="BB34" s="427"/>
      <c r="BC34" s="429" t="str">
        <f>P28</f>
        <v>2) Patrones y álgebra</v>
      </c>
      <c r="BD34" s="430"/>
      <c r="BE34" s="433" t="str">
        <f>P31</f>
        <v>3) Geometría</v>
      </c>
      <c r="BF34" s="434"/>
      <c r="BG34" s="437" t="str">
        <f>P34</f>
        <v>4) Medición</v>
      </c>
      <c r="BH34" s="438"/>
      <c r="BI34" s="441" t="str">
        <f>P36</f>
        <v>5) Datos y probabilidades</v>
      </c>
      <c r="BJ34" s="442"/>
      <c r="BK34" s="41"/>
      <c r="BL34" s="41"/>
      <c r="BM34" s="41"/>
      <c r="BN34" s="41"/>
    </row>
    <row r="35" spans="1:71" ht="28.5" customHeight="1" thickBot="1" x14ac:dyDescent="0.3">
      <c r="A35" s="17"/>
      <c r="B35" s="78">
        <f t="shared" si="0"/>
        <v>18</v>
      </c>
      <c r="C35" s="76">
        <v>1</v>
      </c>
      <c r="D35" s="343" t="s">
        <v>76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5"/>
      <c r="O35" s="101"/>
      <c r="P35" s="380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2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W35" s="91"/>
      <c r="AX35" s="91"/>
      <c r="AY35" s="91"/>
      <c r="AZ35" s="91"/>
      <c r="BA35" s="294"/>
      <c r="BB35" s="428"/>
      <c r="BC35" s="431"/>
      <c r="BD35" s="432"/>
      <c r="BE35" s="435"/>
      <c r="BF35" s="436"/>
      <c r="BG35" s="439"/>
      <c r="BH35" s="440"/>
      <c r="BI35" s="443"/>
      <c r="BJ35" s="444"/>
      <c r="BK35" s="41"/>
      <c r="BL35" s="41"/>
      <c r="BM35" s="41"/>
      <c r="BN35" s="41"/>
    </row>
    <row r="36" spans="1:71" ht="15" customHeight="1" x14ac:dyDescent="0.25">
      <c r="A36" s="17"/>
      <c r="B36" s="78">
        <f t="shared" si="0"/>
        <v>19</v>
      </c>
      <c r="C36" s="76">
        <v>1</v>
      </c>
      <c r="D36" s="349" t="s">
        <v>77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5"/>
      <c r="O36" s="101"/>
      <c r="P36" s="319" t="s">
        <v>46</v>
      </c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1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W36" s="91"/>
      <c r="AX36" s="91"/>
      <c r="AY36" s="91"/>
      <c r="AZ36" s="91"/>
      <c r="BA36" s="294"/>
      <c r="BB36" s="428"/>
      <c r="BC36" s="431"/>
      <c r="BD36" s="432"/>
      <c r="BE36" s="435"/>
      <c r="BF36" s="436"/>
      <c r="BG36" s="439"/>
      <c r="BH36" s="440"/>
      <c r="BI36" s="443"/>
      <c r="BJ36" s="444"/>
      <c r="BK36" s="41"/>
      <c r="BL36" s="41"/>
      <c r="BM36" s="41"/>
      <c r="BN36" s="41"/>
    </row>
    <row r="37" spans="1:71" ht="44.25" customHeight="1" thickBot="1" x14ac:dyDescent="0.25">
      <c r="A37" s="17"/>
      <c r="B37" s="140">
        <f t="shared" si="0"/>
        <v>20</v>
      </c>
      <c r="C37" s="77">
        <v>1</v>
      </c>
      <c r="D37" s="350" t="s">
        <v>78</v>
      </c>
      <c r="E37" s="351"/>
      <c r="F37" s="351"/>
      <c r="G37" s="351"/>
      <c r="H37" s="351"/>
      <c r="I37" s="351"/>
      <c r="J37" s="351"/>
      <c r="K37" s="351"/>
      <c r="L37" s="351"/>
      <c r="M37" s="351"/>
      <c r="N37" s="352"/>
      <c r="O37" s="101"/>
      <c r="P37" s="322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4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W37" s="92"/>
      <c r="AX37" s="92"/>
      <c r="AY37" s="92"/>
      <c r="AZ37" s="92"/>
      <c r="BA37" s="135" t="s">
        <v>31</v>
      </c>
      <c r="BB37" s="148" t="s">
        <v>32</v>
      </c>
      <c r="BC37" s="154" t="s">
        <v>31</v>
      </c>
      <c r="BD37" s="155" t="s">
        <v>32</v>
      </c>
      <c r="BE37" s="152" t="s">
        <v>31</v>
      </c>
      <c r="BF37" s="151" t="s">
        <v>32</v>
      </c>
      <c r="BG37" s="158" t="s">
        <v>31</v>
      </c>
      <c r="BH37" s="159" t="s">
        <v>32</v>
      </c>
      <c r="BI37" s="153" t="s">
        <v>31</v>
      </c>
      <c r="BJ37" s="94" t="s">
        <v>32</v>
      </c>
      <c r="BK37" s="41"/>
      <c r="BL37" s="41"/>
      <c r="BM37" s="41"/>
      <c r="BN37" s="41"/>
    </row>
    <row r="38" spans="1:71" ht="12.75" customHeight="1" thickBot="1" x14ac:dyDescent="0.3">
      <c r="A38" s="17"/>
      <c r="B38" s="80" t="s">
        <v>17</v>
      </c>
      <c r="C38" s="81">
        <f>SUM(C18:C37)</f>
        <v>20</v>
      </c>
      <c r="D38" s="17"/>
      <c r="E38" s="41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142"/>
      <c r="AX38" s="142"/>
      <c r="AY38" s="142"/>
      <c r="AZ38" s="144" t="s">
        <v>51</v>
      </c>
      <c r="BA38" s="131">
        <f>COUNTIF($BB$49:$BB$95, "B")</f>
        <v>0</v>
      </c>
      <c r="BB38" s="149" t="e">
        <f>COUNTIF($BB$49:$BB$95,"B")/COUNTIF($E$49:$E$95,"P")</f>
        <v>#DIV/0!</v>
      </c>
      <c r="BC38" s="156">
        <f>COUNTIF($BD$49:$BD$95,"B")</f>
        <v>0</v>
      </c>
      <c r="BD38" s="117" t="e">
        <f>COUNTIF($BD$49:$BD$95,"B")/COUNTIF($E$49:$E$95,"P")</f>
        <v>#DIV/0!</v>
      </c>
      <c r="BE38" s="131">
        <f>COUNTIF($BF$49:$BF$95,"B")</f>
        <v>0</v>
      </c>
      <c r="BF38" s="149" t="e">
        <f>COUNTIF($BF$49:$BF$95,"B")/COUNTIF($E$49:$E$95,"P")</f>
        <v>#DIV/0!</v>
      </c>
      <c r="BG38" s="156">
        <f>COUNTIF($BH$49:$BH$95,"B")</f>
        <v>0</v>
      </c>
      <c r="BH38" s="117" t="e">
        <f>COUNTIF($BH$49:$BH$95,"B")/COUNTIF($E$49:$E$95,"P")</f>
        <v>#DIV/0!</v>
      </c>
      <c r="BI38" s="131">
        <f>COUNTIF($BJ$49:$BJ$95,"B")</f>
        <v>0</v>
      </c>
      <c r="BJ38" s="117" t="e">
        <f>COUNTIF($BJ$49:$BJ$95,"B")/COUNTIF($E$49:$E$95,"P")</f>
        <v>#DIV/0!</v>
      </c>
      <c r="BL38" s="41"/>
      <c r="BM38" s="41"/>
      <c r="BN38" s="41"/>
      <c r="BO38" s="41"/>
      <c r="BR38" s="62"/>
      <c r="BS38" s="62"/>
    </row>
    <row r="39" spans="1:71" ht="12.75" customHeight="1" x14ac:dyDescent="0.25">
      <c r="B39" s="17"/>
      <c r="C39" s="17"/>
      <c r="I39" s="62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AW39" s="142"/>
      <c r="AX39" s="142"/>
      <c r="AY39" s="142"/>
      <c r="AZ39" s="145" t="s">
        <v>52</v>
      </c>
      <c r="BA39" s="131">
        <f>COUNTIF($BB$49:$BB$95, "MB")</f>
        <v>0</v>
      </c>
      <c r="BB39" s="149" t="e">
        <f>COUNTIF($BB$49:$BB$95,"MB")/COUNTIF($E$49:$E$95,"P")</f>
        <v>#DIV/0!</v>
      </c>
      <c r="BC39" s="156">
        <f>COUNTIF($BD$49:$BD$95,"MB")</f>
        <v>0</v>
      </c>
      <c r="BD39" s="117" t="e">
        <f>COUNTIF($BD$49:$BD$95,"MB")/COUNTIF($E$49:$E$95,"P")</f>
        <v>#DIV/0!</v>
      </c>
      <c r="BE39" s="131">
        <f>COUNTIF($BF$49:$BF$95,"MB")</f>
        <v>0</v>
      </c>
      <c r="BF39" s="149" t="e">
        <f>COUNTIF($BF$49:$BF$95,"MB")/COUNTIF($E$49:$E$95,"P")</f>
        <v>#DIV/0!</v>
      </c>
      <c r="BG39" s="156">
        <f>COUNTIF($BH$49:$BH$95,"MB")</f>
        <v>0</v>
      </c>
      <c r="BH39" s="117" t="e">
        <f>COUNTIF($BH$49:$BH$95,"MB")/COUNTIF($E$49:$E$95,"P")</f>
        <v>#DIV/0!</v>
      </c>
      <c r="BI39" s="131">
        <f>COUNTIF($BJ$49:$BJ$95,"MB")</f>
        <v>0</v>
      </c>
      <c r="BJ39" s="117" t="e">
        <f>COUNTIF($BJ$49:$BJ$95,"MB")/COUNTIF($E$49:$E$95,"P")</f>
        <v>#DIV/0!</v>
      </c>
    </row>
    <row r="40" spans="1:71" ht="12.75" customHeight="1" x14ac:dyDescent="0.25">
      <c r="D40" s="2"/>
      <c r="E40" s="19"/>
      <c r="F40" s="2"/>
      <c r="G40" s="3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AW40" s="142"/>
      <c r="AX40" s="142"/>
      <c r="AY40" s="142"/>
      <c r="AZ40" s="145" t="s">
        <v>54</v>
      </c>
      <c r="BA40" s="131">
        <f>COUNTIF($BB$49:$BB$95, "MA")</f>
        <v>0</v>
      </c>
      <c r="BB40" s="149" t="e">
        <f>COUNTIF($BB$49:$BB$95,"MA")/COUNTIF($E$49:$E$95,"P")</f>
        <v>#DIV/0!</v>
      </c>
      <c r="BC40" s="156">
        <f>COUNTIF($BD$49:$BD$95,"MA")</f>
        <v>0</v>
      </c>
      <c r="BD40" s="117" t="e">
        <f>COUNTIF($BD$49:$BD$95,"MA")/COUNTIF($E$49:$E$95,"P")</f>
        <v>#DIV/0!</v>
      </c>
      <c r="BE40" s="131">
        <f>COUNTIF($BF$49:$BF$95,"MA")</f>
        <v>0</v>
      </c>
      <c r="BF40" s="149" t="e">
        <f>COUNTIF($BF$49:$BF$95,"MA")/COUNTIF($E$49:$E$95,"P")</f>
        <v>#DIV/0!</v>
      </c>
      <c r="BG40" s="156">
        <f>COUNTIF($BH$49:$BH$95,"MA")</f>
        <v>0</v>
      </c>
      <c r="BH40" s="117" t="e">
        <f>COUNTIF($BH$49:$BH$95,"MA")/COUNTIF($E$49:$E$95,"P")</f>
        <v>#DIV/0!</v>
      </c>
      <c r="BI40" s="131">
        <f>COUNTIF($BJ$49:$BJ$95,"MA")</f>
        <v>0</v>
      </c>
      <c r="BJ40" s="117" t="e">
        <f>COUNTIF($BJ$49:$BJ$95,"MA")/COUNTIF($E$49:$E$95,"P")</f>
        <v>#DIV/0!</v>
      </c>
    </row>
    <row r="41" spans="1:71" ht="12.75" customHeight="1" thickBot="1" x14ac:dyDescent="0.3">
      <c r="C41" s="3"/>
      <c r="D41" s="300" t="s">
        <v>6</v>
      </c>
      <c r="E41" s="302"/>
      <c r="F41" s="5">
        <f>C38</f>
        <v>20</v>
      </c>
      <c r="G41" s="31"/>
      <c r="H41" s="17"/>
      <c r="I41" s="17"/>
      <c r="AW41" s="143"/>
      <c r="AX41" s="143"/>
      <c r="AY41" s="143"/>
      <c r="AZ41" s="146" t="s">
        <v>53</v>
      </c>
      <c r="BA41" s="132">
        <f>COUNTIF($BB$49:$BB$95, "A")</f>
        <v>0</v>
      </c>
      <c r="BB41" s="150" t="e">
        <f>COUNTIF($BB$49:$BB$95,"A")/COUNTIF($E$49:$E$95,"P")</f>
        <v>#DIV/0!</v>
      </c>
      <c r="BC41" s="157">
        <f>COUNTIF($BD$49:$BD$95,"A")</f>
        <v>0</v>
      </c>
      <c r="BD41" s="118" t="e">
        <f>COUNTIF($BD$49:$BD$95,"A")/COUNTIF($E$49:$E$95,"P")</f>
        <v>#DIV/0!</v>
      </c>
      <c r="BE41" s="132">
        <f>COUNTIF($BF$49:$BF$95,"A")</f>
        <v>0</v>
      </c>
      <c r="BF41" s="150" t="e">
        <f>COUNTIF($BF$49:$BF$95,"A")/COUNTIF($E$49:$E$95,"P")</f>
        <v>#DIV/0!</v>
      </c>
      <c r="BG41" s="157">
        <f>COUNTIF($BH$49:$BH$95,"A")</f>
        <v>0</v>
      </c>
      <c r="BH41" s="118" t="e">
        <f>COUNTIF($BH$49:$BH$95,"A")/COUNTIF($E$49:$E$95,"P")</f>
        <v>#DIV/0!</v>
      </c>
      <c r="BI41" s="132">
        <f>COUNTIF($BJ$49:$BJ$95,"A")</f>
        <v>0</v>
      </c>
      <c r="BJ41" s="118" t="e">
        <f>COUNTIF($BJ$49:$BJ$95,"A")/COUNTIF($E$49:$E$95,"P")</f>
        <v>#DIV/0!</v>
      </c>
    </row>
    <row r="42" spans="1:71" ht="12.75" customHeight="1" x14ac:dyDescent="0.2">
      <c r="C42" s="3"/>
      <c r="D42" s="300" t="s">
        <v>9</v>
      </c>
      <c r="E42" s="302"/>
      <c r="F42" s="5">
        <f>F41*0.6</f>
        <v>12</v>
      </c>
      <c r="G42" s="31"/>
      <c r="H42" s="17"/>
      <c r="I42" s="17"/>
    </row>
    <row r="43" spans="1:71" ht="12.75" customHeight="1" thickBot="1" x14ac:dyDescent="0.25">
      <c r="C43" s="17"/>
      <c r="D43" s="102"/>
      <c r="E43" s="102"/>
      <c r="F43" s="104"/>
      <c r="G43" s="103"/>
      <c r="H43" s="17"/>
      <c r="I43" s="17"/>
    </row>
    <row r="44" spans="1:71" ht="12.75" customHeight="1" thickBot="1" x14ac:dyDescent="0.25">
      <c r="D44" s="17"/>
      <c r="E44" s="41"/>
      <c r="F44" s="105"/>
      <c r="G44" s="106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2"/>
      <c r="AU44" s="2"/>
      <c r="AV44" s="2"/>
      <c r="AW44" s="2"/>
      <c r="AX44" s="17"/>
      <c r="AY44" s="17"/>
      <c r="AZ44" s="17"/>
      <c r="BA44" s="408" t="s">
        <v>36</v>
      </c>
      <c r="BB44" s="409"/>
      <c r="BC44" s="409"/>
      <c r="BD44" s="409"/>
      <c r="BE44" s="409"/>
      <c r="BF44" s="409"/>
      <c r="BG44" s="409"/>
      <c r="BH44" s="409"/>
      <c r="BI44" s="409"/>
      <c r="BJ44" s="410"/>
      <c r="BK44" s="17"/>
      <c r="BL44" s="17"/>
      <c r="BM44" s="17"/>
      <c r="BN44" s="17"/>
    </row>
    <row r="45" spans="1:71" ht="42.75" customHeight="1" x14ac:dyDescent="0.2">
      <c r="B45" s="17"/>
      <c r="C45" s="17"/>
      <c r="D45" s="17"/>
      <c r="E45" s="50"/>
      <c r="F45" s="340" t="s">
        <v>30</v>
      </c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2"/>
      <c r="AT45" s="280" t="s">
        <v>21</v>
      </c>
      <c r="AU45" s="280" t="s">
        <v>22</v>
      </c>
      <c r="AV45" s="287" t="s">
        <v>16</v>
      </c>
      <c r="AW45" s="286" t="s">
        <v>14</v>
      </c>
      <c r="AX45" s="86"/>
      <c r="AY45" s="147"/>
      <c r="AZ45" s="86"/>
      <c r="BA45" s="292" t="str">
        <f>BA34</f>
        <v>1) Números y operaciones</v>
      </c>
      <c r="BB45" s="293"/>
      <c r="BC45" s="290" t="str">
        <f>BC34</f>
        <v>2) Patrones y álgebra</v>
      </c>
      <c r="BD45" s="290"/>
      <c r="BE45" s="411" t="str">
        <f>BE34</f>
        <v>3) Geometría</v>
      </c>
      <c r="BF45" s="411"/>
      <c r="BG45" s="413" t="str">
        <f>BG34</f>
        <v>4) Medición</v>
      </c>
      <c r="BH45" s="413"/>
      <c r="BI45" s="415" t="str">
        <f>BI34</f>
        <v>5) Datos y probabilidades</v>
      </c>
      <c r="BJ45" s="416"/>
      <c r="BK45" s="86"/>
      <c r="BN45" s="66"/>
      <c r="BO45" s="17"/>
      <c r="BP45" s="42"/>
    </row>
    <row r="46" spans="1:71" ht="12.75" hidden="1" customHeight="1" x14ac:dyDescent="0.2">
      <c r="B46" s="17"/>
      <c r="C46" s="17"/>
      <c r="D46" s="17"/>
      <c r="E46" s="51" t="s">
        <v>23</v>
      </c>
      <c r="F46" s="7" t="s">
        <v>24</v>
      </c>
      <c r="G46" s="7"/>
      <c r="H46" s="7" t="s">
        <v>24</v>
      </c>
      <c r="I46" s="7"/>
      <c r="J46" s="7" t="s">
        <v>25</v>
      </c>
      <c r="K46" s="7"/>
      <c r="L46" s="7" t="s">
        <v>24</v>
      </c>
      <c r="M46" s="7"/>
      <c r="N46" s="7" t="s">
        <v>0</v>
      </c>
      <c r="O46" s="7"/>
      <c r="P46" s="7" t="s">
        <v>0</v>
      </c>
      <c r="Q46" s="7"/>
      <c r="R46" s="7" t="s">
        <v>25</v>
      </c>
      <c r="S46" s="7"/>
      <c r="T46" s="7" t="s">
        <v>24</v>
      </c>
      <c r="U46" s="7"/>
      <c r="V46" s="7" t="s">
        <v>25</v>
      </c>
      <c r="W46" s="7"/>
      <c r="X46" s="7" t="s">
        <v>24</v>
      </c>
      <c r="Y46" s="7"/>
      <c r="Z46" s="7" t="s">
        <v>24</v>
      </c>
      <c r="AA46" s="7"/>
      <c r="AB46" s="7" t="s">
        <v>24</v>
      </c>
      <c r="AC46" s="7"/>
      <c r="AD46" s="7" t="s">
        <v>25</v>
      </c>
      <c r="AE46" s="7"/>
      <c r="AF46" s="7" t="s">
        <v>25</v>
      </c>
      <c r="AG46" s="7"/>
      <c r="AH46" s="7" t="s">
        <v>24</v>
      </c>
      <c r="AI46" s="7"/>
      <c r="AJ46" s="7" t="s">
        <v>0</v>
      </c>
      <c r="AK46" s="7"/>
      <c r="AL46" s="7" t="s">
        <v>0</v>
      </c>
      <c r="AM46" s="7"/>
      <c r="AN46" s="7" t="s">
        <v>25</v>
      </c>
      <c r="AO46" s="7"/>
      <c r="AP46" s="7" t="s">
        <v>0</v>
      </c>
      <c r="AQ46" s="7"/>
      <c r="AR46" s="7" t="s">
        <v>0</v>
      </c>
      <c r="AS46" s="7"/>
      <c r="AT46" s="281"/>
      <c r="AU46" s="281"/>
      <c r="AV46" s="288"/>
      <c r="AW46" s="286"/>
      <c r="AX46" s="86"/>
      <c r="AY46" s="147"/>
      <c r="AZ46" s="86"/>
      <c r="BA46" s="294"/>
      <c r="BB46" s="295"/>
      <c r="BC46" s="291"/>
      <c r="BD46" s="291"/>
      <c r="BE46" s="412"/>
      <c r="BF46" s="412"/>
      <c r="BG46" s="414"/>
      <c r="BH46" s="414"/>
      <c r="BI46" s="417"/>
      <c r="BJ46" s="418"/>
      <c r="BK46" s="86"/>
      <c r="BN46" s="66"/>
      <c r="BO46" s="17"/>
      <c r="BP46" s="42"/>
    </row>
    <row r="47" spans="1:71" ht="12.75" hidden="1" customHeight="1" x14ac:dyDescent="0.2">
      <c r="B47" s="2"/>
      <c r="C47" s="2"/>
      <c r="D47" s="2"/>
      <c r="E47" s="51"/>
      <c r="F47" s="112">
        <v>1</v>
      </c>
      <c r="G47" s="112"/>
      <c r="H47" s="112">
        <v>1</v>
      </c>
      <c r="I47" s="112"/>
      <c r="J47" s="112">
        <v>1</v>
      </c>
      <c r="K47" s="112"/>
      <c r="L47" s="112">
        <v>1</v>
      </c>
      <c r="M47" s="112"/>
      <c r="N47" s="112">
        <v>1</v>
      </c>
      <c r="O47" s="112"/>
      <c r="P47" s="112">
        <v>1</v>
      </c>
      <c r="Q47" s="112"/>
      <c r="R47" s="112">
        <v>1</v>
      </c>
      <c r="S47" s="112"/>
      <c r="T47" s="112">
        <v>1</v>
      </c>
      <c r="U47" s="112"/>
      <c r="V47" s="112">
        <v>1</v>
      </c>
      <c r="W47" s="112"/>
      <c r="X47" s="112">
        <v>1</v>
      </c>
      <c r="Y47" s="7"/>
      <c r="Z47" s="7">
        <v>1</v>
      </c>
      <c r="AA47" s="7"/>
      <c r="AB47" s="7">
        <v>1</v>
      </c>
      <c r="AC47" s="7"/>
      <c r="AD47" s="112">
        <v>1</v>
      </c>
      <c r="AE47" s="7"/>
      <c r="AF47" s="112">
        <v>1</v>
      </c>
      <c r="AG47" s="112"/>
      <c r="AH47" s="112">
        <v>1</v>
      </c>
      <c r="AI47" s="112"/>
      <c r="AJ47" s="112">
        <v>1</v>
      </c>
      <c r="AK47" s="7"/>
      <c r="AL47" s="112">
        <v>1</v>
      </c>
      <c r="AM47" s="7"/>
      <c r="AN47" s="7">
        <v>1</v>
      </c>
      <c r="AO47" s="7"/>
      <c r="AP47" s="7">
        <v>1</v>
      </c>
      <c r="AQ47" s="7"/>
      <c r="AR47" s="7">
        <v>1</v>
      </c>
      <c r="AS47" s="7"/>
      <c r="AT47" s="281"/>
      <c r="AU47" s="281"/>
      <c r="AV47" s="288"/>
      <c r="AW47" s="286"/>
      <c r="AX47" s="86"/>
      <c r="AY47" s="147"/>
      <c r="AZ47" s="86"/>
      <c r="BA47" s="294"/>
      <c r="BB47" s="295"/>
      <c r="BC47" s="291"/>
      <c r="BD47" s="291"/>
      <c r="BE47" s="412"/>
      <c r="BF47" s="412"/>
      <c r="BG47" s="414"/>
      <c r="BH47" s="414"/>
      <c r="BI47" s="419"/>
      <c r="BJ47" s="420"/>
      <c r="BK47" s="86"/>
      <c r="BN47" s="66"/>
      <c r="BO47" s="17"/>
      <c r="BP47" s="42"/>
    </row>
    <row r="48" spans="1:71" ht="50.25" customHeight="1" x14ac:dyDescent="0.2">
      <c r="A48" s="3"/>
      <c r="B48" s="16" t="s">
        <v>7</v>
      </c>
      <c r="C48" s="311" t="s">
        <v>11</v>
      </c>
      <c r="D48" s="311"/>
      <c r="E48" s="111" t="s">
        <v>37</v>
      </c>
      <c r="F48" s="113">
        <v>1</v>
      </c>
      <c r="G48" s="113"/>
      <c r="H48" s="113">
        <v>2</v>
      </c>
      <c r="I48" s="113"/>
      <c r="J48" s="113">
        <v>3</v>
      </c>
      <c r="K48" s="113"/>
      <c r="L48" s="113">
        <v>4</v>
      </c>
      <c r="M48" s="113"/>
      <c r="N48" s="113">
        <v>5</v>
      </c>
      <c r="O48" s="113"/>
      <c r="P48" s="113">
        <v>6</v>
      </c>
      <c r="Q48" s="113"/>
      <c r="R48" s="113">
        <v>7</v>
      </c>
      <c r="S48" s="113"/>
      <c r="T48" s="113">
        <v>8</v>
      </c>
      <c r="U48" s="113"/>
      <c r="V48" s="113">
        <v>9</v>
      </c>
      <c r="W48" s="113"/>
      <c r="X48" s="113">
        <v>10</v>
      </c>
      <c r="Y48" s="113"/>
      <c r="Z48" s="122">
        <v>11</v>
      </c>
      <c r="AA48" s="122"/>
      <c r="AB48" s="122">
        <v>12</v>
      </c>
      <c r="AC48" s="122"/>
      <c r="AD48" s="122">
        <v>13</v>
      </c>
      <c r="AE48" s="122"/>
      <c r="AF48" s="115">
        <v>14</v>
      </c>
      <c r="AG48" s="115"/>
      <c r="AH48" s="115">
        <v>15</v>
      </c>
      <c r="AI48" s="115"/>
      <c r="AJ48" s="115">
        <v>16</v>
      </c>
      <c r="AK48" s="115"/>
      <c r="AL48" s="88">
        <v>17</v>
      </c>
      <c r="AM48" s="88"/>
      <c r="AN48" s="88">
        <v>18</v>
      </c>
      <c r="AO48" s="88"/>
      <c r="AP48" s="123">
        <v>19</v>
      </c>
      <c r="AQ48" s="123"/>
      <c r="AR48" s="123">
        <v>20</v>
      </c>
      <c r="AS48" s="110"/>
      <c r="AT48" s="282"/>
      <c r="AU48" s="282"/>
      <c r="AV48" s="289"/>
      <c r="AW48" s="286"/>
      <c r="AX48" s="272" t="s">
        <v>56</v>
      </c>
      <c r="AY48" s="273" t="s">
        <v>57</v>
      </c>
      <c r="AZ48" s="272" t="s">
        <v>58</v>
      </c>
      <c r="BA48" s="135" t="s">
        <v>49</v>
      </c>
      <c r="BB48" s="136" t="s">
        <v>14</v>
      </c>
      <c r="BC48" s="107" t="s">
        <v>49</v>
      </c>
      <c r="BD48" s="107" t="s">
        <v>14</v>
      </c>
      <c r="BE48" s="108" t="s">
        <v>49</v>
      </c>
      <c r="BF48" s="108" t="s">
        <v>14</v>
      </c>
      <c r="BG48" s="109" t="s">
        <v>49</v>
      </c>
      <c r="BH48" s="109" t="s">
        <v>14</v>
      </c>
      <c r="BI48" s="87" t="s">
        <v>49</v>
      </c>
      <c r="BJ48" s="94" t="s">
        <v>14</v>
      </c>
      <c r="BK48" s="86"/>
      <c r="BN48" s="66"/>
      <c r="BO48" s="17"/>
      <c r="BP48" s="42"/>
    </row>
    <row r="49" spans="1:86" ht="12.75" customHeight="1" x14ac:dyDescent="0.2">
      <c r="A49" s="3"/>
      <c r="B49" s="5">
        <v>1</v>
      </c>
      <c r="C49" s="277"/>
      <c r="D49" s="278"/>
      <c r="E49" s="18"/>
      <c r="F49" s="89"/>
      <c r="G49" s="90">
        <f>IF(F49=$F$46,$F$47,0)</f>
        <v>0</v>
      </c>
      <c r="H49" s="89"/>
      <c r="I49" s="90">
        <f>IF(H49=$H$46,$H$47,0)</f>
        <v>0</v>
      </c>
      <c r="J49" s="161"/>
      <c r="K49" s="90">
        <f>IF(J49=$J$46,$J$47,0)</f>
        <v>0</v>
      </c>
      <c r="L49" s="89"/>
      <c r="M49" s="90">
        <f>IF(L49=$L$46,$L$47,0)</f>
        <v>0</v>
      </c>
      <c r="N49" s="89"/>
      <c r="O49" s="90">
        <f>IF(N49=$N$46,$N$47,0)</f>
        <v>0</v>
      </c>
      <c r="P49" s="89"/>
      <c r="Q49" s="90">
        <f>IF(P49=$P$46,$P$47,0)</f>
        <v>0</v>
      </c>
      <c r="R49" s="89"/>
      <c r="S49" s="90">
        <f>IF(R49=$R$46,$R$47,0)</f>
        <v>0</v>
      </c>
      <c r="T49" s="89"/>
      <c r="U49" s="90">
        <f>IF(T49=$T$46,$T$47,0)</f>
        <v>0</v>
      </c>
      <c r="V49" s="89"/>
      <c r="W49" s="90">
        <f>IF(V49=$V$46,$V$47,0)</f>
        <v>0</v>
      </c>
      <c r="X49" s="89"/>
      <c r="Y49" s="90">
        <f>IF(X49=$X$46,$X$47,0)</f>
        <v>0</v>
      </c>
      <c r="Z49" s="89"/>
      <c r="AA49" s="90">
        <f>IF(Z49=$Z$46,$Z$47,0)</f>
        <v>0</v>
      </c>
      <c r="AB49" s="89"/>
      <c r="AC49" s="90">
        <f>IF(AB49=$AB$46,$AB$47,0)</f>
        <v>0</v>
      </c>
      <c r="AD49" s="114"/>
      <c r="AE49" s="90">
        <f>IF(AD49=$AD$46,$AD$47,0)</f>
        <v>0</v>
      </c>
      <c r="AF49" s="89"/>
      <c r="AG49" s="90">
        <f>IF(AF49=$AF$46,$AF$47,0)</f>
        <v>0</v>
      </c>
      <c r="AH49" s="89"/>
      <c r="AI49" s="90">
        <f>IF(AH49=$AH$46,$AH$47,0)</f>
        <v>0</v>
      </c>
      <c r="AJ49" s="89"/>
      <c r="AK49" s="90">
        <f>IF(AJ49=$AJ$46,$AJ$47,0)</f>
        <v>0</v>
      </c>
      <c r="AL49" s="89"/>
      <c r="AM49" s="90">
        <f>IF(AL49=$AL$46,$AL$47,0)</f>
        <v>0</v>
      </c>
      <c r="AN49" s="89"/>
      <c r="AO49" s="90">
        <f>IF(AN49=$AN$46,$AN$47,0)</f>
        <v>0</v>
      </c>
      <c r="AP49" s="89"/>
      <c r="AQ49" s="90">
        <f>IF(AP49=$AP$46,$AP$47,0)</f>
        <v>0</v>
      </c>
      <c r="AR49" s="89"/>
      <c r="AS49" s="90">
        <f>IF(AR49=$AR$46,$AR$47,0)</f>
        <v>0</v>
      </c>
      <c r="AT49" s="5">
        <f>IF((E49="P"),SUM(F49:AS49),0)</f>
        <v>0</v>
      </c>
      <c r="AU49" s="11">
        <f t="shared" ref="AU49:AU95" si="1">(AT49*100)/F$41</f>
        <v>0</v>
      </c>
      <c r="AV49" s="12">
        <f>IF(AT49&gt;=F$42,0.375*AT49-0.5,0.16666667*AT49+2)</f>
        <v>2</v>
      </c>
      <c r="AW49" s="5">
        <f>IF($E$49:$E$95="P",IF(AND((AU49&lt;50),(AU49&gt;=0)),"INICIAL",IF(AND((AU49&lt;80),(AU49&gt;49)),"INTERMEDIO",IF(AND((AU49&lt;=100),(AU49&gt;79)),"AVANZADO"))),0)</f>
        <v>0</v>
      </c>
      <c r="AX49" s="274" t="str">
        <f>IF((E49="P"),IFERROR(ROUND(AV49-$AV$98,1),""),"")</f>
        <v/>
      </c>
      <c r="AY49" s="275" t="str">
        <f>IF((E49="P"),IFERROR(ROUND(POWER(AX49,2),3),""),"")</f>
        <v/>
      </c>
      <c r="AZ49" s="274">
        <f>SUM(AY49:AY95)</f>
        <v>0</v>
      </c>
      <c r="BA49" s="125">
        <f>(SUM(F49:Y49))/10</f>
        <v>0</v>
      </c>
      <c r="BB49" s="73">
        <f>IF($E$49:$E$95="P",IF(BA49&lt;=0.25,"B",IF(BA49&lt;=0.5,"MB",IF(BA49&lt;=0.75,"MA",IF(BA49&lt;=1,"A")))),0)</f>
        <v>0</v>
      </c>
      <c r="BC49" s="116">
        <f t="shared" ref="BC49:BC95" si="2">SUM(Z49:AE49)/3</f>
        <v>0</v>
      </c>
      <c r="BD49" s="73">
        <f>IF($E$49:$E$95="P",IF(BC49&lt;=0.25,"B",IF(BC49&lt;=0.5,"MB",IF(BC49=0.75,"MA",IF(BC49&lt;=1,"A")))),0)</f>
        <v>0</v>
      </c>
      <c r="BE49" s="116">
        <f t="shared" ref="BE49:BE95" si="3">SUM(AF49:AK49)/3</f>
        <v>0</v>
      </c>
      <c r="BF49" s="73">
        <f>IF($E$49:$E$95="P",IF(BE49&lt;=0.25,"B",IF(BE49&lt;=0.5,"MB",IF(BE49&lt;=0.75,"MA",IF(BE49&lt;=1,"A")))),0)</f>
        <v>0</v>
      </c>
      <c r="BG49" s="116">
        <f>SUM(AL49:AO49)/2</f>
        <v>0</v>
      </c>
      <c r="BH49" s="73">
        <f>IF($E$49:$E$95="P",IF(BG49&lt;=0.25,"B",IF(BG49&lt;=0.5,"MB",IF(BG49&lt;=0.75,"MA",IF(BG49&lt;=1,"A")))),0)</f>
        <v>0</v>
      </c>
      <c r="BI49" s="116">
        <f>SUM(AP49:AS49)/2</f>
        <v>0</v>
      </c>
      <c r="BJ49" s="126">
        <f>IF($E$49:$E$95="P",IF(BI49&lt;=0.25,"B",IF(BI49&lt;=0.5,"MB",IF(BI49&lt;=0.75,"MA",IF(BI49&lt;=1,"A")))),0)</f>
        <v>0</v>
      </c>
      <c r="BK49" s="67"/>
      <c r="BN49" s="66"/>
      <c r="BO49" s="17"/>
      <c r="BP49" s="42"/>
    </row>
    <row r="50" spans="1:86" ht="12.75" customHeight="1" x14ac:dyDescent="0.2">
      <c r="A50" s="3"/>
      <c r="B50" s="5">
        <v>2</v>
      </c>
      <c r="C50" s="277"/>
      <c r="D50" s="278"/>
      <c r="E50" s="18"/>
      <c r="F50" s="89"/>
      <c r="G50" s="90">
        <f t="shared" ref="G50:G95" si="4">IF(F50=$F$46,$F$47,0)</f>
        <v>0</v>
      </c>
      <c r="H50" s="89"/>
      <c r="I50" s="90">
        <f t="shared" ref="I50:I95" si="5">IF(H50=$H$46,$H$47,0)</f>
        <v>0</v>
      </c>
      <c r="J50" s="161"/>
      <c r="K50" s="90">
        <f t="shared" ref="K50:K95" si="6">IF(J50=$J$46,$J$47,0)</f>
        <v>0</v>
      </c>
      <c r="L50" s="89"/>
      <c r="M50" s="90">
        <f t="shared" ref="M50:M95" si="7">IF(L50=$L$46,$L$47,0)</f>
        <v>0</v>
      </c>
      <c r="N50" s="89"/>
      <c r="O50" s="90">
        <f t="shared" ref="O50:O95" si="8">IF(N50=$N$46,$N$47,0)</f>
        <v>0</v>
      </c>
      <c r="P50" s="89"/>
      <c r="Q50" s="90">
        <f t="shared" ref="Q50:Q95" si="9">IF(P50=$P$46,$P$47,0)</f>
        <v>0</v>
      </c>
      <c r="R50" s="89"/>
      <c r="S50" s="90">
        <f t="shared" ref="S50:S95" si="10">IF(R50=$R$46,$R$47,0)</f>
        <v>0</v>
      </c>
      <c r="T50" s="89"/>
      <c r="U50" s="90">
        <f t="shared" ref="U50:U95" si="11">IF(T50=$T$46,$T$47,0)</f>
        <v>0</v>
      </c>
      <c r="V50" s="89"/>
      <c r="W50" s="90">
        <f t="shared" ref="W50:W95" si="12">IF(V50=$V$46,$V$47,0)</f>
        <v>0</v>
      </c>
      <c r="X50" s="89"/>
      <c r="Y50" s="90">
        <f t="shared" ref="Y50:Y95" si="13">IF(X50=$X$46,$X$47,0)</f>
        <v>0</v>
      </c>
      <c r="Z50" s="89"/>
      <c r="AA50" s="90">
        <f t="shared" ref="AA50:AA95" si="14">IF(Z50=$Z$46,$Z$47,0)</f>
        <v>0</v>
      </c>
      <c r="AB50" s="89"/>
      <c r="AC50" s="90">
        <f t="shared" ref="AC50:AC95" si="15">IF(AB50=$AB$46,$AB$47,0)</f>
        <v>0</v>
      </c>
      <c r="AD50" s="114"/>
      <c r="AE50" s="90">
        <f t="shared" ref="AE50:AE95" si="16">IF(AD50=$AD$46,$AD$47,0)</f>
        <v>0</v>
      </c>
      <c r="AF50" s="89"/>
      <c r="AG50" s="90">
        <f t="shared" ref="AG50:AG95" si="17">IF(AF50=$AF$46,$AF$47,0)</f>
        <v>0</v>
      </c>
      <c r="AH50" s="89"/>
      <c r="AI50" s="90">
        <f t="shared" ref="AI50:AI95" si="18">IF(AH50=$AH$46,$AH$47,0)</f>
        <v>0</v>
      </c>
      <c r="AJ50" s="89"/>
      <c r="AK50" s="90">
        <f t="shared" ref="AK50:AK95" si="19">IF(AJ50=$AJ$46,$AJ$47,0)</f>
        <v>0</v>
      </c>
      <c r="AL50" s="89"/>
      <c r="AM50" s="90">
        <f t="shared" ref="AM50:AM95" si="20">IF(AL50=$AL$46,$AL$47,0)</f>
        <v>0</v>
      </c>
      <c r="AN50" s="89"/>
      <c r="AO50" s="90">
        <f t="shared" ref="AO50:AO95" si="21">IF(AN50=$AN$46,$AN$47,0)</f>
        <v>0</v>
      </c>
      <c r="AP50" s="89"/>
      <c r="AQ50" s="90">
        <f t="shared" ref="AQ50:AQ95" si="22">IF(AP50=$AP$46,$AP$47,0)</f>
        <v>0</v>
      </c>
      <c r="AR50" s="89"/>
      <c r="AS50" s="90">
        <f t="shared" ref="AS50:AS95" si="23">IF(AR50=$AR$46,$AR$47,0)</f>
        <v>0</v>
      </c>
      <c r="AT50" s="5">
        <f t="shared" ref="AT50:AT95" si="24">IF((E50="P"),SUM(F50:AS50),0)</f>
        <v>0</v>
      </c>
      <c r="AU50" s="11">
        <f t="shared" si="1"/>
        <v>0</v>
      </c>
      <c r="AV50" s="12">
        <f t="shared" ref="AV50:AV95" si="25">IF(AT50&gt;=F$42,0.375*AT50-0.5,0.16666667*AT50+2)</f>
        <v>2</v>
      </c>
      <c r="AW50" s="5">
        <f t="shared" ref="AW50:AW95" si="26">IF($E$49:$E$95="P",IF(AND((AU50&lt;50),(AU50&gt;=0)),"INICIAL",IF(AND((AU50&lt;80),(AU50&gt;49)),"INTERMEDIO",IF(AND((AU50&lt;=100),(AU50&gt;79)),"AVANZADO"))),0)</f>
        <v>0</v>
      </c>
      <c r="AX50" s="274" t="str">
        <f t="shared" ref="AX50:AX95" si="27">IF((E50="P"),IFERROR(ROUND(AV50-$AV$98,1),""),"")</f>
        <v/>
      </c>
      <c r="AY50" s="275" t="str">
        <f t="shared" ref="AY50:AY95" si="28">IF((E50="P"),IFERROR(ROUND(POWER(AX50,2),3),""),"")</f>
        <v/>
      </c>
      <c r="AZ50" s="274">
        <f>COUNTIF(E49:E95,"=P")</f>
        <v>0</v>
      </c>
      <c r="BA50" s="125">
        <f t="shared" ref="BA50:BA95" si="29">(SUM(F50:Y50))/10</f>
        <v>0</v>
      </c>
      <c r="BB50" s="73">
        <f t="shared" ref="BB50:BB95" si="30">IF($E$49:$E$95="P",IF(BA50&lt;=0.25,"B",IF(BA50&lt;=0.5,"MB",IF(BA50&lt;=0.75,"MA",IF(BA50&lt;=1,"A")))),0)</f>
        <v>0</v>
      </c>
      <c r="BC50" s="116">
        <f t="shared" si="2"/>
        <v>0</v>
      </c>
      <c r="BD50" s="73">
        <f t="shared" ref="BD50:BD95" si="31">IF($E$49:$E$95="P",IF(BC50&lt;=0.25,"B",IF(BC50&lt;=0.5,"MB",IF(BC50=0.75,"MA",IF(BC50&lt;=1,"A")))),0)</f>
        <v>0</v>
      </c>
      <c r="BE50" s="116">
        <f t="shared" si="3"/>
        <v>0</v>
      </c>
      <c r="BF50" s="73">
        <f t="shared" ref="BF50:BF95" si="32">IF($E$49:$E$95="P",IF(BE50&lt;=0.25,"B",IF(BE50&lt;=0.5,"MB",IF(BE50&lt;=0.75,"MA",IF(BE50&lt;=1,"A")))),0)</f>
        <v>0</v>
      </c>
      <c r="BG50" s="116">
        <f t="shared" ref="BG50:BG95" si="33">SUM(AL50:AO50)/2</f>
        <v>0</v>
      </c>
      <c r="BH50" s="73">
        <f t="shared" ref="BH50:BH95" si="34">IF($E$49:$E$95="P",IF(BG50&lt;=0.25,"B",IF(BG50&lt;=0.5,"MB",IF(BG50&lt;=0.75,"MA",IF(BG50&lt;=1,"A")))),0)</f>
        <v>0</v>
      </c>
      <c r="BI50" s="116">
        <f t="shared" ref="BI50:BI95" si="35">SUM(AP50:AS50)/2</f>
        <v>0</v>
      </c>
      <c r="BJ50" s="126">
        <f t="shared" ref="BJ50:BJ95" si="36">IF($E$49:$E$95="P",IF(BI50&lt;=0.25,"B",IF(BI50&lt;=0.5,"MB",IF(BI50&lt;=0.75,"MA",IF(BI50&lt;=1,"A")))),0)</f>
        <v>0</v>
      </c>
      <c r="BK50" s="67"/>
      <c r="BN50" s="66"/>
      <c r="BO50" s="17"/>
      <c r="BP50" s="42"/>
    </row>
    <row r="51" spans="1:86" ht="12.75" customHeight="1" x14ac:dyDescent="0.2">
      <c r="A51" s="3"/>
      <c r="B51" s="5">
        <v>3</v>
      </c>
      <c r="C51" s="277"/>
      <c r="D51" s="278"/>
      <c r="E51" s="18"/>
      <c r="F51" s="89"/>
      <c r="G51" s="90">
        <f t="shared" si="4"/>
        <v>0</v>
      </c>
      <c r="H51" s="89"/>
      <c r="I51" s="90">
        <f t="shared" si="5"/>
        <v>0</v>
      </c>
      <c r="J51" s="161"/>
      <c r="K51" s="90">
        <f t="shared" si="6"/>
        <v>0</v>
      </c>
      <c r="L51" s="89"/>
      <c r="M51" s="90">
        <f t="shared" si="7"/>
        <v>0</v>
      </c>
      <c r="N51" s="89"/>
      <c r="O51" s="90">
        <f t="shared" si="8"/>
        <v>0</v>
      </c>
      <c r="P51" s="89"/>
      <c r="Q51" s="90">
        <f t="shared" si="9"/>
        <v>0</v>
      </c>
      <c r="R51" s="89"/>
      <c r="S51" s="90">
        <f t="shared" si="10"/>
        <v>0</v>
      </c>
      <c r="T51" s="89"/>
      <c r="U51" s="90">
        <f t="shared" si="11"/>
        <v>0</v>
      </c>
      <c r="V51" s="89"/>
      <c r="W51" s="90">
        <f t="shared" si="12"/>
        <v>0</v>
      </c>
      <c r="X51" s="89"/>
      <c r="Y51" s="90">
        <f t="shared" si="13"/>
        <v>0</v>
      </c>
      <c r="Z51" s="89"/>
      <c r="AA51" s="90">
        <f t="shared" si="14"/>
        <v>0</v>
      </c>
      <c r="AB51" s="89"/>
      <c r="AC51" s="90">
        <f t="shared" si="15"/>
        <v>0</v>
      </c>
      <c r="AD51" s="114"/>
      <c r="AE51" s="90">
        <f t="shared" si="16"/>
        <v>0</v>
      </c>
      <c r="AF51" s="89"/>
      <c r="AG51" s="90">
        <f t="shared" si="17"/>
        <v>0</v>
      </c>
      <c r="AH51" s="89"/>
      <c r="AI51" s="90">
        <f t="shared" si="18"/>
        <v>0</v>
      </c>
      <c r="AJ51" s="89"/>
      <c r="AK51" s="90">
        <f t="shared" si="19"/>
        <v>0</v>
      </c>
      <c r="AL51" s="89"/>
      <c r="AM51" s="90">
        <f t="shared" si="20"/>
        <v>0</v>
      </c>
      <c r="AN51" s="89"/>
      <c r="AO51" s="90">
        <f t="shared" si="21"/>
        <v>0</v>
      </c>
      <c r="AP51" s="89"/>
      <c r="AQ51" s="90">
        <f t="shared" si="22"/>
        <v>0</v>
      </c>
      <c r="AR51" s="89"/>
      <c r="AS51" s="90">
        <f t="shared" si="23"/>
        <v>0</v>
      </c>
      <c r="AT51" s="5">
        <f t="shared" si="24"/>
        <v>0</v>
      </c>
      <c r="AU51" s="11">
        <f t="shared" si="1"/>
        <v>0</v>
      </c>
      <c r="AV51" s="12">
        <f t="shared" si="25"/>
        <v>2</v>
      </c>
      <c r="AW51" s="5">
        <f t="shared" si="26"/>
        <v>0</v>
      </c>
      <c r="AX51" s="274" t="str">
        <f t="shared" si="27"/>
        <v/>
      </c>
      <c r="AY51" s="275" t="str">
        <f t="shared" si="28"/>
        <v/>
      </c>
      <c r="AZ51" s="274"/>
      <c r="BA51" s="125">
        <f t="shared" si="29"/>
        <v>0</v>
      </c>
      <c r="BB51" s="73">
        <f t="shared" si="30"/>
        <v>0</v>
      </c>
      <c r="BC51" s="116">
        <f t="shared" si="2"/>
        <v>0</v>
      </c>
      <c r="BD51" s="73">
        <f t="shared" si="31"/>
        <v>0</v>
      </c>
      <c r="BE51" s="116">
        <f t="shared" si="3"/>
        <v>0</v>
      </c>
      <c r="BF51" s="73">
        <f t="shared" si="32"/>
        <v>0</v>
      </c>
      <c r="BG51" s="116">
        <f t="shared" si="33"/>
        <v>0</v>
      </c>
      <c r="BH51" s="73">
        <f t="shared" si="34"/>
        <v>0</v>
      </c>
      <c r="BI51" s="116">
        <f t="shared" si="35"/>
        <v>0</v>
      </c>
      <c r="BJ51" s="126">
        <f t="shared" si="36"/>
        <v>0</v>
      </c>
      <c r="BK51" s="67"/>
      <c r="BL51" s="67"/>
      <c r="BM51" s="67"/>
      <c r="BN51" s="67"/>
      <c r="BO51" s="17"/>
    </row>
    <row r="52" spans="1:86" ht="12.75" customHeight="1" x14ac:dyDescent="0.2">
      <c r="A52" s="3"/>
      <c r="B52" s="5">
        <f t="shared" ref="B52:B94" si="37">B51+1</f>
        <v>4</v>
      </c>
      <c r="C52" s="277"/>
      <c r="D52" s="278"/>
      <c r="E52" s="18"/>
      <c r="F52" s="89"/>
      <c r="G52" s="90">
        <f t="shared" si="4"/>
        <v>0</v>
      </c>
      <c r="H52" s="89"/>
      <c r="I52" s="90">
        <f t="shared" si="5"/>
        <v>0</v>
      </c>
      <c r="J52" s="161"/>
      <c r="K52" s="90">
        <f t="shared" si="6"/>
        <v>0</v>
      </c>
      <c r="L52" s="89"/>
      <c r="M52" s="90">
        <f t="shared" si="7"/>
        <v>0</v>
      </c>
      <c r="N52" s="89"/>
      <c r="O52" s="90">
        <f t="shared" si="8"/>
        <v>0</v>
      </c>
      <c r="P52" s="89"/>
      <c r="Q52" s="90">
        <f t="shared" si="9"/>
        <v>0</v>
      </c>
      <c r="R52" s="89"/>
      <c r="S52" s="90">
        <f t="shared" si="10"/>
        <v>0</v>
      </c>
      <c r="T52" s="89"/>
      <c r="U52" s="90">
        <f t="shared" si="11"/>
        <v>0</v>
      </c>
      <c r="V52" s="89"/>
      <c r="W52" s="90">
        <f t="shared" si="12"/>
        <v>0</v>
      </c>
      <c r="X52" s="89"/>
      <c r="Y52" s="90">
        <f t="shared" si="13"/>
        <v>0</v>
      </c>
      <c r="Z52" s="89"/>
      <c r="AA52" s="90">
        <f t="shared" si="14"/>
        <v>0</v>
      </c>
      <c r="AB52" s="89"/>
      <c r="AC52" s="90">
        <f t="shared" si="15"/>
        <v>0</v>
      </c>
      <c r="AD52" s="114"/>
      <c r="AE52" s="90">
        <f t="shared" si="16"/>
        <v>0</v>
      </c>
      <c r="AF52" s="89"/>
      <c r="AG52" s="90">
        <f t="shared" si="17"/>
        <v>0</v>
      </c>
      <c r="AH52" s="89"/>
      <c r="AI52" s="90">
        <f t="shared" si="18"/>
        <v>0</v>
      </c>
      <c r="AJ52" s="89"/>
      <c r="AK52" s="90">
        <f t="shared" si="19"/>
        <v>0</v>
      </c>
      <c r="AL52" s="89"/>
      <c r="AM52" s="90">
        <f t="shared" si="20"/>
        <v>0</v>
      </c>
      <c r="AN52" s="89"/>
      <c r="AO52" s="90">
        <f t="shared" si="21"/>
        <v>0</v>
      </c>
      <c r="AP52" s="89"/>
      <c r="AQ52" s="90">
        <f t="shared" si="22"/>
        <v>0</v>
      </c>
      <c r="AR52" s="89"/>
      <c r="AS52" s="90">
        <f t="shared" si="23"/>
        <v>0</v>
      </c>
      <c r="AT52" s="5">
        <f t="shared" si="24"/>
        <v>0</v>
      </c>
      <c r="AU52" s="11">
        <f t="shared" si="1"/>
        <v>0</v>
      </c>
      <c r="AV52" s="12">
        <f t="shared" si="25"/>
        <v>2</v>
      </c>
      <c r="AW52" s="5">
        <f t="shared" si="26"/>
        <v>0</v>
      </c>
      <c r="AX52" s="274" t="str">
        <f t="shared" si="27"/>
        <v/>
      </c>
      <c r="AY52" s="275" t="str">
        <f t="shared" si="28"/>
        <v/>
      </c>
      <c r="AZ52" s="274"/>
      <c r="BA52" s="125">
        <f t="shared" si="29"/>
        <v>0</v>
      </c>
      <c r="BB52" s="73">
        <f t="shared" si="30"/>
        <v>0</v>
      </c>
      <c r="BC52" s="116">
        <f t="shared" si="2"/>
        <v>0</v>
      </c>
      <c r="BD52" s="73">
        <f t="shared" si="31"/>
        <v>0</v>
      </c>
      <c r="BE52" s="116">
        <f t="shared" si="3"/>
        <v>0</v>
      </c>
      <c r="BF52" s="73">
        <f t="shared" si="32"/>
        <v>0</v>
      </c>
      <c r="BG52" s="116">
        <f t="shared" si="33"/>
        <v>0</v>
      </c>
      <c r="BH52" s="73">
        <f t="shared" si="34"/>
        <v>0</v>
      </c>
      <c r="BI52" s="116">
        <f t="shared" si="35"/>
        <v>0</v>
      </c>
      <c r="BJ52" s="126">
        <f t="shared" si="36"/>
        <v>0</v>
      </c>
      <c r="BK52" s="67"/>
      <c r="BL52" s="67"/>
      <c r="BM52" s="67"/>
      <c r="BN52" s="67"/>
      <c r="BO52" s="17"/>
    </row>
    <row r="53" spans="1:86" ht="12.75" customHeight="1" x14ac:dyDescent="0.2">
      <c r="A53" s="3"/>
      <c r="B53" s="5">
        <f t="shared" si="37"/>
        <v>5</v>
      </c>
      <c r="C53" s="277"/>
      <c r="D53" s="278"/>
      <c r="E53" s="18"/>
      <c r="F53" s="89"/>
      <c r="G53" s="90">
        <f t="shared" si="4"/>
        <v>0</v>
      </c>
      <c r="H53" s="89"/>
      <c r="I53" s="90">
        <f t="shared" si="5"/>
        <v>0</v>
      </c>
      <c r="J53" s="161"/>
      <c r="K53" s="90">
        <f t="shared" si="6"/>
        <v>0</v>
      </c>
      <c r="L53" s="89"/>
      <c r="M53" s="90">
        <f t="shared" si="7"/>
        <v>0</v>
      </c>
      <c r="N53" s="89"/>
      <c r="O53" s="90">
        <f t="shared" si="8"/>
        <v>0</v>
      </c>
      <c r="P53" s="89"/>
      <c r="Q53" s="90">
        <f t="shared" si="9"/>
        <v>0</v>
      </c>
      <c r="R53" s="89"/>
      <c r="S53" s="90">
        <f t="shared" si="10"/>
        <v>0</v>
      </c>
      <c r="T53" s="89"/>
      <c r="U53" s="90">
        <f t="shared" si="11"/>
        <v>0</v>
      </c>
      <c r="V53" s="89"/>
      <c r="W53" s="90">
        <f t="shared" si="12"/>
        <v>0</v>
      </c>
      <c r="X53" s="89"/>
      <c r="Y53" s="90">
        <f t="shared" si="13"/>
        <v>0</v>
      </c>
      <c r="Z53" s="89"/>
      <c r="AA53" s="90">
        <f t="shared" si="14"/>
        <v>0</v>
      </c>
      <c r="AB53" s="89"/>
      <c r="AC53" s="90">
        <f t="shared" si="15"/>
        <v>0</v>
      </c>
      <c r="AD53" s="114"/>
      <c r="AE53" s="90">
        <f t="shared" si="16"/>
        <v>0</v>
      </c>
      <c r="AF53" s="89"/>
      <c r="AG53" s="90">
        <f t="shared" si="17"/>
        <v>0</v>
      </c>
      <c r="AH53" s="89"/>
      <c r="AI53" s="90">
        <f t="shared" si="18"/>
        <v>0</v>
      </c>
      <c r="AJ53" s="89"/>
      <c r="AK53" s="90">
        <f t="shared" si="19"/>
        <v>0</v>
      </c>
      <c r="AL53" s="89"/>
      <c r="AM53" s="90">
        <f t="shared" si="20"/>
        <v>0</v>
      </c>
      <c r="AN53" s="89"/>
      <c r="AO53" s="90">
        <f t="shared" si="21"/>
        <v>0</v>
      </c>
      <c r="AP53" s="89"/>
      <c r="AQ53" s="90">
        <f t="shared" si="22"/>
        <v>0</v>
      </c>
      <c r="AR53" s="89"/>
      <c r="AS53" s="90">
        <f t="shared" si="23"/>
        <v>0</v>
      </c>
      <c r="AT53" s="5">
        <f t="shared" si="24"/>
        <v>0</v>
      </c>
      <c r="AU53" s="11">
        <f t="shared" si="1"/>
        <v>0</v>
      </c>
      <c r="AV53" s="12">
        <f t="shared" si="25"/>
        <v>2</v>
      </c>
      <c r="AW53" s="5">
        <f t="shared" si="26"/>
        <v>0</v>
      </c>
      <c r="AX53" s="274" t="str">
        <f t="shared" si="27"/>
        <v/>
      </c>
      <c r="AY53" s="275" t="str">
        <f t="shared" si="28"/>
        <v/>
      </c>
      <c r="AZ53" s="274"/>
      <c r="BA53" s="125">
        <f t="shared" si="29"/>
        <v>0</v>
      </c>
      <c r="BB53" s="73">
        <f t="shared" si="30"/>
        <v>0</v>
      </c>
      <c r="BC53" s="116">
        <f t="shared" si="2"/>
        <v>0</v>
      </c>
      <c r="BD53" s="73">
        <f t="shared" si="31"/>
        <v>0</v>
      </c>
      <c r="BE53" s="116">
        <f t="shared" si="3"/>
        <v>0</v>
      </c>
      <c r="BF53" s="73">
        <f t="shared" si="32"/>
        <v>0</v>
      </c>
      <c r="BG53" s="116">
        <f t="shared" si="33"/>
        <v>0</v>
      </c>
      <c r="BH53" s="73">
        <f t="shared" si="34"/>
        <v>0</v>
      </c>
      <c r="BI53" s="116">
        <f t="shared" si="35"/>
        <v>0</v>
      </c>
      <c r="BJ53" s="126">
        <f t="shared" si="36"/>
        <v>0</v>
      </c>
      <c r="BK53" s="67"/>
      <c r="BL53" s="67"/>
      <c r="BM53" s="67"/>
      <c r="BN53" s="67"/>
      <c r="BO53" s="17"/>
    </row>
    <row r="54" spans="1:86" ht="12.75" customHeight="1" x14ac:dyDescent="0.2">
      <c r="A54" s="3"/>
      <c r="B54" s="5">
        <f t="shared" si="37"/>
        <v>6</v>
      </c>
      <c r="C54" s="277"/>
      <c r="D54" s="278"/>
      <c r="E54" s="18"/>
      <c r="F54" s="89"/>
      <c r="G54" s="90">
        <f t="shared" si="4"/>
        <v>0</v>
      </c>
      <c r="H54" s="89"/>
      <c r="I54" s="90">
        <f t="shared" si="5"/>
        <v>0</v>
      </c>
      <c r="J54" s="161"/>
      <c r="K54" s="90">
        <f t="shared" si="6"/>
        <v>0</v>
      </c>
      <c r="L54" s="89"/>
      <c r="M54" s="90">
        <f t="shared" si="7"/>
        <v>0</v>
      </c>
      <c r="N54" s="89"/>
      <c r="O54" s="90">
        <f t="shared" si="8"/>
        <v>0</v>
      </c>
      <c r="P54" s="89"/>
      <c r="Q54" s="90">
        <f t="shared" si="9"/>
        <v>0</v>
      </c>
      <c r="R54" s="89"/>
      <c r="S54" s="90">
        <f t="shared" si="10"/>
        <v>0</v>
      </c>
      <c r="T54" s="89"/>
      <c r="U54" s="90">
        <f t="shared" si="11"/>
        <v>0</v>
      </c>
      <c r="V54" s="89"/>
      <c r="W54" s="90">
        <f t="shared" si="12"/>
        <v>0</v>
      </c>
      <c r="X54" s="89"/>
      <c r="Y54" s="90">
        <f t="shared" si="13"/>
        <v>0</v>
      </c>
      <c r="Z54" s="89"/>
      <c r="AA54" s="90">
        <f t="shared" si="14"/>
        <v>0</v>
      </c>
      <c r="AB54" s="89"/>
      <c r="AC54" s="90">
        <f t="shared" si="15"/>
        <v>0</v>
      </c>
      <c r="AD54" s="114"/>
      <c r="AE54" s="90">
        <f t="shared" si="16"/>
        <v>0</v>
      </c>
      <c r="AF54" s="89"/>
      <c r="AG54" s="90">
        <f t="shared" si="17"/>
        <v>0</v>
      </c>
      <c r="AH54" s="89"/>
      <c r="AI54" s="90">
        <f t="shared" si="18"/>
        <v>0</v>
      </c>
      <c r="AJ54" s="89"/>
      <c r="AK54" s="90">
        <f t="shared" si="19"/>
        <v>0</v>
      </c>
      <c r="AL54" s="89"/>
      <c r="AM54" s="90">
        <f t="shared" si="20"/>
        <v>0</v>
      </c>
      <c r="AN54" s="89"/>
      <c r="AO54" s="90">
        <f t="shared" si="21"/>
        <v>0</v>
      </c>
      <c r="AP54" s="89"/>
      <c r="AQ54" s="90">
        <f t="shared" si="22"/>
        <v>0</v>
      </c>
      <c r="AR54" s="89"/>
      <c r="AS54" s="90">
        <f t="shared" si="23"/>
        <v>0</v>
      </c>
      <c r="AT54" s="5">
        <f t="shared" si="24"/>
        <v>0</v>
      </c>
      <c r="AU54" s="11">
        <f t="shared" si="1"/>
        <v>0</v>
      </c>
      <c r="AV54" s="12">
        <f t="shared" si="25"/>
        <v>2</v>
      </c>
      <c r="AW54" s="5">
        <f t="shared" si="26"/>
        <v>0</v>
      </c>
      <c r="AX54" s="274" t="str">
        <f t="shared" si="27"/>
        <v/>
      </c>
      <c r="AY54" s="275" t="str">
        <f t="shared" si="28"/>
        <v/>
      </c>
      <c r="AZ54" s="274"/>
      <c r="BA54" s="125">
        <f t="shared" si="29"/>
        <v>0</v>
      </c>
      <c r="BB54" s="73">
        <f t="shared" si="30"/>
        <v>0</v>
      </c>
      <c r="BC54" s="116">
        <f t="shared" si="2"/>
        <v>0</v>
      </c>
      <c r="BD54" s="73">
        <f t="shared" si="31"/>
        <v>0</v>
      </c>
      <c r="BE54" s="116">
        <f t="shared" si="3"/>
        <v>0</v>
      </c>
      <c r="BF54" s="73">
        <f t="shared" si="32"/>
        <v>0</v>
      </c>
      <c r="BG54" s="116">
        <f t="shared" si="33"/>
        <v>0</v>
      </c>
      <c r="BH54" s="73">
        <f t="shared" si="34"/>
        <v>0</v>
      </c>
      <c r="BI54" s="116">
        <f t="shared" si="35"/>
        <v>0</v>
      </c>
      <c r="BJ54" s="126">
        <f t="shared" si="36"/>
        <v>0</v>
      </c>
      <c r="BK54" s="67"/>
      <c r="BL54" s="67"/>
      <c r="BM54" s="67"/>
      <c r="BN54" s="67"/>
      <c r="BO54" s="17"/>
    </row>
    <row r="55" spans="1:86" ht="12.75" customHeight="1" x14ac:dyDescent="0.2">
      <c r="A55" s="3"/>
      <c r="B55" s="5">
        <f t="shared" si="37"/>
        <v>7</v>
      </c>
      <c r="C55" s="277"/>
      <c r="D55" s="278"/>
      <c r="E55" s="18"/>
      <c r="F55" s="89"/>
      <c r="G55" s="90">
        <f t="shared" si="4"/>
        <v>0</v>
      </c>
      <c r="H55" s="89"/>
      <c r="I55" s="90">
        <f t="shared" si="5"/>
        <v>0</v>
      </c>
      <c r="J55" s="161"/>
      <c r="K55" s="90">
        <f t="shared" si="6"/>
        <v>0</v>
      </c>
      <c r="L55" s="89"/>
      <c r="M55" s="90">
        <f t="shared" si="7"/>
        <v>0</v>
      </c>
      <c r="N55" s="89"/>
      <c r="O55" s="90">
        <f t="shared" si="8"/>
        <v>0</v>
      </c>
      <c r="P55" s="89"/>
      <c r="Q55" s="90">
        <f t="shared" si="9"/>
        <v>0</v>
      </c>
      <c r="R55" s="89"/>
      <c r="S55" s="90">
        <f t="shared" si="10"/>
        <v>0</v>
      </c>
      <c r="T55" s="89"/>
      <c r="U55" s="90">
        <f t="shared" si="11"/>
        <v>0</v>
      </c>
      <c r="V55" s="89"/>
      <c r="W55" s="90">
        <f t="shared" si="12"/>
        <v>0</v>
      </c>
      <c r="X55" s="89"/>
      <c r="Y55" s="90">
        <f t="shared" si="13"/>
        <v>0</v>
      </c>
      <c r="Z55" s="89"/>
      <c r="AA55" s="90">
        <f t="shared" si="14"/>
        <v>0</v>
      </c>
      <c r="AB55" s="89"/>
      <c r="AC55" s="90">
        <f t="shared" si="15"/>
        <v>0</v>
      </c>
      <c r="AD55" s="114"/>
      <c r="AE55" s="90">
        <f t="shared" si="16"/>
        <v>0</v>
      </c>
      <c r="AF55" s="89"/>
      <c r="AG55" s="90">
        <f t="shared" si="17"/>
        <v>0</v>
      </c>
      <c r="AH55" s="89"/>
      <c r="AI55" s="90">
        <f t="shared" si="18"/>
        <v>0</v>
      </c>
      <c r="AJ55" s="89"/>
      <c r="AK55" s="90">
        <f t="shared" si="19"/>
        <v>0</v>
      </c>
      <c r="AL55" s="89"/>
      <c r="AM55" s="90">
        <f t="shared" si="20"/>
        <v>0</v>
      </c>
      <c r="AN55" s="89"/>
      <c r="AO55" s="90">
        <f t="shared" si="21"/>
        <v>0</v>
      </c>
      <c r="AP55" s="89"/>
      <c r="AQ55" s="90">
        <f t="shared" si="22"/>
        <v>0</v>
      </c>
      <c r="AR55" s="89"/>
      <c r="AS55" s="90">
        <f t="shared" si="23"/>
        <v>0</v>
      </c>
      <c r="AT55" s="5">
        <f t="shared" si="24"/>
        <v>0</v>
      </c>
      <c r="AU55" s="11">
        <f t="shared" si="1"/>
        <v>0</v>
      </c>
      <c r="AV55" s="12">
        <f t="shared" si="25"/>
        <v>2</v>
      </c>
      <c r="AW55" s="5">
        <f t="shared" si="26"/>
        <v>0</v>
      </c>
      <c r="AX55" s="274" t="str">
        <f t="shared" si="27"/>
        <v/>
      </c>
      <c r="AY55" s="275" t="str">
        <f t="shared" si="28"/>
        <v/>
      </c>
      <c r="AZ55" s="274"/>
      <c r="BA55" s="125">
        <f t="shared" si="29"/>
        <v>0</v>
      </c>
      <c r="BB55" s="73">
        <f t="shared" si="30"/>
        <v>0</v>
      </c>
      <c r="BC55" s="116">
        <f t="shared" si="2"/>
        <v>0</v>
      </c>
      <c r="BD55" s="73">
        <f t="shared" si="31"/>
        <v>0</v>
      </c>
      <c r="BE55" s="116">
        <f t="shared" si="3"/>
        <v>0</v>
      </c>
      <c r="BF55" s="73">
        <f t="shared" si="32"/>
        <v>0</v>
      </c>
      <c r="BG55" s="116">
        <f t="shared" si="33"/>
        <v>0</v>
      </c>
      <c r="BH55" s="73">
        <f t="shared" si="34"/>
        <v>0</v>
      </c>
      <c r="BI55" s="116">
        <f t="shared" si="35"/>
        <v>0</v>
      </c>
      <c r="BJ55" s="126">
        <f t="shared" si="36"/>
        <v>0</v>
      </c>
      <c r="BK55" s="67"/>
      <c r="BL55" s="67"/>
      <c r="BM55" s="67"/>
      <c r="BN55" s="67"/>
      <c r="BO55" s="17"/>
    </row>
    <row r="56" spans="1:86" ht="12.75" customHeight="1" x14ac:dyDescent="0.2">
      <c r="A56" s="3"/>
      <c r="B56" s="5">
        <f t="shared" si="37"/>
        <v>8</v>
      </c>
      <c r="C56" s="277"/>
      <c r="D56" s="278"/>
      <c r="E56" s="18"/>
      <c r="F56" s="89"/>
      <c r="G56" s="90">
        <f t="shared" si="4"/>
        <v>0</v>
      </c>
      <c r="H56" s="89"/>
      <c r="I56" s="90">
        <f t="shared" si="5"/>
        <v>0</v>
      </c>
      <c r="J56" s="161"/>
      <c r="K56" s="90">
        <f t="shared" si="6"/>
        <v>0</v>
      </c>
      <c r="L56" s="89"/>
      <c r="M56" s="90">
        <f t="shared" si="7"/>
        <v>0</v>
      </c>
      <c r="N56" s="89"/>
      <c r="O56" s="90">
        <f t="shared" si="8"/>
        <v>0</v>
      </c>
      <c r="P56" s="89"/>
      <c r="Q56" s="90">
        <f t="shared" si="9"/>
        <v>0</v>
      </c>
      <c r="R56" s="89"/>
      <c r="S56" s="90">
        <f t="shared" si="10"/>
        <v>0</v>
      </c>
      <c r="T56" s="89"/>
      <c r="U56" s="90">
        <f t="shared" si="11"/>
        <v>0</v>
      </c>
      <c r="V56" s="89"/>
      <c r="W56" s="90">
        <f t="shared" si="12"/>
        <v>0</v>
      </c>
      <c r="X56" s="89"/>
      <c r="Y56" s="90">
        <f t="shared" si="13"/>
        <v>0</v>
      </c>
      <c r="Z56" s="89"/>
      <c r="AA56" s="90">
        <f t="shared" si="14"/>
        <v>0</v>
      </c>
      <c r="AB56" s="89"/>
      <c r="AC56" s="90">
        <f t="shared" si="15"/>
        <v>0</v>
      </c>
      <c r="AD56" s="114"/>
      <c r="AE56" s="90">
        <f t="shared" si="16"/>
        <v>0</v>
      </c>
      <c r="AF56" s="89"/>
      <c r="AG56" s="90">
        <f t="shared" si="17"/>
        <v>0</v>
      </c>
      <c r="AH56" s="89"/>
      <c r="AI56" s="90">
        <f t="shared" si="18"/>
        <v>0</v>
      </c>
      <c r="AJ56" s="89"/>
      <c r="AK56" s="90">
        <f t="shared" si="19"/>
        <v>0</v>
      </c>
      <c r="AL56" s="89"/>
      <c r="AM56" s="90">
        <f t="shared" si="20"/>
        <v>0</v>
      </c>
      <c r="AN56" s="89"/>
      <c r="AO56" s="90">
        <f t="shared" si="21"/>
        <v>0</v>
      </c>
      <c r="AP56" s="89"/>
      <c r="AQ56" s="90">
        <f t="shared" si="22"/>
        <v>0</v>
      </c>
      <c r="AR56" s="89"/>
      <c r="AS56" s="90">
        <f t="shared" si="23"/>
        <v>0</v>
      </c>
      <c r="AT56" s="5">
        <f t="shared" si="24"/>
        <v>0</v>
      </c>
      <c r="AU56" s="11">
        <f t="shared" si="1"/>
        <v>0</v>
      </c>
      <c r="AV56" s="12">
        <f t="shared" si="25"/>
        <v>2</v>
      </c>
      <c r="AW56" s="5">
        <f t="shared" si="26"/>
        <v>0</v>
      </c>
      <c r="AX56" s="274" t="str">
        <f t="shared" si="27"/>
        <v/>
      </c>
      <c r="AY56" s="275" t="str">
        <f t="shared" si="28"/>
        <v/>
      </c>
      <c r="AZ56" s="274"/>
      <c r="BA56" s="125">
        <f t="shared" si="29"/>
        <v>0</v>
      </c>
      <c r="BB56" s="73">
        <f t="shared" si="30"/>
        <v>0</v>
      </c>
      <c r="BC56" s="116">
        <f t="shared" si="2"/>
        <v>0</v>
      </c>
      <c r="BD56" s="73">
        <f t="shared" si="31"/>
        <v>0</v>
      </c>
      <c r="BE56" s="116">
        <f t="shared" si="3"/>
        <v>0</v>
      </c>
      <c r="BF56" s="73">
        <f t="shared" si="32"/>
        <v>0</v>
      </c>
      <c r="BG56" s="116">
        <f t="shared" si="33"/>
        <v>0</v>
      </c>
      <c r="BH56" s="73">
        <f t="shared" si="34"/>
        <v>0</v>
      </c>
      <c r="BI56" s="116">
        <f t="shared" si="35"/>
        <v>0</v>
      </c>
      <c r="BJ56" s="126">
        <f t="shared" si="36"/>
        <v>0</v>
      </c>
      <c r="BK56" s="67"/>
      <c r="BL56" s="67"/>
      <c r="BM56" s="67"/>
      <c r="BN56" s="67"/>
      <c r="BO56" s="17"/>
    </row>
    <row r="57" spans="1:86" ht="12.75" customHeight="1" x14ac:dyDescent="0.2">
      <c r="A57" s="3"/>
      <c r="B57" s="5">
        <f t="shared" si="37"/>
        <v>9</v>
      </c>
      <c r="C57" s="277"/>
      <c r="D57" s="278"/>
      <c r="E57" s="18"/>
      <c r="F57" s="89"/>
      <c r="G57" s="90">
        <f t="shared" si="4"/>
        <v>0</v>
      </c>
      <c r="H57" s="89"/>
      <c r="I57" s="90">
        <f t="shared" si="5"/>
        <v>0</v>
      </c>
      <c r="J57" s="161"/>
      <c r="K57" s="90">
        <f t="shared" si="6"/>
        <v>0</v>
      </c>
      <c r="L57" s="89"/>
      <c r="M57" s="90">
        <f t="shared" si="7"/>
        <v>0</v>
      </c>
      <c r="N57" s="89"/>
      <c r="O57" s="90">
        <f t="shared" si="8"/>
        <v>0</v>
      </c>
      <c r="P57" s="89"/>
      <c r="Q57" s="90">
        <f t="shared" si="9"/>
        <v>0</v>
      </c>
      <c r="R57" s="89"/>
      <c r="S57" s="90">
        <f t="shared" si="10"/>
        <v>0</v>
      </c>
      <c r="T57" s="89"/>
      <c r="U57" s="90">
        <f t="shared" si="11"/>
        <v>0</v>
      </c>
      <c r="V57" s="89"/>
      <c r="W57" s="90">
        <f t="shared" si="12"/>
        <v>0</v>
      </c>
      <c r="X57" s="89"/>
      <c r="Y57" s="90">
        <f t="shared" si="13"/>
        <v>0</v>
      </c>
      <c r="Z57" s="89"/>
      <c r="AA57" s="90">
        <f t="shared" si="14"/>
        <v>0</v>
      </c>
      <c r="AB57" s="89"/>
      <c r="AC57" s="90">
        <f t="shared" si="15"/>
        <v>0</v>
      </c>
      <c r="AD57" s="114"/>
      <c r="AE57" s="90">
        <f t="shared" si="16"/>
        <v>0</v>
      </c>
      <c r="AF57" s="89"/>
      <c r="AG57" s="90">
        <f t="shared" si="17"/>
        <v>0</v>
      </c>
      <c r="AH57" s="89"/>
      <c r="AI57" s="90">
        <f t="shared" si="18"/>
        <v>0</v>
      </c>
      <c r="AJ57" s="89"/>
      <c r="AK57" s="90">
        <f t="shared" si="19"/>
        <v>0</v>
      </c>
      <c r="AL57" s="89"/>
      <c r="AM57" s="90">
        <f t="shared" si="20"/>
        <v>0</v>
      </c>
      <c r="AN57" s="89"/>
      <c r="AO57" s="90">
        <f t="shared" si="21"/>
        <v>0</v>
      </c>
      <c r="AP57" s="89"/>
      <c r="AQ57" s="90">
        <f t="shared" si="22"/>
        <v>0</v>
      </c>
      <c r="AR57" s="89"/>
      <c r="AS57" s="90">
        <f t="shared" si="23"/>
        <v>0</v>
      </c>
      <c r="AT57" s="5">
        <f t="shared" si="24"/>
        <v>0</v>
      </c>
      <c r="AU57" s="11">
        <f t="shared" si="1"/>
        <v>0</v>
      </c>
      <c r="AV57" s="12">
        <f t="shared" si="25"/>
        <v>2</v>
      </c>
      <c r="AW57" s="5">
        <f t="shared" si="26"/>
        <v>0</v>
      </c>
      <c r="AX57" s="274" t="str">
        <f t="shared" si="27"/>
        <v/>
      </c>
      <c r="AY57" s="275" t="str">
        <f t="shared" si="28"/>
        <v/>
      </c>
      <c r="AZ57" s="274"/>
      <c r="BA57" s="125">
        <f t="shared" si="29"/>
        <v>0</v>
      </c>
      <c r="BB57" s="73">
        <f t="shared" si="30"/>
        <v>0</v>
      </c>
      <c r="BC57" s="116">
        <f t="shared" si="2"/>
        <v>0</v>
      </c>
      <c r="BD57" s="73">
        <f t="shared" si="31"/>
        <v>0</v>
      </c>
      <c r="BE57" s="116">
        <f t="shared" si="3"/>
        <v>0</v>
      </c>
      <c r="BF57" s="73">
        <f t="shared" si="32"/>
        <v>0</v>
      </c>
      <c r="BG57" s="116">
        <f t="shared" si="33"/>
        <v>0</v>
      </c>
      <c r="BH57" s="73">
        <f t="shared" si="34"/>
        <v>0</v>
      </c>
      <c r="BI57" s="116">
        <f t="shared" si="35"/>
        <v>0</v>
      </c>
      <c r="BJ57" s="126">
        <f t="shared" si="36"/>
        <v>0</v>
      </c>
      <c r="BK57" s="67"/>
      <c r="BL57" s="67"/>
      <c r="BM57" s="67"/>
      <c r="BN57" s="67"/>
      <c r="BO57" s="17"/>
    </row>
    <row r="58" spans="1:86" ht="12.75" customHeight="1" x14ac:dyDescent="0.2">
      <c r="A58" s="3"/>
      <c r="B58" s="5">
        <f t="shared" si="37"/>
        <v>10</v>
      </c>
      <c r="C58" s="277"/>
      <c r="D58" s="278"/>
      <c r="E58" s="18"/>
      <c r="F58" s="89"/>
      <c r="G58" s="90">
        <f t="shared" si="4"/>
        <v>0</v>
      </c>
      <c r="H58" s="89"/>
      <c r="I58" s="90">
        <f t="shared" si="5"/>
        <v>0</v>
      </c>
      <c r="J58" s="161"/>
      <c r="K58" s="90">
        <f t="shared" si="6"/>
        <v>0</v>
      </c>
      <c r="L58" s="89"/>
      <c r="M58" s="90">
        <f t="shared" si="7"/>
        <v>0</v>
      </c>
      <c r="N58" s="89"/>
      <c r="O58" s="90">
        <f t="shared" si="8"/>
        <v>0</v>
      </c>
      <c r="P58" s="89"/>
      <c r="Q58" s="90">
        <f t="shared" si="9"/>
        <v>0</v>
      </c>
      <c r="R58" s="89"/>
      <c r="S58" s="90">
        <f t="shared" si="10"/>
        <v>0</v>
      </c>
      <c r="T58" s="89"/>
      <c r="U58" s="90">
        <f t="shared" si="11"/>
        <v>0</v>
      </c>
      <c r="V58" s="89"/>
      <c r="W58" s="90">
        <f t="shared" si="12"/>
        <v>0</v>
      </c>
      <c r="X58" s="89"/>
      <c r="Y58" s="90">
        <f t="shared" si="13"/>
        <v>0</v>
      </c>
      <c r="Z58" s="89"/>
      <c r="AA58" s="90">
        <f t="shared" si="14"/>
        <v>0</v>
      </c>
      <c r="AB58" s="89"/>
      <c r="AC58" s="90">
        <f t="shared" si="15"/>
        <v>0</v>
      </c>
      <c r="AD58" s="114"/>
      <c r="AE58" s="90">
        <f t="shared" si="16"/>
        <v>0</v>
      </c>
      <c r="AF58" s="89"/>
      <c r="AG58" s="90">
        <f t="shared" si="17"/>
        <v>0</v>
      </c>
      <c r="AH58" s="89"/>
      <c r="AI58" s="90">
        <f t="shared" si="18"/>
        <v>0</v>
      </c>
      <c r="AJ58" s="89"/>
      <c r="AK58" s="90">
        <f t="shared" si="19"/>
        <v>0</v>
      </c>
      <c r="AL58" s="89"/>
      <c r="AM58" s="90">
        <f t="shared" si="20"/>
        <v>0</v>
      </c>
      <c r="AN58" s="89"/>
      <c r="AO58" s="90">
        <f t="shared" si="21"/>
        <v>0</v>
      </c>
      <c r="AP58" s="89"/>
      <c r="AQ58" s="90">
        <f t="shared" si="22"/>
        <v>0</v>
      </c>
      <c r="AR58" s="89"/>
      <c r="AS58" s="90">
        <f t="shared" si="23"/>
        <v>0</v>
      </c>
      <c r="AT58" s="5">
        <f t="shared" si="24"/>
        <v>0</v>
      </c>
      <c r="AU58" s="11">
        <f t="shared" si="1"/>
        <v>0</v>
      </c>
      <c r="AV58" s="12">
        <f t="shared" si="25"/>
        <v>2</v>
      </c>
      <c r="AW58" s="5">
        <f t="shared" si="26"/>
        <v>0</v>
      </c>
      <c r="AX58" s="274" t="str">
        <f t="shared" si="27"/>
        <v/>
      </c>
      <c r="AY58" s="275" t="str">
        <f t="shared" si="28"/>
        <v/>
      </c>
      <c r="AZ58" s="274"/>
      <c r="BA58" s="125">
        <f t="shared" si="29"/>
        <v>0</v>
      </c>
      <c r="BB58" s="73">
        <f t="shared" si="30"/>
        <v>0</v>
      </c>
      <c r="BC58" s="116">
        <f t="shared" si="2"/>
        <v>0</v>
      </c>
      <c r="BD58" s="73">
        <f t="shared" si="31"/>
        <v>0</v>
      </c>
      <c r="BE58" s="116">
        <f t="shared" si="3"/>
        <v>0</v>
      </c>
      <c r="BF58" s="73">
        <f t="shared" si="32"/>
        <v>0</v>
      </c>
      <c r="BG58" s="116">
        <f t="shared" si="33"/>
        <v>0</v>
      </c>
      <c r="BH58" s="73">
        <f t="shared" si="34"/>
        <v>0</v>
      </c>
      <c r="BI58" s="116">
        <f t="shared" si="35"/>
        <v>0</v>
      </c>
      <c r="BJ58" s="126">
        <f t="shared" si="36"/>
        <v>0</v>
      </c>
      <c r="BK58" s="67"/>
      <c r="BL58" s="67"/>
      <c r="BM58" s="67"/>
      <c r="BN58" s="67"/>
      <c r="BO58" s="17"/>
    </row>
    <row r="59" spans="1:86" ht="12.75" customHeight="1" x14ac:dyDescent="0.2">
      <c r="A59" s="3"/>
      <c r="B59" s="5">
        <f t="shared" si="37"/>
        <v>11</v>
      </c>
      <c r="C59" s="277"/>
      <c r="D59" s="278"/>
      <c r="E59" s="18"/>
      <c r="F59" s="89"/>
      <c r="G59" s="90">
        <f t="shared" si="4"/>
        <v>0</v>
      </c>
      <c r="H59" s="89"/>
      <c r="I59" s="90">
        <f t="shared" si="5"/>
        <v>0</v>
      </c>
      <c r="J59" s="161"/>
      <c r="K59" s="90">
        <f t="shared" si="6"/>
        <v>0</v>
      </c>
      <c r="L59" s="89"/>
      <c r="M59" s="90">
        <f t="shared" si="7"/>
        <v>0</v>
      </c>
      <c r="N59" s="89"/>
      <c r="O59" s="90">
        <f t="shared" si="8"/>
        <v>0</v>
      </c>
      <c r="P59" s="89"/>
      <c r="Q59" s="90">
        <f t="shared" si="9"/>
        <v>0</v>
      </c>
      <c r="R59" s="89"/>
      <c r="S59" s="90">
        <f t="shared" si="10"/>
        <v>0</v>
      </c>
      <c r="T59" s="89"/>
      <c r="U59" s="90">
        <f t="shared" si="11"/>
        <v>0</v>
      </c>
      <c r="V59" s="89"/>
      <c r="W59" s="90">
        <f t="shared" si="12"/>
        <v>0</v>
      </c>
      <c r="X59" s="89"/>
      <c r="Y59" s="90">
        <f t="shared" si="13"/>
        <v>0</v>
      </c>
      <c r="Z59" s="89"/>
      <c r="AA59" s="90">
        <f t="shared" si="14"/>
        <v>0</v>
      </c>
      <c r="AB59" s="89"/>
      <c r="AC59" s="90">
        <f t="shared" si="15"/>
        <v>0</v>
      </c>
      <c r="AD59" s="114"/>
      <c r="AE59" s="90">
        <f t="shared" si="16"/>
        <v>0</v>
      </c>
      <c r="AF59" s="89"/>
      <c r="AG59" s="90">
        <f t="shared" si="17"/>
        <v>0</v>
      </c>
      <c r="AH59" s="89"/>
      <c r="AI59" s="90">
        <f t="shared" si="18"/>
        <v>0</v>
      </c>
      <c r="AJ59" s="89"/>
      <c r="AK59" s="90">
        <f t="shared" si="19"/>
        <v>0</v>
      </c>
      <c r="AL59" s="89"/>
      <c r="AM59" s="90">
        <f t="shared" si="20"/>
        <v>0</v>
      </c>
      <c r="AN59" s="89"/>
      <c r="AO59" s="90">
        <f t="shared" si="21"/>
        <v>0</v>
      </c>
      <c r="AP59" s="89"/>
      <c r="AQ59" s="90">
        <f t="shared" si="22"/>
        <v>0</v>
      </c>
      <c r="AR59" s="89"/>
      <c r="AS59" s="90">
        <f t="shared" si="23"/>
        <v>0</v>
      </c>
      <c r="AT59" s="5">
        <f t="shared" si="24"/>
        <v>0</v>
      </c>
      <c r="AU59" s="11">
        <f t="shared" si="1"/>
        <v>0</v>
      </c>
      <c r="AV59" s="12">
        <f t="shared" si="25"/>
        <v>2</v>
      </c>
      <c r="AW59" s="5">
        <f t="shared" si="26"/>
        <v>0</v>
      </c>
      <c r="AX59" s="274" t="str">
        <f t="shared" si="27"/>
        <v/>
      </c>
      <c r="AY59" s="275" t="str">
        <f t="shared" si="28"/>
        <v/>
      </c>
      <c r="AZ59" s="274"/>
      <c r="BA59" s="125">
        <f t="shared" si="29"/>
        <v>0</v>
      </c>
      <c r="BB59" s="73">
        <f t="shared" si="30"/>
        <v>0</v>
      </c>
      <c r="BC59" s="116">
        <f t="shared" si="2"/>
        <v>0</v>
      </c>
      <c r="BD59" s="73">
        <f t="shared" si="31"/>
        <v>0</v>
      </c>
      <c r="BE59" s="116">
        <f t="shared" si="3"/>
        <v>0</v>
      </c>
      <c r="BF59" s="73">
        <f t="shared" si="32"/>
        <v>0</v>
      </c>
      <c r="BG59" s="116">
        <f t="shared" si="33"/>
        <v>0</v>
      </c>
      <c r="BH59" s="73">
        <f t="shared" si="34"/>
        <v>0</v>
      </c>
      <c r="BI59" s="116">
        <f t="shared" si="35"/>
        <v>0</v>
      </c>
      <c r="BJ59" s="126">
        <f t="shared" si="36"/>
        <v>0</v>
      </c>
      <c r="BK59" s="67"/>
      <c r="BL59" s="67"/>
      <c r="BM59" s="67"/>
      <c r="BN59" s="67"/>
      <c r="BO59" s="17"/>
    </row>
    <row r="60" spans="1:86" ht="12.75" customHeight="1" x14ac:dyDescent="0.2">
      <c r="A60" s="3"/>
      <c r="B60" s="5">
        <f t="shared" si="37"/>
        <v>12</v>
      </c>
      <c r="C60" s="277"/>
      <c r="D60" s="278"/>
      <c r="E60" s="18"/>
      <c r="F60" s="89"/>
      <c r="G60" s="90">
        <f t="shared" si="4"/>
        <v>0</v>
      </c>
      <c r="H60" s="89"/>
      <c r="I60" s="90">
        <f t="shared" si="5"/>
        <v>0</v>
      </c>
      <c r="J60" s="161"/>
      <c r="K60" s="90">
        <f t="shared" si="6"/>
        <v>0</v>
      </c>
      <c r="L60" s="89"/>
      <c r="M60" s="90">
        <f t="shared" si="7"/>
        <v>0</v>
      </c>
      <c r="N60" s="89"/>
      <c r="O60" s="90">
        <f t="shared" si="8"/>
        <v>0</v>
      </c>
      <c r="P60" s="89"/>
      <c r="Q60" s="90">
        <f t="shared" si="9"/>
        <v>0</v>
      </c>
      <c r="R60" s="89"/>
      <c r="S60" s="90">
        <f t="shared" si="10"/>
        <v>0</v>
      </c>
      <c r="T60" s="89"/>
      <c r="U60" s="90">
        <f t="shared" si="11"/>
        <v>0</v>
      </c>
      <c r="V60" s="89"/>
      <c r="W60" s="90">
        <f t="shared" si="12"/>
        <v>0</v>
      </c>
      <c r="X60" s="89"/>
      <c r="Y60" s="90">
        <f t="shared" si="13"/>
        <v>0</v>
      </c>
      <c r="Z60" s="89"/>
      <c r="AA60" s="90">
        <f t="shared" si="14"/>
        <v>0</v>
      </c>
      <c r="AB60" s="89"/>
      <c r="AC60" s="90">
        <f t="shared" si="15"/>
        <v>0</v>
      </c>
      <c r="AD60" s="114"/>
      <c r="AE60" s="90">
        <f t="shared" si="16"/>
        <v>0</v>
      </c>
      <c r="AF60" s="89"/>
      <c r="AG60" s="90">
        <f t="shared" si="17"/>
        <v>0</v>
      </c>
      <c r="AH60" s="89"/>
      <c r="AI60" s="90">
        <f t="shared" si="18"/>
        <v>0</v>
      </c>
      <c r="AJ60" s="89"/>
      <c r="AK60" s="90">
        <f t="shared" si="19"/>
        <v>0</v>
      </c>
      <c r="AL60" s="89"/>
      <c r="AM60" s="90">
        <f t="shared" si="20"/>
        <v>0</v>
      </c>
      <c r="AN60" s="89"/>
      <c r="AO60" s="90">
        <f t="shared" si="21"/>
        <v>0</v>
      </c>
      <c r="AP60" s="89"/>
      <c r="AQ60" s="90">
        <f t="shared" si="22"/>
        <v>0</v>
      </c>
      <c r="AR60" s="89"/>
      <c r="AS60" s="90">
        <f t="shared" si="23"/>
        <v>0</v>
      </c>
      <c r="AT60" s="5">
        <f t="shared" si="24"/>
        <v>0</v>
      </c>
      <c r="AU60" s="11">
        <f t="shared" si="1"/>
        <v>0</v>
      </c>
      <c r="AV60" s="12">
        <f t="shared" si="25"/>
        <v>2</v>
      </c>
      <c r="AW60" s="5">
        <f t="shared" si="26"/>
        <v>0</v>
      </c>
      <c r="AX60" s="274" t="str">
        <f t="shared" si="27"/>
        <v/>
      </c>
      <c r="AY60" s="275" t="str">
        <f t="shared" si="28"/>
        <v/>
      </c>
      <c r="AZ60" s="274"/>
      <c r="BA60" s="125">
        <f t="shared" si="29"/>
        <v>0</v>
      </c>
      <c r="BB60" s="73">
        <f t="shared" si="30"/>
        <v>0</v>
      </c>
      <c r="BC60" s="116">
        <f t="shared" si="2"/>
        <v>0</v>
      </c>
      <c r="BD60" s="73">
        <f t="shared" si="31"/>
        <v>0</v>
      </c>
      <c r="BE60" s="116">
        <f t="shared" si="3"/>
        <v>0</v>
      </c>
      <c r="BF60" s="73">
        <f t="shared" si="32"/>
        <v>0</v>
      </c>
      <c r="BG60" s="116">
        <f t="shared" si="33"/>
        <v>0</v>
      </c>
      <c r="BH60" s="73">
        <f t="shared" si="34"/>
        <v>0</v>
      </c>
      <c r="BI60" s="116">
        <f t="shared" si="35"/>
        <v>0</v>
      </c>
      <c r="BJ60" s="126">
        <f t="shared" si="36"/>
        <v>0</v>
      </c>
      <c r="BK60" s="67"/>
      <c r="BL60" s="67"/>
      <c r="BM60" s="67"/>
      <c r="BN60" s="67"/>
      <c r="BO60" s="17"/>
    </row>
    <row r="61" spans="1:86" ht="12.75" customHeight="1" x14ac:dyDescent="0.2">
      <c r="A61" s="3"/>
      <c r="B61" s="5">
        <f t="shared" si="37"/>
        <v>13</v>
      </c>
      <c r="C61" s="277"/>
      <c r="D61" s="278"/>
      <c r="E61" s="18"/>
      <c r="F61" s="89"/>
      <c r="G61" s="90">
        <f t="shared" si="4"/>
        <v>0</v>
      </c>
      <c r="H61" s="89"/>
      <c r="I61" s="90">
        <f t="shared" si="5"/>
        <v>0</v>
      </c>
      <c r="J61" s="161"/>
      <c r="K61" s="90">
        <f t="shared" si="6"/>
        <v>0</v>
      </c>
      <c r="L61" s="89"/>
      <c r="M61" s="90">
        <f t="shared" si="7"/>
        <v>0</v>
      </c>
      <c r="N61" s="89"/>
      <c r="O61" s="90">
        <f t="shared" si="8"/>
        <v>0</v>
      </c>
      <c r="P61" s="89"/>
      <c r="Q61" s="90">
        <f t="shared" si="9"/>
        <v>0</v>
      </c>
      <c r="R61" s="89"/>
      <c r="S61" s="90">
        <f t="shared" si="10"/>
        <v>0</v>
      </c>
      <c r="T61" s="89"/>
      <c r="U61" s="90">
        <f t="shared" si="11"/>
        <v>0</v>
      </c>
      <c r="V61" s="89"/>
      <c r="W61" s="90">
        <f t="shared" si="12"/>
        <v>0</v>
      </c>
      <c r="X61" s="89"/>
      <c r="Y61" s="90">
        <f t="shared" si="13"/>
        <v>0</v>
      </c>
      <c r="Z61" s="89"/>
      <c r="AA61" s="90">
        <f t="shared" si="14"/>
        <v>0</v>
      </c>
      <c r="AB61" s="89"/>
      <c r="AC61" s="90">
        <f t="shared" si="15"/>
        <v>0</v>
      </c>
      <c r="AD61" s="114"/>
      <c r="AE61" s="90">
        <f t="shared" si="16"/>
        <v>0</v>
      </c>
      <c r="AF61" s="89"/>
      <c r="AG61" s="90">
        <f t="shared" si="17"/>
        <v>0</v>
      </c>
      <c r="AH61" s="89"/>
      <c r="AI61" s="90">
        <f t="shared" si="18"/>
        <v>0</v>
      </c>
      <c r="AJ61" s="89"/>
      <c r="AK61" s="90">
        <f t="shared" si="19"/>
        <v>0</v>
      </c>
      <c r="AL61" s="89"/>
      <c r="AM61" s="90">
        <f t="shared" si="20"/>
        <v>0</v>
      </c>
      <c r="AN61" s="89"/>
      <c r="AO61" s="90">
        <f t="shared" si="21"/>
        <v>0</v>
      </c>
      <c r="AP61" s="89"/>
      <c r="AQ61" s="90">
        <f t="shared" si="22"/>
        <v>0</v>
      </c>
      <c r="AR61" s="89"/>
      <c r="AS61" s="90">
        <f t="shared" si="23"/>
        <v>0</v>
      </c>
      <c r="AT61" s="5">
        <f t="shared" si="24"/>
        <v>0</v>
      </c>
      <c r="AU61" s="11">
        <f t="shared" si="1"/>
        <v>0</v>
      </c>
      <c r="AV61" s="12">
        <f t="shared" si="25"/>
        <v>2</v>
      </c>
      <c r="AW61" s="5">
        <f t="shared" si="26"/>
        <v>0</v>
      </c>
      <c r="AX61" s="274" t="str">
        <f t="shared" si="27"/>
        <v/>
      </c>
      <c r="AY61" s="275" t="str">
        <f t="shared" si="28"/>
        <v/>
      </c>
      <c r="AZ61" s="274"/>
      <c r="BA61" s="125">
        <f t="shared" si="29"/>
        <v>0</v>
      </c>
      <c r="BB61" s="73">
        <f t="shared" si="30"/>
        <v>0</v>
      </c>
      <c r="BC61" s="116">
        <f t="shared" si="2"/>
        <v>0</v>
      </c>
      <c r="BD61" s="73">
        <f t="shared" si="31"/>
        <v>0</v>
      </c>
      <c r="BE61" s="116">
        <f t="shared" si="3"/>
        <v>0</v>
      </c>
      <c r="BF61" s="73">
        <f t="shared" si="32"/>
        <v>0</v>
      </c>
      <c r="BG61" s="116">
        <f t="shared" si="33"/>
        <v>0</v>
      </c>
      <c r="BH61" s="73">
        <f t="shared" si="34"/>
        <v>0</v>
      </c>
      <c r="BI61" s="116">
        <f t="shared" si="35"/>
        <v>0</v>
      </c>
      <c r="BJ61" s="126">
        <f t="shared" si="36"/>
        <v>0</v>
      </c>
      <c r="BK61" s="67"/>
      <c r="BL61" s="67"/>
      <c r="BM61" s="67"/>
      <c r="BN61" s="67"/>
      <c r="BO61" s="17"/>
    </row>
    <row r="62" spans="1:86" ht="12.75" customHeight="1" x14ac:dyDescent="0.2">
      <c r="A62" s="3"/>
      <c r="B62" s="5">
        <f t="shared" si="37"/>
        <v>14</v>
      </c>
      <c r="C62" s="277"/>
      <c r="D62" s="278"/>
      <c r="E62" s="18"/>
      <c r="F62" s="89"/>
      <c r="G62" s="90">
        <f t="shared" si="4"/>
        <v>0</v>
      </c>
      <c r="H62" s="89"/>
      <c r="I62" s="90">
        <f t="shared" si="5"/>
        <v>0</v>
      </c>
      <c r="J62" s="161"/>
      <c r="K62" s="90">
        <f t="shared" si="6"/>
        <v>0</v>
      </c>
      <c r="L62" s="89"/>
      <c r="M62" s="90">
        <f t="shared" si="7"/>
        <v>0</v>
      </c>
      <c r="N62" s="89"/>
      <c r="O62" s="90">
        <f t="shared" si="8"/>
        <v>0</v>
      </c>
      <c r="P62" s="89"/>
      <c r="Q62" s="90">
        <f t="shared" si="9"/>
        <v>0</v>
      </c>
      <c r="R62" s="89"/>
      <c r="S62" s="90">
        <f t="shared" si="10"/>
        <v>0</v>
      </c>
      <c r="T62" s="89"/>
      <c r="U62" s="90">
        <f t="shared" si="11"/>
        <v>0</v>
      </c>
      <c r="V62" s="89"/>
      <c r="W62" s="90">
        <f t="shared" si="12"/>
        <v>0</v>
      </c>
      <c r="X62" s="89"/>
      <c r="Y62" s="90">
        <f t="shared" si="13"/>
        <v>0</v>
      </c>
      <c r="Z62" s="89"/>
      <c r="AA62" s="90">
        <f t="shared" si="14"/>
        <v>0</v>
      </c>
      <c r="AB62" s="89"/>
      <c r="AC62" s="90">
        <f t="shared" si="15"/>
        <v>0</v>
      </c>
      <c r="AD62" s="114"/>
      <c r="AE62" s="90">
        <f t="shared" si="16"/>
        <v>0</v>
      </c>
      <c r="AF62" s="89"/>
      <c r="AG62" s="90">
        <f t="shared" si="17"/>
        <v>0</v>
      </c>
      <c r="AH62" s="89"/>
      <c r="AI62" s="90">
        <f t="shared" si="18"/>
        <v>0</v>
      </c>
      <c r="AJ62" s="89"/>
      <c r="AK62" s="90">
        <f t="shared" si="19"/>
        <v>0</v>
      </c>
      <c r="AL62" s="89"/>
      <c r="AM62" s="90">
        <f t="shared" si="20"/>
        <v>0</v>
      </c>
      <c r="AN62" s="89"/>
      <c r="AO62" s="90">
        <f t="shared" si="21"/>
        <v>0</v>
      </c>
      <c r="AP62" s="89"/>
      <c r="AQ62" s="90">
        <f t="shared" si="22"/>
        <v>0</v>
      </c>
      <c r="AR62" s="89"/>
      <c r="AS62" s="90">
        <f t="shared" si="23"/>
        <v>0</v>
      </c>
      <c r="AT62" s="5">
        <f t="shared" si="24"/>
        <v>0</v>
      </c>
      <c r="AU62" s="11">
        <f t="shared" si="1"/>
        <v>0</v>
      </c>
      <c r="AV62" s="12">
        <f t="shared" si="25"/>
        <v>2</v>
      </c>
      <c r="AW62" s="5">
        <f t="shared" si="26"/>
        <v>0</v>
      </c>
      <c r="AX62" s="274" t="str">
        <f t="shared" si="27"/>
        <v/>
      </c>
      <c r="AY62" s="275" t="str">
        <f t="shared" si="28"/>
        <v/>
      </c>
      <c r="AZ62" s="274"/>
      <c r="BA62" s="125">
        <f t="shared" si="29"/>
        <v>0</v>
      </c>
      <c r="BB62" s="73">
        <f t="shared" si="30"/>
        <v>0</v>
      </c>
      <c r="BC62" s="116">
        <f t="shared" si="2"/>
        <v>0</v>
      </c>
      <c r="BD62" s="73">
        <f t="shared" si="31"/>
        <v>0</v>
      </c>
      <c r="BE62" s="116">
        <f t="shared" si="3"/>
        <v>0</v>
      </c>
      <c r="BF62" s="73">
        <f t="shared" si="32"/>
        <v>0</v>
      </c>
      <c r="BG62" s="116">
        <f t="shared" si="33"/>
        <v>0</v>
      </c>
      <c r="BH62" s="73">
        <f t="shared" si="34"/>
        <v>0</v>
      </c>
      <c r="BI62" s="116">
        <f t="shared" si="35"/>
        <v>0</v>
      </c>
      <c r="BJ62" s="126">
        <f t="shared" si="36"/>
        <v>0</v>
      </c>
      <c r="BK62" s="67"/>
      <c r="BL62" s="67"/>
      <c r="BM62" s="67"/>
      <c r="BN62" s="67"/>
      <c r="BO62" s="17"/>
    </row>
    <row r="63" spans="1:86" ht="12.75" customHeight="1" x14ac:dyDescent="0.2">
      <c r="A63" s="3"/>
      <c r="B63" s="5">
        <f t="shared" si="37"/>
        <v>15</v>
      </c>
      <c r="C63" s="277"/>
      <c r="D63" s="278"/>
      <c r="E63" s="18"/>
      <c r="F63" s="89"/>
      <c r="G63" s="90">
        <f t="shared" si="4"/>
        <v>0</v>
      </c>
      <c r="H63" s="89"/>
      <c r="I63" s="90">
        <f t="shared" si="5"/>
        <v>0</v>
      </c>
      <c r="J63" s="161"/>
      <c r="K63" s="90">
        <f t="shared" si="6"/>
        <v>0</v>
      </c>
      <c r="L63" s="89"/>
      <c r="M63" s="90">
        <f t="shared" si="7"/>
        <v>0</v>
      </c>
      <c r="N63" s="89"/>
      <c r="O63" s="90">
        <f t="shared" si="8"/>
        <v>0</v>
      </c>
      <c r="P63" s="89"/>
      <c r="Q63" s="90">
        <f t="shared" si="9"/>
        <v>0</v>
      </c>
      <c r="R63" s="89"/>
      <c r="S63" s="90">
        <f t="shared" si="10"/>
        <v>0</v>
      </c>
      <c r="T63" s="89"/>
      <c r="U63" s="90">
        <f t="shared" si="11"/>
        <v>0</v>
      </c>
      <c r="V63" s="89"/>
      <c r="W63" s="90">
        <f t="shared" si="12"/>
        <v>0</v>
      </c>
      <c r="X63" s="89"/>
      <c r="Y63" s="90">
        <f t="shared" si="13"/>
        <v>0</v>
      </c>
      <c r="Z63" s="89"/>
      <c r="AA63" s="90">
        <f t="shared" si="14"/>
        <v>0</v>
      </c>
      <c r="AB63" s="89"/>
      <c r="AC63" s="90">
        <f t="shared" si="15"/>
        <v>0</v>
      </c>
      <c r="AD63" s="114"/>
      <c r="AE63" s="90">
        <f t="shared" si="16"/>
        <v>0</v>
      </c>
      <c r="AF63" s="89"/>
      <c r="AG63" s="90">
        <f t="shared" si="17"/>
        <v>0</v>
      </c>
      <c r="AH63" s="89"/>
      <c r="AI63" s="90">
        <f t="shared" si="18"/>
        <v>0</v>
      </c>
      <c r="AJ63" s="89"/>
      <c r="AK63" s="90">
        <f t="shared" si="19"/>
        <v>0</v>
      </c>
      <c r="AL63" s="89"/>
      <c r="AM63" s="90">
        <f t="shared" si="20"/>
        <v>0</v>
      </c>
      <c r="AN63" s="89"/>
      <c r="AO63" s="90">
        <f t="shared" si="21"/>
        <v>0</v>
      </c>
      <c r="AP63" s="89"/>
      <c r="AQ63" s="90">
        <f t="shared" si="22"/>
        <v>0</v>
      </c>
      <c r="AR63" s="89"/>
      <c r="AS63" s="90">
        <f t="shared" si="23"/>
        <v>0</v>
      </c>
      <c r="AT63" s="5">
        <f t="shared" si="24"/>
        <v>0</v>
      </c>
      <c r="AU63" s="11">
        <f t="shared" si="1"/>
        <v>0</v>
      </c>
      <c r="AV63" s="12">
        <f t="shared" si="25"/>
        <v>2</v>
      </c>
      <c r="AW63" s="5">
        <f t="shared" si="26"/>
        <v>0</v>
      </c>
      <c r="AX63" s="274" t="str">
        <f t="shared" si="27"/>
        <v/>
      </c>
      <c r="AY63" s="275" t="str">
        <f t="shared" si="28"/>
        <v/>
      </c>
      <c r="AZ63" s="274"/>
      <c r="BA63" s="125">
        <f t="shared" si="29"/>
        <v>0</v>
      </c>
      <c r="BB63" s="73">
        <f t="shared" si="30"/>
        <v>0</v>
      </c>
      <c r="BC63" s="116">
        <f t="shared" si="2"/>
        <v>0</v>
      </c>
      <c r="BD63" s="73">
        <f t="shared" si="31"/>
        <v>0</v>
      </c>
      <c r="BE63" s="116">
        <f t="shared" si="3"/>
        <v>0</v>
      </c>
      <c r="BF63" s="73">
        <f t="shared" si="32"/>
        <v>0</v>
      </c>
      <c r="BG63" s="116">
        <f t="shared" si="33"/>
        <v>0</v>
      </c>
      <c r="BH63" s="73">
        <f t="shared" si="34"/>
        <v>0</v>
      </c>
      <c r="BI63" s="116">
        <f t="shared" si="35"/>
        <v>0</v>
      </c>
      <c r="BJ63" s="126">
        <f t="shared" si="36"/>
        <v>0</v>
      </c>
      <c r="BK63" s="67"/>
      <c r="BL63" s="67"/>
      <c r="BM63" s="67"/>
      <c r="BN63" s="67"/>
      <c r="BO63" s="17"/>
      <c r="CE63" s="68"/>
      <c r="CF63" s="279"/>
      <c r="CG63" s="279"/>
      <c r="CH63" s="279"/>
    </row>
    <row r="64" spans="1:86" ht="12.75" customHeight="1" x14ac:dyDescent="0.2">
      <c r="A64" s="3"/>
      <c r="B64" s="5">
        <f t="shared" si="37"/>
        <v>16</v>
      </c>
      <c r="C64" s="277"/>
      <c r="D64" s="278"/>
      <c r="E64" s="18"/>
      <c r="F64" s="89"/>
      <c r="G64" s="90">
        <f t="shared" si="4"/>
        <v>0</v>
      </c>
      <c r="H64" s="89"/>
      <c r="I64" s="90">
        <f t="shared" si="5"/>
        <v>0</v>
      </c>
      <c r="J64" s="161"/>
      <c r="K64" s="90">
        <f t="shared" si="6"/>
        <v>0</v>
      </c>
      <c r="L64" s="89"/>
      <c r="M64" s="90">
        <f t="shared" si="7"/>
        <v>0</v>
      </c>
      <c r="N64" s="89"/>
      <c r="O64" s="90">
        <f t="shared" si="8"/>
        <v>0</v>
      </c>
      <c r="P64" s="89"/>
      <c r="Q64" s="90">
        <f t="shared" si="9"/>
        <v>0</v>
      </c>
      <c r="R64" s="89"/>
      <c r="S64" s="90">
        <f t="shared" si="10"/>
        <v>0</v>
      </c>
      <c r="T64" s="89"/>
      <c r="U64" s="90">
        <f t="shared" si="11"/>
        <v>0</v>
      </c>
      <c r="V64" s="89"/>
      <c r="W64" s="90">
        <f t="shared" si="12"/>
        <v>0</v>
      </c>
      <c r="X64" s="89"/>
      <c r="Y64" s="90">
        <f t="shared" si="13"/>
        <v>0</v>
      </c>
      <c r="Z64" s="89"/>
      <c r="AA64" s="90">
        <f t="shared" si="14"/>
        <v>0</v>
      </c>
      <c r="AB64" s="89"/>
      <c r="AC64" s="90">
        <f t="shared" si="15"/>
        <v>0</v>
      </c>
      <c r="AD64" s="114"/>
      <c r="AE64" s="90">
        <f t="shared" si="16"/>
        <v>0</v>
      </c>
      <c r="AF64" s="89"/>
      <c r="AG64" s="90">
        <f t="shared" si="17"/>
        <v>0</v>
      </c>
      <c r="AH64" s="89"/>
      <c r="AI64" s="90">
        <f t="shared" si="18"/>
        <v>0</v>
      </c>
      <c r="AJ64" s="89"/>
      <c r="AK64" s="90">
        <f t="shared" si="19"/>
        <v>0</v>
      </c>
      <c r="AL64" s="89"/>
      <c r="AM64" s="90">
        <f t="shared" si="20"/>
        <v>0</v>
      </c>
      <c r="AN64" s="89"/>
      <c r="AO64" s="90">
        <f t="shared" si="21"/>
        <v>0</v>
      </c>
      <c r="AP64" s="89"/>
      <c r="AQ64" s="90">
        <f t="shared" si="22"/>
        <v>0</v>
      </c>
      <c r="AR64" s="89"/>
      <c r="AS64" s="90">
        <f t="shared" si="23"/>
        <v>0</v>
      </c>
      <c r="AT64" s="5">
        <f t="shared" si="24"/>
        <v>0</v>
      </c>
      <c r="AU64" s="11">
        <f t="shared" si="1"/>
        <v>0</v>
      </c>
      <c r="AV64" s="12">
        <f t="shared" si="25"/>
        <v>2</v>
      </c>
      <c r="AW64" s="5">
        <f t="shared" si="26"/>
        <v>0</v>
      </c>
      <c r="AX64" s="274" t="str">
        <f t="shared" si="27"/>
        <v/>
      </c>
      <c r="AY64" s="275" t="str">
        <f t="shared" si="28"/>
        <v/>
      </c>
      <c r="AZ64" s="274"/>
      <c r="BA64" s="125">
        <f t="shared" si="29"/>
        <v>0</v>
      </c>
      <c r="BB64" s="73">
        <f t="shared" si="30"/>
        <v>0</v>
      </c>
      <c r="BC64" s="116">
        <f t="shared" si="2"/>
        <v>0</v>
      </c>
      <c r="BD64" s="73">
        <f t="shared" si="31"/>
        <v>0</v>
      </c>
      <c r="BE64" s="116">
        <f t="shared" si="3"/>
        <v>0</v>
      </c>
      <c r="BF64" s="73">
        <f t="shared" si="32"/>
        <v>0</v>
      </c>
      <c r="BG64" s="116">
        <f t="shared" si="33"/>
        <v>0</v>
      </c>
      <c r="BH64" s="73">
        <f t="shared" si="34"/>
        <v>0</v>
      </c>
      <c r="BI64" s="116">
        <f t="shared" si="35"/>
        <v>0</v>
      </c>
      <c r="BJ64" s="126">
        <f t="shared" si="36"/>
        <v>0</v>
      </c>
      <c r="BK64" s="67"/>
      <c r="BL64" s="67"/>
      <c r="BM64" s="67"/>
      <c r="BN64" s="67"/>
      <c r="BO64" s="17"/>
      <c r="CE64" s="68"/>
      <c r="CF64" s="279"/>
      <c r="CG64" s="279"/>
      <c r="CH64" s="279"/>
    </row>
    <row r="65" spans="1:86" ht="12.75" customHeight="1" x14ac:dyDescent="0.2">
      <c r="A65" s="3"/>
      <c r="B65" s="5">
        <f t="shared" si="37"/>
        <v>17</v>
      </c>
      <c r="C65" s="277"/>
      <c r="D65" s="278"/>
      <c r="E65" s="18"/>
      <c r="F65" s="89"/>
      <c r="G65" s="90">
        <f t="shared" si="4"/>
        <v>0</v>
      </c>
      <c r="H65" s="89"/>
      <c r="I65" s="90">
        <f t="shared" si="5"/>
        <v>0</v>
      </c>
      <c r="J65" s="161"/>
      <c r="K65" s="90">
        <f t="shared" si="6"/>
        <v>0</v>
      </c>
      <c r="L65" s="89"/>
      <c r="M65" s="90">
        <f t="shared" si="7"/>
        <v>0</v>
      </c>
      <c r="N65" s="89"/>
      <c r="O65" s="90">
        <f t="shared" si="8"/>
        <v>0</v>
      </c>
      <c r="P65" s="89"/>
      <c r="Q65" s="90">
        <f t="shared" si="9"/>
        <v>0</v>
      </c>
      <c r="R65" s="89"/>
      <c r="S65" s="90">
        <f t="shared" si="10"/>
        <v>0</v>
      </c>
      <c r="T65" s="89"/>
      <c r="U65" s="90">
        <f t="shared" si="11"/>
        <v>0</v>
      </c>
      <c r="V65" s="89"/>
      <c r="W65" s="90">
        <f t="shared" si="12"/>
        <v>0</v>
      </c>
      <c r="X65" s="89"/>
      <c r="Y65" s="90">
        <f t="shared" si="13"/>
        <v>0</v>
      </c>
      <c r="Z65" s="89"/>
      <c r="AA65" s="90">
        <f t="shared" si="14"/>
        <v>0</v>
      </c>
      <c r="AB65" s="89"/>
      <c r="AC65" s="90">
        <f t="shared" si="15"/>
        <v>0</v>
      </c>
      <c r="AD65" s="114"/>
      <c r="AE65" s="90">
        <f t="shared" si="16"/>
        <v>0</v>
      </c>
      <c r="AF65" s="89"/>
      <c r="AG65" s="90">
        <f t="shared" si="17"/>
        <v>0</v>
      </c>
      <c r="AH65" s="89"/>
      <c r="AI65" s="90">
        <f t="shared" si="18"/>
        <v>0</v>
      </c>
      <c r="AJ65" s="89"/>
      <c r="AK65" s="90">
        <f t="shared" si="19"/>
        <v>0</v>
      </c>
      <c r="AL65" s="89"/>
      <c r="AM65" s="90">
        <f t="shared" si="20"/>
        <v>0</v>
      </c>
      <c r="AN65" s="89"/>
      <c r="AO65" s="90">
        <f t="shared" si="21"/>
        <v>0</v>
      </c>
      <c r="AP65" s="89"/>
      <c r="AQ65" s="90">
        <f t="shared" si="22"/>
        <v>0</v>
      </c>
      <c r="AR65" s="89"/>
      <c r="AS65" s="90">
        <f t="shared" si="23"/>
        <v>0</v>
      </c>
      <c r="AT65" s="5">
        <f t="shared" si="24"/>
        <v>0</v>
      </c>
      <c r="AU65" s="11">
        <f t="shared" si="1"/>
        <v>0</v>
      </c>
      <c r="AV65" s="12">
        <f t="shared" si="25"/>
        <v>2</v>
      </c>
      <c r="AW65" s="5">
        <f t="shared" si="26"/>
        <v>0</v>
      </c>
      <c r="AX65" s="274" t="str">
        <f t="shared" si="27"/>
        <v/>
      </c>
      <c r="AY65" s="275" t="str">
        <f t="shared" si="28"/>
        <v/>
      </c>
      <c r="AZ65" s="274"/>
      <c r="BA65" s="125">
        <f t="shared" si="29"/>
        <v>0</v>
      </c>
      <c r="BB65" s="73">
        <f t="shared" si="30"/>
        <v>0</v>
      </c>
      <c r="BC65" s="116">
        <f t="shared" si="2"/>
        <v>0</v>
      </c>
      <c r="BD65" s="73">
        <f t="shared" si="31"/>
        <v>0</v>
      </c>
      <c r="BE65" s="116">
        <f t="shared" si="3"/>
        <v>0</v>
      </c>
      <c r="BF65" s="73">
        <f t="shared" si="32"/>
        <v>0</v>
      </c>
      <c r="BG65" s="116">
        <f t="shared" si="33"/>
        <v>0</v>
      </c>
      <c r="BH65" s="73">
        <f t="shared" si="34"/>
        <v>0</v>
      </c>
      <c r="BI65" s="116">
        <f t="shared" si="35"/>
        <v>0</v>
      </c>
      <c r="BJ65" s="126">
        <f t="shared" si="36"/>
        <v>0</v>
      </c>
      <c r="BK65" s="67"/>
      <c r="BL65" s="67"/>
      <c r="BM65" s="67"/>
      <c r="BN65" s="67"/>
      <c r="BO65" s="17"/>
      <c r="CE65" s="68"/>
      <c r="CF65" s="279"/>
      <c r="CG65" s="279"/>
      <c r="CH65" s="279"/>
    </row>
    <row r="66" spans="1:86" ht="12.75" customHeight="1" x14ac:dyDescent="0.2">
      <c r="A66" s="3"/>
      <c r="B66" s="5">
        <f t="shared" si="37"/>
        <v>18</v>
      </c>
      <c r="C66" s="277"/>
      <c r="D66" s="278"/>
      <c r="E66" s="18"/>
      <c r="F66" s="89"/>
      <c r="G66" s="90">
        <f t="shared" si="4"/>
        <v>0</v>
      </c>
      <c r="H66" s="89"/>
      <c r="I66" s="90">
        <f t="shared" si="5"/>
        <v>0</v>
      </c>
      <c r="J66" s="161"/>
      <c r="K66" s="90">
        <f t="shared" si="6"/>
        <v>0</v>
      </c>
      <c r="L66" s="89"/>
      <c r="M66" s="90">
        <f t="shared" si="7"/>
        <v>0</v>
      </c>
      <c r="N66" s="89"/>
      <c r="O66" s="90">
        <f t="shared" si="8"/>
        <v>0</v>
      </c>
      <c r="P66" s="89"/>
      <c r="Q66" s="90">
        <f t="shared" si="9"/>
        <v>0</v>
      </c>
      <c r="R66" s="89"/>
      <c r="S66" s="90">
        <f t="shared" si="10"/>
        <v>0</v>
      </c>
      <c r="T66" s="89"/>
      <c r="U66" s="90">
        <f t="shared" si="11"/>
        <v>0</v>
      </c>
      <c r="V66" s="89"/>
      <c r="W66" s="90">
        <f t="shared" si="12"/>
        <v>0</v>
      </c>
      <c r="X66" s="89"/>
      <c r="Y66" s="90">
        <f t="shared" si="13"/>
        <v>0</v>
      </c>
      <c r="Z66" s="89"/>
      <c r="AA66" s="90">
        <f t="shared" si="14"/>
        <v>0</v>
      </c>
      <c r="AB66" s="89"/>
      <c r="AC66" s="90">
        <f t="shared" si="15"/>
        <v>0</v>
      </c>
      <c r="AD66" s="114"/>
      <c r="AE66" s="90">
        <f t="shared" si="16"/>
        <v>0</v>
      </c>
      <c r="AF66" s="89"/>
      <c r="AG66" s="90">
        <f t="shared" si="17"/>
        <v>0</v>
      </c>
      <c r="AH66" s="89"/>
      <c r="AI66" s="90">
        <f t="shared" si="18"/>
        <v>0</v>
      </c>
      <c r="AJ66" s="89"/>
      <c r="AK66" s="90">
        <f t="shared" si="19"/>
        <v>0</v>
      </c>
      <c r="AL66" s="89"/>
      <c r="AM66" s="90">
        <f t="shared" si="20"/>
        <v>0</v>
      </c>
      <c r="AN66" s="89"/>
      <c r="AO66" s="90">
        <f t="shared" si="21"/>
        <v>0</v>
      </c>
      <c r="AP66" s="89"/>
      <c r="AQ66" s="90">
        <f t="shared" si="22"/>
        <v>0</v>
      </c>
      <c r="AR66" s="89"/>
      <c r="AS66" s="90">
        <f t="shared" si="23"/>
        <v>0</v>
      </c>
      <c r="AT66" s="5">
        <f t="shared" si="24"/>
        <v>0</v>
      </c>
      <c r="AU66" s="11">
        <f t="shared" si="1"/>
        <v>0</v>
      </c>
      <c r="AV66" s="12">
        <f t="shared" si="25"/>
        <v>2</v>
      </c>
      <c r="AW66" s="5">
        <f t="shared" si="26"/>
        <v>0</v>
      </c>
      <c r="AX66" s="274" t="str">
        <f t="shared" si="27"/>
        <v/>
      </c>
      <c r="AY66" s="275" t="str">
        <f t="shared" si="28"/>
        <v/>
      </c>
      <c r="AZ66" s="274"/>
      <c r="BA66" s="125">
        <f t="shared" si="29"/>
        <v>0</v>
      </c>
      <c r="BB66" s="73">
        <f t="shared" si="30"/>
        <v>0</v>
      </c>
      <c r="BC66" s="116">
        <f t="shared" si="2"/>
        <v>0</v>
      </c>
      <c r="BD66" s="73">
        <f t="shared" si="31"/>
        <v>0</v>
      </c>
      <c r="BE66" s="116">
        <f t="shared" si="3"/>
        <v>0</v>
      </c>
      <c r="BF66" s="73">
        <f t="shared" si="32"/>
        <v>0</v>
      </c>
      <c r="BG66" s="116">
        <f t="shared" si="33"/>
        <v>0</v>
      </c>
      <c r="BH66" s="73">
        <f t="shared" si="34"/>
        <v>0</v>
      </c>
      <c r="BI66" s="116">
        <f t="shared" si="35"/>
        <v>0</v>
      </c>
      <c r="BJ66" s="126">
        <f t="shared" si="36"/>
        <v>0</v>
      </c>
      <c r="BK66" s="67"/>
      <c r="BL66" s="67"/>
      <c r="BM66" s="67"/>
      <c r="BN66" s="67"/>
      <c r="BO66" s="17"/>
      <c r="CE66" s="68"/>
      <c r="CF66" s="279"/>
      <c r="CG66" s="279"/>
      <c r="CH66" s="279"/>
    </row>
    <row r="67" spans="1:86" ht="12.75" customHeight="1" x14ac:dyDescent="0.2">
      <c r="A67" s="3"/>
      <c r="B67" s="5">
        <f t="shared" si="37"/>
        <v>19</v>
      </c>
      <c r="C67" s="277"/>
      <c r="D67" s="278"/>
      <c r="E67" s="18"/>
      <c r="F67" s="89"/>
      <c r="G67" s="90">
        <f t="shared" si="4"/>
        <v>0</v>
      </c>
      <c r="H67" s="89"/>
      <c r="I67" s="90">
        <f t="shared" si="5"/>
        <v>0</v>
      </c>
      <c r="J67" s="161"/>
      <c r="K67" s="90">
        <f t="shared" si="6"/>
        <v>0</v>
      </c>
      <c r="L67" s="89"/>
      <c r="M67" s="90">
        <f t="shared" si="7"/>
        <v>0</v>
      </c>
      <c r="N67" s="89"/>
      <c r="O67" s="90">
        <f t="shared" si="8"/>
        <v>0</v>
      </c>
      <c r="P67" s="89"/>
      <c r="Q67" s="90">
        <f t="shared" si="9"/>
        <v>0</v>
      </c>
      <c r="R67" s="89"/>
      <c r="S67" s="90">
        <f t="shared" si="10"/>
        <v>0</v>
      </c>
      <c r="T67" s="89"/>
      <c r="U67" s="90">
        <f t="shared" si="11"/>
        <v>0</v>
      </c>
      <c r="V67" s="89"/>
      <c r="W67" s="90">
        <f t="shared" si="12"/>
        <v>0</v>
      </c>
      <c r="X67" s="89"/>
      <c r="Y67" s="90">
        <f t="shared" si="13"/>
        <v>0</v>
      </c>
      <c r="Z67" s="89"/>
      <c r="AA67" s="90">
        <f t="shared" si="14"/>
        <v>0</v>
      </c>
      <c r="AB67" s="89"/>
      <c r="AC67" s="90">
        <f t="shared" si="15"/>
        <v>0</v>
      </c>
      <c r="AD67" s="114"/>
      <c r="AE67" s="90">
        <f t="shared" si="16"/>
        <v>0</v>
      </c>
      <c r="AF67" s="89"/>
      <c r="AG67" s="90">
        <f t="shared" si="17"/>
        <v>0</v>
      </c>
      <c r="AH67" s="89"/>
      <c r="AI67" s="90">
        <f t="shared" si="18"/>
        <v>0</v>
      </c>
      <c r="AJ67" s="89"/>
      <c r="AK67" s="90">
        <f t="shared" si="19"/>
        <v>0</v>
      </c>
      <c r="AL67" s="89"/>
      <c r="AM67" s="90">
        <f t="shared" si="20"/>
        <v>0</v>
      </c>
      <c r="AN67" s="89"/>
      <c r="AO67" s="90">
        <f t="shared" si="21"/>
        <v>0</v>
      </c>
      <c r="AP67" s="89"/>
      <c r="AQ67" s="90">
        <f t="shared" si="22"/>
        <v>0</v>
      </c>
      <c r="AR67" s="89"/>
      <c r="AS67" s="90">
        <f t="shared" si="23"/>
        <v>0</v>
      </c>
      <c r="AT67" s="5">
        <f t="shared" si="24"/>
        <v>0</v>
      </c>
      <c r="AU67" s="11">
        <f t="shared" si="1"/>
        <v>0</v>
      </c>
      <c r="AV67" s="12">
        <f t="shared" si="25"/>
        <v>2</v>
      </c>
      <c r="AW67" s="5">
        <f t="shared" si="26"/>
        <v>0</v>
      </c>
      <c r="AX67" s="274" t="str">
        <f t="shared" si="27"/>
        <v/>
      </c>
      <c r="AY67" s="275" t="str">
        <f t="shared" si="28"/>
        <v/>
      </c>
      <c r="AZ67" s="274"/>
      <c r="BA67" s="125">
        <f t="shared" si="29"/>
        <v>0</v>
      </c>
      <c r="BB67" s="73">
        <f t="shared" si="30"/>
        <v>0</v>
      </c>
      <c r="BC67" s="116">
        <f t="shared" si="2"/>
        <v>0</v>
      </c>
      <c r="BD67" s="73">
        <f t="shared" si="31"/>
        <v>0</v>
      </c>
      <c r="BE67" s="116">
        <f t="shared" si="3"/>
        <v>0</v>
      </c>
      <c r="BF67" s="73">
        <f t="shared" si="32"/>
        <v>0</v>
      </c>
      <c r="BG67" s="116">
        <f t="shared" si="33"/>
        <v>0</v>
      </c>
      <c r="BH67" s="73">
        <f t="shared" si="34"/>
        <v>0</v>
      </c>
      <c r="BI67" s="116">
        <f t="shared" si="35"/>
        <v>0</v>
      </c>
      <c r="BJ67" s="126">
        <f t="shared" si="36"/>
        <v>0</v>
      </c>
      <c r="BK67" s="67"/>
      <c r="BL67" s="67"/>
      <c r="BM67" s="67"/>
      <c r="BN67" s="67"/>
      <c r="BO67" s="17"/>
      <c r="CE67" s="68"/>
      <c r="CF67" s="279"/>
      <c r="CG67" s="279"/>
      <c r="CH67" s="279"/>
    </row>
    <row r="68" spans="1:86" ht="12.75" customHeight="1" x14ac:dyDescent="0.2">
      <c r="A68" s="3"/>
      <c r="B68" s="5">
        <f t="shared" si="37"/>
        <v>20</v>
      </c>
      <c r="C68" s="277"/>
      <c r="D68" s="278"/>
      <c r="E68" s="18"/>
      <c r="F68" s="89"/>
      <c r="G68" s="90">
        <f t="shared" si="4"/>
        <v>0</v>
      </c>
      <c r="H68" s="89"/>
      <c r="I68" s="90">
        <f t="shared" si="5"/>
        <v>0</v>
      </c>
      <c r="J68" s="161"/>
      <c r="K68" s="90">
        <f t="shared" si="6"/>
        <v>0</v>
      </c>
      <c r="L68" s="89"/>
      <c r="M68" s="90">
        <f t="shared" si="7"/>
        <v>0</v>
      </c>
      <c r="N68" s="89"/>
      <c r="O68" s="90">
        <f t="shared" si="8"/>
        <v>0</v>
      </c>
      <c r="P68" s="89"/>
      <c r="Q68" s="90">
        <f t="shared" si="9"/>
        <v>0</v>
      </c>
      <c r="R68" s="89"/>
      <c r="S68" s="90">
        <f t="shared" si="10"/>
        <v>0</v>
      </c>
      <c r="T68" s="89"/>
      <c r="U68" s="90">
        <f t="shared" si="11"/>
        <v>0</v>
      </c>
      <c r="V68" s="89"/>
      <c r="W68" s="90">
        <f t="shared" si="12"/>
        <v>0</v>
      </c>
      <c r="X68" s="89"/>
      <c r="Y68" s="90">
        <f t="shared" si="13"/>
        <v>0</v>
      </c>
      <c r="Z68" s="89"/>
      <c r="AA68" s="90">
        <f t="shared" si="14"/>
        <v>0</v>
      </c>
      <c r="AB68" s="89"/>
      <c r="AC68" s="90">
        <f t="shared" si="15"/>
        <v>0</v>
      </c>
      <c r="AD68" s="114"/>
      <c r="AE68" s="90">
        <f t="shared" si="16"/>
        <v>0</v>
      </c>
      <c r="AF68" s="89"/>
      <c r="AG68" s="90">
        <f t="shared" si="17"/>
        <v>0</v>
      </c>
      <c r="AH68" s="89"/>
      <c r="AI68" s="90">
        <f t="shared" si="18"/>
        <v>0</v>
      </c>
      <c r="AJ68" s="89"/>
      <c r="AK68" s="90">
        <f t="shared" si="19"/>
        <v>0</v>
      </c>
      <c r="AL68" s="89"/>
      <c r="AM68" s="90">
        <f t="shared" si="20"/>
        <v>0</v>
      </c>
      <c r="AN68" s="89"/>
      <c r="AO68" s="90">
        <f t="shared" si="21"/>
        <v>0</v>
      </c>
      <c r="AP68" s="89"/>
      <c r="AQ68" s="90">
        <f t="shared" si="22"/>
        <v>0</v>
      </c>
      <c r="AR68" s="89"/>
      <c r="AS68" s="90">
        <f t="shared" si="23"/>
        <v>0</v>
      </c>
      <c r="AT68" s="5">
        <f t="shared" si="24"/>
        <v>0</v>
      </c>
      <c r="AU68" s="11">
        <f t="shared" si="1"/>
        <v>0</v>
      </c>
      <c r="AV68" s="12">
        <f t="shared" si="25"/>
        <v>2</v>
      </c>
      <c r="AW68" s="5">
        <f t="shared" si="26"/>
        <v>0</v>
      </c>
      <c r="AX68" s="274" t="str">
        <f t="shared" si="27"/>
        <v/>
      </c>
      <c r="AY68" s="275" t="str">
        <f t="shared" si="28"/>
        <v/>
      </c>
      <c r="AZ68" s="274"/>
      <c r="BA68" s="125">
        <f t="shared" si="29"/>
        <v>0</v>
      </c>
      <c r="BB68" s="73">
        <f t="shared" si="30"/>
        <v>0</v>
      </c>
      <c r="BC68" s="116">
        <f t="shared" si="2"/>
        <v>0</v>
      </c>
      <c r="BD68" s="73">
        <f t="shared" si="31"/>
        <v>0</v>
      </c>
      <c r="BE68" s="116">
        <f t="shared" si="3"/>
        <v>0</v>
      </c>
      <c r="BF68" s="73">
        <f t="shared" si="32"/>
        <v>0</v>
      </c>
      <c r="BG68" s="116">
        <f t="shared" si="33"/>
        <v>0</v>
      </c>
      <c r="BH68" s="73">
        <f t="shared" si="34"/>
        <v>0</v>
      </c>
      <c r="BI68" s="116">
        <f t="shared" si="35"/>
        <v>0</v>
      </c>
      <c r="BJ68" s="126">
        <f t="shared" si="36"/>
        <v>0</v>
      </c>
      <c r="BK68" s="67"/>
      <c r="BL68" s="67"/>
      <c r="BM68" s="67"/>
      <c r="BN68" s="67"/>
      <c r="BO68" s="17"/>
      <c r="CE68" s="68"/>
      <c r="CF68" s="279"/>
      <c r="CG68" s="279"/>
      <c r="CH68" s="279"/>
    </row>
    <row r="69" spans="1:86" ht="12.75" customHeight="1" x14ac:dyDescent="0.2">
      <c r="A69" s="3"/>
      <c r="B69" s="5">
        <f t="shared" si="37"/>
        <v>21</v>
      </c>
      <c r="C69" s="277"/>
      <c r="D69" s="278"/>
      <c r="E69" s="18"/>
      <c r="F69" s="89"/>
      <c r="G69" s="90">
        <f t="shared" si="4"/>
        <v>0</v>
      </c>
      <c r="H69" s="89"/>
      <c r="I69" s="90">
        <f t="shared" si="5"/>
        <v>0</v>
      </c>
      <c r="J69" s="161"/>
      <c r="K69" s="90">
        <f t="shared" si="6"/>
        <v>0</v>
      </c>
      <c r="L69" s="89"/>
      <c r="M69" s="90">
        <f t="shared" si="7"/>
        <v>0</v>
      </c>
      <c r="N69" s="89"/>
      <c r="O69" s="90">
        <f t="shared" si="8"/>
        <v>0</v>
      </c>
      <c r="P69" s="89"/>
      <c r="Q69" s="90">
        <f t="shared" si="9"/>
        <v>0</v>
      </c>
      <c r="R69" s="89"/>
      <c r="S69" s="90">
        <f t="shared" si="10"/>
        <v>0</v>
      </c>
      <c r="T69" s="89"/>
      <c r="U69" s="90">
        <f t="shared" si="11"/>
        <v>0</v>
      </c>
      <c r="V69" s="89"/>
      <c r="W69" s="90">
        <f t="shared" si="12"/>
        <v>0</v>
      </c>
      <c r="X69" s="89"/>
      <c r="Y69" s="90">
        <f t="shared" si="13"/>
        <v>0</v>
      </c>
      <c r="Z69" s="89"/>
      <c r="AA69" s="90">
        <f t="shared" si="14"/>
        <v>0</v>
      </c>
      <c r="AB69" s="89"/>
      <c r="AC69" s="90">
        <f t="shared" si="15"/>
        <v>0</v>
      </c>
      <c r="AD69" s="114"/>
      <c r="AE69" s="90">
        <f t="shared" si="16"/>
        <v>0</v>
      </c>
      <c r="AF69" s="89"/>
      <c r="AG69" s="90">
        <f t="shared" si="17"/>
        <v>0</v>
      </c>
      <c r="AH69" s="89"/>
      <c r="AI69" s="90">
        <f t="shared" si="18"/>
        <v>0</v>
      </c>
      <c r="AJ69" s="89"/>
      <c r="AK69" s="90">
        <f t="shared" si="19"/>
        <v>0</v>
      </c>
      <c r="AL69" s="89"/>
      <c r="AM69" s="90">
        <f t="shared" si="20"/>
        <v>0</v>
      </c>
      <c r="AN69" s="89"/>
      <c r="AO69" s="90">
        <f t="shared" si="21"/>
        <v>0</v>
      </c>
      <c r="AP69" s="89"/>
      <c r="AQ69" s="90">
        <f t="shared" si="22"/>
        <v>0</v>
      </c>
      <c r="AR69" s="89"/>
      <c r="AS69" s="90">
        <f t="shared" si="23"/>
        <v>0</v>
      </c>
      <c r="AT69" s="5">
        <f t="shared" si="24"/>
        <v>0</v>
      </c>
      <c r="AU69" s="11">
        <f t="shared" si="1"/>
        <v>0</v>
      </c>
      <c r="AV69" s="12">
        <f t="shared" si="25"/>
        <v>2</v>
      </c>
      <c r="AW69" s="5">
        <f t="shared" si="26"/>
        <v>0</v>
      </c>
      <c r="AX69" s="274" t="str">
        <f t="shared" si="27"/>
        <v/>
      </c>
      <c r="AY69" s="275" t="str">
        <f t="shared" si="28"/>
        <v/>
      </c>
      <c r="AZ69" s="274"/>
      <c r="BA69" s="125">
        <f t="shared" si="29"/>
        <v>0</v>
      </c>
      <c r="BB69" s="73">
        <f t="shared" si="30"/>
        <v>0</v>
      </c>
      <c r="BC69" s="116">
        <f t="shared" si="2"/>
        <v>0</v>
      </c>
      <c r="BD69" s="73">
        <f t="shared" si="31"/>
        <v>0</v>
      </c>
      <c r="BE69" s="116">
        <f t="shared" si="3"/>
        <v>0</v>
      </c>
      <c r="BF69" s="73">
        <f t="shared" si="32"/>
        <v>0</v>
      </c>
      <c r="BG69" s="116">
        <f t="shared" si="33"/>
        <v>0</v>
      </c>
      <c r="BH69" s="73">
        <f t="shared" si="34"/>
        <v>0</v>
      </c>
      <c r="BI69" s="116">
        <f t="shared" si="35"/>
        <v>0</v>
      </c>
      <c r="BJ69" s="126">
        <f t="shared" si="36"/>
        <v>0</v>
      </c>
      <c r="BK69" s="67"/>
      <c r="BL69" s="67"/>
      <c r="BM69" s="67"/>
      <c r="BN69" s="67"/>
      <c r="BO69" s="17"/>
      <c r="CE69" s="64"/>
      <c r="CF69" s="279"/>
      <c r="CG69" s="279"/>
      <c r="CH69" s="279"/>
    </row>
    <row r="70" spans="1:86" ht="12.75" customHeight="1" x14ac:dyDescent="0.2">
      <c r="A70" s="3"/>
      <c r="B70" s="5">
        <f t="shared" si="37"/>
        <v>22</v>
      </c>
      <c r="C70" s="277"/>
      <c r="D70" s="278"/>
      <c r="E70" s="18"/>
      <c r="F70" s="89"/>
      <c r="G70" s="90">
        <f t="shared" si="4"/>
        <v>0</v>
      </c>
      <c r="H70" s="89"/>
      <c r="I70" s="90">
        <f t="shared" si="5"/>
        <v>0</v>
      </c>
      <c r="J70" s="161"/>
      <c r="K70" s="90">
        <f t="shared" si="6"/>
        <v>0</v>
      </c>
      <c r="L70" s="89"/>
      <c r="M70" s="90">
        <f t="shared" si="7"/>
        <v>0</v>
      </c>
      <c r="N70" s="89"/>
      <c r="O70" s="90">
        <f t="shared" si="8"/>
        <v>0</v>
      </c>
      <c r="P70" s="89"/>
      <c r="Q70" s="90">
        <f t="shared" si="9"/>
        <v>0</v>
      </c>
      <c r="R70" s="89"/>
      <c r="S70" s="90">
        <f t="shared" si="10"/>
        <v>0</v>
      </c>
      <c r="T70" s="89"/>
      <c r="U70" s="90">
        <f t="shared" si="11"/>
        <v>0</v>
      </c>
      <c r="V70" s="89"/>
      <c r="W70" s="90">
        <f t="shared" si="12"/>
        <v>0</v>
      </c>
      <c r="X70" s="89"/>
      <c r="Y70" s="90">
        <f t="shared" si="13"/>
        <v>0</v>
      </c>
      <c r="Z70" s="89"/>
      <c r="AA70" s="90">
        <f t="shared" si="14"/>
        <v>0</v>
      </c>
      <c r="AB70" s="89"/>
      <c r="AC70" s="90">
        <f t="shared" si="15"/>
        <v>0</v>
      </c>
      <c r="AD70" s="114"/>
      <c r="AE70" s="90">
        <f t="shared" si="16"/>
        <v>0</v>
      </c>
      <c r="AF70" s="89"/>
      <c r="AG70" s="90">
        <f t="shared" si="17"/>
        <v>0</v>
      </c>
      <c r="AH70" s="89"/>
      <c r="AI70" s="90">
        <f t="shared" si="18"/>
        <v>0</v>
      </c>
      <c r="AJ70" s="89"/>
      <c r="AK70" s="90">
        <f t="shared" si="19"/>
        <v>0</v>
      </c>
      <c r="AL70" s="89"/>
      <c r="AM70" s="90">
        <f t="shared" si="20"/>
        <v>0</v>
      </c>
      <c r="AN70" s="89"/>
      <c r="AO70" s="90">
        <f t="shared" si="21"/>
        <v>0</v>
      </c>
      <c r="AP70" s="89"/>
      <c r="AQ70" s="90">
        <f t="shared" si="22"/>
        <v>0</v>
      </c>
      <c r="AR70" s="89"/>
      <c r="AS70" s="90">
        <f t="shared" si="23"/>
        <v>0</v>
      </c>
      <c r="AT70" s="5">
        <f t="shared" si="24"/>
        <v>0</v>
      </c>
      <c r="AU70" s="11">
        <f t="shared" si="1"/>
        <v>0</v>
      </c>
      <c r="AV70" s="12">
        <f t="shared" si="25"/>
        <v>2</v>
      </c>
      <c r="AW70" s="5">
        <f t="shared" si="26"/>
        <v>0</v>
      </c>
      <c r="AX70" s="274" t="str">
        <f t="shared" si="27"/>
        <v/>
      </c>
      <c r="AY70" s="275" t="str">
        <f t="shared" si="28"/>
        <v/>
      </c>
      <c r="AZ70" s="274"/>
      <c r="BA70" s="125">
        <f t="shared" si="29"/>
        <v>0</v>
      </c>
      <c r="BB70" s="73">
        <f t="shared" si="30"/>
        <v>0</v>
      </c>
      <c r="BC70" s="116">
        <f t="shared" si="2"/>
        <v>0</v>
      </c>
      <c r="BD70" s="73">
        <f t="shared" si="31"/>
        <v>0</v>
      </c>
      <c r="BE70" s="116">
        <f t="shared" si="3"/>
        <v>0</v>
      </c>
      <c r="BF70" s="73">
        <f t="shared" si="32"/>
        <v>0</v>
      </c>
      <c r="BG70" s="116">
        <f t="shared" si="33"/>
        <v>0</v>
      </c>
      <c r="BH70" s="73">
        <f t="shared" si="34"/>
        <v>0</v>
      </c>
      <c r="BI70" s="116">
        <f t="shared" si="35"/>
        <v>0</v>
      </c>
      <c r="BJ70" s="126">
        <f t="shared" si="36"/>
        <v>0</v>
      </c>
      <c r="BK70" s="67"/>
      <c r="BL70" s="67"/>
      <c r="BM70" s="67"/>
      <c r="BN70" s="67"/>
      <c r="BO70" s="17"/>
    </row>
    <row r="71" spans="1:86" ht="12.75" customHeight="1" x14ac:dyDescent="0.2">
      <c r="A71" s="3"/>
      <c r="B71" s="5">
        <f t="shared" si="37"/>
        <v>23</v>
      </c>
      <c r="C71" s="277"/>
      <c r="D71" s="278"/>
      <c r="E71" s="18"/>
      <c r="F71" s="89"/>
      <c r="G71" s="90">
        <f t="shared" si="4"/>
        <v>0</v>
      </c>
      <c r="H71" s="89"/>
      <c r="I71" s="90">
        <f t="shared" si="5"/>
        <v>0</v>
      </c>
      <c r="J71" s="161"/>
      <c r="K71" s="90">
        <f t="shared" si="6"/>
        <v>0</v>
      </c>
      <c r="L71" s="89"/>
      <c r="M71" s="90">
        <f t="shared" si="7"/>
        <v>0</v>
      </c>
      <c r="N71" s="89"/>
      <c r="O71" s="90">
        <f t="shared" si="8"/>
        <v>0</v>
      </c>
      <c r="P71" s="89"/>
      <c r="Q71" s="90">
        <f t="shared" si="9"/>
        <v>0</v>
      </c>
      <c r="R71" s="89"/>
      <c r="S71" s="90">
        <f t="shared" si="10"/>
        <v>0</v>
      </c>
      <c r="T71" s="89"/>
      <c r="U71" s="90">
        <f t="shared" si="11"/>
        <v>0</v>
      </c>
      <c r="V71" s="89"/>
      <c r="W71" s="90">
        <f t="shared" si="12"/>
        <v>0</v>
      </c>
      <c r="X71" s="89"/>
      <c r="Y71" s="90">
        <f t="shared" si="13"/>
        <v>0</v>
      </c>
      <c r="Z71" s="89"/>
      <c r="AA71" s="90">
        <f t="shared" si="14"/>
        <v>0</v>
      </c>
      <c r="AB71" s="89"/>
      <c r="AC71" s="90">
        <f t="shared" si="15"/>
        <v>0</v>
      </c>
      <c r="AD71" s="114"/>
      <c r="AE71" s="90">
        <f t="shared" si="16"/>
        <v>0</v>
      </c>
      <c r="AF71" s="89"/>
      <c r="AG71" s="90">
        <f t="shared" si="17"/>
        <v>0</v>
      </c>
      <c r="AH71" s="89"/>
      <c r="AI71" s="90">
        <f t="shared" si="18"/>
        <v>0</v>
      </c>
      <c r="AJ71" s="89"/>
      <c r="AK71" s="90">
        <f t="shared" si="19"/>
        <v>0</v>
      </c>
      <c r="AL71" s="89"/>
      <c r="AM71" s="90">
        <f t="shared" si="20"/>
        <v>0</v>
      </c>
      <c r="AN71" s="89"/>
      <c r="AO71" s="90">
        <f t="shared" si="21"/>
        <v>0</v>
      </c>
      <c r="AP71" s="89"/>
      <c r="AQ71" s="90">
        <f t="shared" si="22"/>
        <v>0</v>
      </c>
      <c r="AR71" s="89"/>
      <c r="AS71" s="90">
        <f t="shared" si="23"/>
        <v>0</v>
      </c>
      <c r="AT71" s="5">
        <f t="shared" si="24"/>
        <v>0</v>
      </c>
      <c r="AU71" s="11">
        <f t="shared" si="1"/>
        <v>0</v>
      </c>
      <c r="AV71" s="12">
        <f t="shared" si="25"/>
        <v>2</v>
      </c>
      <c r="AW71" s="5">
        <f t="shared" si="26"/>
        <v>0</v>
      </c>
      <c r="AX71" s="274" t="str">
        <f t="shared" si="27"/>
        <v/>
      </c>
      <c r="AY71" s="275" t="str">
        <f t="shared" si="28"/>
        <v/>
      </c>
      <c r="AZ71" s="274"/>
      <c r="BA71" s="125">
        <f t="shared" si="29"/>
        <v>0</v>
      </c>
      <c r="BB71" s="73">
        <f t="shared" si="30"/>
        <v>0</v>
      </c>
      <c r="BC71" s="116">
        <f t="shared" si="2"/>
        <v>0</v>
      </c>
      <c r="BD71" s="73">
        <f t="shared" si="31"/>
        <v>0</v>
      </c>
      <c r="BE71" s="116">
        <f t="shared" si="3"/>
        <v>0</v>
      </c>
      <c r="BF71" s="73">
        <f t="shared" si="32"/>
        <v>0</v>
      </c>
      <c r="BG71" s="116">
        <f t="shared" si="33"/>
        <v>0</v>
      </c>
      <c r="BH71" s="73">
        <f t="shared" si="34"/>
        <v>0</v>
      </c>
      <c r="BI71" s="116">
        <f t="shared" si="35"/>
        <v>0</v>
      </c>
      <c r="BJ71" s="126">
        <f t="shared" si="36"/>
        <v>0</v>
      </c>
      <c r="BK71" s="67"/>
      <c r="BL71" s="67"/>
      <c r="BM71" s="67"/>
      <c r="BN71" s="67"/>
      <c r="BO71" s="17"/>
    </row>
    <row r="72" spans="1:86" ht="12.75" customHeight="1" x14ac:dyDescent="0.2">
      <c r="A72" s="3"/>
      <c r="B72" s="5">
        <f t="shared" si="37"/>
        <v>24</v>
      </c>
      <c r="C72" s="277"/>
      <c r="D72" s="278"/>
      <c r="E72" s="18"/>
      <c r="F72" s="89"/>
      <c r="G72" s="90">
        <f t="shared" si="4"/>
        <v>0</v>
      </c>
      <c r="H72" s="89"/>
      <c r="I72" s="90">
        <f t="shared" si="5"/>
        <v>0</v>
      </c>
      <c r="J72" s="161"/>
      <c r="K72" s="90">
        <f t="shared" si="6"/>
        <v>0</v>
      </c>
      <c r="L72" s="89"/>
      <c r="M72" s="90">
        <f t="shared" si="7"/>
        <v>0</v>
      </c>
      <c r="N72" s="89"/>
      <c r="O72" s="90">
        <f t="shared" si="8"/>
        <v>0</v>
      </c>
      <c r="P72" s="89"/>
      <c r="Q72" s="90">
        <f t="shared" si="9"/>
        <v>0</v>
      </c>
      <c r="R72" s="89"/>
      <c r="S72" s="90">
        <f t="shared" si="10"/>
        <v>0</v>
      </c>
      <c r="T72" s="89"/>
      <c r="U72" s="90">
        <f t="shared" si="11"/>
        <v>0</v>
      </c>
      <c r="V72" s="89"/>
      <c r="W72" s="90">
        <f t="shared" si="12"/>
        <v>0</v>
      </c>
      <c r="X72" s="89"/>
      <c r="Y72" s="90">
        <f t="shared" si="13"/>
        <v>0</v>
      </c>
      <c r="Z72" s="89"/>
      <c r="AA72" s="90">
        <f t="shared" si="14"/>
        <v>0</v>
      </c>
      <c r="AB72" s="89"/>
      <c r="AC72" s="90">
        <f t="shared" si="15"/>
        <v>0</v>
      </c>
      <c r="AD72" s="114"/>
      <c r="AE72" s="90">
        <f t="shared" si="16"/>
        <v>0</v>
      </c>
      <c r="AF72" s="89"/>
      <c r="AG72" s="90">
        <f t="shared" si="17"/>
        <v>0</v>
      </c>
      <c r="AH72" s="89"/>
      <c r="AI72" s="90">
        <f t="shared" si="18"/>
        <v>0</v>
      </c>
      <c r="AJ72" s="89"/>
      <c r="AK72" s="90">
        <f t="shared" si="19"/>
        <v>0</v>
      </c>
      <c r="AL72" s="89"/>
      <c r="AM72" s="90">
        <f t="shared" si="20"/>
        <v>0</v>
      </c>
      <c r="AN72" s="89"/>
      <c r="AO72" s="90">
        <f t="shared" si="21"/>
        <v>0</v>
      </c>
      <c r="AP72" s="89"/>
      <c r="AQ72" s="90">
        <f t="shared" si="22"/>
        <v>0</v>
      </c>
      <c r="AR72" s="89"/>
      <c r="AS72" s="90">
        <f t="shared" si="23"/>
        <v>0</v>
      </c>
      <c r="AT72" s="5">
        <f t="shared" si="24"/>
        <v>0</v>
      </c>
      <c r="AU72" s="11">
        <f t="shared" si="1"/>
        <v>0</v>
      </c>
      <c r="AV72" s="12">
        <f t="shared" si="25"/>
        <v>2</v>
      </c>
      <c r="AW72" s="5">
        <f t="shared" si="26"/>
        <v>0</v>
      </c>
      <c r="AX72" s="274" t="str">
        <f t="shared" si="27"/>
        <v/>
      </c>
      <c r="AY72" s="275" t="str">
        <f t="shared" si="28"/>
        <v/>
      </c>
      <c r="AZ72" s="274"/>
      <c r="BA72" s="125">
        <f t="shared" si="29"/>
        <v>0</v>
      </c>
      <c r="BB72" s="73">
        <f t="shared" si="30"/>
        <v>0</v>
      </c>
      <c r="BC72" s="116">
        <f t="shared" si="2"/>
        <v>0</v>
      </c>
      <c r="BD72" s="73">
        <f t="shared" si="31"/>
        <v>0</v>
      </c>
      <c r="BE72" s="116">
        <f t="shared" si="3"/>
        <v>0</v>
      </c>
      <c r="BF72" s="73">
        <f t="shared" si="32"/>
        <v>0</v>
      </c>
      <c r="BG72" s="116">
        <f t="shared" si="33"/>
        <v>0</v>
      </c>
      <c r="BH72" s="73">
        <f t="shared" si="34"/>
        <v>0</v>
      </c>
      <c r="BI72" s="116">
        <f t="shared" si="35"/>
        <v>0</v>
      </c>
      <c r="BJ72" s="126">
        <f t="shared" si="36"/>
        <v>0</v>
      </c>
      <c r="BK72" s="67"/>
      <c r="BL72" s="67"/>
      <c r="BM72" s="67"/>
      <c r="BN72" s="67"/>
      <c r="BO72" s="17"/>
    </row>
    <row r="73" spans="1:86" ht="12.75" customHeight="1" x14ac:dyDescent="0.2">
      <c r="A73" s="3"/>
      <c r="B73" s="5">
        <f t="shared" si="37"/>
        <v>25</v>
      </c>
      <c r="C73" s="277"/>
      <c r="D73" s="278"/>
      <c r="E73" s="18"/>
      <c r="F73" s="89"/>
      <c r="G73" s="90">
        <f t="shared" si="4"/>
        <v>0</v>
      </c>
      <c r="H73" s="89"/>
      <c r="I73" s="90">
        <f t="shared" si="5"/>
        <v>0</v>
      </c>
      <c r="J73" s="161"/>
      <c r="K73" s="90">
        <f t="shared" si="6"/>
        <v>0</v>
      </c>
      <c r="L73" s="89"/>
      <c r="M73" s="90">
        <f t="shared" si="7"/>
        <v>0</v>
      </c>
      <c r="N73" s="89"/>
      <c r="O73" s="90">
        <f t="shared" si="8"/>
        <v>0</v>
      </c>
      <c r="P73" s="89"/>
      <c r="Q73" s="90">
        <f t="shared" si="9"/>
        <v>0</v>
      </c>
      <c r="R73" s="89"/>
      <c r="S73" s="90">
        <f t="shared" si="10"/>
        <v>0</v>
      </c>
      <c r="T73" s="89"/>
      <c r="U73" s="90">
        <f t="shared" si="11"/>
        <v>0</v>
      </c>
      <c r="V73" s="89"/>
      <c r="W73" s="90">
        <f t="shared" si="12"/>
        <v>0</v>
      </c>
      <c r="X73" s="89"/>
      <c r="Y73" s="90">
        <f t="shared" si="13"/>
        <v>0</v>
      </c>
      <c r="Z73" s="89"/>
      <c r="AA73" s="90">
        <f t="shared" si="14"/>
        <v>0</v>
      </c>
      <c r="AB73" s="89"/>
      <c r="AC73" s="90">
        <f t="shared" si="15"/>
        <v>0</v>
      </c>
      <c r="AD73" s="114"/>
      <c r="AE73" s="90">
        <f t="shared" si="16"/>
        <v>0</v>
      </c>
      <c r="AF73" s="89"/>
      <c r="AG73" s="90">
        <f t="shared" si="17"/>
        <v>0</v>
      </c>
      <c r="AH73" s="89"/>
      <c r="AI73" s="90">
        <f t="shared" si="18"/>
        <v>0</v>
      </c>
      <c r="AJ73" s="89"/>
      <c r="AK73" s="90">
        <f t="shared" si="19"/>
        <v>0</v>
      </c>
      <c r="AL73" s="89"/>
      <c r="AM73" s="90">
        <f t="shared" si="20"/>
        <v>0</v>
      </c>
      <c r="AN73" s="89"/>
      <c r="AO73" s="90">
        <f t="shared" si="21"/>
        <v>0</v>
      </c>
      <c r="AP73" s="89"/>
      <c r="AQ73" s="90">
        <f t="shared" si="22"/>
        <v>0</v>
      </c>
      <c r="AR73" s="89"/>
      <c r="AS73" s="90">
        <f t="shared" si="23"/>
        <v>0</v>
      </c>
      <c r="AT73" s="5">
        <f t="shared" si="24"/>
        <v>0</v>
      </c>
      <c r="AU73" s="11">
        <f t="shared" si="1"/>
        <v>0</v>
      </c>
      <c r="AV73" s="12">
        <f t="shared" si="25"/>
        <v>2</v>
      </c>
      <c r="AW73" s="5">
        <f t="shared" si="26"/>
        <v>0</v>
      </c>
      <c r="AX73" s="274" t="str">
        <f t="shared" si="27"/>
        <v/>
      </c>
      <c r="AY73" s="275" t="str">
        <f t="shared" si="28"/>
        <v/>
      </c>
      <c r="AZ73" s="274"/>
      <c r="BA73" s="125">
        <f t="shared" si="29"/>
        <v>0</v>
      </c>
      <c r="BB73" s="73">
        <f t="shared" si="30"/>
        <v>0</v>
      </c>
      <c r="BC73" s="116">
        <f t="shared" si="2"/>
        <v>0</v>
      </c>
      <c r="BD73" s="73">
        <f t="shared" si="31"/>
        <v>0</v>
      </c>
      <c r="BE73" s="116">
        <f t="shared" si="3"/>
        <v>0</v>
      </c>
      <c r="BF73" s="73">
        <f t="shared" si="32"/>
        <v>0</v>
      </c>
      <c r="BG73" s="116">
        <f t="shared" si="33"/>
        <v>0</v>
      </c>
      <c r="BH73" s="73">
        <f t="shared" si="34"/>
        <v>0</v>
      </c>
      <c r="BI73" s="116">
        <f t="shared" si="35"/>
        <v>0</v>
      </c>
      <c r="BJ73" s="126">
        <f t="shared" si="36"/>
        <v>0</v>
      </c>
      <c r="BK73" s="67"/>
      <c r="BL73" s="67"/>
      <c r="BM73" s="67"/>
      <c r="BN73" s="67"/>
      <c r="BO73" s="17"/>
    </row>
    <row r="74" spans="1:86" ht="12.75" customHeight="1" x14ac:dyDescent="0.2">
      <c r="A74" s="3"/>
      <c r="B74" s="5">
        <f t="shared" si="37"/>
        <v>26</v>
      </c>
      <c r="C74" s="277"/>
      <c r="D74" s="278"/>
      <c r="E74" s="18"/>
      <c r="F74" s="89"/>
      <c r="G74" s="90">
        <f t="shared" si="4"/>
        <v>0</v>
      </c>
      <c r="H74" s="89"/>
      <c r="I74" s="90">
        <f t="shared" si="5"/>
        <v>0</v>
      </c>
      <c r="J74" s="161"/>
      <c r="K74" s="90">
        <f t="shared" si="6"/>
        <v>0</v>
      </c>
      <c r="L74" s="89"/>
      <c r="M74" s="90">
        <f t="shared" si="7"/>
        <v>0</v>
      </c>
      <c r="N74" s="89"/>
      <c r="O74" s="90">
        <f t="shared" si="8"/>
        <v>0</v>
      </c>
      <c r="P74" s="89"/>
      <c r="Q74" s="90">
        <f t="shared" si="9"/>
        <v>0</v>
      </c>
      <c r="R74" s="89"/>
      <c r="S74" s="90">
        <f t="shared" si="10"/>
        <v>0</v>
      </c>
      <c r="T74" s="89"/>
      <c r="U74" s="90">
        <f t="shared" si="11"/>
        <v>0</v>
      </c>
      <c r="V74" s="89"/>
      <c r="W74" s="90">
        <f t="shared" si="12"/>
        <v>0</v>
      </c>
      <c r="X74" s="89"/>
      <c r="Y74" s="90">
        <f t="shared" si="13"/>
        <v>0</v>
      </c>
      <c r="Z74" s="89"/>
      <c r="AA74" s="90">
        <f t="shared" si="14"/>
        <v>0</v>
      </c>
      <c r="AB74" s="89"/>
      <c r="AC74" s="90">
        <f t="shared" si="15"/>
        <v>0</v>
      </c>
      <c r="AD74" s="114"/>
      <c r="AE74" s="90">
        <f t="shared" si="16"/>
        <v>0</v>
      </c>
      <c r="AF74" s="89"/>
      <c r="AG74" s="90">
        <f t="shared" si="17"/>
        <v>0</v>
      </c>
      <c r="AH74" s="89"/>
      <c r="AI74" s="90">
        <f t="shared" si="18"/>
        <v>0</v>
      </c>
      <c r="AJ74" s="89"/>
      <c r="AK74" s="90">
        <f t="shared" si="19"/>
        <v>0</v>
      </c>
      <c r="AL74" s="89"/>
      <c r="AM74" s="90">
        <f t="shared" si="20"/>
        <v>0</v>
      </c>
      <c r="AN74" s="89"/>
      <c r="AO74" s="90">
        <f t="shared" si="21"/>
        <v>0</v>
      </c>
      <c r="AP74" s="89"/>
      <c r="AQ74" s="90">
        <f t="shared" si="22"/>
        <v>0</v>
      </c>
      <c r="AR74" s="89"/>
      <c r="AS74" s="90">
        <f t="shared" si="23"/>
        <v>0</v>
      </c>
      <c r="AT74" s="5">
        <f t="shared" si="24"/>
        <v>0</v>
      </c>
      <c r="AU74" s="11">
        <f t="shared" si="1"/>
        <v>0</v>
      </c>
      <c r="AV74" s="12">
        <f t="shared" si="25"/>
        <v>2</v>
      </c>
      <c r="AW74" s="5">
        <f t="shared" si="26"/>
        <v>0</v>
      </c>
      <c r="AX74" s="274" t="str">
        <f t="shared" si="27"/>
        <v/>
      </c>
      <c r="AY74" s="275" t="str">
        <f t="shared" si="28"/>
        <v/>
      </c>
      <c r="AZ74" s="274"/>
      <c r="BA74" s="125">
        <f t="shared" si="29"/>
        <v>0</v>
      </c>
      <c r="BB74" s="73">
        <f t="shared" si="30"/>
        <v>0</v>
      </c>
      <c r="BC74" s="116">
        <f t="shared" si="2"/>
        <v>0</v>
      </c>
      <c r="BD74" s="73">
        <f t="shared" si="31"/>
        <v>0</v>
      </c>
      <c r="BE74" s="116">
        <f t="shared" si="3"/>
        <v>0</v>
      </c>
      <c r="BF74" s="73">
        <f t="shared" si="32"/>
        <v>0</v>
      </c>
      <c r="BG74" s="116">
        <f t="shared" si="33"/>
        <v>0</v>
      </c>
      <c r="BH74" s="73">
        <f t="shared" si="34"/>
        <v>0</v>
      </c>
      <c r="BI74" s="116">
        <f t="shared" si="35"/>
        <v>0</v>
      </c>
      <c r="BJ74" s="126">
        <f t="shared" si="36"/>
        <v>0</v>
      </c>
      <c r="BK74" s="67"/>
      <c r="BL74" s="67"/>
      <c r="BM74" s="67"/>
      <c r="BN74" s="67"/>
      <c r="BO74" s="17"/>
    </row>
    <row r="75" spans="1:86" ht="12.75" customHeight="1" x14ac:dyDescent="0.2">
      <c r="A75" s="3"/>
      <c r="B75" s="5">
        <f t="shared" si="37"/>
        <v>27</v>
      </c>
      <c r="C75" s="277"/>
      <c r="D75" s="278"/>
      <c r="E75" s="18"/>
      <c r="F75" s="89"/>
      <c r="G75" s="90">
        <f t="shared" si="4"/>
        <v>0</v>
      </c>
      <c r="H75" s="89"/>
      <c r="I75" s="90">
        <f t="shared" si="5"/>
        <v>0</v>
      </c>
      <c r="J75" s="161"/>
      <c r="K75" s="90">
        <f t="shared" si="6"/>
        <v>0</v>
      </c>
      <c r="L75" s="89"/>
      <c r="M75" s="90">
        <f t="shared" si="7"/>
        <v>0</v>
      </c>
      <c r="N75" s="89"/>
      <c r="O75" s="90">
        <f t="shared" si="8"/>
        <v>0</v>
      </c>
      <c r="P75" s="89"/>
      <c r="Q75" s="90">
        <f t="shared" si="9"/>
        <v>0</v>
      </c>
      <c r="R75" s="89"/>
      <c r="S75" s="90">
        <f t="shared" si="10"/>
        <v>0</v>
      </c>
      <c r="T75" s="89"/>
      <c r="U75" s="90">
        <f t="shared" si="11"/>
        <v>0</v>
      </c>
      <c r="V75" s="89"/>
      <c r="W75" s="90">
        <f t="shared" si="12"/>
        <v>0</v>
      </c>
      <c r="X75" s="89"/>
      <c r="Y75" s="90">
        <f t="shared" si="13"/>
        <v>0</v>
      </c>
      <c r="Z75" s="89"/>
      <c r="AA75" s="90">
        <f t="shared" si="14"/>
        <v>0</v>
      </c>
      <c r="AB75" s="89"/>
      <c r="AC75" s="90">
        <f t="shared" si="15"/>
        <v>0</v>
      </c>
      <c r="AD75" s="114"/>
      <c r="AE75" s="90">
        <f t="shared" si="16"/>
        <v>0</v>
      </c>
      <c r="AF75" s="89"/>
      <c r="AG75" s="90">
        <f t="shared" si="17"/>
        <v>0</v>
      </c>
      <c r="AH75" s="89"/>
      <c r="AI75" s="90">
        <f t="shared" si="18"/>
        <v>0</v>
      </c>
      <c r="AJ75" s="89"/>
      <c r="AK75" s="90">
        <f t="shared" si="19"/>
        <v>0</v>
      </c>
      <c r="AL75" s="89"/>
      <c r="AM75" s="90">
        <f t="shared" si="20"/>
        <v>0</v>
      </c>
      <c r="AN75" s="89"/>
      <c r="AO75" s="90">
        <f t="shared" si="21"/>
        <v>0</v>
      </c>
      <c r="AP75" s="89"/>
      <c r="AQ75" s="90">
        <f t="shared" si="22"/>
        <v>0</v>
      </c>
      <c r="AR75" s="89"/>
      <c r="AS75" s="90">
        <f t="shared" si="23"/>
        <v>0</v>
      </c>
      <c r="AT75" s="5">
        <f t="shared" si="24"/>
        <v>0</v>
      </c>
      <c r="AU75" s="11">
        <f t="shared" si="1"/>
        <v>0</v>
      </c>
      <c r="AV75" s="12">
        <f t="shared" si="25"/>
        <v>2</v>
      </c>
      <c r="AW75" s="5">
        <f t="shared" si="26"/>
        <v>0</v>
      </c>
      <c r="AX75" s="274" t="str">
        <f t="shared" si="27"/>
        <v/>
      </c>
      <c r="AY75" s="275" t="str">
        <f t="shared" si="28"/>
        <v/>
      </c>
      <c r="AZ75" s="274"/>
      <c r="BA75" s="125">
        <f t="shared" si="29"/>
        <v>0</v>
      </c>
      <c r="BB75" s="73">
        <f t="shared" si="30"/>
        <v>0</v>
      </c>
      <c r="BC75" s="116">
        <f t="shared" si="2"/>
        <v>0</v>
      </c>
      <c r="BD75" s="73">
        <f t="shared" si="31"/>
        <v>0</v>
      </c>
      <c r="BE75" s="116">
        <f t="shared" si="3"/>
        <v>0</v>
      </c>
      <c r="BF75" s="73">
        <f t="shared" si="32"/>
        <v>0</v>
      </c>
      <c r="BG75" s="116">
        <f t="shared" si="33"/>
        <v>0</v>
      </c>
      <c r="BH75" s="73">
        <f t="shared" si="34"/>
        <v>0</v>
      </c>
      <c r="BI75" s="116">
        <f t="shared" si="35"/>
        <v>0</v>
      </c>
      <c r="BJ75" s="126">
        <f t="shared" si="36"/>
        <v>0</v>
      </c>
      <c r="BK75" s="67"/>
      <c r="BL75" s="67"/>
      <c r="BM75" s="67"/>
      <c r="BN75" s="67"/>
      <c r="BO75" s="17"/>
    </row>
    <row r="76" spans="1:86" ht="12.75" customHeight="1" x14ac:dyDescent="0.2">
      <c r="A76" s="3"/>
      <c r="B76" s="5">
        <f t="shared" si="37"/>
        <v>28</v>
      </c>
      <c r="C76" s="277"/>
      <c r="D76" s="278"/>
      <c r="E76" s="18"/>
      <c r="F76" s="89"/>
      <c r="G76" s="90">
        <f t="shared" si="4"/>
        <v>0</v>
      </c>
      <c r="H76" s="89"/>
      <c r="I76" s="90">
        <f t="shared" si="5"/>
        <v>0</v>
      </c>
      <c r="J76" s="161"/>
      <c r="K76" s="90">
        <f t="shared" si="6"/>
        <v>0</v>
      </c>
      <c r="L76" s="89"/>
      <c r="M76" s="90">
        <f t="shared" si="7"/>
        <v>0</v>
      </c>
      <c r="N76" s="89"/>
      <c r="O76" s="90">
        <f t="shared" si="8"/>
        <v>0</v>
      </c>
      <c r="P76" s="89"/>
      <c r="Q76" s="90">
        <f t="shared" si="9"/>
        <v>0</v>
      </c>
      <c r="R76" s="89"/>
      <c r="S76" s="90">
        <f t="shared" si="10"/>
        <v>0</v>
      </c>
      <c r="T76" s="89"/>
      <c r="U76" s="90">
        <f t="shared" si="11"/>
        <v>0</v>
      </c>
      <c r="V76" s="89"/>
      <c r="W76" s="90">
        <f t="shared" si="12"/>
        <v>0</v>
      </c>
      <c r="X76" s="89"/>
      <c r="Y76" s="90">
        <f t="shared" si="13"/>
        <v>0</v>
      </c>
      <c r="Z76" s="89"/>
      <c r="AA76" s="90">
        <f t="shared" si="14"/>
        <v>0</v>
      </c>
      <c r="AB76" s="89"/>
      <c r="AC76" s="90">
        <f t="shared" si="15"/>
        <v>0</v>
      </c>
      <c r="AD76" s="114"/>
      <c r="AE76" s="90">
        <f t="shared" si="16"/>
        <v>0</v>
      </c>
      <c r="AF76" s="89"/>
      <c r="AG76" s="90">
        <f t="shared" si="17"/>
        <v>0</v>
      </c>
      <c r="AH76" s="89"/>
      <c r="AI76" s="90">
        <f t="shared" si="18"/>
        <v>0</v>
      </c>
      <c r="AJ76" s="89"/>
      <c r="AK76" s="90">
        <f t="shared" si="19"/>
        <v>0</v>
      </c>
      <c r="AL76" s="89"/>
      <c r="AM76" s="90">
        <f t="shared" si="20"/>
        <v>0</v>
      </c>
      <c r="AN76" s="89"/>
      <c r="AO76" s="90">
        <f t="shared" si="21"/>
        <v>0</v>
      </c>
      <c r="AP76" s="89"/>
      <c r="AQ76" s="90">
        <f t="shared" si="22"/>
        <v>0</v>
      </c>
      <c r="AR76" s="89"/>
      <c r="AS76" s="90">
        <f t="shared" si="23"/>
        <v>0</v>
      </c>
      <c r="AT76" s="5">
        <f t="shared" si="24"/>
        <v>0</v>
      </c>
      <c r="AU76" s="11">
        <f t="shared" si="1"/>
        <v>0</v>
      </c>
      <c r="AV76" s="12">
        <f t="shared" si="25"/>
        <v>2</v>
      </c>
      <c r="AW76" s="5">
        <f t="shared" si="26"/>
        <v>0</v>
      </c>
      <c r="AX76" s="274" t="str">
        <f t="shared" si="27"/>
        <v/>
      </c>
      <c r="AY76" s="275" t="str">
        <f t="shared" si="28"/>
        <v/>
      </c>
      <c r="AZ76" s="274"/>
      <c r="BA76" s="125">
        <f t="shared" si="29"/>
        <v>0</v>
      </c>
      <c r="BB76" s="73">
        <f t="shared" si="30"/>
        <v>0</v>
      </c>
      <c r="BC76" s="116">
        <f t="shared" si="2"/>
        <v>0</v>
      </c>
      <c r="BD76" s="73">
        <f t="shared" si="31"/>
        <v>0</v>
      </c>
      <c r="BE76" s="116">
        <f t="shared" si="3"/>
        <v>0</v>
      </c>
      <c r="BF76" s="73">
        <f t="shared" si="32"/>
        <v>0</v>
      </c>
      <c r="BG76" s="116">
        <f t="shared" si="33"/>
        <v>0</v>
      </c>
      <c r="BH76" s="73">
        <f t="shared" si="34"/>
        <v>0</v>
      </c>
      <c r="BI76" s="116">
        <f t="shared" si="35"/>
        <v>0</v>
      </c>
      <c r="BJ76" s="126">
        <f t="shared" si="36"/>
        <v>0</v>
      </c>
      <c r="BK76" s="67"/>
      <c r="BL76" s="283" t="s">
        <v>41</v>
      </c>
      <c r="BM76" s="283" t="s">
        <v>39</v>
      </c>
      <c r="BN76" s="283" t="s">
        <v>40</v>
      </c>
      <c r="BO76" s="17"/>
    </row>
    <row r="77" spans="1:86" ht="12.75" customHeight="1" x14ac:dyDescent="0.2">
      <c r="A77" s="3"/>
      <c r="B77" s="5">
        <f t="shared" si="37"/>
        <v>29</v>
      </c>
      <c r="C77" s="277"/>
      <c r="D77" s="278"/>
      <c r="E77" s="18"/>
      <c r="F77" s="89"/>
      <c r="G77" s="90">
        <f t="shared" si="4"/>
        <v>0</v>
      </c>
      <c r="H77" s="89"/>
      <c r="I77" s="90">
        <f t="shared" si="5"/>
        <v>0</v>
      </c>
      <c r="J77" s="161"/>
      <c r="K77" s="90">
        <f t="shared" si="6"/>
        <v>0</v>
      </c>
      <c r="L77" s="89"/>
      <c r="M77" s="90">
        <f t="shared" si="7"/>
        <v>0</v>
      </c>
      <c r="N77" s="89"/>
      <c r="O77" s="90">
        <f t="shared" si="8"/>
        <v>0</v>
      </c>
      <c r="P77" s="89"/>
      <c r="Q77" s="90">
        <f t="shared" si="9"/>
        <v>0</v>
      </c>
      <c r="R77" s="89"/>
      <c r="S77" s="90">
        <f t="shared" si="10"/>
        <v>0</v>
      </c>
      <c r="T77" s="89"/>
      <c r="U77" s="90">
        <f t="shared" si="11"/>
        <v>0</v>
      </c>
      <c r="V77" s="89"/>
      <c r="W77" s="90">
        <f t="shared" si="12"/>
        <v>0</v>
      </c>
      <c r="X77" s="89"/>
      <c r="Y77" s="90">
        <f t="shared" si="13"/>
        <v>0</v>
      </c>
      <c r="Z77" s="89"/>
      <c r="AA77" s="90">
        <f t="shared" si="14"/>
        <v>0</v>
      </c>
      <c r="AB77" s="89"/>
      <c r="AC77" s="90">
        <f t="shared" si="15"/>
        <v>0</v>
      </c>
      <c r="AD77" s="114"/>
      <c r="AE77" s="90">
        <f t="shared" si="16"/>
        <v>0</v>
      </c>
      <c r="AF77" s="89"/>
      <c r="AG77" s="90">
        <f t="shared" si="17"/>
        <v>0</v>
      </c>
      <c r="AH77" s="89"/>
      <c r="AI77" s="90">
        <f t="shared" si="18"/>
        <v>0</v>
      </c>
      <c r="AJ77" s="89"/>
      <c r="AK77" s="90">
        <f t="shared" si="19"/>
        <v>0</v>
      </c>
      <c r="AL77" s="89"/>
      <c r="AM77" s="90">
        <f t="shared" si="20"/>
        <v>0</v>
      </c>
      <c r="AN77" s="89"/>
      <c r="AO77" s="90">
        <f t="shared" si="21"/>
        <v>0</v>
      </c>
      <c r="AP77" s="89"/>
      <c r="AQ77" s="90">
        <f t="shared" si="22"/>
        <v>0</v>
      </c>
      <c r="AR77" s="89"/>
      <c r="AS77" s="90">
        <f t="shared" si="23"/>
        <v>0</v>
      </c>
      <c r="AT77" s="5">
        <f t="shared" si="24"/>
        <v>0</v>
      </c>
      <c r="AU77" s="11">
        <f t="shared" si="1"/>
        <v>0</v>
      </c>
      <c r="AV77" s="12">
        <f t="shared" si="25"/>
        <v>2</v>
      </c>
      <c r="AW77" s="5">
        <f t="shared" si="26"/>
        <v>0</v>
      </c>
      <c r="AX77" s="274" t="str">
        <f t="shared" si="27"/>
        <v/>
      </c>
      <c r="AY77" s="275" t="str">
        <f t="shared" si="28"/>
        <v/>
      </c>
      <c r="AZ77" s="274"/>
      <c r="BA77" s="125">
        <f t="shared" si="29"/>
        <v>0</v>
      </c>
      <c r="BB77" s="73">
        <f t="shared" si="30"/>
        <v>0</v>
      </c>
      <c r="BC77" s="116">
        <f t="shared" si="2"/>
        <v>0</v>
      </c>
      <c r="BD77" s="73">
        <f t="shared" si="31"/>
        <v>0</v>
      </c>
      <c r="BE77" s="116">
        <f t="shared" si="3"/>
        <v>0</v>
      </c>
      <c r="BF77" s="73">
        <f t="shared" si="32"/>
        <v>0</v>
      </c>
      <c r="BG77" s="116">
        <f t="shared" si="33"/>
        <v>0</v>
      </c>
      <c r="BH77" s="73">
        <f t="shared" si="34"/>
        <v>0</v>
      </c>
      <c r="BI77" s="116">
        <f t="shared" si="35"/>
        <v>0</v>
      </c>
      <c r="BJ77" s="126">
        <f t="shared" si="36"/>
        <v>0</v>
      </c>
      <c r="BK77" s="67"/>
      <c r="BL77" s="284"/>
      <c r="BM77" s="284"/>
      <c r="BN77" s="284"/>
      <c r="BO77" s="17"/>
    </row>
    <row r="78" spans="1:86" ht="12.75" customHeight="1" x14ac:dyDescent="0.2">
      <c r="A78" s="3"/>
      <c r="B78" s="5">
        <f t="shared" si="37"/>
        <v>30</v>
      </c>
      <c r="C78" s="277"/>
      <c r="D78" s="278"/>
      <c r="E78" s="18"/>
      <c r="F78" s="89"/>
      <c r="G78" s="90">
        <f t="shared" si="4"/>
        <v>0</v>
      </c>
      <c r="H78" s="89"/>
      <c r="I78" s="90">
        <f t="shared" si="5"/>
        <v>0</v>
      </c>
      <c r="J78" s="161"/>
      <c r="K78" s="90">
        <f t="shared" si="6"/>
        <v>0</v>
      </c>
      <c r="L78" s="89"/>
      <c r="M78" s="90">
        <f t="shared" si="7"/>
        <v>0</v>
      </c>
      <c r="N78" s="89"/>
      <c r="O78" s="90">
        <f t="shared" si="8"/>
        <v>0</v>
      </c>
      <c r="P78" s="89"/>
      <c r="Q78" s="90">
        <f t="shared" si="9"/>
        <v>0</v>
      </c>
      <c r="R78" s="89"/>
      <c r="S78" s="90">
        <f t="shared" si="10"/>
        <v>0</v>
      </c>
      <c r="T78" s="89"/>
      <c r="U78" s="90">
        <f t="shared" si="11"/>
        <v>0</v>
      </c>
      <c r="V78" s="89"/>
      <c r="W78" s="90">
        <f t="shared" si="12"/>
        <v>0</v>
      </c>
      <c r="X78" s="89"/>
      <c r="Y78" s="90">
        <f t="shared" si="13"/>
        <v>0</v>
      </c>
      <c r="Z78" s="89"/>
      <c r="AA78" s="90">
        <f t="shared" si="14"/>
        <v>0</v>
      </c>
      <c r="AB78" s="89"/>
      <c r="AC78" s="90">
        <f t="shared" si="15"/>
        <v>0</v>
      </c>
      <c r="AD78" s="114"/>
      <c r="AE78" s="90">
        <f t="shared" si="16"/>
        <v>0</v>
      </c>
      <c r="AF78" s="89"/>
      <c r="AG78" s="90">
        <f t="shared" si="17"/>
        <v>0</v>
      </c>
      <c r="AH78" s="89"/>
      <c r="AI78" s="90">
        <f t="shared" si="18"/>
        <v>0</v>
      </c>
      <c r="AJ78" s="89"/>
      <c r="AK78" s="90">
        <f t="shared" si="19"/>
        <v>0</v>
      </c>
      <c r="AL78" s="89"/>
      <c r="AM78" s="90">
        <f t="shared" si="20"/>
        <v>0</v>
      </c>
      <c r="AN78" s="89"/>
      <c r="AO78" s="90">
        <f t="shared" si="21"/>
        <v>0</v>
      </c>
      <c r="AP78" s="89"/>
      <c r="AQ78" s="90">
        <f t="shared" si="22"/>
        <v>0</v>
      </c>
      <c r="AR78" s="89"/>
      <c r="AS78" s="90">
        <f t="shared" si="23"/>
        <v>0</v>
      </c>
      <c r="AT78" s="5">
        <f t="shared" si="24"/>
        <v>0</v>
      </c>
      <c r="AU78" s="11">
        <f t="shared" si="1"/>
        <v>0</v>
      </c>
      <c r="AV78" s="12">
        <f t="shared" si="25"/>
        <v>2</v>
      </c>
      <c r="AW78" s="5">
        <f t="shared" si="26"/>
        <v>0</v>
      </c>
      <c r="AX78" s="274" t="str">
        <f t="shared" si="27"/>
        <v/>
      </c>
      <c r="AY78" s="275" t="str">
        <f t="shared" si="28"/>
        <v/>
      </c>
      <c r="AZ78" s="274"/>
      <c r="BA78" s="125">
        <f t="shared" si="29"/>
        <v>0</v>
      </c>
      <c r="BB78" s="73">
        <f t="shared" si="30"/>
        <v>0</v>
      </c>
      <c r="BC78" s="116">
        <f t="shared" si="2"/>
        <v>0</v>
      </c>
      <c r="BD78" s="73">
        <f t="shared" si="31"/>
        <v>0</v>
      </c>
      <c r="BE78" s="116">
        <f t="shared" si="3"/>
        <v>0</v>
      </c>
      <c r="BF78" s="73">
        <f t="shared" si="32"/>
        <v>0</v>
      </c>
      <c r="BG78" s="116">
        <f t="shared" si="33"/>
        <v>0</v>
      </c>
      <c r="BH78" s="73">
        <f t="shared" si="34"/>
        <v>0</v>
      </c>
      <c r="BI78" s="116">
        <f t="shared" si="35"/>
        <v>0</v>
      </c>
      <c r="BJ78" s="126">
        <f t="shared" si="36"/>
        <v>0</v>
      </c>
      <c r="BK78" s="67"/>
      <c r="BL78" s="284"/>
      <c r="BM78" s="284"/>
      <c r="BN78" s="284"/>
      <c r="BO78" s="17"/>
    </row>
    <row r="79" spans="1:86" ht="12.75" customHeight="1" x14ac:dyDescent="0.2">
      <c r="A79" s="3"/>
      <c r="B79" s="5">
        <f t="shared" si="37"/>
        <v>31</v>
      </c>
      <c r="C79" s="277"/>
      <c r="D79" s="278"/>
      <c r="E79" s="18"/>
      <c r="F79" s="89"/>
      <c r="G79" s="90">
        <f t="shared" si="4"/>
        <v>0</v>
      </c>
      <c r="H79" s="89"/>
      <c r="I79" s="90">
        <f t="shared" si="5"/>
        <v>0</v>
      </c>
      <c r="J79" s="161"/>
      <c r="K79" s="90">
        <f t="shared" si="6"/>
        <v>0</v>
      </c>
      <c r="L79" s="89"/>
      <c r="M79" s="90">
        <f t="shared" si="7"/>
        <v>0</v>
      </c>
      <c r="N79" s="89"/>
      <c r="O79" s="90">
        <f t="shared" si="8"/>
        <v>0</v>
      </c>
      <c r="P79" s="89"/>
      <c r="Q79" s="90">
        <f t="shared" si="9"/>
        <v>0</v>
      </c>
      <c r="R79" s="89"/>
      <c r="S79" s="90">
        <f t="shared" si="10"/>
        <v>0</v>
      </c>
      <c r="T79" s="89"/>
      <c r="U79" s="90">
        <f t="shared" si="11"/>
        <v>0</v>
      </c>
      <c r="V79" s="89"/>
      <c r="W79" s="90">
        <f t="shared" si="12"/>
        <v>0</v>
      </c>
      <c r="X79" s="89"/>
      <c r="Y79" s="90">
        <f t="shared" si="13"/>
        <v>0</v>
      </c>
      <c r="Z79" s="89"/>
      <c r="AA79" s="90">
        <f t="shared" si="14"/>
        <v>0</v>
      </c>
      <c r="AB79" s="89"/>
      <c r="AC79" s="90">
        <f t="shared" si="15"/>
        <v>0</v>
      </c>
      <c r="AD79" s="114"/>
      <c r="AE79" s="90">
        <f t="shared" si="16"/>
        <v>0</v>
      </c>
      <c r="AF79" s="89"/>
      <c r="AG79" s="90">
        <f t="shared" si="17"/>
        <v>0</v>
      </c>
      <c r="AH79" s="89"/>
      <c r="AI79" s="90">
        <f t="shared" si="18"/>
        <v>0</v>
      </c>
      <c r="AJ79" s="89"/>
      <c r="AK79" s="90">
        <f t="shared" si="19"/>
        <v>0</v>
      </c>
      <c r="AL79" s="89"/>
      <c r="AM79" s="90">
        <f t="shared" si="20"/>
        <v>0</v>
      </c>
      <c r="AN79" s="89"/>
      <c r="AO79" s="90">
        <f t="shared" si="21"/>
        <v>0</v>
      </c>
      <c r="AP79" s="89"/>
      <c r="AQ79" s="90">
        <f t="shared" si="22"/>
        <v>0</v>
      </c>
      <c r="AR79" s="89"/>
      <c r="AS79" s="90">
        <f t="shared" si="23"/>
        <v>0</v>
      </c>
      <c r="AT79" s="5">
        <f t="shared" si="24"/>
        <v>0</v>
      </c>
      <c r="AU79" s="11">
        <f t="shared" si="1"/>
        <v>0</v>
      </c>
      <c r="AV79" s="12">
        <f t="shared" si="25"/>
        <v>2</v>
      </c>
      <c r="AW79" s="5">
        <f t="shared" si="26"/>
        <v>0</v>
      </c>
      <c r="AX79" s="274" t="str">
        <f t="shared" si="27"/>
        <v/>
      </c>
      <c r="AY79" s="275" t="str">
        <f t="shared" si="28"/>
        <v/>
      </c>
      <c r="AZ79" s="274"/>
      <c r="BA79" s="125">
        <f t="shared" si="29"/>
        <v>0</v>
      </c>
      <c r="BB79" s="73">
        <f t="shared" si="30"/>
        <v>0</v>
      </c>
      <c r="BC79" s="116">
        <f t="shared" si="2"/>
        <v>0</v>
      </c>
      <c r="BD79" s="73">
        <f t="shared" si="31"/>
        <v>0</v>
      </c>
      <c r="BE79" s="116">
        <f t="shared" si="3"/>
        <v>0</v>
      </c>
      <c r="BF79" s="73">
        <f t="shared" si="32"/>
        <v>0</v>
      </c>
      <c r="BG79" s="116">
        <f t="shared" si="33"/>
        <v>0</v>
      </c>
      <c r="BH79" s="73">
        <f t="shared" si="34"/>
        <v>0</v>
      </c>
      <c r="BI79" s="116">
        <f t="shared" si="35"/>
        <v>0</v>
      </c>
      <c r="BJ79" s="126">
        <f t="shared" si="36"/>
        <v>0</v>
      </c>
      <c r="BK79" s="67"/>
      <c r="BL79" s="285"/>
      <c r="BM79" s="285"/>
      <c r="BN79" s="285"/>
      <c r="BO79" s="17"/>
    </row>
    <row r="80" spans="1:86" ht="12.75" customHeight="1" x14ac:dyDescent="0.2">
      <c r="A80" s="3"/>
      <c r="B80" s="5">
        <f t="shared" si="37"/>
        <v>32</v>
      </c>
      <c r="C80" s="277"/>
      <c r="D80" s="278"/>
      <c r="E80" s="18"/>
      <c r="F80" s="89"/>
      <c r="G80" s="90">
        <f t="shared" si="4"/>
        <v>0</v>
      </c>
      <c r="H80" s="89"/>
      <c r="I80" s="90">
        <f t="shared" si="5"/>
        <v>0</v>
      </c>
      <c r="J80" s="161"/>
      <c r="K80" s="90">
        <f t="shared" si="6"/>
        <v>0</v>
      </c>
      <c r="L80" s="89"/>
      <c r="M80" s="90">
        <f t="shared" si="7"/>
        <v>0</v>
      </c>
      <c r="N80" s="89"/>
      <c r="O80" s="90">
        <f t="shared" si="8"/>
        <v>0</v>
      </c>
      <c r="P80" s="89"/>
      <c r="Q80" s="90">
        <f t="shared" si="9"/>
        <v>0</v>
      </c>
      <c r="R80" s="89"/>
      <c r="S80" s="90">
        <f t="shared" si="10"/>
        <v>0</v>
      </c>
      <c r="T80" s="89"/>
      <c r="U80" s="90">
        <f t="shared" si="11"/>
        <v>0</v>
      </c>
      <c r="V80" s="89"/>
      <c r="W80" s="90">
        <f t="shared" si="12"/>
        <v>0</v>
      </c>
      <c r="X80" s="89"/>
      <c r="Y80" s="90">
        <f t="shared" si="13"/>
        <v>0</v>
      </c>
      <c r="Z80" s="89"/>
      <c r="AA80" s="90">
        <f t="shared" si="14"/>
        <v>0</v>
      </c>
      <c r="AB80" s="89"/>
      <c r="AC80" s="90">
        <f t="shared" si="15"/>
        <v>0</v>
      </c>
      <c r="AD80" s="114"/>
      <c r="AE80" s="90">
        <f t="shared" si="16"/>
        <v>0</v>
      </c>
      <c r="AF80" s="89"/>
      <c r="AG80" s="90">
        <f t="shared" si="17"/>
        <v>0</v>
      </c>
      <c r="AH80" s="89"/>
      <c r="AI80" s="90">
        <f t="shared" si="18"/>
        <v>0</v>
      </c>
      <c r="AJ80" s="89"/>
      <c r="AK80" s="90">
        <f t="shared" si="19"/>
        <v>0</v>
      </c>
      <c r="AL80" s="89"/>
      <c r="AM80" s="90">
        <f t="shared" si="20"/>
        <v>0</v>
      </c>
      <c r="AN80" s="89"/>
      <c r="AO80" s="90">
        <f t="shared" si="21"/>
        <v>0</v>
      </c>
      <c r="AP80" s="89"/>
      <c r="AQ80" s="90">
        <f t="shared" si="22"/>
        <v>0</v>
      </c>
      <c r="AR80" s="89"/>
      <c r="AS80" s="90">
        <f t="shared" si="23"/>
        <v>0</v>
      </c>
      <c r="AT80" s="5">
        <f t="shared" si="24"/>
        <v>0</v>
      </c>
      <c r="AU80" s="11">
        <f t="shared" si="1"/>
        <v>0</v>
      </c>
      <c r="AV80" s="12">
        <f t="shared" si="25"/>
        <v>2</v>
      </c>
      <c r="AW80" s="5">
        <f t="shared" si="26"/>
        <v>0</v>
      </c>
      <c r="AX80" s="274" t="str">
        <f t="shared" si="27"/>
        <v/>
      </c>
      <c r="AY80" s="275" t="str">
        <f t="shared" si="28"/>
        <v/>
      </c>
      <c r="AZ80" s="274"/>
      <c r="BA80" s="125">
        <f t="shared" si="29"/>
        <v>0</v>
      </c>
      <c r="BB80" s="73">
        <f t="shared" si="30"/>
        <v>0</v>
      </c>
      <c r="BC80" s="116">
        <f t="shared" si="2"/>
        <v>0</v>
      </c>
      <c r="BD80" s="73">
        <f t="shared" si="31"/>
        <v>0</v>
      </c>
      <c r="BE80" s="116">
        <f t="shared" si="3"/>
        <v>0</v>
      </c>
      <c r="BF80" s="73">
        <f t="shared" si="32"/>
        <v>0</v>
      </c>
      <c r="BG80" s="116">
        <f t="shared" si="33"/>
        <v>0</v>
      </c>
      <c r="BH80" s="73">
        <f t="shared" si="34"/>
        <v>0</v>
      </c>
      <c r="BI80" s="116">
        <f t="shared" si="35"/>
        <v>0</v>
      </c>
      <c r="BJ80" s="126">
        <f t="shared" si="36"/>
        <v>0</v>
      </c>
      <c r="BK80" s="67"/>
      <c r="BL80" s="5">
        <f>IF(AU49:AU95&lt;="49",COUNTIF($AW$49:$AW$95,"INICIAL"))</f>
        <v>0</v>
      </c>
      <c r="BM80" s="5">
        <f>COUNTIF($AW$49:$AW$95,"INTERMEDIO")</f>
        <v>0</v>
      </c>
      <c r="BN80" s="5">
        <f>COUNTIF($AW$49:$AW$95,"AVANZADO")</f>
        <v>0</v>
      </c>
      <c r="BO80" s="17"/>
    </row>
    <row r="81" spans="1:87" ht="12.75" customHeight="1" x14ac:dyDescent="0.2">
      <c r="A81" s="3"/>
      <c r="B81" s="5">
        <f t="shared" si="37"/>
        <v>33</v>
      </c>
      <c r="C81" s="277"/>
      <c r="D81" s="278"/>
      <c r="E81" s="18"/>
      <c r="F81" s="89"/>
      <c r="G81" s="90">
        <f t="shared" si="4"/>
        <v>0</v>
      </c>
      <c r="H81" s="89"/>
      <c r="I81" s="90">
        <f t="shared" si="5"/>
        <v>0</v>
      </c>
      <c r="J81" s="161"/>
      <c r="K81" s="90">
        <f t="shared" si="6"/>
        <v>0</v>
      </c>
      <c r="L81" s="89"/>
      <c r="M81" s="90">
        <f t="shared" si="7"/>
        <v>0</v>
      </c>
      <c r="N81" s="89"/>
      <c r="O81" s="90">
        <f t="shared" si="8"/>
        <v>0</v>
      </c>
      <c r="P81" s="89"/>
      <c r="Q81" s="90">
        <f t="shared" si="9"/>
        <v>0</v>
      </c>
      <c r="R81" s="89"/>
      <c r="S81" s="90">
        <f t="shared" si="10"/>
        <v>0</v>
      </c>
      <c r="T81" s="89"/>
      <c r="U81" s="90">
        <f t="shared" si="11"/>
        <v>0</v>
      </c>
      <c r="V81" s="89"/>
      <c r="W81" s="90">
        <f t="shared" si="12"/>
        <v>0</v>
      </c>
      <c r="X81" s="89"/>
      <c r="Y81" s="90">
        <f t="shared" si="13"/>
        <v>0</v>
      </c>
      <c r="Z81" s="89"/>
      <c r="AA81" s="90">
        <f t="shared" si="14"/>
        <v>0</v>
      </c>
      <c r="AB81" s="89"/>
      <c r="AC81" s="90">
        <f t="shared" si="15"/>
        <v>0</v>
      </c>
      <c r="AD81" s="114"/>
      <c r="AE81" s="90">
        <f t="shared" si="16"/>
        <v>0</v>
      </c>
      <c r="AF81" s="89"/>
      <c r="AG81" s="90">
        <f t="shared" si="17"/>
        <v>0</v>
      </c>
      <c r="AH81" s="89"/>
      <c r="AI81" s="90">
        <f t="shared" si="18"/>
        <v>0</v>
      </c>
      <c r="AJ81" s="89"/>
      <c r="AK81" s="90">
        <f t="shared" si="19"/>
        <v>0</v>
      </c>
      <c r="AL81" s="89"/>
      <c r="AM81" s="90">
        <f t="shared" si="20"/>
        <v>0</v>
      </c>
      <c r="AN81" s="89"/>
      <c r="AO81" s="90">
        <f t="shared" si="21"/>
        <v>0</v>
      </c>
      <c r="AP81" s="89"/>
      <c r="AQ81" s="90">
        <f t="shared" si="22"/>
        <v>0</v>
      </c>
      <c r="AR81" s="89"/>
      <c r="AS81" s="90">
        <f t="shared" si="23"/>
        <v>0</v>
      </c>
      <c r="AT81" s="5">
        <f t="shared" si="24"/>
        <v>0</v>
      </c>
      <c r="AU81" s="11">
        <f t="shared" si="1"/>
        <v>0</v>
      </c>
      <c r="AV81" s="12">
        <f t="shared" si="25"/>
        <v>2</v>
      </c>
      <c r="AW81" s="5">
        <f t="shared" si="26"/>
        <v>0</v>
      </c>
      <c r="AX81" s="274" t="str">
        <f t="shared" si="27"/>
        <v/>
      </c>
      <c r="AY81" s="275" t="str">
        <f t="shared" si="28"/>
        <v/>
      </c>
      <c r="AZ81" s="274"/>
      <c r="BA81" s="125">
        <f t="shared" si="29"/>
        <v>0</v>
      </c>
      <c r="BB81" s="73">
        <f t="shared" si="30"/>
        <v>0</v>
      </c>
      <c r="BC81" s="116">
        <f t="shared" si="2"/>
        <v>0</v>
      </c>
      <c r="BD81" s="73">
        <f t="shared" si="31"/>
        <v>0</v>
      </c>
      <c r="BE81" s="116">
        <f t="shared" si="3"/>
        <v>0</v>
      </c>
      <c r="BF81" s="73">
        <f t="shared" si="32"/>
        <v>0</v>
      </c>
      <c r="BG81" s="116">
        <f t="shared" si="33"/>
        <v>0</v>
      </c>
      <c r="BH81" s="73">
        <f t="shared" si="34"/>
        <v>0</v>
      </c>
      <c r="BI81" s="116">
        <f t="shared" si="35"/>
        <v>0</v>
      </c>
      <c r="BJ81" s="126">
        <f t="shared" si="36"/>
        <v>0</v>
      </c>
      <c r="BK81" s="67"/>
      <c r="BL81" s="160" t="e">
        <f>BL80*1/$F$11</f>
        <v>#DIV/0!</v>
      </c>
      <c r="BM81" s="160" t="e">
        <f>BM80*1/$F$11</f>
        <v>#DIV/0!</v>
      </c>
      <c r="BN81" s="160" t="e">
        <f>BN80*1/$F$11</f>
        <v>#DIV/0!</v>
      </c>
      <c r="BO81" s="17"/>
    </row>
    <row r="82" spans="1:87" ht="12.75" customHeight="1" x14ac:dyDescent="0.2">
      <c r="A82" s="3"/>
      <c r="B82" s="5">
        <f t="shared" si="37"/>
        <v>34</v>
      </c>
      <c r="C82" s="303"/>
      <c r="D82" s="304"/>
      <c r="E82" s="18"/>
      <c r="F82" s="89"/>
      <c r="G82" s="90">
        <f t="shared" si="4"/>
        <v>0</v>
      </c>
      <c r="H82" s="89"/>
      <c r="I82" s="90">
        <f t="shared" si="5"/>
        <v>0</v>
      </c>
      <c r="J82" s="161"/>
      <c r="K82" s="90">
        <f t="shared" si="6"/>
        <v>0</v>
      </c>
      <c r="L82" s="89"/>
      <c r="M82" s="90">
        <f t="shared" si="7"/>
        <v>0</v>
      </c>
      <c r="N82" s="89"/>
      <c r="O82" s="90">
        <f t="shared" si="8"/>
        <v>0</v>
      </c>
      <c r="P82" s="89"/>
      <c r="Q82" s="90">
        <f t="shared" si="9"/>
        <v>0</v>
      </c>
      <c r="R82" s="89"/>
      <c r="S82" s="90">
        <f t="shared" si="10"/>
        <v>0</v>
      </c>
      <c r="T82" s="89"/>
      <c r="U82" s="90">
        <f t="shared" si="11"/>
        <v>0</v>
      </c>
      <c r="V82" s="89"/>
      <c r="W82" s="90">
        <f t="shared" si="12"/>
        <v>0</v>
      </c>
      <c r="X82" s="89"/>
      <c r="Y82" s="90">
        <f t="shared" si="13"/>
        <v>0</v>
      </c>
      <c r="Z82" s="89"/>
      <c r="AA82" s="90">
        <f t="shared" si="14"/>
        <v>0</v>
      </c>
      <c r="AB82" s="89"/>
      <c r="AC82" s="90">
        <f t="shared" si="15"/>
        <v>0</v>
      </c>
      <c r="AD82" s="114"/>
      <c r="AE82" s="90">
        <f t="shared" si="16"/>
        <v>0</v>
      </c>
      <c r="AF82" s="89"/>
      <c r="AG82" s="90">
        <f t="shared" si="17"/>
        <v>0</v>
      </c>
      <c r="AH82" s="89"/>
      <c r="AI82" s="90">
        <f t="shared" si="18"/>
        <v>0</v>
      </c>
      <c r="AJ82" s="89"/>
      <c r="AK82" s="90">
        <f t="shared" si="19"/>
        <v>0</v>
      </c>
      <c r="AL82" s="89"/>
      <c r="AM82" s="90">
        <f t="shared" si="20"/>
        <v>0</v>
      </c>
      <c r="AN82" s="89"/>
      <c r="AO82" s="90">
        <f t="shared" si="21"/>
        <v>0</v>
      </c>
      <c r="AP82" s="89"/>
      <c r="AQ82" s="90">
        <f t="shared" si="22"/>
        <v>0</v>
      </c>
      <c r="AR82" s="89"/>
      <c r="AS82" s="90">
        <f t="shared" si="23"/>
        <v>0</v>
      </c>
      <c r="AT82" s="5">
        <f t="shared" si="24"/>
        <v>0</v>
      </c>
      <c r="AU82" s="11">
        <f t="shared" si="1"/>
        <v>0</v>
      </c>
      <c r="AV82" s="12">
        <f t="shared" si="25"/>
        <v>2</v>
      </c>
      <c r="AW82" s="5">
        <f t="shared" si="26"/>
        <v>0</v>
      </c>
      <c r="AX82" s="274" t="str">
        <f t="shared" si="27"/>
        <v/>
      </c>
      <c r="AY82" s="275" t="str">
        <f t="shared" si="28"/>
        <v/>
      </c>
      <c r="AZ82" s="274"/>
      <c r="BA82" s="125">
        <f t="shared" si="29"/>
        <v>0</v>
      </c>
      <c r="BB82" s="73">
        <f t="shared" si="30"/>
        <v>0</v>
      </c>
      <c r="BC82" s="116">
        <f t="shared" si="2"/>
        <v>0</v>
      </c>
      <c r="BD82" s="73">
        <f t="shared" si="31"/>
        <v>0</v>
      </c>
      <c r="BE82" s="116">
        <f t="shared" si="3"/>
        <v>0</v>
      </c>
      <c r="BF82" s="73">
        <f t="shared" si="32"/>
        <v>0</v>
      </c>
      <c r="BG82" s="116">
        <f t="shared" si="33"/>
        <v>0</v>
      </c>
      <c r="BH82" s="73">
        <f t="shared" si="34"/>
        <v>0</v>
      </c>
      <c r="BI82" s="116">
        <f t="shared" si="35"/>
        <v>0</v>
      </c>
      <c r="BJ82" s="126">
        <f t="shared" si="36"/>
        <v>0</v>
      </c>
      <c r="BK82" s="67"/>
      <c r="BL82" s="67"/>
      <c r="BM82" s="67"/>
      <c r="BN82" s="67"/>
      <c r="BO82" s="17"/>
    </row>
    <row r="83" spans="1:87" ht="12.75" customHeight="1" x14ac:dyDescent="0.2">
      <c r="A83" s="3"/>
      <c r="B83" s="5">
        <f t="shared" si="37"/>
        <v>35</v>
      </c>
      <c r="C83" s="303"/>
      <c r="D83" s="304"/>
      <c r="E83" s="18"/>
      <c r="F83" s="89"/>
      <c r="G83" s="90">
        <f t="shared" si="4"/>
        <v>0</v>
      </c>
      <c r="H83" s="89"/>
      <c r="I83" s="90">
        <f t="shared" si="5"/>
        <v>0</v>
      </c>
      <c r="J83" s="161"/>
      <c r="K83" s="90">
        <f t="shared" si="6"/>
        <v>0</v>
      </c>
      <c r="L83" s="89"/>
      <c r="M83" s="90">
        <f t="shared" si="7"/>
        <v>0</v>
      </c>
      <c r="N83" s="89"/>
      <c r="O83" s="90">
        <f t="shared" si="8"/>
        <v>0</v>
      </c>
      <c r="P83" s="89"/>
      <c r="Q83" s="90">
        <f t="shared" si="9"/>
        <v>0</v>
      </c>
      <c r="R83" s="89"/>
      <c r="S83" s="90">
        <f t="shared" si="10"/>
        <v>0</v>
      </c>
      <c r="T83" s="89"/>
      <c r="U83" s="90">
        <f t="shared" si="11"/>
        <v>0</v>
      </c>
      <c r="V83" s="89"/>
      <c r="W83" s="90">
        <f t="shared" si="12"/>
        <v>0</v>
      </c>
      <c r="X83" s="89"/>
      <c r="Y83" s="90">
        <f t="shared" si="13"/>
        <v>0</v>
      </c>
      <c r="Z83" s="89"/>
      <c r="AA83" s="90">
        <f t="shared" si="14"/>
        <v>0</v>
      </c>
      <c r="AB83" s="89"/>
      <c r="AC83" s="90">
        <f t="shared" si="15"/>
        <v>0</v>
      </c>
      <c r="AD83" s="114"/>
      <c r="AE83" s="90">
        <f t="shared" si="16"/>
        <v>0</v>
      </c>
      <c r="AF83" s="89"/>
      <c r="AG83" s="90">
        <f t="shared" si="17"/>
        <v>0</v>
      </c>
      <c r="AH83" s="89"/>
      <c r="AI83" s="90">
        <f t="shared" si="18"/>
        <v>0</v>
      </c>
      <c r="AJ83" s="89"/>
      <c r="AK83" s="90">
        <f t="shared" si="19"/>
        <v>0</v>
      </c>
      <c r="AL83" s="89"/>
      <c r="AM83" s="90">
        <f t="shared" si="20"/>
        <v>0</v>
      </c>
      <c r="AN83" s="89"/>
      <c r="AO83" s="90">
        <f t="shared" si="21"/>
        <v>0</v>
      </c>
      <c r="AP83" s="89"/>
      <c r="AQ83" s="90">
        <f t="shared" si="22"/>
        <v>0</v>
      </c>
      <c r="AR83" s="89"/>
      <c r="AS83" s="90">
        <f t="shared" si="23"/>
        <v>0</v>
      </c>
      <c r="AT83" s="5">
        <f t="shared" si="24"/>
        <v>0</v>
      </c>
      <c r="AU83" s="11">
        <f t="shared" si="1"/>
        <v>0</v>
      </c>
      <c r="AV83" s="12">
        <f t="shared" si="25"/>
        <v>2</v>
      </c>
      <c r="AW83" s="5">
        <f t="shared" si="26"/>
        <v>0</v>
      </c>
      <c r="AX83" s="274" t="str">
        <f t="shared" si="27"/>
        <v/>
      </c>
      <c r="AY83" s="275" t="str">
        <f t="shared" si="28"/>
        <v/>
      </c>
      <c r="AZ83" s="274"/>
      <c r="BA83" s="125">
        <f t="shared" si="29"/>
        <v>0</v>
      </c>
      <c r="BB83" s="73">
        <f t="shared" si="30"/>
        <v>0</v>
      </c>
      <c r="BC83" s="116">
        <f t="shared" si="2"/>
        <v>0</v>
      </c>
      <c r="BD83" s="73">
        <f t="shared" si="31"/>
        <v>0</v>
      </c>
      <c r="BE83" s="116">
        <f t="shared" si="3"/>
        <v>0</v>
      </c>
      <c r="BF83" s="73">
        <f t="shared" si="32"/>
        <v>0</v>
      </c>
      <c r="BG83" s="116">
        <f t="shared" si="33"/>
        <v>0</v>
      </c>
      <c r="BH83" s="73">
        <f t="shared" si="34"/>
        <v>0</v>
      </c>
      <c r="BI83" s="116">
        <f t="shared" si="35"/>
        <v>0</v>
      </c>
      <c r="BJ83" s="126">
        <f t="shared" si="36"/>
        <v>0</v>
      </c>
      <c r="BK83" s="67"/>
      <c r="BL83" s="67"/>
      <c r="BM83" s="67"/>
      <c r="BN83" s="67"/>
      <c r="BO83" s="17"/>
    </row>
    <row r="84" spans="1:87" ht="12.75" customHeight="1" x14ac:dyDescent="0.2">
      <c r="A84" s="3"/>
      <c r="B84" s="5">
        <f t="shared" si="37"/>
        <v>36</v>
      </c>
      <c r="C84" s="303"/>
      <c r="D84" s="304"/>
      <c r="E84" s="18"/>
      <c r="F84" s="89"/>
      <c r="G84" s="90">
        <f t="shared" si="4"/>
        <v>0</v>
      </c>
      <c r="H84" s="89"/>
      <c r="I84" s="90">
        <f t="shared" si="5"/>
        <v>0</v>
      </c>
      <c r="J84" s="161"/>
      <c r="K84" s="90">
        <f t="shared" si="6"/>
        <v>0</v>
      </c>
      <c r="L84" s="89"/>
      <c r="M84" s="90">
        <f t="shared" si="7"/>
        <v>0</v>
      </c>
      <c r="N84" s="89"/>
      <c r="O84" s="90">
        <f t="shared" si="8"/>
        <v>0</v>
      </c>
      <c r="P84" s="89"/>
      <c r="Q84" s="90">
        <f t="shared" si="9"/>
        <v>0</v>
      </c>
      <c r="R84" s="89"/>
      <c r="S84" s="90">
        <f t="shared" si="10"/>
        <v>0</v>
      </c>
      <c r="T84" s="89"/>
      <c r="U84" s="90">
        <f t="shared" si="11"/>
        <v>0</v>
      </c>
      <c r="V84" s="89"/>
      <c r="W84" s="90">
        <f t="shared" si="12"/>
        <v>0</v>
      </c>
      <c r="X84" s="89"/>
      <c r="Y84" s="90">
        <f t="shared" si="13"/>
        <v>0</v>
      </c>
      <c r="Z84" s="89"/>
      <c r="AA84" s="90">
        <f t="shared" si="14"/>
        <v>0</v>
      </c>
      <c r="AB84" s="89"/>
      <c r="AC84" s="90">
        <f t="shared" si="15"/>
        <v>0</v>
      </c>
      <c r="AD84" s="114"/>
      <c r="AE84" s="90">
        <f t="shared" si="16"/>
        <v>0</v>
      </c>
      <c r="AF84" s="89"/>
      <c r="AG84" s="90">
        <f t="shared" si="17"/>
        <v>0</v>
      </c>
      <c r="AH84" s="89"/>
      <c r="AI84" s="90">
        <f t="shared" si="18"/>
        <v>0</v>
      </c>
      <c r="AJ84" s="89"/>
      <c r="AK84" s="90">
        <f t="shared" si="19"/>
        <v>0</v>
      </c>
      <c r="AL84" s="89"/>
      <c r="AM84" s="90">
        <f t="shared" si="20"/>
        <v>0</v>
      </c>
      <c r="AN84" s="89"/>
      <c r="AO84" s="90">
        <f t="shared" si="21"/>
        <v>0</v>
      </c>
      <c r="AP84" s="89"/>
      <c r="AQ84" s="90">
        <f t="shared" si="22"/>
        <v>0</v>
      </c>
      <c r="AR84" s="89"/>
      <c r="AS84" s="90">
        <f t="shared" si="23"/>
        <v>0</v>
      </c>
      <c r="AT84" s="5">
        <f t="shared" si="24"/>
        <v>0</v>
      </c>
      <c r="AU84" s="11">
        <f t="shared" si="1"/>
        <v>0</v>
      </c>
      <c r="AV84" s="12">
        <f t="shared" si="25"/>
        <v>2</v>
      </c>
      <c r="AW84" s="5">
        <f t="shared" si="26"/>
        <v>0</v>
      </c>
      <c r="AX84" s="274" t="str">
        <f t="shared" si="27"/>
        <v/>
      </c>
      <c r="AY84" s="275" t="str">
        <f t="shared" si="28"/>
        <v/>
      </c>
      <c r="AZ84" s="274"/>
      <c r="BA84" s="125">
        <f t="shared" si="29"/>
        <v>0</v>
      </c>
      <c r="BB84" s="73">
        <f t="shared" si="30"/>
        <v>0</v>
      </c>
      <c r="BC84" s="116">
        <f t="shared" si="2"/>
        <v>0</v>
      </c>
      <c r="BD84" s="73">
        <f t="shared" si="31"/>
        <v>0</v>
      </c>
      <c r="BE84" s="116">
        <f t="shared" si="3"/>
        <v>0</v>
      </c>
      <c r="BF84" s="73">
        <f t="shared" si="32"/>
        <v>0</v>
      </c>
      <c r="BG84" s="116">
        <f t="shared" si="33"/>
        <v>0</v>
      </c>
      <c r="BH84" s="73">
        <f t="shared" si="34"/>
        <v>0</v>
      </c>
      <c r="BI84" s="116">
        <f t="shared" si="35"/>
        <v>0</v>
      </c>
      <c r="BJ84" s="126">
        <f t="shared" si="36"/>
        <v>0</v>
      </c>
      <c r="BK84" s="67"/>
      <c r="BL84" s="67"/>
      <c r="BM84" s="67"/>
      <c r="BN84" s="67"/>
      <c r="BO84" s="17"/>
    </row>
    <row r="85" spans="1:87" ht="12.75" customHeight="1" x14ac:dyDescent="0.2">
      <c r="A85" s="3"/>
      <c r="B85" s="5">
        <f t="shared" si="37"/>
        <v>37</v>
      </c>
      <c r="C85" s="303"/>
      <c r="D85" s="304"/>
      <c r="E85" s="18"/>
      <c r="F85" s="89"/>
      <c r="G85" s="90">
        <f t="shared" si="4"/>
        <v>0</v>
      </c>
      <c r="H85" s="89"/>
      <c r="I85" s="90">
        <f t="shared" si="5"/>
        <v>0</v>
      </c>
      <c r="J85" s="161"/>
      <c r="K85" s="90">
        <f t="shared" si="6"/>
        <v>0</v>
      </c>
      <c r="L85" s="89"/>
      <c r="M85" s="90">
        <f t="shared" si="7"/>
        <v>0</v>
      </c>
      <c r="N85" s="89"/>
      <c r="O85" s="90">
        <f t="shared" si="8"/>
        <v>0</v>
      </c>
      <c r="P85" s="89"/>
      <c r="Q85" s="90">
        <f t="shared" si="9"/>
        <v>0</v>
      </c>
      <c r="R85" s="89"/>
      <c r="S85" s="90">
        <f t="shared" si="10"/>
        <v>0</v>
      </c>
      <c r="T85" s="89"/>
      <c r="U85" s="90">
        <f t="shared" si="11"/>
        <v>0</v>
      </c>
      <c r="V85" s="89"/>
      <c r="W85" s="90">
        <f t="shared" si="12"/>
        <v>0</v>
      </c>
      <c r="X85" s="89"/>
      <c r="Y85" s="90">
        <f t="shared" si="13"/>
        <v>0</v>
      </c>
      <c r="Z85" s="89"/>
      <c r="AA85" s="90">
        <f t="shared" si="14"/>
        <v>0</v>
      </c>
      <c r="AB85" s="89"/>
      <c r="AC85" s="90">
        <f t="shared" si="15"/>
        <v>0</v>
      </c>
      <c r="AD85" s="114"/>
      <c r="AE85" s="90">
        <f t="shared" si="16"/>
        <v>0</v>
      </c>
      <c r="AF85" s="89"/>
      <c r="AG85" s="90">
        <f t="shared" si="17"/>
        <v>0</v>
      </c>
      <c r="AH85" s="89"/>
      <c r="AI85" s="90">
        <f t="shared" si="18"/>
        <v>0</v>
      </c>
      <c r="AJ85" s="89"/>
      <c r="AK85" s="90">
        <f t="shared" si="19"/>
        <v>0</v>
      </c>
      <c r="AL85" s="89"/>
      <c r="AM85" s="90">
        <f t="shared" si="20"/>
        <v>0</v>
      </c>
      <c r="AN85" s="89"/>
      <c r="AO85" s="90">
        <f t="shared" si="21"/>
        <v>0</v>
      </c>
      <c r="AP85" s="89"/>
      <c r="AQ85" s="90">
        <f t="shared" si="22"/>
        <v>0</v>
      </c>
      <c r="AR85" s="89"/>
      <c r="AS85" s="90">
        <f t="shared" si="23"/>
        <v>0</v>
      </c>
      <c r="AT85" s="5">
        <f t="shared" si="24"/>
        <v>0</v>
      </c>
      <c r="AU85" s="11">
        <f t="shared" si="1"/>
        <v>0</v>
      </c>
      <c r="AV85" s="12">
        <f t="shared" si="25"/>
        <v>2</v>
      </c>
      <c r="AW85" s="5">
        <f t="shared" si="26"/>
        <v>0</v>
      </c>
      <c r="AX85" s="274" t="str">
        <f t="shared" si="27"/>
        <v/>
      </c>
      <c r="AY85" s="275" t="str">
        <f t="shared" si="28"/>
        <v/>
      </c>
      <c r="AZ85" s="274"/>
      <c r="BA85" s="125">
        <f t="shared" si="29"/>
        <v>0</v>
      </c>
      <c r="BB85" s="73">
        <f t="shared" si="30"/>
        <v>0</v>
      </c>
      <c r="BC85" s="116">
        <f t="shared" si="2"/>
        <v>0</v>
      </c>
      <c r="BD85" s="73">
        <f t="shared" si="31"/>
        <v>0</v>
      </c>
      <c r="BE85" s="116">
        <f t="shared" si="3"/>
        <v>0</v>
      </c>
      <c r="BF85" s="73">
        <f t="shared" si="32"/>
        <v>0</v>
      </c>
      <c r="BG85" s="116">
        <f t="shared" si="33"/>
        <v>0</v>
      </c>
      <c r="BH85" s="73">
        <f t="shared" si="34"/>
        <v>0</v>
      </c>
      <c r="BI85" s="116">
        <f t="shared" si="35"/>
        <v>0</v>
      </c>
      <c r="BJ85" s="126">
        <f t="shared" si="36"/>
        <v>0</v>
      </c>
      <c r="BK85" s="67"/>
      <c r="BL85" s="67"/>
      <c r="BM85" s="67"/>
      <c r="BN85" s="67"/>
      <c r="BO85" s="17"/>
      <c r="CI85" s="54" t="str">
        <f>BA45</f>
        <v>1) Números y operaciones</v>
      </c>
    </row>
    <row r="86" spans="1:87" ht="12.75" customHeight="1" x14ac:dyDescent="0.2">
      <c r="A86" s="3"/>
      <c r="B86" s="5">
        <f t="shared" si="37"/>
        <v>38</v>
      </c>
      <c r="C86" s="303"/>
      <c r="D86" s="304"/>
      <c r="E86" s="18"/>
      <c r="F86" s="89"/>
      <c r="G86" s="90">
        <f t="shared" si="4"/>
        <v>0</v>
      </c>
      <c r="H86" s="89"/>
      <c r="I86" s="90">
        <f t="shared" si="5"/>
        <v>0</v>
      </c>
      <c r="J86" s="161"/>
      <c r="K86" s="90">
        <f t="shared" si="6"/>
        <v>0</v>
      </c>
      <c r="L86" s="89"/>
      <c r="M86" s="90">
        <f t="shared" si="7"/>
        <v>0</v>
      </c>
      <c r="N86" s="89"/>
      <c r="O86" s="90">
        <f t="shared" si="8"/>
        <v>0</v>
      </c>
      <c r="P86" s="89"/>
      <c r="Q86" s="90">
        <f t="shared" si="9"/>
        <v>0</v>
      </c>
      <c r="R86" s="89"/>
      <c r="S86" s="90">
        <f t="shared" si="10"/>
        <v>0</v>
      </c>
      <c r="T86" s="89"/>
      <c r="U86" s="90">
        <f t="shared" si="11"/>
        <v>0</v>
      </c>
      <c r="V86" s="89"/>
      <c r="W86" s="90">
        <f t="shared" si="12"/>
        <v>0</v>
      </c>
      <c r="X86" s="89"/>
      <c r="Y86" s="90">
        <f t="shared" si="13"/>
        <v>0</v>
      </c>
      <c r="Z86" s="89"/>
      <c r="AA86" s="90">
        <f t="shared" si="14"/>
        <v>0</v>
      </c>
      <c r="AB86" s="89"/>
      <c r="AC86" s="90">
        <f t="shared" si="15"/>
        <v>0</v>
      </c>
      <c r="AD86" s="114"/>
      <c r="AE86" s="90">
        <f t="shared" si="16"/>
        <v>0</v>
      </c>
      <c r="AF86" s="89"/>
      <c r="AG86" s="90">
        <f t="shared" si="17"/>
        <v>0</v>
      </c>
      <c r="AH86" s="89"/>
      <c r="AI86" s="90">
        <f t="shared" si="18"/>
        <v>0</v>
      </c>
      <c r="AJ86" s="89"/>
      <c r="AK86" s="90">
        <f t="shared" si="19"/>
        <v>0</v>
      </c>
      <c r="AL86" s="89"/>
      <c r="AM86" s="90">
        <f t="shared" si="20"/>
        <v>0</v>
      </c>
      <c r="AN86" s="89"/>
      <c r="AO86" s="90">
        <f t="shared" si="21"/>
        <v>0</v>
      </c>
      <c r="AP86" s="89"/>
      <c r="AQ86" s="90">
        <f t="shared" si="22"/>
        <v>0</v>
      </c>
      <c r="AR86" s="89"/>
      <c r="AS86" s="90">
        <f t="shared" si="23"/>
        <v>0</v>
      </c>
      <c r="AT86" s="5">
        <f t="shared" si="24"/>
        <v>0</v>
      </c>
      <c r="AU86" s="11">
        <f t="shared" si="1"/>
        <v>0</v>
      </c>
      <c r="AV86" s="12">
        <f t="shared" si="25"/>
        <v>2</v>
      </c>
      <c r="AW86" s="5">
        <f t="shared" si="26"/>
        <v>0</v>
      </c>
      <c r="AX86" s="274" t="str">
        <f t="shared" si="27"/>
        <v/>
      </c>
      <c r="AY86" s="275" t="str">
        <f t="shared" si="28"/>
        <v/>
      </c>
      <c r="AZ86" s="274"/>
      <c r="BA86" s="125">
        <f t="shared" si="29"/>
        <v>0</v>
      </c>
      <c r="BB86" s="73">
        <f t="shared" si="30"/>
        <v>0</v>
      </c>
      <c r="BC86" s="116">
        <f t="shared" si="2"/>
        <v>0</v>
      </c>
      <c r="BD86" s="73">
        <f t="shared" si="31"/>
        <v>0</v>
      </c>
      <c r="BE86" s="116">
        <f t="shared" si="3"/>
        <v>0</v>
      </c>
      <c r="BF86" s="73">
        <f t="shared" si="32"/>
        <v>0</v>
      </c>
      <c r="BG86" s="116">
        <f t="shared" si="33"/>
        <v>0</v>
      </c>
      <c r="BH86" s="73">
        <f t="shared" si="34"/>
        <v>0</v>
      </c>
      <c r="BI86" s="116">
        <f t="shared" si="35"/>
        <v>0</v>
      </c>
      <c r="BJ86" s="126">
        <f t="shared" si="36"/>
        <v>0</v>
      </c>
      <c r="BK86" s="67"/>
      <c r="BL86" s="67"/>
      <c r="BM86" s="67"/>
      <c r="BN86" s="67"/>
      <c r="BO86" s="17"/>
      <c r="CI86" s="54" t="str">
        <f>BC45</f>
        <v>2) Patrones y álgebra</v>
      </c>
    </row>
    <row r="87" spans="1:87" ht="12.75" customHeight="1" x14ac:dyDescent="0.2">
      <c r="A87" s="3"/>
      <c r="B87" s="5">
        <f t="shared" si="37"/>
        <v>39</v>
      </c>
      <c r="C87" s="303"/>
      <c r="D87" s="304"/>
      <c r="E87" s="18"/>
      <c r="F87" s="89"/>
      <c r="G87" s="90">
        <f t="shared" si="4"/>
        <v>0</v>
      </c>
      <c r="H87" s="89"/>
      <c r="I87" s="90">
        <f t="shared" si="5"/>
        <v>0</v>
      </c>
      <c r="J87" s="161"/>
      <c r="K87" s="90">
        <f t="shared" si="6"/>
        <v>0</v>
      </c>
      <c r="L87" s="89"/>
      <c r="M87" s="90">
        <f t="shared" si="7"/>
        <v>0</v>
      </c>
      <c r="N87" s="89"/>
      <c r="O87" s="90">
        <f t="shared" si="8"/>
        <v>0</v>
      </c>
      <c r="P87" s="89"/>
      <c r="Q87" s="90">
        <f t="shared" si="9"/>
        <v>0</v>
      </c>
      <c r="R87" s="89"/>
      <c r="S87" s="90">
        <f t="shared" si="10"/>
        <v>0</v>
      </c>
      <c r="T87" s="89"/>
      <c r="U87" s="90">
        <f t="shared" si="11"/>
        <v>0</v>
      </c>
      <c r="V87" s="89"/>
      <c r="W87" s="90">
        <f t="shared" si="12"/>
        <v>0</v>
      </c>
      <c r="X87" s="89"/>
      <c r="Y87" s="90">
        <f t="shared" si="13"/>
        <v>0</v>
      </c>
      <c r="Z87" s="89"/>
      <c r="AA87" s="90">
        <f t="shared" si="14"/>
        <v>0</v>
      </c>
      <c r="AB87" s="89"/>
      <c r="AC87" s="90">
        <f t="shared" si="15"/>
        <v>0</v>
      </c>
      <c r="AD87" s="114"/>
      <c r="AE87" s="90">
        <f t="shared" si="16"/>
        <v>0</v>
      </c>
      <c r="AF87" s="89"/>
      <c r="AG87" s="90">
        <f t="shared" si="17"/>
        <v>0</v>
      </c>
      <c r="AH87" s="89"/>
      <c r="AI87" s="90">
        <f t="shared" si="18"/>
        <v>0</v>
      </c>
      <c r="AJ87" s="89"/>
      <c r="AK87" s="90">
        <f t="shared" si="19"/>
        <v>0</v>
      </c>
      <c r="AL87" s="89"/>
      <c r="AM87" s="90">
        <f t="shared" si="20"/>
        <v>0</v>
      </c>
      <c r="AN87" s="89"/>
      <c r="AO87" s="90">
        <f t="shared" si="21"/>
        <v>0</v>
      </c>
      <c r="AP87" s="89"/>
      <c r="AQ87" s="90">
        <f t="shared" si="22"/>
        <v>0</v>
      </c>
      <c r="AR87" s="89"/>
      <c r="AS87" s="90">
        <f t="shared" si="23"/>
        <v>0</v>
      </c>
      <c r="AT87" s="5">
        <f t="shared" si="24"/>
        <v>0</v>
      </c>
      <c r="AU87" s="11">
        <f t="shared" si="1"/>
        <v>0</v>
      </c>
      <c r="AV87" s="12">
        <f t="shared" si="25"/>
        <v>2</v>
      </c>
      <c r="AW87" s="5">
        <f t="shared" si="26"/>
        <v>0</v>
      </c>
      <c r="AX87" s="274" t="str">
        <f t="shared" si="27"/>
        <v/>
      </c>
      <c r="AY87" s="275" t="str">
        <f t="shared" si="28"/>
        <v/>
      </c>
      <c r="AZ87" s="274"/>
      <c r="BA87" s="125">
        <f t="shared" si="29"/>
        <v>0</v>
      </c>
      <c r="BB87" s="73">
        <f t="shared" si="30"/>
        <v>0</v>
      </c>
      <c r="BC87" s="116">
        <f t="shared" si="2"/>
        <v>0</v>
      </c>
      <c r="BD87" s="73">
        <f t="shared" si="31"/>
        <v>0</v>
      </c>
      <c r="BE87" s="116">
        <f t="shared" si="3"/>
        <v>0</v>
      </c>
      <c r="BF87" s="73">
        <f t="shared" si="32"/>
        <v>0</v>
      </c>
      <c r="BG87" s="116">
        <f t="shared" si="33"/>
        <v>0</v>
      </c>
      <c r="BH87" s="73">
        <f t="shared" si="34"/>
        <v>0</v>
      </c>
      <c r="BI87" s="116">
        <f t="shared" si="35"/>
        <v>0</v>
      </c>
      <c r="BJ87" s="126">
        <f t="shared" si="36"/>
        <v>0</v>
      </c>
      <c r="BK87" s="67"/>
      <c r="BL87" s="67"/>
      <c r="BM87" s="67"/>
      <c r="BN87" s="67"/>
      <c r="BO87" s="17"/>
      <c r="CI87" s="54" t="str">
        <f>BE45</f>
        <v>3) Geometría</v>
      </c>
    </row>
    <row r="88" spans="1:87" ht="12.75" customHeight="1" x14ac:dyDescent="0.2">
      <c r="A88" s="3"/>
      <c r="B88" s="5">
        <f t="shared" si="37"/>
        <v>40</v>
      </c>
      <c r="C88" s="303"/>
      <c r="D88" s="304"/>
      <c r="E88" s="18"/>
      <c r="F88" s="89"/>
      <c r="G88" s="90">
        <f t="shared" si="4"/>
        <v>0</v>
      </c>
      <c r="H88" s="89"/>
      <c r="I88" s="90">
        <f t="shared" si="5"/>
        <v>0</v>
      </c>
      <c r="J88" s="161"/>
      <c r="K88" s="90">
        <f t="shared" si="6"/>
        <v>0</v>
      </c>
      <c r="L88" s="89"/>
      <c r="M88" s="90">
        <f t="shared" si="7"/>
        <v>0</v>
      </c>
      <c r="N88" s="89"/>
      <c r="O88" s="90">
        <f t="shared" si="8"/>
        <v>0</v>
      </c>
      <c r="P88" s="89"/>
      <c r="Q88" s="90">
        <f t="shared" si="9"/>
        <v>0</v>
      </c>
      <c r="R88" s="89"/>
      <c r="S88" s="90">
        <f t="shared" si="10"/>
        <v>0</v>
      </c>
      <c r="T88" s="89"/>
      <c r="U88" s="90">
        <f t="shared" si="11"/>
        <v>0</v>
      </c>
      <c r="V88" s="89"/>
      <c r="W88" s="90">
        <f t="shared" si="12"/>
        <v>0</v>
      </c>
      <c r="X88" s="89"/>
      <c r="Y88" s="90">
        <f t="shared" si="13"/>
        <v>0</v>
      </c>
      <c r="Z88" s="89"/>
      <c r="AA88" s="90">
        <f t="shared" si="14"/>
        <v>0</v>
      </c>
      <c r="AB88" s="89"/>
      <c r="AC88" s="90">
        <f t="shared" si="15"/>
        <v>0</v>
      </c>
      <c r="AD88" s="114"/>
      <c r="AE88" s="90">
        <f t="shared" si="16"/>
        <v>0</v>
      </c>
      <c r="AF88" s="89"/>
      <c r="AG88" s="90">
        <f t="shared" si="17"/>
        <v>0</v>
      </c>
      <c r="AH88" s="89"/>
      <c r="AI88" s="90">
        <f t="shared" si="18"/>
        <v>0</v>
      </c>
      <c r="AJ88" s="89"/>
      <c r="AK88" s="90">
        <f t="shared" si="19"/>
        <v>0</v>
      </c>
      <c r="AL88" s="89"/>
      <c r="AM88" s="90">
        <f t="shared" si="20"/>
        <v>0</v>
      </c>
      <c r="AN88" s="89"/>
      <c r="AO88" s="90">
        <f t="shared" si="21"/>
        <v>0</v>
      </c>
      <c r="AP88" s="89"/>
      <c r="AQ88" s="90">
        <f t="shared" si="22"/>
        <v>0</v>
      </c>
      <c r="AR88" s="89"/>
      <c r="AS88" s="90">
        <f t="shared" si="23"/>
        <v>0</v>
      </c>
      <c r="AT88" s="5">
        <f t="shared" si="24"/>
        <v>0</v>
      </c>
      <c r="AU88" s="11">
        <f t="shared" si="1"/>
        <v>0</v>
      </c>
      <c r="AV88" s="12">
        <f t="shared" si="25"/>
        <v>2</v>
      </c>
      <c r="AW88" s="5">
        <f t="shared" si="26"/>
        <v>0</v>
      </c>
      <c r="AX88" s="274" t="str">
        <f t="shared" si="27"/>
        <v/>
      </c>
      <c r="AY88" s="275" t="str">
        <f t="shared" si="28"/>
        <v/>
      </c>
      <c r="AZ88" s="274"/>
      <c r="BA88" s="125">
        <f t="shared" si="29"/>
        <v>0</v>
      </c>
      <c r="BB88" s="73">
        <f t="shared" si="30"/>
        <v>0</v>
      </c>
      <c r="BC88" s="116">
        <f t="shared" si="2"/>
        <v>0</v>
      </c>
      <c r="BD88" s="73">
        <f t="shared" si="31"/>
        <v>0</v>
      </c>
      <c r="BE88" s="116">
        <f t="shared" si="3"/>
        <v>0</v>
      </c>
      <c r="BF88" s="73">
        <f t="shared" si="32"/>
        <v>0</v>
      </c>
      <c r="BG88" s="116">
        <f t="shared" si="33"/>
        <v>0</v>
      </c>
      <c r="BH88" s="73">
        <f t="shared" si="34"/>
        <v>0</v>
      </c>
      <c r="BI88" s="116">
        <f t="shared" si="35"/>
        <v>0</v>
      </c>
      <c r="BJ88" s="126">
        <f t="shared" si="36"/>
        <v>0</v>
      </c>
      <c r="BK88" s="67"/>
      <c r="BL88" s="67"/>
      <c r="BM88" s="67"/>
      <c r="BN88" s="67"/>
      <c r="BO88" s="17"/>
      <c r="CI88" s="54" t="str">
        <f>BG45</f>
        <v>4) Medición</v>
      </c>
    </row>
    <row r="89" spans="1:87" ht="12.75" customHeight="1" x14ac:dyDescent="0.2">
      <c r="A89" s="3"/>
      <c r="B89" s="5">
        <f t="shared" si="37"/>
        <v>41</v>
      </c>
      <c r="C89" s="303"/>
      <c r="D89" s="304"/>
      <c r="E89" s="18"/>
      <c r="F89" s="89"/>
      <c r="G89" s="90">
        <f t="shared" si="4"/>
        <v>0</v>
      </c>
      <c r="H89" s="89"/>
      <c r="I89" s="90">
        <f t="shared" si="5"/>
        <v>0</v>
      </c>
      <c r="J89" s="161"/>
      <c r="K89" s="90">
        <f t="shared" si="6"/>
        <v>0</v>
      </c>
      <c r="L89" s="89"/>
      <c r="M89" s="90">
        <f t="shared" si="7"/>
        <v>0</v>
      </c>
      <c r="N89" s="89"/>
      <c r="O89" s="90">
        <f t="shared" si="8"/>
        <v>0</v>
      </c>
      <c r="P89" s="89"/>
      <c r="Q89" s="90">
        <f t="shared" si="9"/>
        <v>0</v>
      </c>
      <c r="R89" s="89"/>
      <c r="S89" s="90">
        <f t="shared" si="10"/>
        <v>0</v>
      </c>
      <c r="T89" s="89"/>
      <c r="U89" s="90">
        <f t="shared" si="11"/>
        <v>0</v>
      </c>
      <c r="V89" s="89"/>
      <c r="W89" s="90">
        <f t="shared" si="12"/>
        <v>0</v>
      </c>
      <c r="X89" s="89"/>
      <c r="Y89" s="90">
        <f t="shared" si="13"/>
        <v>0</v>
      </c>
      <c r="Z89" s="89"/>
      <c r="AA89" s="90">
        <f t="shared" si="14"/>
        <v>0</v>
      </c>
      <c r="AB89" s="89"/>
      <c r="AC89" s="90">
        <f t="shared" si="15"/>
        <v>0</v>
      </c>
      <c r="AD89" s="114"/>
      <c r="AE89" s="90">
        <f t="shared" si="16"/>
        <v>0</v>
      </c>
      <c r="AF89" s="89"/>
      <c r="AG89" s="90">
        <f t="shared" si="17"/>
        <v>0</v>
      </c>
      <c r="AH89" s="89"/>
      <c r="AI89" s="90">
        <f t="shared" si="18"/>
        <v>0</v>
      </c>
      <c r="AJ89" s="89"/>
      <c r="AK89" s="90">
        <f t="shared" si="19"/>
        <v>0</v>
      </c>
      <c r="AL89" s="89"/>
      <c r="AM89" s="90">
        <f t="shared" si="20"/>
        <v>0</v>
      </c>
      <c r="AN89" s="89"/>
      <c r="AO89" s="90">
        <f t="shared" si="21"/>
        <v>0</v>
      </c>
      <c r="AP89" s="89"/>
      <c r="AQ89" s="90">
        <f t="shared" si="22"/>
        <v>0</v>
      </c>
      <c r="AR89" s="89"/>
      <c r="AS89" s="90">
        <f t="shared" si="23"/>
        <v>0</v>
      </c>
      <c r="AT89" s="5">
        <f t="shared" si="24"/>
        <v>0</v>
      </c>
      <c r="AU89" s="11">
        <f t="shared" si="1"/>
        <v>0</v>
      </c>
      <c r="AV89" s="12">
        <f t="shared" si="25"/>
        <v>2</v>
      </c>
      <c r="AW89" s="5">
        <f t="shared" si="26"/>
        <v>0</v>
      </c>
      <c r="AX89" s="274" t="str">
        <f t="shared" si="27"/>
        <v/>
      </c>
      <c r="AY89" s="275" t="str">
        <f t="shared" si="28"/>
        <v/>
      </c>
      <c r="AZ89" s="274"/>
      <c r="BA89" s="125">
        <f t="shared" si="29"/>
        <v>0</v>
      </c>
      <c r="BB89" s="73">
        <f t="shared" si="30"/>
        <v>0</v>
      </c>
      <c r="BC89" s="116">
        <f t="shared" si="2"/>
        <v>0</v>
      </c>
      <c r="BD89" s="73">
        <f t="shared" si="31"/>
        <v>0</v>
      </c>
      <c r="BE89" s="116">
        <f t="shared" si="3"/>
        <v>0</v>
      </c>
      <c r="BF89" s="73">
        <f t="shared" si="32"/>
        <v>0</v>
      </c>
      <c r="BG89" s="116">
        <f t="shared" si="33"/>
        <v>0</v>
      </c>
      <c r="BH89" s="73">
        <f t="shared" si="34"/>
        <v>0</v>
      </c>
      <c r="BI89" s="116">
        <f t="shared" si="35"/>
        <v>0</v>
      </c>
      <c r="BJ89" s="126">
        <f t="shared" si="36"/>
        <v>0</v>
      </c>
      <c r="BK89" s="67"/>
      <c r="BL89" s="67"/>
      <c r="BM89" s="67"/>
      <c r="BN89" s="67"/>
      <c r="BO89" s="17"/>
      <c r="CI89" s="54" t="str">
        <f>BI45</f>
        <v>5) Datos y probabilidades</v>
      </c>
    </row>
    <row r="90" spans="1:87" ht="12.75" customHeight="1" x14ac:dyDescent="0.2">
      <c r="A90" s="3"/>
      <c r="B90" s="5">
        <f t="shared" si="37"/>
        <v>42</v>
      </c>
      <c r="C90" s="303"/>
      <c r="D90" s="304"/>
      <c r="E90" s="18"/>
      <c r="F90" s="89"/>
      <c r="G90" s="90">
        <f t="shared" si="4"/>
        <v>0</v>
      </c>
      <c r="H90" s="89"/>
      <c r="I90" s="90">
        <f t="shared" si="5"/>
        <v>0</v>
      </c>
      <c r="J90" s="161"/>
      <c r="K90" s="90">
        <f t="shared" si="6"/>
        <v>0</v>
      </c>
      <c r="L90" s="89"/>
      <c r="M90" s="90">
        <f t="shared" si="7"/>
        <v>0</v>
      </c>
      <c r="N90" s="89"/>
      <c r="O90" s="90">
        <f t="shared" si="8"/>
        <v>0</v>
      </c>
      <c r="P90" s="89"/>
      <c r="Q90" s="90">
        <f t="shared" si="9"/>
        <v>0</v>
      </c>
      <c r="R90" s="89"/>
      <c r="S90" s="90">
        <f t="shared" si="10"/>
        <v>0</v>
      </c>
      <c r="T90" s="89"/>
      <c r="U90" s="90">
        <f t="shared" si="11"/>
        <v>0</v>
      </c>
      <c r="V90" s="89"/>
      <c r="W90" s="90">
        <f t="shared" si="12"/>
        <v>0</v>
      </c>
      <c r="X90" s="89"/>
      <c r="Y90" s="90">
        <f t="shared" si="13"/>
        <v>0</v>
      </c>
      <c r="Z90" s="89"/>
      <c r="AA90" s="90">
        <f t="shared" si="14"/>
        <v>0</v>
      </c>
      <c r="AB90" s="89"/>
      <c r="AC90" s="90">
        <f t="shared" si="15"/>
        <v>0</v>
      </c>
      <c r="AD90" s="114"/>
      <c r="AE90" s="90">
        <f t="shared" si="16"/>
        <v>0</v>
      </c>
      <c r="AF90" s="89"/>
      <c r="AG90" s="90">
        <f t="shared" si="17"/>
        <v>0</v>
      </c>
      <c r="AH90" s="89"/>
      <c r="AI90" s="90">
        <f t="shared" si="18"/>
        <v>0</v>
      </c>
      <c r="AJ90" s="89"/>
      <c r="AK90" s="90">
        <f t="shared" si="19"/>
        <v>0</v>
      </c>
      <c r="AL90" s="89"/>
      <c r="AM90" s="90">
        <f t="shared" si="20"/>
        <v>0</v>
      </c>
      <c r="AN90" s="89"/>
      <c r="AO90" s="90">
        <f t="shared" si="21"/>
        <v>0</v>
      </c>
      <c r="AP90" s="89"/>
      <c r="AQ90" s="90">
        <f t="shared" si="22"/>
        <v>0</v>
      </c>
      <c r="AR90" s="89"/>
      <c r="AS90" s="90">
        <f t="shared" si="23"/>
        <v>0</v>
      </c>
      <c r="AT90" s="5">
        <f t="shared" si="24"/>
        <v>0</v>
      </c>
      <c r="AU90" s="11">
        <f t="shared" si="1"/>
        <v>0</v>
      </c>
      <c r="AV90" s="12">
        <f t="shared" si="25"/>
        <v>2</v>
      </c>
      <c r="AW90" s="5">
        <f t="shared" si="26"/>
        <v>0</v>
      </c>
      <c r="AX90" s="274" t="str">
        <f t="shared" si="27"/>
        <v/>
      </c>
      <c r="AY90" s="275" t="str">
        <f t="shared" si="28"/>
        <v/>
      </c>
      <c r="AZ90" s="274"/>
      <c r="BA90" s="125">
        <f t="shared" si="29"/>
        <v>0</v>
      </c>
      <c r="BB90" s="73">
        <f t="shared" si="30"/>
        <v>0</v>
      </c>
      <c r="BC90" s="116">
        <f t="shared" si="2"/>
        <v>0</v>
      </c>
      <c r="BD90" s="73">
        <f t="shared" si="31"/>
        <v>0</v>
      </c>
      <c r="BE90" s="116">
        <f t="shared" si="3"/>
        <v>0</v>
      </c>
      <c r="BF90" s="73">
        <f t="shared" si="32"/>
        <v>0</v>
      </c>
      <c r="BG90" s="116">
        <f t="shared" si="33"/>
        <v>0</v>
      </c>
      <c r="BH90" s="73">
        <f t="shared" si="34"/>
        <v>0</v>
      </c>
      <c r="BI90" s="116">
        <f t="shared" si="35"/>
        <v>0</v>
      </c>
      <c r="BJ90" s="126">
        <f t="shared" si="36"/>
        <v>0</v>
      </c>
      <c r="BK90" s="67"/>
      <c r="BL90" s="67"/>
      <c r="BM90" s="67"/>
      <c r="BN90" s="67"/>
      <c r="BO90" s="17"/>
    </row>
    <row r="91" spans="1:87" ht="12.75" customHeight="1" x14ac:dyDescent="0.2">
      <c r="A91" s="3"/>
      <c r="B91" s="5">
        <f t="shared" si="37"/>
        <v>43</v>
      </c>
      <c r="C91" s="303"/>
      <c r="D91" s="304"/>
      <c r="E91" s="18"/>
      <c r="F91" s="89"/>
      <c r="G91" s="90">
        <f t="shared" si="4"/>
        <v>0</v>
      </c>
      <c r="H91" s="89"/>
      <c r="I91" s="90">
        <f t="shared" si="5"/>
        <v>0</v>
      </c>
      <c r="J91" s="161"/>
      <c r="K91" s="90">
        <f t="shared" si="6"/>
        <v>0</v>
      </c>
      <c r="L91" s="89"/>
      <c r="M91" s="90">
        <f t="shared" si="7"/>
        <v>0</v>
      </c>
      <c r="N91" s="89"/>
      <c r="O91" s="90">
        <f t="shared" si="8"/>
        <v>0</v>
      </c>
      <c r="P91" s="89"/>
      <c r="Q91" s="90">
        <f t="shared" si="9"/>
        <v>0</v>
      </c>
      <c r="R91" s="89"/>
      <c r="S91" s="90">
        <f t="shared" si="10"/>
        <v>0</v>
      </c>
      <c r="T91" s="89"/>
      <c r="U91" s="90">
        <f t="shared" si="11"/>
        <v>0</v>
      </c>
      <c r="V91" s="89"/>
      <c r="W91" s="90">
        <f t="shared" si="12"/>
        <v>0</v>
      </c>
      <c r="X91" s="89"/>
      <c r="Y91" s="90">
        <f t="shared" si="13"/>
        <v>0</v>
      </c>
      <c r="Z91" s="89"/>
      <c r="AA91" s="90">
        <f t="shared" si="14"/>
        <v>0</v>
      </c>
      <c r="AB91" s="89"/>
      <c r="AC91" s="90">
        <f t="shared" si="15"/>
        <v>0</v>
      </c>
      <c r="AD91" s="114"/>
      <c r="AE91" s="90">
        <f t="shared" si="16"/>
        <v>0</v>
      </c>
      <c r="AF91" s="89"/>
      <c r="AG91" s="90">
        <f t="shared" si="17"/>
        <v>0</v>
      </c>
      <c r="AH91" s="89"/>
      <c r="AI91" s="90">
        <f t="shared" si="18"/>
        <v>0</v>
      </c>
      <c r="AJ91" s="89"/>
      <c r="AK91" s="90">
        <f t="shared" si="19"/>
        <v>0</v>
      </c>
      <c r="AL91" s="89"/>
      <c r="AM91" s="90">
        <f t="shared" si="20"/>
        <v>0</v>
      </c>
      <c r="AN91" s="89"/>
      <c r="AO91" s="90">
        <f t="shared" si="21"/>
        <v>0</v>
      </c>
      <c r="AP91" s="89"/>
      <c r="AQ91" s="90">
        <f t="shared" si="22"/>
        <v>0</v>
      </c>
      <c r="AR91" s="89"/>
      <c r="AS91" s="90">
        <f t="shared" si="23"/>
        <v>0</v>
      </c>
      <c r="AT91" s="5">
        <f t="shared" si="24"/>
        <v>0</v>
      </c>
      <c r="AU91" s="11">
        <f t="shared" si="1"/>
        <v>0</v>
      </c>
      <c r="AV91" s="12">
        <f t="shared" si="25"/>
        <v>2</v>
      </c>
      <c r="AW91" s="5">
        <f t="shared" si="26"/>
        <v>0</v>
      </c>
      <c r="AX91" s="274" t="str">
        <f t="shared" si="27"/>
        <v/>
      </c>
      <c r="AY91" s="275" t="str">
        <f t="shared" si="28"/>
        <v/>
      </c>
      <c r="AZ91" s="274"/>
      <c r="BA91" s="125">
        <f t="shared" si="29"/>
        <v>0</v>
      </c>
      <c r="BB91" s="73">
        <f t="shared" si="30"/>
        <v>0</v>
      </c>
      <c r="BC91" s="116">
        <f t="shared" si="2"/>
        <v>0</v>
      </c>
      <c r="BD91" s="73">
        <f t="shared" si="31"/>
        <v>0</v>
      </c>
      <c r="BE91" s="116">
        <f t="shared" si="3"/>
        <v>0</v>
      </c>
      <c r="BF91" s="73">
        <f t="shared" si="32"/>
        <v>0</v>
      </c>
      <c r="BG91" s="116">
        <f t="shared" si="33"/>
        <v>0</v>
      </c>
      <c r="BH91" s="73">
        <f t="shared" si="34"/>
        <v>0</v>
      </c>
      <c r="BI91" s="116">
        <f t="shared" si="35"/>
        <v>0</v>
      </c>
      <c r="BJ91" s="126">
        <f t="shared" si="36"/>
        <v>0</v>
      </c>
      <c r="BK91" s="67"/>
      <c r="BL91" s="67"/>
      <c r="BM91" s="67"/>
      <c r="BN91" s="67"/>
      <c r="BO91" s="17"/>
    </row>
    <row r="92" spans="1:87" ht="12.75" customHeight="1" x14ac:dyDescent="0.2">
      <c r="A92" s="3"/>
      <c r="B92" s="5">
        <f t="shared" si="37"/>
        <v>44</v>
      </c>
      <c r="C92" s="303"/>
      <c r="D92" s="304"/>
      <c r="E92" s="18"/>
      <c r="F92" s="89"/>
      <c r="G92" s="90">
        <f t="shared" si="4"/>
        <v>0</v>
      </c>
      <c r="H92" s="89"/>
      <c r="I92" s="90">
        <f t="shared" si="5"/>
        <v>0</v>
      </c>
      <c r="J92" s="161"/>
      <c r="K92" s="90">
        <f t="shared" si="6"/>
        <v>0</v>
      </c>
      <c r="L92" s="89"/>
      <c r="M92" s="90">
        <f t="shared" si="7"/>
        <v>0</v>
      </c>
      <c r="N92" s="89"/>
      <c r="O92" s="90">
        <f t="shared" si="8"/>
        <v>0</v>
      </c>
      <c r="P92" s="89"/>
      <c r="Q92" s="90">
        <f t="shared" si="9"/>
        <v>0</v>
      </c>
      <c r="R92" s="89"/>
      <c r="S92" s="90">
        <f t="shared" si="10"/>
        <v>0</v>
      </c>
      <c r="T92" s="89"/>
      <c r="U92" s="90">
        <f t="shared" si="11"/>
        <v>0</v>
      </c>
      <c r="V92" s="89"/>
      <c r="W92" s="90">
        <f t="shared" si="12"/>
        <v>0</v>
      </c>
      <c r="X92" s="89"/>
      <c r="Y92" s="90">
        <f t="shared" si="13"/>
        <v>0</v>
      </c>
      <c r="Z92" s="89"/>
      <c r="AA92" s="90">
        <f t="shared" si="14"/>
        <v>0</v>
      </c>
      <c r="AB92" s="89"/>
      <c r="AC92" s="90">
        <f t="shared" si="15"/>
        <v>0</v>
      </c>
      <c r="AD92" s="114"/>
      <c r="AE92" s="90">
        <f t="shared" si="16"/>
        <v>0</v>
      </c>
      <c r="AF92" s="89"/>
      <c r="AG92" s="90">
        <f t="shared" si="17"/>
        <v>0</v>
      </c>
      <c r="AH92" s="89"/>
      <c r="AI92" s="90">
        <f t="shared" si="18"/>
        <v>0</v>
      </c>
      <c r="AJ92" s="89"/>
      <c r="AK92" s="90">
        <f t="shared" si="19"/>
        <v>0</v>
      </c>
      <c r="AL92" s="89"/>
      <c r="AM92" s="90">
        <f t="shared" si="20"/>
        <v>0</v>
      </c>
      <c r="AN92" s="89"/>
      <c r="AO92" s="90">
        <f t="shared" si="21"/>
        <v>0</v>
      </c>
      <c r="AP92" s="89"/>
      <c r="AQ92" s="90">
        <f t="shared" si="22"/>
        <v>0</v>
      </c>
      <c r="AR92" s="89"/>
      <c r="AS92" s="90">
        <f t="shared" si="23"/>
        <v>0</v>
      </c>
      <c r="AT92" s="5">
        <f t="shared" si="24"/>
        <v>0</v>
      </c>
      <c r="AU92" s="11">
        <f t="shared" si="1"/>
        <v>0</v>
      </c>
      <c r="AV92" s="12">
        <f t="shared" si="25"/>
        <v>2</v>
      </c>
      <c r="AW92" s="5">
        <f t="shared" si="26"/>
        <v>0</v>
      </c>
      <c r="AX92" s="274" t="str">
        <f t="shared" si="27"/>
        <v/>
      </c>
      <c r="AY92" s="275" t="str">
        <f t="shared" si="28"/>
        <v/>
      </c>
      <c r="AZ92" s="274"/>
      <c r="BA92" s="125">
        <f t="shared" si="29"/>
        <v>0</v>
      </c>
      <c r="BB92" s="73">
        <f t="shared" si="30"/>
        <v>0</v>
      </c>
      <c r="BC92" s="116">
        <f t="shared" si="2"/>
        <v>0</v>
      </c>
      <c r="BD92" s="73">
        <f t="shared" si="31"/>
        <v>0</v>
      </c>
      <c r="BE92" s="116">
        <f t="shared" si="3"/>
        <v>0</v>
      </c>
      <c r="BF92" s="73">
        <f t="shared" si="32"/>
        <v>0</v>
      </c>
      <c r="BG92" s="116">
        <f t="shared" si="33"/>
        <v>0</v>
      </c>
      <c r="BH92" s="73">
        <f t="shared" si="34"/>
        <v>0</v>
      </c>
      <c r="BI92" s="116">
        <f t="shared" si="35"/>
        <v>0</v>
      </c>
      <c r="BJ92" s="126">
        <f t="shared" si="36"/>
        <v>0</v>
      </c>
      <c r="BK92" s="67"/>
      <c r="BL92" s="67"/>
      <c r="BM92" s="67"/>
      <c r="BN92" s="67"/>
      <c r="BO92" s="17"/>
    </row>
    <row r="93" spans="1:87" ht="12.75" customHeight="1" x14ac:dyDescent="0.2">
      <c r="A93" s="3"/>
      <c r="B93" s="5">
        <f t="shared" si="37"/>
        <v>45</v>
      </c>
      <c r="C93" s="303"/>
      <c r="D93" s="304"/>
      <c r="E93" s="18"/>
      <c r="F93" s="89"/>
      <c r="G93" s="90">
        <f t="shared" si="4"/>
        <v>0</v>
      </c>
      <c r="H93" s="89"/>
      <c r="I93" s="90">
        <f t="shared" si="5"/>
        <v>0</v>
      </c>
      <c r="J93" s="161"/>
      <c r="K93" s="90">
        <f t="shared" si="6"/>
        <v>0</v>
      </c>
      <c r="L93" s="89"/>
      <c r="M93" s="90">
        <f t="shared" si="7"/>
        <v>0</v>
      </c>
      <c r="N93" s="89"/>
      <c r="O93" s="90">
        <f t="shared" si="8"/>
        <v>0</v>
      </c>
      <c r="P93" s="89"/>
      <c r="Q93" s="90">
        <f t="shared" si="9"/>
        <v>0</v>
      </c>
      <c r="R93" s="89"/>
      <c r="S93" s="90">
        <f t="shared" si="10"/>
        <v>0</v>
      </c>
      <c r="T93" s="89"/>
      <c r="U93" s="90">
        <f t="shared" si="11"/>
        <v>0</v>
      </c>
      <c r="V93" s="89"/>
      <c r="W93" s="90">
        <f t="shared" si="12"/>
        <v>0</v>
      </c>
      <c r="X93" s="89"/>
      <c r="Y93" s="90">
        <f t="shared" si="13"/>
        <v>0</v>
      </c>
      <c r="Z93" s="89"/>
      <c r="AA93" s="90">
        <f t="shared" si="14"/>
        <v>0</v>
      </c>
      <c r="AB93" s="89"/>
      <c r="AC93" s="90">
        <f t="shared" si="15"/>
        <v>0</v>
      </c>
      <c r="AD93" s="114"/>
      <c r="AE93" s="90">
        <f t="shared" si="16"/>
        <v>0</v>
      </c>
      <c r="AF93" s="89"/>
      <c r="AG93" s="90">
        <f t="shared" si="17"/>
        <v>0</v>
      </c>
      <c r="AH93" s="89"/>
      <c r="AI93" s="90">
        <f t="shared" si="18"/>
        <v>0</v>
      </c>
      <c r="AJ93" s="89"/>
      <c r="AK93" s="90">
        <f t="shared" si="19"/>
        <v>0</v>
      </c>
      <c r="AL93" s="89"/>
      <c r="AM93" s="90">
        <f t="shared" si="20"/>
        <v>0</v>
      </c>
      <c r="AN93" s="89"/>
      <c r="AO93" s="90">
        <f t="shared" si="21"/>
        <v>0</v>
      </c>
      <c r="AP93" s="89"/>
      <c r="AQ93" s="90">
        <f t="shared" si="22"/>
        <v>0</v>
      </c>
      <c r="AR93" s="89"/>
      <c r="AS93" s="90">
        <f t="shared" si="23"/>
        <v>0</v>
      </c>
      <c r="AT93" s="5">
        <f t="shared" si="24"/>
        <v>0</v>
      </c>
      <c r="AU93" s="11">
        <f t="shared" si="1"/>
        <v>0</v>
      </c>
      <c r="AV93" s="12">
        <f t="shared" si="25"/>
        <v>2</v>
      </c>
      <c r="AW93" s="5">
        <f t="shared" si="26"/>
        <v>0</v>
      </c>
      <c r="AX93" s="274" t="str">
        <f t="shared" si="27"/>
        <v/>
      </c>
      <c r="AY93" s="275" t="str">
        <f t="shared" si="28"/>
        <v/>
      </c>
      <c r="AZ93" s="274"/>
      <c r="BA93" s="125">
        <f t="shared" si="29"/>
        <v>0</v>
      </c>
      <c r="BB93" s="73">
        <f t="shared" si="30"/>
        <v>0</v>
      </c>
      <c r="BC93" s="116">
        <f t="shared" si="2"/>
        <v>0</v>
      </c>
      <c r="BD93" s="73">
        <f t="shared" si="31"/>
        <v>0</v>
      </c>
      <c r="BE93" s="116">
        <f t="shared" si="3"/>
        <v>0</v>
      </c>
      <c r="BF93" s="73">
        <f t="shared" si="32"/>
        <v>0</v>
      </c>
      <c r="BG93" s="116">
        <f t="shared" si="33"/>
        <v>0</v>
      </c>
      <c r="BH93" s="73">
        <f t="shared" si="34"/>
        <v>0</v>
      </c>
      <c r="BI93" s="116">
        <f t="shared" si="35"/>
        <v>0</v>
      </c>
      <c r="BJ93" s="126">
        <f t="shared" si="36"/>
        <v>0</v>
      </c>
      <c r="BK93" s="67"/>
      <c r="BL93" s="67"/>
      <c r="BM93" s="67"/>
      <c r="BN93" s="67"/>
      <c r="BO93" s="17"/>
    </row>
    <row r="94" spans="1:87" ht="12.75" customHeight="1" x14ac:dyDescent="0.2">
      <c r="A94" s="3"/>
      <c r="B94" s="5">
        <f t="shared" si="37"/>
        <v>46</v>
      </c>
      <c r="C94" s="303"/>
      <c r="D94" s="304"/>
      <c r="E94" s="18"/>
      <c r="F94" s="89"/>
      <c r="G94" s="90">
        <f t="shared" si="4"/>
        <v>0</v>
      </c>
      <c r="H94" s="89"/>
      <c r="I94" s="90">
        <f t="shared" si="5"/>
        <v>0</v>
      </c>
      <c r="J94" s="161"/>
      <c r="K94" s="90">
        <f t="shared" si="6"/>
        <v>0</v>
      </c>
      <c r="L94" s="89"/>
      <c r="M94" s="90">
        <f t="shared" si="7"/>
        <v>0</v>
      </c>
      <c r="N94" s="89"/>
      <c r="O94" s="90">
        <f t="shared" si="8"/>
        <v>0</v>
      </c>
      <c r="P94" s="89"/>
      <c r="Q94" s="90">
        <f t="shared" si="9"/>
        <v>0</v>
      </c>
      <c r="R94" s="89"/>
      <c r="S94" s="90">
        <f t="shared" si="10"/>
        <v>0</v>
      </c>
      <c r="T94" s="89"/>
      <c r="U94" s="90">
        <f t="shared" si="11"/>
        <v>0</v>
      </c>
      <c r="V94" s="89"/>
      <c r="W94" s="90">
        <f t="shared" si="12"/>
        <v>0</v>
      </c>
      <c r="X94" s="89"/>
      <c r="Y94" s="90">
        <f t="shared" si="13"/>
        <v>0</v>
      </c>
      <c r="Z94" s="89"/>
      <c r="AA94" s="90">
        <f t="shared" si="14"/>
        <v>0</v>
      </c>
      <c r="AB94" s="89"/>
      <c r="AC94" s="90">
        <f t="shared" si="15"/>
        <v>0</v>
      </c>
      <c r="AD94" s="114"/>
      <c r="AE94" s="90">
        <f t="shared" si="16"/>
        <v>0</v>
      </c>
      <c r="AF94" s="89"/>
      <c r="AG94" s="90">
        <f t="shared" si="17"/>
        <v>0</v>
      </c>
      <c r="AH94" s="89"/>
      <c r="AI94" s="90">
        <f t="shared" si="18"/>
        <v>0</v>
      </c>
      <c r="AJ94" s="89"/>
      <c r="AK94" s="90">
        <f t="shared" si="19"/>
        <v>0</v>
      </c>
      <c r="AL94" s="89"/>
      <c r="AM94" s="90">
        <f t="shared" si="20"/>
        <v>0</v>
      </c>
      <c r="AN94" s="89"/>
      <c r="AO94" s="90">
        <f t="shared" si="21"/>
        <v>0</v>
      </c>
      <c r="AP94" s="89"/>
      <c r="AQ94" s="90">
        <f t="shared" si="22"/>
        <v>0</v>
      </c>
      <c r="AR94" s="89"/>
      <c r="AS94" s="90">
        <f t="shared" si="23"/>
        <v>0</v>
      </c>
      <c r="AT94" s="5">
        <f t="shared" si="24"/>
        <v>0</v>
      </c>
      <c r="AU94" s="11">
        <f t="shared" si="1"/>
        <v>0</v>
      </c>
      <c r="AV94" s="12">
        <f t="shared" si="25"/>
        <v>2</v>
      </c>
      <c r="AW94" s="5">
        <f t="shared" si="26"/>
        <v>0</v>
      </c>
      <c r="AX94" s="274" t="str">
        <f t="shared" si="27"/>
        <v/>
      </c>
      <c r="AY94" s="275" t="str">
        <f t="shared" si="28"/>
        <v/>
      </c>
      <c r="AZ94" s="274"/>
      <c r="BA94" s="125">
        <f t="shared" si="29"/>
        <v>0</v>
      </c>
      <c r="BB94" s="73">
        <f t="shared" si="30"/>
        <v>0</v>
      </c>
      <c r="BC94" s="116">
        <f t="shared" si="2"/>
        <v>0</v>
      </c>
      <c r="BD94" s="73">
        <f t="shared" si="31"/>
        <v>0</v>
      </c>
      <c r="BE94" s="116">
        <f t="shared" si="3"/>
        <v>0</v>
      </c>
      <c r="BF94" s="73">
        <f t="shared" si="32"/>
        <v>0</v>
      </c>
      <c r="BG94" s="116">
        <f t="shared" si="33"/>
        <v>0</v>
      </c>
      <c r="BH94" s="73">
        <f t="shared" si="34"/>
        <v>0</v>
      </c>
      <c r="BI94" s="116">
        <f t="shared" si="35"/>
        <v>0</v>
      </c>
      <c r="BJ94" s="126">
        <f t="shared" si="36"/>
        <v>0</v>
      </c>
      <c r="BK94" s="67"/>
      <c r="BL94" s="67"/>
      <c r="BM94" s="67"/>
      <c r="BN94" s="67"/>
      <c r="BO94" s="17"/>
    </row>
    <row r="95" spans="1:87" ht="12.75" customHeight="1" thickBot="1" x14ac:dyDescent="0.25">
      <c r="A95" s="3"/>
      <c r="B95" s="5">
        <v>47</v>
      </c>
      <c r="C95" s="303"/>
      <c r="D95" s="304"/>
      <c r="E95" s="18"/>
      <c r="F95" s="89"/>
      <c r="G95" s="90">
        <f t="shared" si="4"/>
        <v>0</v>
      </c>
      <c r="H95" s="89"/>
      <c r="I95" s="90">
        <f t="shared" si="5"/>
        <v>0</v>
      </c>
      <c r="J95" s="161"/>
      <c r="K95" s="90">
        <f t="shared" si="6"/>
        <v>0</v>
      </c>
      <c r="L95" s="89"/>
      <c r="M95" s="90">
        <f t="shared" si="7"/>
        <v>0</v>
      </c>
      <c r="N95" s="89"/>
      <c r="O95" s="90">
        <f t="shared" si="8"/>
        <v>0</v>
      </c>
      <c r="P95" s="89"/>
      <c r="Q95" s="90">
        <f t="shared" si="9"/>
        <v>0</v>
      </c>
      <c r="R95" s="89"/>
      <c r="S95" s="90">
        <f t="shared" si="10"/>
        <v>0</v>
      </c>
      <c r="T95" s="89"/>
      <c r="U95" s="90">
        <f t="shared" si="11"/>
        <v>0</v>
      </c>
      <c r="V95" s="89"/>
      <c r="W95" s="90">
        <f t="shared" si="12"/>
        <v>0</v>
      </c>
      <c r="X95" s="89"/>
      <c r="Y95" s="90">
        <f t="shared" si="13"/>
        <v>0</v>
      </c>
      <c r="Z95" s="89"/>
      <c r="AA95" s="90">
        <f t="shared" si="14"/>
        <v>0</v>
      </c>
      <c r="AB95" s="89"/>
      <c r="AC95" s="90">
        <f t="shared" si="15"/>
        <v>0</v>
      </c>
      <c r="AD95" s="114"/>
      <c r="AE95" s="90">
        <f t="shared" si="16"/>
        <v>0</v>
      </c>
      <c r="AF95" s="89"/>
      <c r="AG95" s="90">
        <f t="shared" si="17"/>
        <v>0</v>
      </c>
      <c r="AH95" s="89"/>
      <c r="AI95" s="90">
        <f t="shared" si="18"/>
        <v>0</v>
      </c>
      <c r="AJ95" s="89"/>
      <c r="AK95" s="90">
        <f t="shared" si="19"/>
        <v>0</v>
      </c>
      <c r="AL95" s="89"/>
      <c r="AM95" s="90">
        <f t="shared" si="20"/>
        <v>0</v>
      </c>
      <c r="AN95" s="89"/>
      <c r="AO95" s="90">
        <f t="shared" si="21"/>
        <v>0</v>
      </c>
      <c r="AP95" s="89"/>
      <c r="AQ95" s="90">
        <f t="shared" si="22"/>
        <v>0</v>
      </c>
      <c r="AR95" s="89"/>
      <c r="AS95" s="90">
        <f t="shared" si="23"/>
        <v>0</v>
      </c>
      <c r="AT95" s="5">
        <f t="shared" si="24"/>
        <v>0</v>
      </c>
      <c r="AU95" s="11">
        <f t="shared" si="1"/>
        <v>0</v>
      </c>
      <c r="AV95" s="12">
        <f t="shared" si="25"/>
        <v>2</v>
      </c>
      <c r="AW95" s="5">
        <f t="shared" si="26"/>
        <v>0</v>
      </c>
      <c r="AX95" s="274" t="str">
        <f t="shared" si="27"/>
        <v/>
      </c>
      <c r="AY95" s="275" t="str">
        <f t="shared" si="28"/>
        <v/>
      </c>
      <c r="AZ95" s="274"/>
      <c r="BA95" s="127">
        <f t="shared" si="29"/>
        <v>0</v>
      </c>
      <c r="BB95" s="128">
        <f t="shared" si="30"/>
        <v>0</v>
      </c>
      <c r="BC95" s="129">
        <f t="shared" si="2"/>
        <v>0</v>
      </c>
      <c r="BD95" s="128">
        <f t="shared" si="31"/>
        <v>0</v>
      </c>
      <c r="BE95" s="129">
        <f t="shared" si="3"/>
        <v>0</v>
      </c>
      <c r="BF95" s="128">
        <f t="shared" si="32"/>
        <v>0</v>
      </c>
      <c r="BG95" s="129">
        <f t="shared" si="33"/>
        <v>0</v>
      </c>
      <c r="BH95" s="128">
        <f t="shared" si="34"/>
        <v>0</v>
      </c>
      <c r="BI95" s="129">
        <f t="shared" si="35"/>
        <v>0</v>
      </c>
      <c r="BJ95" s="130">
        <f t="shared" si="36"/>
        <v>0</v>
      </c>
      <c r="BK95" s="67"/>
      <c r="BL95" s="67"/>
      <c r="BM95" s="67"/>
      <c r="BN95" s="67"/>
      <c r="BO95" s="17"/>
    </row>
    <row r="96" spans="1:87" ht="12.75" customHeight="1" x14ac:dyDescent="0.2">
      <c r="B96" s="9"/>
      <c r="C96" s="299"/>
      <c r="D96" s="299"/>
      <c r="E96" s="22"/>
      <c r="F96" s="270">
        <v>1</v>
      </c>
      <c r="G96" s="271"/>
      <c r="H96" s="270">
        <v>2</v>
      </c>
      <c r="I96" s="270"/>
      <c r="J96" s="270">
        <v>3</v>
      </c>
      <c r="K96" s="270"/>
      <c r="L96" s="270">
        <v>4</v>
      </c>
      <c r="M96" s="270"/>
      <c r="N96" s="270">
        <v>5</v>
      </c>
      <c r="O96" s="270"/>
      <c r="P96" s="270">
        <v>6</v>
      </c>
      <c r="Q96" s="270"/>
      <c r="R96" s="270">
        <v>7</v>
      </c>
      <c r="S96" s="270"/>
      <c r="T96" s="270">
        <v>8</v>
      </c>
      <c r="U96" s="270"/>
      <c r="V96" s="270">
        <v>9</v>
      </c>
      <c r="W96" s="270"/>
      <c r="X96" s="270">
        <v>10</v>
      </c>
      <c r="Y96" s="270"/>
      <c r="Z96" s="270">
        <v>11</v>
      </c>
      <c r="AA96" s="270"/>
      <c r="AB96" s="270">
        <v>12</v>
      </c>
      <c r="AC96" s="270"/>
      <c r="AD96" s="270">
        <v>13</v>
      </c>
      <c r="AE96" s="270"/>
      <c r="AF96" s="270">
        <v>14</v>
      </c>
      <c r="AG96" s="270"/>
      <c r="AH96" s="270">
        <v>15</v>
      </c>
      <c r="AI96" s="270"/>
      <c r="AJ96" s="270">
        <v>16</v>
      </c>
      <c r="AK96" s="270"/>
      <c r="AL96" s="270">
        <v>17</v>
      </c>
      <c r="AM96" s="270"/>
      <c r="AN96" s="270">
        <v>18</v>
      </c>
      <c r="AO96" s="270"/>
      <c r="AP96" s="270">
        <v>19</v>
      </c>
      <c r="AQ96" s="270"/>
      <c r="AR96" s="270">
        <v>20</v>
      </c>
      <c r="AS96" s="100"/>
      <c r="AT96" s="9"/>
      <c r="AU96" s="10"/>
      <c r="AV96" s="10"/>
      <c r="AW96" s="9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</row>
    <row r="97" spans="2:67" ht="12.75" customHeight="1" x14ac:dyDescent="0.2">
      <c r="B97" s="3"/>
      <c r="C97" s="300" t="s">
        <v>3</v>
      </c>
      <c r="D97" s="301"/>
      <c r="E97" s="302"/>
      <c r="F97" s="120">
        <f>SUMIF($E$49:$E$95,"=P",G49:G95)</f>
        <v>0</v>
      </c>
      <c r="G97" s="120"/>
      <c r="H97" s="120">
        <f>SUMIF($E$49:$E$95,"=P",I49:I95)</f>
        <v>0</v>
      </c>
      <c r="I97" s="120"/>
      <c r="J97" s="119">
        <f>SUMIF($E$49:$E$95,"=P",K49:K95)</f>
        <v>0</v>
      </c>
      <c r="K97" s="119"/>
      <c r="L97" s="120">
        <f>SUMIF($E$49:$E$95,"=P",M49:M95)</f>
        <v>0</v>
      </c>
      <c r="M97" s="120"/>
      <c r="N97" s="121">
        <f>SUMIF($E$49:$E$95,"=P",O49:O95)</f>
        <v>0</v>
      </c>
      <c r="O97" s="121"/>
      <c r="P97" s="121">
        <f>SUMIF($E$49:$E$95,"=P",Q49:Q95)</f>
        <v>0</v>
      </c>
      <c r="Q97" s="121"/>
      <c r="R97" s="121">
        <f>SUMIF($E$49:$E$95,"=P",S49:S95)</f>
        <v>0</v>
      </c>
      <c r="S97" s="121"/>
      <c r="T97" s="120">
        <f>SUMIF($E$49:$E$95,"=P",U49:U95)</f>
        <v>0</v>
      </c>
      <c r="U97" s="120"/>
      <c r="V97" s="120">
        <f>SUMIF($E$49:$E$95,"=P",W49:W95)</f>
        <v>0</v>
      </c>
      <c r="W97" s="120"/>
      <c r="X97" s="119">
        <f>SUMIF($E$49:$E$95,"=P",Y49:Y95)</f>
        <v>0</v>
      </c>
      <c r="Y97" s="119"/>
      <c r="Z97" s="121">
        <f>SUMIF($E$49:$E$95,"=P",AA49:AA95)</f>
        <v>0</v>
      </c>
      <c r="AA97" s="121"/>
      <c r="AB97" s="120">
        <f>SUMIF($E$49:$E$95,"=P",AC49:AC95)</f>
        <v>0</v>
      </c>
      <c r="AC97" s="120"/>
      <c r="AD97" s="119">
        <f>SUMIF($E$49:$E$95,"=P",AE49:AE95)</f>
        <v>0</v>
      </c>
      <c r="AE97" s="119"/>
      <c r="AF97" s="119">
        <f>SUMIF($E$49:$E$95,"=P",AG49:AG95)</f>
        <v>0</v>
      </c>
      <c r="AG97" s="119"/>
      <c r="AH97" s="120">
        <f>SUMIF($E$49:$E$95,"=P",AI49:AI95)</f>
        <v>0</v>
      </c>
      <c r="AI97" s="120"/>
      <c r="AJ97" s="120">
        <f>SUMIF($E$49:$E$95,"=P",AK49:AK95)</f>
        <v>0</v>
      </c>
      <c r="AK97" s="120"/>
      <c r="AL97" s="120">
        <f>SUMIF($E$49:$E$95,"=P",AM49:AM95)</f>
        <v>0</v>
      </c>
      <c r="AM97" s="120"/>
      <c r="AN97" s="120">
        <f>SUMIF($E$49:$E$95,"=P",AO49:AO95)</f>
        <v>0</v>
      </c>
      <c r="AO97" s="120"/>
      <c r="AP97" s="120">
        <f>SUMIF($E$49:$E$95,"=P",AQ49:AQ95)</f>
        <v>0</v>
      </c>
      <c r="AQ97" s="120"/>
      <c r="AR97" s="121">
        <f>SUMIF($E$49:$E$95,"=P",AS49:AS95)</f>
        <v>0</v>
      </c>
      <c r="AS97" s="136"/>
      <c r="AT97" s="6"/>
      <c r="AU97" s="13" t="s">
        <v>29</v>
      </c>
      <c r="AV97" s="13" t="s">
        <v>28</v>
      </c>
      <c r="AW97" s="8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</row>
    <row r="98" spans="2:67" ht="12.75" customHeight="1" x14ac:dyDescent="0.2">
      <c r="B98" s="3"/>
      <c r="C98" s="309" t="s">
        <v>33</v>
      </c>
      <c r="D98" s="309"/>
      <c r="E98" s="309"/>
      <c r="F98" s="11" t="e">
        <f>(F97*100)/(C18*F11)</f>
        <v>#DIV/0!</v>
      </c>
      <c r="G98" s="52"/>
      <c r="H98" s="11" t="e">
        <f>(H97*100)/(C19*F11)</f>
        <v>#DIV/0!</v>
      </c>
      <c r="I98" s="11"/>
      <c r="J98" s="11" t="e">
        <f>(J97*100)/(C20*F11)</f>
        <v>#DIV/0!</v>
      </c>
      <c r="K98" s="11"/>
      <c r="L98" s="11" t="e">
        <f>(L97*100)/(C21*F11)</f>
        <v>#DIV/0!</v>
      </c>
      <c r="M98" s="11"/>
      <c r="N98" s="11" t="e">
        <f>(N97*100)/(C22*F11)</f>
        <v>#DIV/0!</v>
      </c>
      <c r="O98" s="11"/>
      <c r="P98" s="11" t="e">
        <f>(P97*100)/(C23*F11)</f>
        <v>#DIV/0!</v>
      </c>
      <c r="Q98" s="11"/>
      <c r="R98" s="11" t="e">
        <f>(R97*100)/(C24*F11)</f>
        <v>#DIV/0!</v>
      </c>
      <c r="S98" s="11"/>
      <c r="T98" s="11" t="e">
        <f>(T97*100)/(C25*F11)</f>
        <v>#DIV/0!</v>
      </c>
      <c r="U98" s="11"/>
      <c r="V98" s="11" t="e">
        <f>(V97*100)/(C26*F11)</f>
        <v>#DIV/0!</v>
      </c>
      <c r="W98" s="11"/>
      <c r="X98" s="11" t="e">
        <f>(X97*100)/(C27*F11)</f>
        <v>#DIV/0!</v>
      </c>
      <c r="Y98" s="11"/>
      <c r="Z98" s="11" t="e">
        <f>(Z97*100)/(C28*F11)</f>
        <v>#DIV/0!</v>
      </c>
      <c r="AA98" s="11"/>
      <c r="AB98" s="11" t="e">
        <f>(AB97*100)/(C29*F11)</f>
        <v>#DIV/0!</v>
      </c>
      <c r="AC98" s="11"/>
      <c r="AD98" s="11" t="e">
        <f>(AD97*100)/(C30*F11)</f>
        <v>#DIV/0!</v>
      </c>
      <c r="AE98" s="11"/>
      <c r="AF98" s="11" t="e">
        <f>(AF97*100)/(C31*F11)</f>
        <v>#DIV/0!</v>
      </c>
      <c r="AG98" s="11"/>
      <c r="AH98" s="11" t="e">
        <f>(AH97*100)/(C32*F11)</f>
        <v>#DIV/0!</v>
      </c>
      <c r="AI98" s="12"/>
      <c r="AJ98" s="11" t="e">
        <f>(AJ97*100)/(C33*F11)</f>
        <v>#DIV/0!</v>
      </c>
      <c r="AK98" s="12"/>
      <c r="AL98" s="11" t="e">
        <f>(AL97*100)/(C34*F11)</f>
        <v>#DIV/0!</v>
      </c>
      <c r="AM98" s="12"/>
      <c r="AN98" s="11" t="e">
        <f>(AN97*100)/(C35*F11)</f>
        <v>#DIV/0!</v>
      </c>
      <c r="AO98" s="12"/>
      <c r="AP98" s="11" t="e">
        <f>(AP97*100)/(C36*F11)</f>
        <v>#DIV/0!</v>
      </c>
      <c r="AQ98" s="12"/>
      <c r="AR98" s="11" t="e">
        <f>(AR97*100)/(C37*F11)</f>
        <v>#DIV/0!</v>
      </c>
      <c r="AS98" s="12"/>
      <c r="AT98" s="6"/>
      <c r="AU98" s="14" t="e">
        <f>SUM(AU49:AU95)/COUNTIF(AU49:AU95,"&gt;0")</f>
        <v>#DIV/0!</v>
      </c>
      <c r="AV98" s="15" t="e">
        <f>SUMIF($E$49:$E$95,"=P",$AV$49:$AV$95)/COUNTIF($E$49:$E$95,"=P")</f>
        <v>#DIV/0!</v>
      </c>
      <c r="AW98" s="8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</row>
    <row r="99" spans="2:67" s="42" customFormat="1" ht="12.75" customHeight="1" x14ac:dyDescent="0.2">
      <c r="C99" s="305"/>
      <c r="D99" s="306"/>
      <c r="E99" s="306"/>
      <c r="F99" s="43"/>
      <c r="G99" s="17"/>
      <c r="H99" s="17"/>
      <c r="I99" s="17"/>
      <c r="J99" s="17"/>
      <c r="K99" s="17"/>
      <c r="L99" s="17"/>
      <c r="M99" s="41"/>
      <c r="N99" s="307"/>
      <c r="O99" s="308"/>
      <c r="P99" s="308"/>
      <c r="Q99" s="308"/>
      <c r="R99" s="308"/>
      <c r="S99" s="41"/>
      <c r="T99" s="44"/>
      <c r="U99" s="41"/>
      <c r="V99" s="307"/>
      <c r="W99" s="308"/>
      <c r="X99" s="308"/>
      <c r="Y99" s="308"/>
      <c r="Z99" s="308"/>
      <c r="AA99" s="41"/>
      <c r="AB99" s="44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U99" s="17"/>
      <c r="AV99" s="17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</row>
    <row r="100" spans="2:67" ht="12.75" customHeight="1" x14ac:dyDescent="0.25">
      <c r="C100" s="391" t="s">
        <v>38</v>
      </c>
      <c r="D100" s="392"/>
      <c r="E100" s="393"/>
      <c r="F100" s="55" t="e">
        <f>AVERAGE(F98)</f>
        <v>#DIV/0!</v>
      </c>
      <c r="G100" s="55" t="e">
        <f t="shared" ref="G100:AR100" si="38">AVERAGE(G98)</f>
        <v>#DIV/0!</v>
      </c>
      <c r="H100" s="55" t="e">
        <f t="shared" si="38"/>
        <v>#DIV/0!</v>
      </c>
      <c r="I100" s="55" t="e">
        <f t="shared" si="38"/>
        <v>#DIV/0!</v>
      </c>
      <c r="J100" s="55" t="e">
        <f t="shared" si="38"/>
        <v>#DIV/0!</v>
      </c>
      <c r="K100" s="55" t="e">
        <f t="shared" si="38"/>
        <v>#DIV/0!</v>
      </c>
      <c r="L100" s="55" t="e">
        <f t="shared" si="38"/>
        <v>#DIV/0!</v>
      </c>
      <c r="M100" s="55" t="e">
        <f t="shared" si="38"/>
        <v>#DIV/0!</v>
      </c>
      <c r="N100" s="55" t="e">
        <f t="shared" si="38"/>
        <v>#DIV/0!</v>
      </c>
      <c r="O100" s="55" t="e">
        <f t="shared" si="38"/>
        <v>#DIV/0!</v>
      </c>
      <c r="P100" s="55" t="e">
        <f t="shared" si="38"/>
        <v>#DIV/0!</v>
      </c>
      <c r="Q100" s="55" t="e">
        <f t="shared" si="38"/>
        <v>#DIV/0!</v>
      </c>
      <c r="R100" s="55" t="e">
        <f t="shared" si="38"/>
        <v>#DIV/0!</v>
      </c>
      <c r="S100" s="55" t="e">
        <f t="shared" si="38"/>
        <v>#DIV/0!</v>
      </c>
      <c r="T100" s="55" t="e">
        <f t="shared" si="38"/>
        <v>#DIV/0!</v>
      </c>
      <c r="U100" s="55" t="e">
        <f t="shared" si="38"/>
        <v>#DIV/0!</v>
      </c>
      <c r="V100" s="55" t="e">
        <f t="shared" si="38"/>
        <v>#DIV/0!</v>
      </c>
      <c r="W100" s="55" t="e">
        <f t="shared" si="38"/>
        <v>#DIV/0!</v>
      </c>
      <c r="X100" s="55" t="e">
        <f t="shared" si="38"/>
        <v>#DIV/0!</v>
      </c>
      <c r="Y100" s="55" t="e">
        <f t="shared" si="38"/>
        <v>#DIV/0!</v>
      </c>
      <c r="Z100" s="55" t="e">
        <f t="shared" si="38"/>
        <v>#DIV/0!</v>
      </c>
      <c r="AA100" s="55" t="e">
        <f t="shared" si="38"/>
        <v>#DIV/0!</v>
      </c>
      <c r="AB100" s="55" t="e">
        <f t="shared" si="38"/>
        <v>#DIV/0!</v>
      </c>
      <c r="AC100" s="55" t="e">
        <f t="shared" si="38"/>
        <v>#DIV/0!</v>
      </c>
      <c r="AD100" s="55" t="e">
        <f t="shared" si="38"/>
        <v>#DIV/0!</v>
      </c>
      <c r="AE100" s="55" t="e">
        <f t="shared" si="38"/>
        <v>#DIV/0!</v>
      </c>
      <c r="AF100" s="55" t="e">
        <f t="shared" si="38"/>
        <v>#DIV/0!</v>
      </c>
      <c r="AG100" s="55" t="e">
        <f t="shared" si="38"/>
        <v>#DIV/0!</v>
      </c>
      <c r="AH100" s="55" t="e">
        <f t="shared" si="38"/>
        <v>#DIV/0!</v>
      </c>
      <c r="AI100" s="55" t="e">
        <f t="shared" si="38"/>
        <v>#DIV/0!</v>
      </c>
      <c r="AJ100" s="55" t="e">
        <f t="shared" si="38"/>
        <v>#DIV/0!</v>
      </c>
      <c r="AK100" s="55" t="e">
        <f t="shared" si="38"/>
        <v>#DIV/0!</v>
      </c>
      <c r="AL100" s="55" t="e">
        <f t="shared" si="38"/>
        <v>#DIV/0!</v>
      </c>
      <c r="AM100" s="55" t="e">
        <f t="shared" si="38"/>
        <v>#DIV/0!</v>
      </c>
      <c r="AN100" s="55" t="e">
        <f t="shared" si="38"/>
        <v>#DIV/0!</v>
      </c>
      <c r="AO100" s="55" t="e">
        <f t="shared" si="38"/>
        <v>#DIV/0!</v>
      </c>
      <c r="AP100" s="55" t="e">
        <f t="shared" si="38"/>
        <v>#DIV/0!</v>
      </c>
      <c r="AQ100" s="55" t="e">
        <f t="shared" si="38"/>
        <v>#DIV/0!</v>
      </c>
      <c r="AR100" s="55" t="e">
        <f t="shared" si="38"/>
        <v>#DIV/0!</v>
      </c>
      <c r="AS100" s="55" t="e">
        <f>AVERAGE(AO98,AU98,BE98,BK98,BM98)</f>
        <v>#DIV/0!</v>
      </c>
      <c r="AW100" s="95"/>
      <c r="AX100" s="95"/>
      <c r="AY100" s="95"/>
      <c r="AZ100" s="95"/>
      <c r="BA100" s="403"/>
      <c r="BB100" s="404"/>
      <c r="BC100" s="404"/>
      <c r="BD100" s="404"/>
      <c r="BE100" s="404"/>
      <c r="BF100" s="404"/>
      <c r="BG100" s="404"/>
      <c r="BH100" s="404"/>
      <c r="BI100" s="404"/>
      <c r="BJ100" s="405"/>
    </row>
    <row r="101" spans="2:67" ht="12.75" customHeight="1" x14ac:dyDescent="0.25">
      <c r="C101" s="57"/>
      <c r="D101" s="57"/>
      <c r="E101" s="58"/>
      <c r="F101" s="407"/>
      <c r="G101" s="407"/>
      <c r="H101" s="407"/>
      <c r="I101" s="59"/>
      <c r="J101" s="58"/>
      <c r="K101" s="58"/>
      <c r="L101" s="58"/>
      <c r="M101" s="58"/>
      <c r="N101" s="58"/>
      <c r="O101" s="58"/>
      <c r="P101" s="61"/>
      <c r="Q101" s="61"/>
      <c r="R101" s="61"/>
      <c r="S101" s="61"/>
      <c r="T101" s="61"/>
      <c r="U101" s="61"/>
      <c r="V101" s="61"/>
      <c r="W101" s="54"/>
      <c r="X101" s="54"/>
      <c r="AW101" s="95"/>
      <c r="AX101" s="95"/>
      <c r="AY101" s="95"/>
      <c r="AZ101" s="95"/>
      <c r="BA101" s="406"/>
      <c r="BB101" s="406"/>
      <c r="BC101" s="406"/>
      <c r="BD101" s="406"/>
      <c r="BE101" s="406"/>
      <c r="BF101" s="406"/>
      <c r="BG101" s="406"/>
      <c r="BH101" s="406"/>
      <c r="BI101" s="406"/>
      <c r="BJ101" s="406"/>
    </row>
    <row r="102" spans="2:67" ht="12.75" customHeight="1" x14ac:dyDescent="0.25">
      <c r="C102" s="391" t="s">
        <v>43</v>
      </c>
      <c r="D102" s="392"/>
      <c r="E102" s="393"/>
      <c r="F102" s="55" t="e">
        <f>AVERAGE(F98,H98,J98,L98,N98,P98,R98,T98,V98,X98)</f>
        <v>#DIV/0!</v>
      </c>
      <c r="G102" s="56"/>
      <c r="H102" s="55" t="e">
        <f>AVERAGE(Z98,AB98,AD98)</f>
        <v>#DIV/0!</v>
      </c>
      <c r="I102" s="55"/>
      <c r="J102" s="55" t="e">
        <f>AVERAGE(AF98,AH98,AJ98)</f>
        <v>#DIV/0!</v>
      </c>
      <c r="K102" s="55"/>
      <c r="L102" s="55" t="e">
        <f>AVERAGE(AL98,AN98)</f>
        <v>#DIV/0!</v>
      </c>
      <c r="M102" s="55" t="e">
        <f>AVERAGE(K98,Q98,Y98,AE98,AG98)</f>
        <v>#DIV/0!</v>
      </c>
      <c r="N102" s="55" t="e">
        <f>AVERAGE(AN98)</f>
        <v>#DIV/0!</v>
      </c>
      <c r="O102" s="61"/>
      <c r="P102" s="60"/>
      <c r="Q102" s="58"/>
      <c r="R102" s="58"/>
      <c r="S102" s="58"/>
      <c r="T102" s="58"/>
      <c r="U102" s="58"/>
      <c r="V102" s="58"/>
      <c r="W102" s="54"/>
      <c r="X102" s="54"/>
      <c r="AW102" s="95"/>
      <c r="AX102" s="95"/>
      <c r="AY102" s="95"/>
      <c r="AZ102" s="95"/>
      <c r="BA102" s="406"/>
      <c r="BB102" s="406"/>
      <c r="BC102" s="406"/>
      <c r="BD102" s="406"/>
      <c r="BE102" s="406"/>
      <c r="BF102" s="406"/>
      <c r="BG102" s="406"/>
      <c r="BH102" s="406"/>
      <c r="BI102" s="406"/>
      <c r="BJ102" s="406"/>
    </row>
    <row r="103" spans="2:67" ht="12.75" customHeight="1" x14ac:dyDescent="0.25">
      <c r="AW103" s="95"/>
      <c r="AX103" s="95"/>
      <c r="AY103" s="95"/>
      <c r="AZ103" s="95"/>
      <c r="BA103" s="406"/>
      <c r="BB103" s="406"/>
      <c r="BC103" s="406"/>
      <c r="BD103" s="406"/>
      <c r="BE103" s="406"/>
      <c r="BF103" s="406"/>
      <c r="BG103" s="406"/>
      <c r="BH103" s="406"/>
      <c r="BI103" s="406"/>
      <c r="BJ103" s="406"/>
    </row>
    <row r="104" spans="2:67" ht="12.75" customHeight="1" x14ac:dyDescent="0.2">
      <c r="AW104" s="96"/>
      <c r="AX104" s="96"/>
      <c r="AY104" s="96"/>
      <c r="AZ104" s="96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</row>
    <row r="105" spans="2:67" ht="12.75" customHeight="1" x14ac:dyDescent="0.25">
      <c r="AW105" s="386"/>
      <c r="AX105" s="386"/>
      <c r="AY105" s="386"/>
      <c r="AZ105" s="386"/>
      <c r="BA105" s="98"/>
      <c r="BB105" s="99"/>
      <c r="BC105" s="98"/>
      <c r="BD105" s="99"/>
      <c r="BE105" s="98"/>
      <c r="BF105" s="99"/>
      <c r="BG105" s="98"/>
      <c r="BH105" s="99"/>
      <c r="BI105" s="98"/>
      <c r="BJ105" s="99"/>
    </row>
    <row r="106" spans="2:67" ht="12.75" customHeight="1" x14ac:dyDescent="0.25">
      <c r="AW106" s="386"/>
      <c r="AX106" s="386"/>
      <c r="AY106" s="386"/>
      <c r="AZ106" s="386"/>
      <c r="BA106" s="98"/>
      <c r="BB106" s="99"/>
      <c r="BC106" s="98"/>
      <c r="BD106" s="99"/>
      <c r="BE106" s="98"/>
      <c r="BF106" s="99"/>
      <c r="BG106" s="98"/>
      <c r="BH106" s="99"/>
      <c r="BI106" s="98"/>
      <c r="BJ106" s="99"/>
    </row>
    <row r="107" spans="2:67" ht="12.75" customHeight="1" x14ac:dyDescent="0.25">
      <c r="AW107" s="386"/>
      <c r="AX107" s="386"/>
      <c r="AY107" s="386"/>
      <c r="AZ107" s="386"/>
      <c r="BA107" s="98"/>
      <c r="BB107" s="99"/>
      <c r="BC107" s="98"/>
      <c r="BD107" s="99"/>
      <c r="BE107" s="98"/>
      <c r="BF107" s="99"/>
      <c r="BG107" s="98"/>
      <c r="BH107" s="99"/>
      <c r="BI107" s="98"/>
      <c r="BJ107" s="99"/>
    </row>
    <row r="108" spans="2:67" ht="12.75" customHeight="1" x14ac:dyDescent="0.25">
      <c r="AW108" s="386"/>
      <c r="AX108" s="386"/>
      <c r="AY108" s="386"/>
      <c r="AZ108" s="386"/>
      <c r="BA108" s="98"/>
      <c r="BB108" s="99"/>
      <c r="BC108" s="98"/>
      <c r="BD108" s="99"/>
      <c r="BE108" s="98"/>
      <c r="BF108" s="99"/>
      <c r="BG108" s="98"/>
      <c r="BH108" s="99"/>
      <c r="BI108" s="98"/>
      <c r="BJ108" s="99"/>
    </row>
  </sheetData>
  <sheetProtection password="88B8" sheet="1" scenarios="1" selectLockedCells="1"/>
  <dataConsolidate/>
  <mergeCells count="139">
    <mergeCell ref="C2:N2"/>
    <mergeCell ref="C3:N3"/>
    <mergeCell ref="C5:N5"/>
    <mergeCell ref="D7:H7"/>
    <mergeCell ref="N7:P7"/>
    <mergeCell ref="D8:H8"/>
    <mergeCell ref="D9:H9"/>
    <mergeCell ref="C10:E10"/>
    <mergeCell ref="F10:H10"/>
    <mergeCell ref="C11:E11"/>
    <mergeCell ref="F11:H11"/>
    <mergeCell ref="C12:E12"/>
    <mergeCell ref="F12:H12"/>
    <mergeCell ref="B16:AF16"/>
    <mergeCell ref="D17:N17"/>
    <mergeCell ref="P17:AF17"/>
    <mergeCell ref="AH17:AU17"/>
    <mergeCell ref="D18:N18"/>
    <mergeCell ref="P18:AF27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D28:N28"/>
    <mergeCell ref="P28:AF30"/>
    <mergeCell ref="D29:N29"/>
    <mergeCell ref="D30:N30"/>
    <mergeCell ref="D31:N31"/>
    <mergeCell ref="P31:AF33"/>
    <mergeCell ref="D32:N32"/>
    <mergeCell ref="BA32:BJ33"/>
    <mergeCell ref="D33:N33"/>
    <mergeCell ref="D34:N34"/>
    <mergeCell ref="P34:AF35"/>
    <mergeCell ref="BA34:BB36"/>
    <mergeCell ref="BC34:BD36"/>
    <mergeCell ref="BE34:BF36"/>
    <mergeCell ref="BG34:BH36"/>
    <mergeCell ref="BI34:BJ36"/>
    <mergeCell ref="D35:N35"/>
    <mergeCell ref="D36:N36"/>
    <mergeCell ref="P36:AF37"/>
    <mergeCell ref="D37:N37"/>
    <mergeCell ref="F38:AV38"/>
    <mergeCell ref="D41:E41"/>
    <mergeCell ref="D42:E42"/>
    <mergeCell ref="BA44:BJ44"/>
    <mergeCell ref="F45:AS45"/>
    <mergeCell ref="AT45:AT48"/>
    <mergeCell ref="AU45:AU48"/>
    <mergeCell ref="AV45:AV48"/>
    <mergeCell ref="AW45:AW48"/>
    <mergeCell ref="BA45:BB47"/>
    <mergeCell ref="BC45:BD47"/>
    <mergeCell ref="BE45:BF47"/>
    <mergeCell ref="BG45:BH47"/>
    <mergeCell ref="BI45:BJ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F63:CH63"/>
    <mergeCell ref="C64:D64"/>
    <mergeCell ref="CF64:CH64"/>
    <mergeCell ref="C65:D65"/>
    <mergeCell ref="CF65:CH65"/>
    <mergeCell ref="C66:D66"/>
    <mergeCell ref="CF66:CH66"/>
    <mergeCell ref="C67:D67"/>
    <mergeCell ref="CF67:CH67"/>
    <mergeCell ref="C68:D68"/>
    <mergeCell ref="CF68:CH68"/>
    <mergeCell ref="C69:D69"/>
    <mergeCell ref="CF69:CH69"/>
    <mergeCell ref="C70:D70"/>
    <mergeCell ref="C71:D71"/>
    <mergeCell ref="C72:D72"/>
    <mergeCell ref="C73:D73"/>
    <mergeCell ref="C74:D74"/>
    <mergeCell ref="C75:D75"/>
    <mergeCell ref="C76:D76"/>
    <mergeCell ref="BL76:BL79"/>
    <mergeCell ref="BM76:BM79"/>
    <mergeCell ref="BN76:BN79"/>
    <mergeCell ref="C77:D77"/>
    <mergeCell ref="C78:D78"/>
    <mergeCell ref="C79:D79"/>
    <mergeCell ref="C80:D80"/>
    <mergeCell ref="C81:D81"/>
    <mergeCell ref="C82:D82"/>
    <mergeCell ref="C83:D83"/>
    <mergeCell ref="C84:D84"/>
    <mergeCell ref="BI101:BJ103"/>
    <mergeCell ref="C98:E98"/>
    <mergeCell ref="C99:E99"/>
    <mergeCell ref="N99:R99"/>
    <mergeCell ref="V99:Z99"/>
    <mergeCell ref="C100:E100"/>
    <mergeCell ref="C102:E102"/>
    <mergeCell ref="C85:D85"/>
    <mergeCell ref="C86:D86"/>
    <mergeCell ref="C87:D87"/>
    <mergeCell ref="C88:D88"/>
    <mergeCell ref="C89:D89"/>
    <mergeCell ref="C90:D90"/>
    <mergeCell ref="C91:D91"/>
    <mergeCell ref="BA100:BJ100"/>
    <mergeCell ref="C92:D92"/>
    <mergeCell ref="C93:D93"/>
    <mergeCell ref="C94:D94"/>
    <mergeCell ref="C95:D95"/>
    <mergeCell ref="C96:D96"/>
    <mergeCell ref="C97:E97"/>
    <mergeCell ref="AW105:AZ105"/>
    <mergeCell ref="AW106:AZ106"/>
    <mergeCell ref="AW107:AZ107"/>
    <mergeCell ref="AW108:AZ108"/>
    <mergeCell ref="F101:H101"/>
    <mergeCell ref="BA101:BB103"/>
    <mergeCell ref="BC101:BD103"/>
    <mergeCell ref="BE101:BF103"/>
    <mergeCell ref="BG101:BH103"/>
  </mergeCells>
  <conditionalFormatting sqref="AV98">
    <cfRule type="cellIs" dxfId="96" priority="34" stopIfTrue="1" operator="greaterThanOrEqual">
      <formula>3.95</formula>
    </cfRule>
    <cfRule type="cellIs" dxfId="95" priority="35" stopIfTrue="1" operator="between">
      <formula>2.05</formula>
      <formula>3.94</formula>
    </cfRule>
    <cfRule type="cellIs" dxfId="94" priority="36" stopIfTrue="1" operator="lessThanOrEqual">
      <formula>2</formula>
    </cfRule>
  </conditionalFormatting>
  <conditionalFormatting sqref="AV49:AV95">
    <cfRule type="cellIs" dxfId="93" priority="31" stopIfTrue="1" operator="greaterThanOrEqual">
      <formula>3.95</formula>
    </cfRule>
    <cfRule type="cellIs" dxfId="92" priority="32" stopIfTrue="1" operator="between">
      <formula>2.05</formula>
      <formula>3.94</formula>
    </cfRule>
    <cfRule type="cellIs" dxfId="91" priority="33" stopIfTrue="1" operator="lessThanOrEqual">
      <formula>2</formula>
    </cfRule>
  </conditionalFormatting>
  <conditionalFormatting sqref="H49:H95">
    <cfRule type="cellIs" dxfId="90" priority="37" stopIfTrue="1" operator="equal">
      <formula>$H$46</formula>
    </cfRule>
    <cfRule type="cellIs" dxfId="89" priority="38" stopIfTrue="1" operator="notEqual">
      <formula>$H$46</formula>
    </cfRule>
  </conditionalFormatting>
  <conditionalFormatting sqref="AD49:AD95">
    <cfRule type="cellIs" dxfId="88" priority="39" stopIfTrue="1" operator="equal">
      <formula>$AD$46</formula>
    </cfRule>
    <cfRule type="cellIs" dxfId="87" priority="40" stopIfTrue="1" operator="notEqual">
      <formula>$AD$46</formula>
    </cfRule>
  </conditionalFormatting>
  <conditionalFormatting sqref="AF49:AF95">
    <cfRule type="cellIs" dxfId="86" priority="41" stopIfTrue="1" operator="equal">
      <formula>$AF$46</formula>
    </cfRule>
    <cfRule type="cellIs" dxfId="85" priority="42" stopIfTrue="1" operator="notEqual">
      <formula>$AF$46</formula>
    </cfRule>
  </conditionalFormatting>
  <conditionalFormatting sqref="AH49:AH95">
    <cfRule type="cellIs" dxfId="84" priority="43" stopIfTrue="1" operator="equal">
      <formula>$AH$46</formula>
    </cfRule>
    <cfRule type="cellIs" dxfId="83" priority="44" stopIfTrue="1" operator="notEqual">
      <formula>$AH$46</formula>
    </cfRule>
  </conditionalFormatting>
  <conditionalFormatting sqref="AL49:AL95">
    <cfRule type="cellIs" dxfId="82" priority="45" stopIfTrue="1" operator="equal">
      <formula>$AL$46</formula>
    </cfRule>
    <cfRule type="cellIs" dxfId="81" priority="46" stopIfTrue="1" operator="notEqual">
      <formula>$AL$46</formula>
    </cfRule>
  </conditionalFormatting>
  <conditionalFormatting sqref="J49:J95">
    <cfRule type="cellIs" dxfId="80" priority="29" stopIfTrue="1" operator="equal">
      <formula>$J$46</formula>
    </cfRule>
    <cfRule type="cellIs" dxfId="79" priority="30" stopIfTrue="1" operator="notEqual">
      <formula>$J$46</formula>
    </cfRule>
  </conditionalFormatting>
  <conditionalFormatting sqref="N49:N95">
    <cfRule type="cellIs" dxfId="78" priority="27" stopIfTrue="1" operator="equal">
      <formula>$N$46</formula>
    </cfRule>
    <cfRule type="cellIs" dxfId="77" priority="28" stopIfTrue="1" operator="notEqual">
      <formula>$N$46</formula>
    </cfRule>
  </conditionalFormatting>
  <conditionalFormatting sqref="P49:P95">
    <cfRule type="cellIs" dxfId="76" priority="25" stopIfTrue="1" operator="equal">
      <formula>$P$46</formula>
    </cfRule>
    <cfRule type="cellIs" dxfId="75" priority="26" stopIfTrue="1" operator="notEqual">
      <formula>$P$46</formula>
    </cfRule>
  </conditionalFormatting>
  <conditionalFormatting sqref="R49:R95">
    <cfRule type="cellIs" dxfId="74" priority="23" stopIfTrue="1" operator="equal">
      <formula>$R$46</formula>
    </cfRule>
    <cfRule type="cellIs" dxfId="73" priority="24" stopIfTrue="1" operator="notEqual">
      <formula>$R$46</formula>
    </cfRule>
  </conditionalFormatting>
  <conditionalFormatting sqref="V49:V95">
    <cfRule type="cellIs" dxfId="72" priority="21" stopIfTrue="1" operator="equal">
      <formula>$V$46</formula>
    </cfRule>
    <cfRule type="cellIs" dxfId="71" priority="22" stopIfTrue="1" operator="notEqual">
      <formula>$V$46</formula>
    </cfRule>
  </conditionalFormatting>
  <conditionalFormatting sqref="X49:X95">
    <cfRule type="cellIs" dxfId="70" priority="19" stopIfTrue="1" operator="equal">
      <formula>$X$46</formula>
    </cfRule>
    <cfRule type="cellIs" dxfId="69" priority="20" stopIfTrue="1" operator="notEqual">
      <formula>$X$46</formula>
    </cfRule>
  </conditionalFormatting>
  <conditionalFormatting sqref="Z49:Z95">
    <cfRule type="cellIs" dxfId="68" priority="17" stopIfTrue="1" operator="equal">
      <formula>$Z$46</formula>
    </cfRule>
    <cfRule type="cellIs" dxfId="67" priority="18" stopIfTrue="1" operator="notEqual">
      <formula>$Z$46</formula>
    </cfRule>
  </conditionalFormatting>
  <conditionalFormatting sqref="L49:L95">
    <cfRule type="cellIs" dxfId="66" priority="15" stopIfTrue="1" operator="equal">
      <formula>$H$46</formula>
    </cfRule>
    <cfRule type="cellIs" dxfId="65" priority="16" stopIfTrue="1" operator="notEqual">
      <formula>$H$46</formula>
    </cfRule>
  </conditionalFormatting>
  <conditionalFormatting sqref="T49:T95">
    <cfRule type="cellIs" dxfId="64" priority="13" stopIfTrue="1" operator="equal">
      <formula>$H$46</formula>
    </cfRule>
    <cfRule type="cellIs" dxfId="63" priority="14" stopIfTrue="1" operator="notEqual">
      <formula>$H$46</formula>
    </cfRule>
  </conditionalFormatting>
  <conditionalFormatting sqref="AP49:AP95">
    <cfRule type="cellIs" dxfId="62" priority="11" stopIfTrue="1" operator="equal">
      <formula>$AL$46</formula>
    </cfRule>
    <cfRule type="cellIs" dxfId="61" priority="12" stopIfTrue="1" operator="notEqual">
      <formula>$AL$46</formula>
    </cfRule>
  </conditionalFormatting>
  <conditionalFormatting sqref="AB49:AB95">
    <cfRule type="cellIs" dxfId="60" priority="9" stopIfTrue="1" operator="equal">
      <formula>$H$46</formula>
    </cfRule>
    <cfRule type="cellIs" dxfId="59" priority="10" stopIfTrue="1" operator="notEqual">
      <formula>$H$46</formula>
    </cfRule>
  </conditionalFormatting>
  <conditionalFormatting sqref="F49:F95">
    <cfRule type="cellIs" dxfId="58" priority="7" stopIfTrue="1" operator="equal">
      <formula>$H$46</formula>
    </cfRule>
    <cfRule type="cellIs" dxfId="57" priority="8" stopIfTrue="1" operator="notEqual">
      <formula>$H$46</formula>
    </cfRule>
  </conditionalFormatting>
  <conditionalFormatting sqref="AJ49:AJ95">
    <cfRule type="cellIs" dxfId="56" priority="5" stopIfTrue="1" operator="equal">
      <formula>$P$46</formula>
    </cfRule>
    <cfRule type="cellIs" dxfId="55" priority="6" stopIfTrue="1" operator="notEqual">
      <formula>$P$46</formula>
    </cfRule>
  </conditionalFormatting>
  <conditionalFormatting sqref="AN49:AN95">
    <cfRule type="cellIs" dxfId="54" priority="3" stopIfTrue="1" operator="equal">
      <formula>$AF$46</formula>
    </cfRule>
    <cfRule type="cellIs" dxfId="53" priority="4" stopIfTrue="1" operator="notEqual">
      <formula>$AF$46</formula>
    </cfRule>
  </conditionalFormatting>
  <conditionalFormatting sqref="AR49:AR95">
    <cfRule type="cellIs" dxfId="52" priority="1" stopIfTrue="1" operator="equal">
      <formula>$AL$46</formula>
    </cfRule>
    <cfRule type="cellIs" dxfId="51" priority="2" stopIfTrue="1" operator="notEqual">
      <formula>$AL$46</formula>
    </cfRule>
  </conditionalFormatting>
  <dataValidations count="5">
    <dataValidation type="list" allowBlank="1" showInputMessage="1" showErrorMessage="1" errorTitle="ERROR" error="SOLO SE ADMITEN LAS ALTERNATIVAS: A, B, C y D." sqref="Z49:Z95 H49:H95 AN49:AN95 L49:L95 N49:N95 P49:P95 J49:J95 T49:T95 V49:V95 AL49:AL95 AJ49:AJ95 AB49:AB95 AD49:AD95 AF49:AF95 R49:R95 X49:X95 F49:F95 AP49:AP95 AR49:AR95 AH49:AH95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49:E95">
      <formula1>$BS$14:$BS$15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9:W95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9:K95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A49:AA95 Y49:Y95">
      <formula1>0</formula1>
      <formula2>2</formula2>
    </dataValidation>
  </dataValidations>
  <printOptions horizontalCentered="1"/>
  <pageMargins left="0.15748031496062992" right="0.27559055118110237" top="0.19685039370078741" bottom="0.19685039370078741" header="0.15748031496062992" footer="0.27559055118110237"/>
  <pageSetup paperSize="258" scale="39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I108"/>
  <sheetViews>
    <sheetView showGridLines="0" topLeftCell="C1" zoomScale="80" zoomScaleNormal="80" workbookViewId="0">
      <selection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21" bestFit="1" customWidth="1"/>
    <col min="6" max="6" width="5.42578125" customWidth="1"/>
    <col min="7" max="7" width="4.7109375" style="29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1" customWidth="1"/>
    <col min="15" max="15" width="4.7109375" style="21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0.85546875" customWidth="1"/>
    <col min="49" max="51" width="12" customWidth="1"/>
    <col min="52" max="52" width="26.42578125" style="62" customWidth="1"/>
    <col min="53" max="62" width="7" style="62" customWidth="1"/>
    <col min="63" max="63" width="8.28515625" style="62" customWidth="1"/>
    <col min="64" max="64" width="11.7109375" style="62" bestFit="1" customWidth="1"/>
    <col min="65" max="66" width="12.42578125" style="62" bestFit="1" customWidth="1"/>
    <col min="67" max="67" width="0.5703125" style="62" customWidth="1"/>
    <col min="68" max="70" width="17.42578125" customWidth="1"/>
    <col min="71" max="71" width="13.42578125" customWidth="1"/>
    <col min="72" max="72" width="5.5703125" customWidth="1"/>
    <col min="79" max="79" width="5.42578125" customWidth="1"/>
    <col min="80" max="82" width="6.140625" customWidth="1"/>
  </cols>
  <sheetData>
    <row r="2" spans="1:71" ht="12.75" customHeight="1" x14ac:dyDescent="0.2">
      <c r="C2" s="312" t="s">
        <v>19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23"/>
    </row>
    <row r="3" spans="1:71" ht="12.75" customHeight="1" x14ac:dyDescent="0.2">
      <c r="C3" s="296" t="s">
        <v>20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4"/>
    </row>
    <row r="4" spans="1:71" ht="12.75" customHeight="1" x14ac:dyDescent="0.2">
      <c r="C4" s="1"/>
      <c r="D4" s="1"/>
      <c r="E4" s="1"/>
      <c r="F4" s="1"/>
      <c r="G4" s="26"/>
      <c r="H4" s="1"/>
      <c r="I4" s="1"/>
      <c r="J4" s="1"/>
      <c r="K4" s="1"/>
      <c r="L4" s="1"/>
      <c r="M4" s="1"/>
      <c r="N4" s="1"/>
      <c r="O4" s="1"/>
    </row>
    <row r="5" spans="1:71" ht="12.75" customHeight="1" x14ac:dyDescent="0.2">
      <c r="C5" s="298" t="s">
        <v>50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1"/>
    </row>
    <row r="6" spans="1:71" ht="12.75" customHeight="1" x14ac:dyDescent="0.2">
      <c r="C6" s="2"/>
      <c r="D6" s="2"/>
      <c r="E6" s="19"/>
      <c r="F6" s="2"/>
      <c r="G6" s="27"/>
      <c r="H6" s="2"/>
      <c r="I6" s="17"/>
      <c r="L6" s="2"/>
      <c r="M6" s="2"/>
      <c r="N6" s="19"/>
      <c r="O6" s="19"/>
      <c r="P6" s="2"/>
      <c r="Q6" s="17"/>
    </row>
    <row r="7" spans="1:71" ht="12.75" customHeight="1" x14ac:dyDescent="0.2">
      <c r="B7" s="3"/>
      <c r="C7" s="4" t="s">
        <v>15</v>
      </c>
      <c r="D7" s="313"/>
      <c r="E7" s="313"/>
      <c r="F7" s="313"/>
      <c r="G7" s="313"/>
      <c r="H7" s="313"/>
      <c r="I7" s="32"/>
      <c r="J7" s="82"/>
      <c r="K7" s="3"/>
      <c r="L7" s="7" t="s">
        <v>18</v>
      </c>
      <c r="M7" s="7"/>
      <c r="N7" s="314"/>
      <c r="O7" s="314"/>
      <c r="P7" s="314"/>
      <c r="Q7" s="33"/>
      <c r="R7" s="17"/>
      <c r="S7" s="17"/>
    </row>
    <row r="8" spans="1:71" ht="12.75" customHeight="1" x14ac:dyDescent="0.2">
      <c r="B8" s="3"/>
      <c r="C8" s="4" t="s">
        <v>1</v>
      </c>
      <c r="D8" s="315" t="s">
        <v>80</v>
      </c>
      <c r="E8" s="315"/>
      <c r="F8" s="315"/>
      <c r="G8" s="315"/>
      <c r="H8" s="315"/>
      <c r="I8" s="45"/>
      <c r="J8" s="124" t="s">
        <v>0</v>
      </c>
      <c r="K8" s="124">
        <v>0</v>
      </c>
      <c r="L8" s="34"/>
      <c r="M8" s="34"/>
      <c r="N8" s="34"/>
      <c r="O8" s="34"/>
      <c r="P8" s="35"/>
      <c r="Q8" s="36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71" ht="12.75" customHeight="1" x14ac:dyDescent="0.2">
      <c r="B9" s="3"/>
      <c r="C9" s="4" t="s">
        <v>5</v>
      </c>
      <c r="D9" s="328"/>
      <c r="E9" s="329"/>
      <c r="F9" s="329"/>
      <c r="G9" s="329"/>
      <c r="H9" s="330"/>
      <c r="I9" s="46"/>
      <c r="J9" s="124" t="s">
        <v>24</v>
      </c>
      <c r="K9" s="124">
        <v>1</v>
      </c>
      <c r="L9" s="38"/>
      <c r="M9" s="38"/>
      <c r="N9" s="38"/>
      <c r="O9" s="38"/>
      <c r="P9" s="39"/>
      <c r="Q9" s="39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71" ht="12.75" customHeight="1" x14ac:dyDescent="0.2">
      <c r="B10" s="3"/>
      <c r="C10" s="331" t="s">
        <v>10</v>
      </c>
      <c r="D10" s="332"/>
      <c r="E10" s="333"/>
      <c r="F10" s="334"/>
      <c r="G10" s="335"/>
      <c r="H10" s="336"/>
      <c r="I10" s="47"/>
      <c r="J10" s="124" t="s">
        <v>25</v>
      </c>
      <c r="K10" s="124">
        <v>2</v>
      </c>
      <c r="L10" s="38"/>
      <c r="M10" s="38"/>
      <c r="N10" s="38"/>
      <c r="O10" s="38"/>
      <c r="P10" s="39"/>
      <c r="Q10" s="39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71" ht="12.75" customHeight="1" x14ac:dyDescent="0.2">
      <c r="B11" s="3"/>
      <c r="C11" s="331" t="s">
        <v>8</v>
      </c>
      <c r="D11" s="332"/>
      <c r="E11" s="333"/>
      <c r="F11" s="337">
        <f>COUNTIF(E49:E95,"=P")</f>
        <v>0</v>
      </c>
      <c r="G11" s="338"/>
      <c r="H11" s="339"/>
      <c r="I11" s="48"/>
      <c r="J11" s="124" t="s">
        <v>26</v>
      </c>
      <c r="K11" s="124"/>
      <c r="L11" s="38"/>
      <c r="M11" s="38"/>
      <c r="N11" s="38"/>
      <c r="O11" s="38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1:71" ht="12.75" customHeight="1" x14ac:dyDescent="0.2">
      <c r="B12" s="3"/>
      <c r="C12" s="331" t="s">
        <v>13</v>
      </c>
      <c r="D12" s="332"/>
      <c r="E12" s="333"/>
      <c r="F12" s="337">
        <f>COUNTIF(E49:E95,"=A")</f>
        <v>0</v>
      </c>
      <c r="G12" s="338"/>
      <c r="H12" s="339"/>
      <c r="I12" s="48"/>
      <c r="J12" s="53"/>
      <c r="K12" s="141"/>
      <c r="L12" s="38"/>
      <c r="M12" s="38"/>
      <c r="N12" s="38"/>
      <c r="O12" s="38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</row>
    <row r="13" spans="1:71" ht="12.75" customHeight="1" x14ac:dyDescent="0.2">
      <c r="C13" s="9"/>
      <c r="D13" s="9"/>
      <c r="E13" s="20"/>
      <c r="F13" s="9"/>
      <c r="G13" s="28"/>
      <c r="H13" s="9"/>
      <c r="I13" s="17"/>
      <c r="L13" s="38"/>
      <c r="M13" s="38"/>
      <c r="N13" s="38"/>
      <c r="O13" s="38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S13" s="25"/>
    </row>
    <row r="14" spans="1:71" ht="12.75" customHeight="1" x14ac:dyDescent="0.2">
      <c r="BS14" s="49" t="s">
        <v>0</v>
      </c>
    </row>
    <row r="15" spans="1:71" ht="12.75" customHeight="1" thickBot="1" x14ac:dyDescent="0.25">
      <c r="B15" s="17"/>
      <c r="C15" s="17"/>
      <c r="D15" s="17" t="s">
        <v>42</v>
      </c>
      <c r="BS15" s="49" t="s">
        <v>4</v>
      </c>
    </row>
    <row r="16" spans="1:71" ht="12.75" customHeight="1" thickBot="1" x14ac:dyDescent="0.25">
      <c r="A16" s="17"/>
      <c r="B16" s="356" t="s">
        <v>48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  <c r="BS16" s="37"/>
    </row>
    <row r="17" spans="1:66" ht="12.75" customHeight="1" thickBot="1" x14ac:dyDescent="0.25">
      <c r="A17" s="17"/>
      <c r="B17" s="137" t="s">
        <v>2</v>
      </c>
      <c r="C17" s="138" t="s">
        <v>27</v>
      </c>
      <c r="D17" s="325" t="s">
        <v>12</v>
      </c>
      <c r="E17" s="326"/>
      <c r="F17" s="326"/>
      <c r="G17" s="326"/>
      <c r="H17" s="326"/>
      <c r="I17" s="326"/>
      <c r="J17" s="326"/>
      <c r="K17" s="326"/>
      <c r="L17" s="326"/>
      <c r="M17" s="326"/>
      <c r="N17" s="327"/>
      <c r="O17" s="83"/>
      <c r="P17" s="383" t="s">
        <v>36</v>
      </c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5"/>
      <c r="AG17" s="83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BK17" s="64"/>
      <c r="BL17" s="64"/>
      <c r="BM17" s="64"/>
      <c r="BN17" s="64"/>
    </row>
    <row r="18" spans="1:66" ht="14.25" customHeight="1" x14ac:dyDescent="0.2">
      <c r="A18" s="17"/>
      <c r="B18" s="139">
        <v>1</v>
      </c>
      <c r="C18" s="79">
        <v>1</v>
      </c>
      <c r="D18" s="346" t="s">
        <v>59</v>
      </c>
      <c r="E18" s="347"/>
      <c r="F18" s="347"/>
      <c r="G18" s="347"/>
      <c r="H18" s="347"/>
      <c r="I18" s="347"/>
      <c r="J18" s="347"/>
      <c r="K18" s="347"/>
      <c r="L18" s="347"/>
      <c r="M18" s="347"/>
      <c r="N18" s="348"/>
      <c r="O18" s="40"/>
      <c r="P18" s="359" t="s">
        <v>34</v>
      </c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1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BK18" s="64"/>
      <c r="BL18" s="64"/>
      <c r="BM18" s="64"/>
      <c r="BN18" s="64"/>
    </row>
    <row r="19" spans="1:66" ht="14.25" customHeight="1" x14ac:dyDescent="0.2">
      <c r="A19" s="17"/>
      <c r="B19" s="78">
        <f>B18+1</f>
        <v>2</v>
      </c>
      <c r="C19" s="74">
        <v>1</v>
      </c>
      <c r="D19" s="316" t="s">
        <v>60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8"/>
      <c r="O19" s="40"/>
      <c r="P19" s="362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4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BK19" s="64"/>
      <c r="BL19" s="64"/>
      <c r="BM19" s="64"/>
      <c r="BN19" s="64"/>
    </row>
    <row r="20" spans="1:66" ht="14.25" customHeight="1" x14ac:dyDescent="0.2">
      <c r="A20" s="17"/>
      <c r="B20" s="78">
        <f t="shared" ref="B20:B37" si="0">B19+1</f>
        <v>3</v>
      </c>
      <c r="C20" s="74">
        <v>1</v>
      </c>
      <c r="D20" s="316" t="s">
        <v>61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8"/>
      <c r="O20" s="40"/>
      <c r="P20" s="362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4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BK20" s="64"/>
      <c r="BL20" s="64"/>
      <c r="BM20" s="64"/>
      <c r="BN20" s="64"/>
    </row>
    <row r="21" spans="1:66" ht="14.25" customHeight="1" x14ac:dyDescent="0.2">
      <c r="A21" s="17"/>
      <c r="B21" s="78">
        <f t="shared" si="0"/>
        <v>4</v>
      </c>
      <c r="C21" s="74">
        <v>1</v>
      </c>
      <c r="D21" s="316" t="s">
        <v>62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8"/>
      <c r="O21" s="40"/>
      <c r="P21" s="362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4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BK21" s="64"/>
      <c r="BL21" s="64"/>
      <c r="BM21" s="64"/>
      <c r="BN21" s="64"/>
    </row>
    <row r="22" spans="1:66" ht="14.25" customHeight="1" x14ac:dyDescent="0.2">
      <c r="A22" s="17"/>
      <c r="B22" s="78">
        <f t="shared" si="0"/>
        <v>5</v>
      </c>
      <c r="C22" s="74">
        <v>1</v>
      </c>
      <c r="D22" s="316" t="s">
        <v>63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8"/>
      <c r="O22" s="40"/>
      <c r="P22" s="362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4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BK22" s="64"/>
      <c r="BL22" s="64"/>
      <c r="BM22" s="64"/>
      <c r="BN22" s="64"/>
    </row>
    <row r="23" spans="1:66" ht="25.5" customHeight="1" x14ac:dyDescent="0.2">
      <c r="A23" s="17"/>
      <c r="B23" s="78">
        <f t="shared" si="0"/>
        <v>6</v>
      </c>
      <c r="C23" s="74">
        <v>1</v>
      </c>
      <c r="D23" s="353" t="s">
        <v>64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5"/>
      <c r="O23" s="40"/>
      <c r="P23" s="362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4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BK23" s="64"/>
      <c r="BL23" s="64"/>
      <c r="BM23" s="64"/>
      <c r="BN23" s="64"/>
    </row>
    <row r="24" spans="1:66" ht="25.5" customHeight="1" x14ac:dyDescent="0.2">
      <c r="A24" s="17"/>
      <c r="B24" s="78">
        <f t="shared" si="0"/>
        <v>7</v>
      </c>
      <c r="C24" s="74">
        <v>1</v>
      </c>
      <c r="D24" s="316" t="s">
        <v>65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8"/>
      <c r="O24" s="101"/>
      <c r="P24" s="362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4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BK24" s="65"/>
      <c r="BL24" s="65"/>
      <c r="BM24" s="65"/>
      <c r="BN24" s="65"/>
    </row>
    <row r="25" spans="1:66" ht="26.25" customHeight="1" x14ac:dyDescent="0.2">
      <c r="A25" s="17"/>
      <c r="B25" s="78">
        <f t="shared" si="0"/>
        <v>8</v>
      </c>
      <c r="C25" s="75">
        <v>1</v>
      </c>
      <c r="D25" s="316" t="s">
        <v>66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8"/>
      <c r="O25" s="101"/>
      <c r="P25" s="362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4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BK25" s="65"/>
      <c r="BL25" s="65"/>
      <c r="BM25" s="65"/>
      <c r="BN25" s="65"/>
    </row>
    <row r="26" spans="1:66" ht="25.5" customHeight="1" x14ac:dyDescent="0.2">
      <c r="A26" s="17"/>
      <c r="B26" s="78">
        <f t="shared" si="0"/>
        <v>9</v>
      </c>
      <c r="C26" s="76">
        <v>1</v>
      </c>
      <c r="D26" s="316" t="s">
        <v>67</v>
      </c>
      <c r="E26" s="317"/>
      <c r="F26" s="317"/>
      <c r="G26" s="317"/>
      <c r="H26" s="317"/>
      <c r="I26" s="317"/>
      <c r="J26" s="317"/>
      <c r="K26" s="317"/>
      <c r="L26" s="317"/>
      <c r="M26" s="317"/>
      <c r="N26" s="318"/>
      <c r="O26" s="40"/>
      <c r="P26" s="362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4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BK26" s="65"/>
      <c r="BL26" s="65"/>
      <c r="BM26" s="65"/>
      <c r="BN26" s="65"/>
    </row>
    <row r="27" spans="1:66" ht="14.25" customHeight="1" thickBot="1" x14ac:dyDescent="0.25">
      <c r="A27" s="17"/>
      <c r="B27" s="78">
        <f t="shared" si="0"/>
        <v>10</v>
      </c>
      <c r="C27" s="74">
        <v>1</v>
      </c>
      <c r="D27" s="316" t="s">
        <v>68</v>
      </c>
      <c r="E27" s="317"/>
      <c r="F27" s="317"/>
      <c r="G27" s="317"/>
      <c r="H27" s="317"/>
      <c r="I27" s="317"/>
      <c r="J27" s="317"/>
      <c r="K27" s="317"/>
      <c r="L27" s="317"/>
      <c r="M27" s="317"/>
      <c r="N27" s="318"/>
      <c r="O27" s="40"/>
      <c r="P27" s="365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7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BK27" s="65"/>
      <c r="BL27" s="65"/>
      <c r="BM27" s="65"/>
      <c r="BN27" s="65"/>
    </row>
    <row r="28" spans="1:66" ht="14.25" customHeight="1" x14ac:dyDescent="0.2">
      <c r="A28" s="17"/>
      <c r="B28" s="78">
        <f t="shared" si="0"/>
        <v>11</v>
      </c>
      <c r="C28" s="74">
        <v>1</v>
      </c>
      <c r="D28" s="316" t="s">
        <v>69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8"/>
      <c r="O28" s="40"/>
      <c r="P28" s="368" t="s">
        <v>44</v>
      </c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BK28" s="65"/>
      <c r="BL28" s="65"/>
      <c r="BM28" s="65"/>
      <c r="BN28" s="65"/>
    </row>
    <row r="29" spans="1:66" ht="14.25" customHeight="1" x14ac:dyDescent="0.2">
      <c r="A29" s="17"/>
      <c r="B29" s="78">
        <f t="shared" si="0"/>
        <v>12</v>
      </c>
      <c r="C29" s="76">
        <v>1</v>
      </c>
      <c r="D29" s="316" t="s">
        <v>70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8"/>
      <c r="O29" s="101"/>
      <c r="P29" s="371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BK29" s="65"/>
      <c r="BL29" s="65"/>
      <c r="BM29" s="65"/>
      <c r="BN29" s="65"/>
    </row>
    <row r="30" spans="1:66" ht="27" customHeight="1" thickBot="1" x14ac:dyDescent="0.25">
      <c r="A30" s="17"/>
      <c r="B30" s="78">
        <f t="shared" si="0"/>
        <v>13</v>
      </c>
      <c r="C30" s="76">
        <v>1</v>
      </c>
      <c r="D30" s="316" t="s">
        <v>71</v>
      </c>
      <c r="E30" s="317"/>
      <c r="F30" s="317"/>
      <c r="G30" s="317"/>
      <c r="H30" s="317"/>
      <c r="I30" s="317"/>
      <c r="J30" s="317"/>
      <c r="K30" s="317"/>
      <c r="L30" s="317"/>
      <c r="M30" s="317"/>
      <c r="N30" s="318"/>
      <c r="O30" s="101"/>
      <c r="P30" s="374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6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BK30" s="41"/>
      <c r="BL30" s="41"/>
      <c r="BM30" s="41"/>
      <c r="BN30" s="41"/>
    </row>
    <row r="31" spans="1:66" ht="15" customHeight="1" thickBot="1" x14ac:dyDescent="0.25">
      <c r="A31" s="17"/>
      <c r="B31" s="78">
        <f t="shared" si="0"/>
        <v>14</v>
      </c>
      <c r="C31" s="76">
        <v>1</v>
      </c>
      <c r="D31" s="353" t="s">
        <v>72</v>
      </c>
      <c r="E31" s="354"/>
      <c r="F31" s="354"/>
      <c r="G31" s="354"/>
      <c r="H31" s="354"/>
      <c r="I31" s="354"/>
      <c r="J31" s="354"/>
      <c r="K31" s="354"/>
      <c r="L31" s="354"/>
      <c r="M31" s="354"/>
      <c r="N31" s="355"/>
      <c r="O31" s="101"/>
      <c r="P31" s="394" t="s">
        <v>45</v>
      </c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6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BK31" s="41"/>
      <c r="BL31" s="41"/>
      <c r="BM31" s="41"/>
      <c r="BN31" s="41"/>
    </row>
    <row r="32" spans="1:66" ht="15" customHeight="1" x14ac:dyDescent="0.2">
      <c r="A32" s="17"/>
      <c r="B32" s="78">
        <f t="shared" si="0"/>
        <v>15</v>
      </c>
      <c r="C32" s="76">
        <v>1</v>
      </c>
      <c r="D32" s="388" t="s">
        <v>73</v>
      </c>
      <c r="E32" s="389"/>
      <c r="F32" s="389"/>
      <c r="G32" s="389"/>
      <c r="H32" s="389"/>
      <c r="I32" s="389"/>
      <c r="J32" s="389"/>
      <c r="K32" s="389"/>
      <c r="L32" s="389"/>
      <c r="M32" s="389"/>
      <c r="N32" s="390"/>
      <c r="O32" s="101"/>
      <c r="P32" s="397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9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BA32" s="421" t="s">
        <v>55</v>
      </c>
      <c r="BB32" s="422"/>
      <c r="BC32" s="422"/>
      <c r="BD32" s="422"/>
      <c r="BE32" s="422"/>
      <c r="BF32" s="422"/>
      <c r="BG32" s="422"/>
      <c r="BH32" s="422"/>
      <c r="BI32" s="422"/>
      <c r="BJ32" s="423"/>
      <c r="BK32" s="41"/>
      <c r="BL32" s="41"/>
      <c r="BM32" s="41"/>
      <c r="BN32" s="41"/>
    </row>
    <row r="33" spans="1:71" ht="23.25" customHeight="1" thickBot="1" x14ac:dyDescent="0.3">
      <c r="A33" s="17"/>
      <c r="B33" s="78">
        <f t="shared" si="0"/>
        <v>16</v>
      </c>
      <c r="C33" s="76">
        <v>1</v>
      </c>
      <c r="D33" s="343" t="s">
        <v>74</v>
      </c>
      <c r="E33" s="344"/>
      <c r="F33" s="344"/>
      <c r="G33" s="344"/>
      <c r="H33" s="344"/>
      <c r="I33" s="344"/>
      <c r="J33" s="344"/>
      <c r="K33" s="344"/>
      <c r="L33" s="344"/>
      <c r="M33" s="344"/>
      <c r="N33" s="345"/>
      <c r="O33" s="101"/>
      <c r="P33" s="400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2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W33" s="91"/>
      <c r="AX33" s="91"/>
      <c r="AY33" s="91"/>
      <c r="AZ33" s="91"/>
      <c r="BA33" s="424"/>
      <c r="BB33" s="425"/>
      <c r="BC33" s="425"/>
      <c r="BD33" s="425"/>
      <c r="BE33" s="425"/>
      <c r="BF33" s="425"/>
      <c r="BG33" s="425"/>
      <c r="BH33" s="425"/>
      <c r="BI33" s="425"/>
      <c r="BJ33" s="426"/>
      <c r="BK33" s="41"/>
      <c r="BL33" s="41"/>
      <c r="BM33" s="41"/>
      <c r="BN33" s="41"/>
    </row>
    <row r="34" spans="1:71" ht="17.25" customHeight="1" x14ac:dyDescent="0.25">
      <c r="A34" s="17"/>
      <c r="B34" s="78">
        <f t="shared" si="0"/>
        <v>17</v>
      </c>
      <c r="C34" s="76">
        <v>1</v>
      </c>
      <c r="D34" s="343" t="s">
        <v>75</v>
      </c>
      <c r="E34" s="344"/>
      <c r="F34" s="344"/>
      <c r="G34" s="344"/>
      <c r="H34" s="344"/>
      <c r="I34" s="344"/>
      <c r="J34" s="344"/>
      <c r="K34" s="344"/>
      <c r="L34" s="344"/>
      <c r="M34" s="344"/>
      <c r="N34" s="345"/>
      <c r="O34" s="101"/>
      <c r="P34" s="377" t="s">
        <v>35</v>
      </c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9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W34" s="91"/>
      <c r="AX34" s="91"/>
      <c r="AY34" s="91"/>
      <c r="AZ34" s="91"/>
      <c r="BA34" s="292" t="str">
        <f>P18</f>
        <v>1) Números y operaciones</v>
      </c>
      <c r="BB34" s="427"/>
      <c r="BC34" s="429" t="str">
        <f>P28</f>
        <v>2) Patrones y álgebra</v>
      </c>
      <c r="BD34" s="430"/>
      <c r="BE34" s="433" t="str">
        <f>P31</f>
        <v>3) Geometría</v>
      </c>
      <c r="BF34" s="434"/>
      <c r="BG34" s="437" t="str">
        <f>P34</f>
        <v>4) Medición</v>
      </c>
      <c r="BH34" s="438"/>
      <c r="BI34" s="441" t="str">
        <f>P36</f>
        <v>5) Datos y probabilidades</v>
      </c>
      <c r="BJ34" s="442"/>
      <c r="BK34" s="41"/>
      <c r="BL34" s="41"/>
      <c r="BM34" s="41"/>
      <c r="BN34" s="41"/>
    </row>
    <row r="35" spans="1:71" ht="28.5" customHeight="1" thickBot="1" x14ac:dyDescent="0.3">
      <c r="A35" s="17"/>
      <c r="B35" s="78">
        <f t="shared" si="0"/>
        <v>18</v>
      </c>
      <c r="C35" s="76">
        <v>1</v>
      </c>
      <c r="D35" s="343" t="s">
        <v>76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5"/>
      <c r="O35" s="101"/>
      <c r="P35" s="380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2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W35" s="91"/>
      <c r="AX35" s="91"/>
      <c r="AY35" s="91"/>
      <c r="AZ35" s="91"/>
      <c r="BA35" s="294"/>
      <c r="BB35" s="428"/>
      <c r="BC35" s="431"/>
      <c r="BD35" s="432"/>
      <c r="BE35" s="435"/>
      <c r="BF35" s="436"/>
      <c r="BG35" s="439"/>
      <c r="BH35" s="440"/>
      <c r="BI35" s="443"/>
      <c r="BJ35" s="444"/>
      <c r="BK35" s="41"/>
      <c r="BL35" s="41"/>
      <c r="BM35" s="41"/>
      <c r="BN35" s="41"/>
    </row>
    <row r="36" spans="1:71" ht="15" customHeight="1" x14ac:dyDescent="0.25">
      <c r="A36" s="17"/>
      <c r="B36" s="78">
        <f t="shared" si="0"/>
        <v>19</v>
      </c>
      <c r="C36" s="76">
        <v>1</v>
      </c>
      <c r="D36" s="349" t="s">
        <v>77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5"/>
      <c r="O36" s="101"/>
      <c r="P36" s="319" t="s">
        <v>46</v>
      </c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1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W36" s="91"/>
      <c r="AX36" s="91"/>
      <c r="AY36" s="91"/>
      <c r="AZ36" s="91"/>
      <c r="BA36" s="294"/>
      <c r="BB36" s="428"/>
      <c r="BC36" s="431"/>
      <c r="BD36" s="432"/>
      <c r="BE36" s="435"/>
      <c r="BF36" s="436"/>
      <c r="BG36" s="439"/>
      <c r="BH36" s="440"/>
      <c r="BI36" s="443"/>
      <c r="BJ36" s="444"/>
      <c r="BK36" s="41"/>
      <c r="BL36" s="41"/>
      <c r="BM36" s="41"/>
      <c r="BN36" s="41"/>
    </row>
    <row r="37" spans="1:71" ht="44.25" customHeight="1" thickBot="1" x14ac:dyDescent="0.25">
      <c r="A37" s="17"/>
      <c r="B37" s="140">
        <f t="shared" si="0"/>
        <v>20</v>
      </c>
      <c r="C37" s="77">
        <v>1</v>
      </c>
      <c r="D37" s="350" t="s">
        <v>78</v>
      </c>
      <c r="E37" s="351"/>
      <c r="F37" s="351"/>
      <c r="G37" s="351"/>
      <c r="H37" s="351"/>
      <c r="I37" s="351"/>
      <c r="J37" s="351"/>
      <c r="K37" s="351"/>
      <c r="L37" s="351"/>
      <c r="M37" s="351"/>
      <c r="N37" s="352"/>
      <c r="O37" s="101"/>
      <c r="P37" s="322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4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W37" s="92"/>
      <c r="AX37" s="92"/>
      <c r="AY37" s="92"/>
      <c r="AZ37" s="92"/>
      <c r="BA37" s="135" t="s">
        <v>31</v>
      </c>
      <c r="BB37" s="148" t="s">
        <v>32</v>
      </c>
      <c r="BC37" s="154" t="s">
        <v>31</v>
      </c>
      <c r="BD37" s="155" t="s">
        <v>32</v>
      </c>
      <c r="BE37" s="152" t="s">
        <v>31</v>
      </c>
      <c r="BF37" s="151" t="s">
        <v>32</v>
      </c>
      <c r="BG37" s="158" t="s">
        <v>31</v>
      </c>
      <c r="BH37" s="159" t="s">
        <v>32</v>
      </c>
      <c r="BI37" s="153" t="s">
        <v>31</v>
      </c>
      <c r="BJ37" s="94" t="s">
        <v>32</v>
      </c>
      <c r="BK37" s="41"/>
      <c r="BL37" s="41"/>
      <c r="BM37" s="41"/>
      <c r="BN37" s="41"/>
    </row>
    <row r="38" spans="1:71" ht="12.75" customHeight="1" thickBot="1" x14ac:dyDescent="0.3">
      <c r="A38" s="17"/>
      <c r="B38" s="80" t="s">
        <v>17</v>
      </c>
      <c r="C38" s="81">
        <f>SUM(C18:C37)</f>
        <v>20</v>
      </c>
      <c r="D38" s="17"/>
      <c r="E38" s="41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142"/>
      <c r="AX38" s="142"/>
      <c r="AY38" s="142"/>
      <c r="AZ38" s="144" t="s">
        <v>51</v>
      </c>
      <c r="BA38" s="131">
        <f>COUNTIF($BB$49:$BB$95, "B")</f>
        <v>0</v>
      </c>
      <c r="BB38" s="149" t="e">
        <f>COUNTIF($BB$49:$BB$95,"B")/COUNTIF($E$49:$E$95,"P")</f>
        <v>#DIV/0!</v>
      </c>
      <c r="BC38" s="156">
        <f>COUNTIF($BD$49:$BD$95,"B")</f>
        <v>0</v>
      </c>
      <c r="BD38" s="117" t="e">
        <f>COUNTIF($BD$49:$BD$95,"B")/COUNTIF($E$49:$E$95,"P")</f>
        <v>#DIV/0!</v>
      </c>
      <c r="BE38" s="131">
        <f>COUNTIF($BF$49:$BF$95,"B")</f>
        <v>0</v>
      </c>
      <c r="BF38" s="149" t="e">
        <f>COUNTIF($BF$49:$BF$95,"B")/COUNTIF($E$49:$E$95,"P")</f>
        <v>#DIV/0!</v>
      </c>
      <c r="BG38" s="156">
        <f>COUNTIF($BH$49:$BH$95,"B")</f>
        <v>0</v>
      </c>
      <c r="BH38" s="117" t="e">
        <f>COUNTIF($BH$49:$BH$95,"B")/COUNTIF($E$49:$E$95,"P")</f>
        <v>#DIV/0!</v>
      </c>
      <c r="BI38" s="131">
        <f>COUNTIF($BJ$49:$BJ$95,"B")</f>
        <v>0</v>
      </c>
      <c r="BJ38" s="117" t="e">
        <f>COUNTIF($BJ$49:$BJ$95,"B")/COUNTIF($E$49:$E$95,"P")</f>
        <v>#DIV/0!</v>
      </c>
      <c r="BL38" s="41"/>
      <c r="BM38" s="41"/>
      <c r="BN38" s="41"/>
      <c r="BO38" s="41"/>
      <c r="BR38" s="62"/>
      <c r="BS38" s="62"/>
    </row>
    <row r="39" spans="1:71" ht="12.75" customHeight="1" x14ac:dyDescent="0.25">
      <c r="B39" s="17"/>
      <c r="C39" s="17"/>
      <c r="I39" s="62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AW39" s="142"/>
      <c r="AX39" s="142"/>
      <c r="AY39" s="142"/>
      <c r="AZ39" s="145" t="s">
        <v>52</v>
      </c>
      <c r="BA39" s="131">
        <f>COUNTIF($BB$49:$BB$95, "MB")</f>
        <v>0</v>
      </c>
      <c r="BB39" s="149" t="e">
        <f>COUNTIF($BB$49:$BB$95,"MB")/COUNTIF($E$49:$E$95,"P")</f>
        <v>#DIV/0!</v>
      </c>
      <c r="BC39" s="156">
        <f>COUNTIF($BD$49:$BD$95,"MB")</f>
        <v>0</v>
      </c>
      <c r="BD39" s="117" t="e">
        <f>COUNTIF($BD$49:$BD$95,"MB")/COUNTIF($E$49:$E$95,"P")</f>
        <v>#DIV/0!</v>
      </c>
      <c r="BE39" s="131">
        <f>COUNTIF($BF$49:$BF$95,"MB")</f>
        <v>0</v>
      </c>
      <c r="BF39" s="149" t="e">
        <f>COUNTIF($BF$49:$BF$95,"MB")/COUNTIF($E$49:$E$95,"P")</f>
        <v>#DIV/0!</v>
      </c>
      <c r="BG39" s="156">
        <f>COUNTIF($BH$49:$BH$95,"MB")</f>
        <v>0</v>
      </c>
      <c r="BH39" s="117" t="e">
        <f>COUNTIF($BH$49:$BH$95,"MB")/COUNTIF($E$49:$E$95,"P")</f>
        <v>#DIV/0!</v>
      </c>
      <c r="BI39" s="131">
        <f>COUNTIF($BJ$49:$BJ$95,"MB")</f>
        <v>0</v>
      </c>
      <c r="BJ39" s="117" t="e">
        <f>COUNTIF($BJ$49:$BJ$95,"MB")/COUNTIF($E$49:$E$95,"P")</f>
        <v>#DIV/0!</v>
      </c>
    </row>
    <row r="40" spans="1:71" ht="12.75" customHeight="1" x14ac:dyDescent="0.25">
      <c r="D40" s="2"/>
      <c r="E40" s="19"/>
      <c r="F40" s="2"/>
      <c r="G40" s="3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AW40" s="142"/>
      <c r="AX40" s="142"/>
      <c r="AY40" s="142"/>
      <c r="AZ40" s="145" t="s">
        <v>54</v>
      </c>
      <c r="BA40" s="131">
        <f>COUNTIF($BB$49:$BB$95, "MA")</f>
        <v>0</v>
      </c>
      <c r="BB40" s="149" t="e">
        <f>COUNTIF($BB$49:$BB$95,"MA")/COUNTIF($E$49:$E$95,"P")</f>
        <v>#DIV/0!</v>
      </c>
      <c r="BC40" s="156">
        <f>COUNTIF($BD$49:$BD$95,"MA")</f>
        <v>0</v>
      </c>
      <c r="BD40" s="117" t="e">
        <f>COUNTIF($BD$49:$BD$95,"MA")/COUNTIF($E$49:$E$95,"P")</f>
        <v>#DIV/0!</v>
      </c>
      <c r="BE40" s="131">
        <f>COUNTIF($BF$49:$BF$95,"MA")</f>
        <v>0</v>
      </c>
      <c r="BF40" s="149" t="e">
        <f>COUNTIF($BF$49:$BF$95,"MA")/COUNTIF($E$49:$E$95,"P")</f>
        <v>#DIV/0!</v>
      </c>
      <c r="BG40" s="156">
        <f>COUNTIF($BH$49:$BH$95,"MA")</f>
        <v>0</v>
      </c>
      <c r="BH40" s="117" t="e">
        <f>COUNTIF($BH$49:$BH$95,"MA")/COUNTIF($E$49:$E$95,"P")</f>
        <v>#DIV/0!</v>
      </c>
      <c r="BI40" s="131">
        <f>COUNTIF($BJ$49:$BJ$95,"MA")</f>
        <v>0</v>
      </c>
      <c r="BJ40" s="117" t="e">
        <f>COUNTIF($BJ$49:$BJ$95,"MA")/COUNTIF($E$49:$E$95,"P")</f>
        <v>#DIV/0!</v>
      </c>
    </row>
    <row r="41" spans="1:71" ht="12.75" customHeight="1" thickBot="1" x14ac:dyDescent="0.3">
      <c r="C41" s="3"/>
      <c r="D41" s="300" t="s">
        <v>6</v>
      </c>
      <c r="E41" s="302"/>
      <c r="F41" s="5">
        <f>C38</f>
        <v>20</v>
      </c>
      <c r="G41" s="31"/>
      <c r="H41" s="17"/>
      <c r="I41" s="17"/>
      <c r="AW41" s="143"/>
      <c r="AX41" s="143"/>
      <c r="AY41" s="143"/>
      <c r="AZ41" s="146" t="s">
        <v>53</v>
      </c>
      <c r="BA41" s="132">
        <f>COUNTIF($BB$49:$BB$95, "A")</f>
        <v>0</v>
      </c>
      <c r="BB41" s="150" t="e">
        <f>COUNTIF($BB$49:$BB$95,"A")/COUNTIF($E$49:$E$95,"P")</f>
        <v>#DIV/0!</v>
      </c>
      <c r="BC41" s="157">
        <f>COUNTIF($BD$49:$BD$95,"A")</f>
        <v>0</v>
      </c>
      <c r="BD41" s="118" t="e">
        <f>COUNTIF($BD$49:$BD$95,"A")/COUNTIF($E$49:$E$95,"P")</f>
        <v>#DIV/0!</v>
      </c>
      <c r="BE41" s="132">
        <f>COUNTIF($BF$49:$BF$95,"A")</f>
        <v>0</v>
      </c>
      <c r="BF41" s="150" t="e">
        <f>COUNTIF($BF$49:$BF$95,"A")/COUNTIF($E$49:$E$95,"P")</f>
        <v>#DIV/0!</v>
      </c>
      <c r="BG41" s="157">
        <f>COUNTIF($BH$49:$BH$95,"A")</f>
        <v>0</v>
      </c>
      <c r="BH41" s="118" t="e">
        <f>COUNTIF($BH$49:$BH$95,"A")/COUNTIF($E$49:$E$95,"P")</f>
        <v>#DIV/0!</v>
      </c>
      <c r="BI41" s="132">
        <f>COUNTIF($BJ$49:$BJ$95,"A")</f>
        <v>0</v>
      </c>
      <c r="BJ41" s="118" t="e">
        <f>COUNTIF($BJ$49:$BJ$95,"A")/COUNTIF($E$49:$E$95,"P")</f>
        <v>#DIV/0!</v>
      </c>
    </row>
    <row r="42" spans="1:71" ht="12.75" customHeight="1" x14ac:dyDescent="0.2">
      <c r="C42" s="3"/>
      <c r="D42" s="300" t="s">
        <v>9</v>
      </c>
      <c r="E42" s="302"/>
      <c r="F42" s="5">
        <f>F41*0.6</f>
        <v>12</v>
      </c>
      <c r="G42" s="31"/>
      <c r="H42" s="17"/>
      <c r="I42" s="17"/>
    </row>
    <row r="43" spans="1:71" ht="12.75" customHeight="1" thickBot="1" x14ac:dyDescent="0.25">
      <c r="C43" s="17"/>
      <c r="D43" s="102"/>
      <c r="E43" s="102"/>
      <c r="F43" s="104"/>
      <c r="G43" s="103"/>
      <c r="H43" s="17"/>
      <c r="I43" s="17"/>
    </row>
    <row r="44" spans="1:71" ht="12.75" customHeight="1" thickBot="1" x14ac:dyDescent="0.25">
      <c r="D44" s="17"/>
      <c r="E44" s="41"/>
      <c r="F44" s="105"/>
      <c r="G44" s="106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2"/>
      <c r="AU44" s="2"/>
      <c r="AV44" s="2"/>
      <c r="AW44" s="2"/>
      <c r="AX44" s="17"/>
      <c r="AY44" s="17"/>
      <c r="AZ44" s="17"/>
      <c r="BA44" s="408" t="s">
        <v>36</v>
      </c>
      <c r="BB44" s="409"/>
      <c r="BC44" s="409"/>
      <c r="BD44" s="409"/>
      <c r="BE44" s="409"/>
      <c r="BF44" s="409"/>
      <c r="BG44" s="409"/>
      <c r="BH44" s="409"/>
      <c r="BI44" s="409"/>
      <c r="BJ44" s="410"/>
      <c r="BK44" s="17"/>
      <c r="BL44" s="17"/>
      <c r="BM44" s="17"/>
      <c r="BN44" s="17"/>
    </row>
    <row r="45" spans="1:71" ht="42.75" customHeight="1" x14ac:dyDescent="0.2">
      <c r="B45" s="17"/>
      <c r="C45" s="17"/>
      <c r="D45" s="17"/>
      <c r="E45" s="50"/>
      <c r="F45" s="340" t="s">
        <v>30</v>
      </c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2"/>
      <c r="AT45" s="280" t="s">
        <v>21</v>
      </c>
      <c r="AU45" s="280" t="s">
        <v>22</v>
      </c>
      <c r="AV45" s="287" t="s">
        <v>16</v>
      </c>
      <c r="AW45" s="286" t="s">
        <v>14</v>
      </c>
      <c r="AX45" s="86"/>
      <c r="AY45" s="147"/>
      <c r="AZ45" s="86"/>
      <c r="BA45" s="292" t="str">
        <f>BA34</f>
        <v>1) Números y operaciones</v>
      </c>
      <c r="BB45" s="293"/>
      <c r="BC45" s="290" t="str">
        <f>BC34</f>
        <v>2) Patrones y álgebra</v>
      </c>
      <c r="BD45" s="290"/>
      <c r="BE45" s="411" t="str">
        <f>BE34</f>
        <v>3) Geometría</v>
      </c>
      <c r="BF45" s="411"/>
      <c r="BG45" s="413" t="str">
        <f>BG34</f>
        <v>4) Medición</v>
      </c>
      <c r="BH45" s="413"/>
      <c r="BI45" s="415" t="str">
        <f>BI34</f>
        <v>5) Datos y probabilidades</v>
      </c>
      <c r="BJ45" s="416"/>
      <c r="BK45" s="86"/>
      <c r="BN45" s="66"/>
      <c r="BO45" s="17"/>
      <c r="BP45" s="42"/>
    </row>
    <row r="46" spans="1:71" ht="12.75" hidden="1" customHeight="1" x14ac:dyDescent="0.2">
      <c r="B46" s="17"/>
      <c r="C46" s="17"/>
      <c r="D46" s="17"/>
      <c r="E46" s="51" t="s">
        <v>23</v>
      </c>
      <c r="F46" s="7" t="s">
        <v>24</v>
      </c>
      <c r="G46" s="7"/>
      <c r="H46" s="7" t="s">
        <v>24</v>
      </c>
      <c r="I46" s="7"/>
      <c r="J46" s="7" t="s">
        <v>25</v>
      </c>
      <c r="K46" s="7"/>
      <c r="L46" s="7" t="s">
        <v>24</v>
      </c>
      <c r="M46" s="7"/>
      <c r="N46" s="7" t="s">
        <v>0</v>
      </c>
      <c r="O46" s="7"/>
      <c r="P46" s="7" t="s">
        <v>0</v>
      </c>
      <c r="Q46" s="7"/>
      <c r="R46" s="7" t="s">
        <v>25</v>
      </c>
      <c r="S46" s="7"/>
      <c r="T46" s="7" t="s">
        <v>24</v>
      </c>
      <c r="U46" s="7"/>
      <c r="V46" s="7" t="s">
        <v>25</v>
      </c>
      <c r="W46" s="7"/>
      <c r="X46" s="7" t="s">
        <v>24</v>
      </c>
      <c r="Y46" s="7"/>
      <c r="Z46" s="7" t="s">
        <v>24</v>
      </c>
      <c r="AA46" s="7"/>
      <c r="AB46" s="7" t="s">
        <v>24</v>
      </c>
      <c r="AC46" s="7"/>
      <c r="AD46" s="7" t="s">
        <v>25</v>
      </c>
      <c r="AE46" s="7"/>
      <c r="AF46" s="7" t="s">
        <v>25</v>
      </c>
      <c r="AG46" s="7"/>
      <c r="AH46" s="7" t="s">
        <v>24</v>
      </c>
      <c r="AI46" s="7"/>
      <c r="AJ46" s="7" t="s">
        <v>0</v>
      </c>
      <c r="AK46" s="7"/>
      <c r="AL46" s="7" t="s">
        <v>0</v>
      </c>
      <c r="AM46" s="7"/>
      <c r="AN46" s="7" t="s">
        <v>25</v>
      </c>
      <c r="AO46" s="7"/>
      <c r="AP46" s="7" t="s">
        <v>0</v>
      </c>
      <c r="AQ46" s="7"/>
      <c r="AR46" s="7" t="s">
        <v>0</v>
      </c>
      <c r="AS46" s="7"/>
      <c r="AT46" s="281"/>
      <c r="AU46" s="281"/>
      <c r="AV46" s="288"/>
      <c r="AW46" s="286"/>
      <c r="AX46" s="86"/>
      <c r="AY46" s="147"/>
      <c r="AZ46" s="86"/>
      <c r="BA46" s="294"/>
      <c r="BB46" s="295"/>
      <c r="BC46" s="291"/>
      <c r="BD46" s="291"/>
      <c r="BE46" s="412"/>
      <c r="BF46" s="412"/>
      <c r="BG46" s="414"/>
      <c r="BH46" s="414"/>
      <c r="BI46" s="417"/>
      <c r="BJ46" s="418"/>
      <c r="BK46" s="86"/>
      <c r="BN46" s="66"/>
      <c r="BO46" s="17"/>
      <c r="BP46" s="42"/>
    </row>
    <row r="47" spans="1:71" ht="12.75" hidden="1" customHeight="1" x14ac:dyDescent="0.2">
      <c r="B47" s="2"/>
      <c r="C47" s="2"/>
      <c r="D47" s="2"/>
      <c r="E47" s="51"/>
      <c r="F47" s="112">
        <v>1</v>
      </c>
      <c r="G47" s="112"/>
      <c r="H47" s="112">
        <v>1</v>
      </c>
      <c r="I47" s="112"/>
      <c r="J47" s="112">
        <v>1</v>
      </c>
      <c r="K47" s="112"/>
      <c r="L47" s="112">
        <v>1</v>
      </c>
      <c r="M47" s="112"/>
      <c r="N47" s="112">
        <v>1</v>
      </c>
      <c r="O47" s="112"/>
      <c r="P47" s="112">
        <v>1</v>
      </c>
      <c r="Q47" s="112"/>
      <c r="R47" s="112">
        <v>1</v>
      </c>
      <c r="S47" s="112"/>
      <c r="T47" s="112">
        <v>1</v>
      </c>
      <c r="U47" s="112"/>
      <c r="V47" s="112">
        <v>1</v>
      </c>
      <c r="W47" s="112"/>
      <c r="X47" s="112">
        <v>1</v>
      </c>
      <c r="Y47" s="7"/>
      <c r="Z47" s="7">
        <v>1</v>
      </c>
      <c r="AA47" s="7"/>
      <c r="AB47" s="7">
        <v>1</v>
      </c>
      <c r="AC47" s="7"/>
      <c r="AD47" s="112">
        <v>1</v>
      </c>
      <c r="AE47" s="7"/>
      <c r="AF47" s="112">
        <v>1</v>
      </c>
      <c r="AG47" s="112"/>
      <c r="AH47" s="112">
        <v>1</v>
      </c>
      <c r="AI47" s="112"/>
      <c r="AJ47" s="112">
        <v>1</v>
      </c>
      <c r="AK47" s="7"/>
      <c r="AL47" s="112">
        <v>1</v>
      </c>
      <c r="AM47" s="7"/>
      <c r="AN47" s="7">
        <v>1</v>
      </c>
      <c r="AO47" s="7"/>
      <c r="AP47" s="7">
        <v>1</v>
      </c>
      <c r="AQ47" s="7"/>
      <c r="AR47" s="7">
        <v>1</v>
      </c>
      <c r="AS47" s="7"/>
      <c r="AT47" s="281"/>
      <c r="AU47" s="281"/>
      <c r="AV47" s="288"/>
      <c r="AW47" s="286"/>
      <c r="AX47" s="86"/>
      <c r="AY47" s="147"/>
      <c r="AZ47" s="86"/>
      <c r="BA47" s="294"/>
      <c r="BB47" s="295"/>
      <c r="BC47" s="291"/>
      <c r="BD47" s="291"/>
      <c r="BE47" s="412"/>
      <c r="BF47" s="412"/>
      <c r="BG47" s="414"/>
      <c r="BH47" s="414"/>
      <c r="BI47" s="419"/>
      <c r="BJ47" s="420"/>
      <c r="BK47" s="86"/>
      <c r="BN47" s="66"/>
      <c r="BO47" s="17"/>
      <c r="BP47" s="42"/>
    </row>
    <row r="48" spans="1:71" ht="50.25" customHeight="1" x14ac:dyDescent="0.2">
      <c r="A48" s="3"/>
      <c r="B48" s="16" t="s">
        <v>7</v>
      </c>
      <c r="C48" s="311" t="s">
        <v>11</v>
      </c>
      <c r="D48" s="311"/>
      <c r="E48" s="111" t="s">
        <v>37</v>
      </c>
      <c r="F48" s="113">
        <v>1</v>
      </c>
      <c r="G48" s="113"/>
      <c r="H48" s="113">
        <v>2</v>
      </c>
      <c r="I48" s="113"/>
      <c r="J48" s="113">
        <v>3</v>
      </c>
      <c r="K48" s="113"/>
      <c r="L48" s="113">
        <v>4</v>
      </c>
      <c r="M48" s="113"/>
      <c r="N48" s="113">
        <v>5</v>
      </c>
      <c r="O48" s="113"/>
      <c r="P48" s="113">
        <v>6</v>
      </c>
      <c r="Q48" s="113"/>
      <c r="R48" s="113">
        <v>7</v>
      </c>
      <c r="S48" s="113"/>
      <c r="T48" s="113">
        <v>8</v>
      </c>
      <c r="U48" s="113"/>
      <c r="V48" s="113">
        <v>9</v>
      </c>
      <c r="W48" s="113"/>
      <c r="X48" s="113">
        <v>10</v>
      </c>
      <c r="Y48" s="113"/>
      <c r="Z48" s="122">
        <v>11</v>
      </c>
      <c r="AA48" s="122"/>
      <c r="AB48" s="122">
        <v>12</v>
      </c>
      <c r="AC48" s="122"/>
      <c r="AD48" s="122">
        <v>13</v>
      </c>
      <c r="AE48" s="122"/>
      <c r="AF48" s="115">
        <v>14</v>
      </c>
      <c r="AG48" s="115"/>
      <c r="AH48" s="115">
        <v>15</v>
      </c>
      <c r="AI48" s="115"/>
      <c r="AJ48" s="115">
        <v>16</v>
      </c>
      <c r="AK48" s="115"/>
      <c r="AL48" s="88">
        <v>17</v>
      </c>
      <c r="AM48" s="88"/>
      <c r="AN48" s="88">
        <v>18</v>
      </c>
      <c r="AO48" s="88"/>
      <c r="AP48" s="123">
        <v>19</v>
      </c>
      <c r="AQ48" s="123"/>
      <c r="AR48" s="123">
        <v>20</v>
      </c>
      <c r="AS48" s="110"/>
      <c r="AT48" s="282"/>
      <c r="AU48" s="282"/>
      <c r="AV48" s="289"/>
      <c r="AW48" s="286"/>
      <c r="AX48" s="272" t="s">
        <v>56</v>
      </c>
      <c r="AY48" s="273" t="s">
        <v>57</v>
      </c>
      <c r="AZ48" s="272" t="s">
        <v>58</v>
      </c>
      <c r="BA48" s="135" t="s">
        <v>49</v>
      </c>
      <c r="BB48" s="136" t="s">
        <v>14</v>
      </c>
      <c r="BC48" s="107" t="s">
        <v>49</v>
      </c>
      <c r="BD48" s="107" t="s">
        <v>14</v>
      </c>
      <c r="BE48" s="108" t="s">
        <v>49</v>
      </c>
      <c r="BF48" s="108" t="s">
        <v>14</v>
      </c>
      <c r="BG48" s="109" t="s">
        <v>49</v>
      </c>
      <c r="BH48" s="109" t="s">
        <v>14</v>
      </c>
      <c r="BI48" s="87" t="s">
        <v>49</v>
      </c>
      <c r="BJ48" s="94" t="s">
        <v>14</v>
      </c>
      <c r="BK48" s="86"/>
      <c r="BN48" s="66"/>
      <c r="BO48" s="17"/>
      <c r="BP48" s="42"/>
    </row>
    <row r="49" spans="1:86" ht="12.75" customHeight="1" x14ac:dyDescent="0.2">
      <c r="A49" s="3"/>
      <c r="B49" s="5">
        <v>1</v>
      </c>
      <c r="C49" s="277"/>
      <c r="D49" s="278"/>
      <c r="E49" s="18"/>
      <c r="F49" s="89"/>
      <c r="G49" s="90">
        <f>IF(F49=$F$46,$F$47,0)</f>
        <v>0</v>
      </c>
      <c r="H49" s="89"/>
      <c r="I49" s="90">
        <f>IF(H49=$H$46,$H$47,0)</f>
        <v>0</v>
      </c>
      <c r="J49" s="161"/>
      <c r="K49" s="90">
        <f>IF(J49=$J$46,$J$47,0)</f>
        <v>0</v>
      </c>
      <c r="L49" s="89"/>
      <c r="M49" s="90">
        <f>IF(L49=$L$46,$L$47,0)</f>
        <v>0</v>
      </c>
      <c r="N49" s="89"/>
      <c r="O49" s="90">
        <f>IF(N49=$N$46,$N$47,0)</f>
        <v>0</v>
      </c>
      <c r="P49" s="89"/>
      <c r="Q49" s="90">
        <f>IF(P49=$P$46,$P$47,0)</f>
        <v>0</v>
      </c>
      <c r="R49" s="89"/>
      <c r="S49" s="90">
        <f>IF(R49=$R$46,$R$47,0)</f>
        <v>0</v>
      </c>
      <c r="T49" s="89"/>
      <c r="U49" s="90">
        <f>IF(T49=$T$46,$T$47,0)</f>
        <v>0</v>
      </c>
      <c r="V49" s="89"/>
      <c r="W49" s="90">
        <f>IF(V49=$V$46,$V$47,0)</f>
        <v>0</v>
      </c>
      <c r="X49" s="89"/>
      <c r="Y49" s="90">
        <f>IF(X49=$X$46,$X$47,0)</f>
        <v>0</v>
      </c>
      <c r="Z49" s="89"/>
      <c r="AA49" s="90">
        <f>IF(Z49=$Z$46,$Z$47,0)</f>
        <v>0</v>
      </c>
      <c r="AB49" s="89"/>
      <c r="AC49" s="90">
        <f>IF(AB49=$AB$46,$AB$47,0)</f>
        <v>0</v>
      </c>
      <c r="AD49" s="114"/>
      <c r="AE49" s="90">
        <f>IF(AD49=$AD$46,$AD$47,0)</f>
        <v>0</v>
      </c>
      <c r="AF49" s="89"/>
      <c r="AG49" s="90">
        <f>IF(AF49=$AF$46,$AF$47,0)</f>
        <v>0</v>
      </c>
      <c r="AH49" s="89"/>
      <c r="AI49" s="90">
        <f>IF(AH49=$AH$46,$AH$47,0)</f>
        <v>0</v>
      </c>
      <c r="AJ49" s="89"/>
      <c r="AK49" s="90">
        <f>IF(AJ49=$AJ$46,$AJ$47,0)</f>
        <v>0</v>
      </c>
      <c r="AL49" s="89"/>
      <c r="AM49" s="90">
        <f>IF(AL49=$AL$46,$AL$47,0)</f>
        <v>0</v>
      </c>
      <c r="AN49" s="89"/>
      <c r="AO49" s="90">
        <f>IF(AN49=$AN$46,$AN$47,0)</f>
        <v>0</v>
      </c>
      <c r="AP49" s="89"/>
      <c r="AQ49" s="90">
        <f>IF(AP49=$AP$46,$AP$47,0)</f>
        <v>0</v>
      </c>
      <c r="AR49" s="89"/>
      <c r="AS49" s="90">
        <f>IF(AR49=$AR$46,$AR$47,0)</f>
        <v>0</v>
      </c>
      <c r="AT49" s="5">
        <f>IF((E49="P"),SUM(F49:AS49),0)</f>
        <v>0</v>
      </c>
      <c r="AU49" s="11">
        <f t="shared" ref="AU49:AU95" si="1">(AT49*100)/F$41</f>
        <v>0</v>
      </c>
      <c r="AV49" s="12">
        <f>IF(AT49&gt;=F$42,0.375*AT49-0.5,0.16666667*AT49+2)</f>
        <v>2</v>
      </c>
      <c r="AW49" s="5">
        <f>IF($E$49:$E$95="P",IF(AND((AU49&lt;50),(AU49&gt;=0)),"INICIAL",IF(AND((AU49&lt;80),(AU49&gt;49)),"INTERMEDIO",IF(AND((AU49&lt;=100),(AU49&gt;79)),"AVANZADO"))),0)</f>
        <v>0</v>
      </c>
      <c r="AX49" s="274" t="str">
        <f>IF((E49="P"),IFERROR(ROUND(AV49-$AV$98,1),""),"")</f>
        <v/>
      </c>
      <c r="AY49" s="275" t="str">
        <f>IF((E49="P"),IFERROR(ROUND(POWER(AX49,2),3),""),"")</f>
        <v/>
      </c>
      <c r="AZ49" s="274">
        <f>SUM(AY49:AY95)</f>
        <v>0</v>
      </c>
      <c r="BA49" s="125">
        <f>(SUM(F49:Y49))/10</f>
        <v>0</v>
      </c>
      <c r="BB49" s="73">
        <f>IF($E$49:$E$95="P",IF(BA49&lt;=0.25,"B",IF(BA49&lt;=0.5,"MB",IF(BA49&lt;=0.75,"MA",IF(BA49&lt;=1,"A")))),0)</f>
        <v>0</v>
      </c>
      <c r="BC49" s="116">
        <f t="shared" ref="BC49:BC95" si="2">SUM(Z49:AE49)/3</f>
        <v>0</v>
      </c>
      <c r="BD49" s="73">
        <f>IF($E$49:$E$95="P",IF(BC49&lt;=0.25,"B",IF(BC49&lt;=0.5,"MB",IF(BC49=0.75,"MA",IF(BC49&lt;=1,"A")))),0)</f>
        <v>0</v>
      </c>
      <c r="BE49" s="116">
        <f t="shared" ref="BE49:BE95" si="3">SUM(AF49:AK49)/3</f>
        <v>0</v>
      </c>
      <c r="BF49" s="73">
        <f>IF($E$49:$E$95="P",IF(BE49&lt;=0.25,"B",IF(BE49&lt;=0.5,"MB",IF(BE49&lt;=0.75,"MA",IF(BE49&lt;=1,"A")))),0)</f>
        <v>0</v>
      </c>
      <c r="BG49" s="116">
        <f>SUM(AL49:AO49)/2</f>
        <v>0</v>
      </c>
      <c r="BH49" s="73">
        <f>IF($E$49:$E$95="P",IF(BG49&lt;=0.25,"B",IF(BG49&lt;=0.5,"MB",IF(BG49&lt;=0.75,"MA",IF(BG49&lt;=1,"A")))),0)</f>
        <v>0</v>
      </c>
      <c r="BI49" s="116">
        <f>SUM(AP49:AS49)/2</f>
        <v>0</v>
      </c>
      <c r="BJ49" s="126">
        <f>IF($E$49:$E$95="P",IF(BI49&lt;=0.25,"B",IF(BI49&lt;=0.5,"MB",IF(BI49&lt;=0.75,"MA",IF(BI49&lt;=1,"A")))),0)</f>
        <v>0</v>
      </c>
      <c r="BK49" s="67"/>
      <c r="BN49" s="66"/>
      <c r="BO49" s="17"/>
      <c r="BP49" s="42"/>
    </row>
    <row r="50" spans="1:86" ht="12.75" customHeight="1" x14ac:dyDescent="0.2">
      <c r="A50" s="3"/>
      <c r="B50" s="5">
        <v>2</v>
      </c>
      <c r="C50" s="277"/>
      <c r="D50" s="278"/>
      <c r="E50" s="18"/>
      <c r="F50" s="89"/>
      <c r="G50" s="90">
        <f t="shared" ref="G50:G95" si="4">IF(F50=$F$46,$F$47,0)</f>
        <v>0</v>
      </c>
      <c r="H50" s="89"/>
      <c r="I50" s="90">
        <f t="shared" ref="I50:I95" si="5">IF(H50=$H$46,$H$47,0)</f>
        <v>0</v>
      </c>
      <c r="J50" s="161"/>
      <c r="K50" s="90">
        <f t="shared" ref="K50:K95" si="6">IF(J50=$J$46,$J$47,0)</f>
        <v>0</v>
      </c>
      <c r="L50" s="89"/>
      <c r="M50" s="90">
        <f t="shared" ref="M50:M95" si="7">IF(L50=$L$46,$L$47,0)</f>
        <v>0</v>
      </c>
      <c r="N50" s="89"/>
      <c r="O50" s="90">
        <f t="shared" ref="O50:O95" si="8">IF(N50=$N$46,$N$47,0)</f>
        <v>0</v>
      </c>
      <c r="P50" s="89"/>
      <c r="Q50" s="90">
        <f t="shared" ref="Q50:Q95" si="9">IF(P50=$P$46,$P$47,0)</f>
        <v>0</v>
      </c>
      <c r="R50" s="89"/>
      <c r="S50" s="90">
        <f t="shared" ref="S50:S95" si="10">IF(R50=$R$46,$R$47,0)</f>
        <v>0</v>
      </c>
      <c r="T50" s="89"/>
      <c r="U50" s="90">
        <f t="shared" ref="U50:U95" si="11">IF(T50=$T$46,$T$47,0)</f>
        <v>0</v>
      </c>
      <c r="V50" s="89"/>
      <c r="W50" s="90">
        <f t="shared" ref="W50:W95" si="12">IF(V50=$V$46,$V$47,0)</f>
        <v>0</v>
      </c>
      <c r="X50" s="89"/>
      <c r="Y50" s="90">
        <f t="shared" ref="Y50:Y95" si="13">IF(X50=$X$46,$X$47,0)</f>
        <v>0</v>
      </c>
      <c r="Z50" s="89"/>
      <c r="AA50" s="90">
        <f>IF(Z50=$Z$46,$Z$47,0)</f>
        <v>0</v>
      </c>
      <c r="AB50" s="89"/>
      <c r="AC50" s="90">
        <f>IF(AB50=$AB$46,$AB$47,0)</f>
        <v>0</v>
      </c>
      <c r="AD50" s="114"/>
      <c r="AE50" s="90">
        <f t="shared" ref="AE50:AE95" si="14">IF(AD50=$AD$46,$AD$47,0)</f>
        <v>0</v>
      </c>
      <c r="AF50" s="89"/>
      <c r="AG50" s="90">
        <f t="shared" ref="AG50:AG95" si="15">IF(AF50=$AF$46,$AF$47,0)</f>
        <v>0</v>
      </c>
      <c r="AH50" s="89"/>
      <c r="AI50" s="90">
        <f t="shared" ref="AI50:AI95" si="16">IF(AH50=$AH$46,$AH$47,0)</f>
        <v>0</v>
      </c>
      <c r="AJ50" s="89"/>
      <c r="AK50" s="90">
        <f t="shared" ref="AK50:AK95" si="17">IF(AJ50=$AJ$46,$AJ$47,0)</f>
        <v>0</v>
      </c>
      <c r="AL50" s="89"/>
      <c r="AM50" s="90">
        <f t="shared" ref="AM50:AM95" si="18">IF(AL50=$AL$46,$AL$47,0)</f>
        <v>0</v>
      </c>
      <c r="AN50" s="89"/>
      <c r="AO50" s="90">
        <f t="shared" ref="AO50:AO95" si="19">IF(AN50=$AN$46,$AN$47,0)</f>
        <v>0</v>
      </c>
      <c r="AP50" s="89"/>
      <c r="AQ50" s="90">
        <f t="shared" ref="AQ50:AQ95" si="20">IF(AP50=$AP$46,$AP$47,0)</f>
        <v>0</v>
      </c>
      <c r="AR50" s="89"/>
      <c r="AS50" s="90">
        <f t="shared" ref="AS50:AS95" si="21">IF(AR50=$AR$46,$AR$47,0)</f>
        <v>0</v>
      </c>
      <c r="AT50" s="5">
        <f t="shared" ref="AT50:AT95" si="22">IF((E50="P"),SUM(F50:AS50),0)</f>
        <v>0</v>
      </c>
      <c r="AU50" s="11">
        <f t="shared" si="1"/>
        <v>0</v>
      </c>
      <c r="AV50" s="12">
        <f t="shared" ref="AV50:AV95" si="23">IF(AT50&gt;=F$42,0.375*AT50-0.5,0.16666667*AT50+2)</f>
        <v>2</v>
      </c>
      <c r="AW50" s="5">
        <f t="shared" ref="AW50:AW95" si="24">IF($E$49:$E$95="P",IF(AND((AU50&lt;50),(AU50&gt;=0)),"INICIAL",IF(AND((AU50&lt;80),(AU50&gt;49)),"INTERMEDIO",IF(AND((AU50&lt;=100),(AU50&gt;79)),"AVANZADO"))),0)</f>
        <v>0</v>
      </c>
      <c r="AX50" s="274" t="str">
        <f t="shared" ref="AX50:AX95" si="25">IF((E50="P"),IFERROR(ROUND(AV50-$AV$98,1),""),"")</f>
        <v/>
      </c>
      <c r="AY50" s="275" t="str">
        <f t="shared" ref="AY50:AY95" si="26">IF((E50="P"),IFERROR(ROUND(POWER(AX50,2),3),""),"")</f>
        <v/>
      </c>
      <c r="AZ50" s="274">
        <f>COUNTIF(E49:E95,"=P")</f>
        <v>0</v>
      </c>
      <c r="BA50" s="125">
        <f t="shared" ref="BA50:BA95" si="27">(SUM(F50:Y50))/10</f>
        <v>0</v>
      </c>
      <c r="BB50" s="73">
        <f t="shared" ref="BB50:BB95" si="28">IF($E$49:$E$95="P",IF(BA50&lt;=0.25,"B",IF(BA50&lt;=0.5,"MB",IF(BA50&lt;=0.75,"MA",IF(BA50&lt;=1,"A")))),0)</f>
        <v>0</v>
      </c>
      <c r="BC50" s="116">
        <f t="shared" si="2"/>
        <v>0</v>
      </c>
      <c r="BD50" s="73">
        <f t="shared" ref="BD50:BD95" si="29">IF($E$49:$E$95="P",IF(BC50&lt;=0.25,"B",IF(BC50&lt;=0.5,"MB",IF(BC50=0.75,"MA",IF(BC50&lt;=1,"A")))),0)</f>
        <v>0</v>
      </c>
      <c r="BE50" s="116">
        <f t="shared" si="3"/>
        <v>0</v>
      </c>
      <c r="BF50" s="73">
        <f t="shared" ref="BF50:BF95" si="30">IF($E$49:$E$95="P",IF(BE50&lt;=0.25,"B",IF(BE50&lt;=0.5,"MB",IF(BE50&lt;=0.75,"MA",IF(BE50&lt;=1,"A")))),0)</f>
        <v>0</v>
      </c>
      <c r="BG50" s="116">
        <f t="shared" ref="BG50:BG95" si="31">SUM(AL50:AO50)/2</f>
        <v>0</v>
      </c>
      <c r="BH50" s="73">
        <f t="shared" ref="BH50:BH95" si="32">IF($E$49:$E$95="P",IF(BG50&lt;=0.25,"B",IF(BG50&lt;=0.5,"MB",IF(BG50&lt;=0.75,"MA",IF(BG50&lt;=1,"A")))),0)</f>
        <v>0</v>
      </c>
      <c r="BI50" s="116">
        <f t="shared" ref="BI50:BI95" si="33">SUM(AP50:AS50)/2</f>
        <v>0</v>
      </c>
      <c r="BJ50" s="126">
        <f t="shared" ref="BJ50:BJ95" si="34">IF($E$49:$E$95="P",IF(BI50&lt;=0.25,"B",IF(BI50&lt;=0.5,"MB",IF(BI50&lt;=0.75,"MA",IF(BI50&lt;=1,"A")))),0)</f>
        <v>0</v>
      </c>
      <c r="BK50" s="67"/>
      <c r="BN50" s="66"/>
      <c r="BO50" s="17"/>
      <c r="BP50" s="42"/>
    </row>
    <row r="51" spans="1:86" ht="12.75" customHeight="1" x14ac:dyDescent="0.2">
      <c r="A51" s="3"/>
      <c r="B51" s="5">
        <v>3</v>
      </c>
      <c r="C51" s="277"/>
      <c r="D51" s="278"/>
      <c r="E51" s="18"/>
      <c r="F51" s="89"/>
      <c r="G51" s="90">
        <f t="shared" si="4"/>
        <v>0</v>
      </c>
      <c r="H51" s="89"/>
      <c r="I51" s="90">
        <f t="shared" si="5"/>
        <v>0</v>
      </c>
      <c r="J51" s="161"/>
      <c r="K51" s="90">
        <f t="shared" si="6"/>
        <v>0</v>
      </c>
      <c r="L51" s="89"/>
      <c r="M51" s="90">
        <f t="shared" si="7"/>
        <v>0</v>
      </c>
      <c r="N51" s="89"/>
      <c r="O51" s="90">
        <f t="shared" si="8"/>
        <v>0</v>
      </c>
      <c r="P51" s="89"/>
      <c r="Q51" s="90">
        <f t="shared" si="9"/>
        <v>0</v>
      </c>
      <c r="R51" s="89"/>
      <c r="S51" s="90">
        <f t="shared" si="10"/>
        <v>0</v>
      </c>
      <c r="T51" s="89"/>
      <c r="U51" s="90">
        <f t="shared" si="11"/>
        <v>0</v>
      </c>
      <c r="V51" s="89"/>
      <c r="W51" s="90">
        <f t="shared" si="12"/>
        <v>0</v>
      </c>
      <c r="X51" s="89"/>
      <c r="Y51" s="90">
        <f t="shared" si="13"/>
        <v>0</v>
      </c>
      <c r="Z51" s="89"/>
      <c r="AA51" s="90">
        <f t="shared" ref="AA51:AA95" si="35">IF(Z51=$Z$46,$Z$47,0)</f>
        <v>0</v>
      </c>
      <c r="AB51" s="89"/>
      <c r="AC51" s="90">
        <f>IF(AB51=$AB$46,$AB$47,0)</f>
        <v>0</v>
      </c>
      <c r="AD51" s="114"/>
      <c r="AE51" s="90">
        <f t="shared" si="14"/>
        <v>0</v>
      </c>
      <c r="AF51" s="89"/>
      <c r="AG51" s="90">
        <f t="shared" si="15"/>
        <v>0</v>
      </c>
      <c r="AH51" s="89"/>
      <c r="AI51" s="90">
        <f t="shared" si="16"/>
        <v>0</v>
      </c>
      <c r="AJ51" s="89"/>
      <c r="AK51" s="90">
        <f t="shared" si="17"/>
        <v>0</v>
      </c>
      <c r="AL51" s="89"/>
      <c r="AM51" s="90">
        <f t="shared" si="18"/>
        <v>0</v>
      </c>
      <c r="AN51" s="89"/>
      <c r="AO51" s="90">
        <f t="shared" si="19"/>
        <v>0</v>
      </c>
      <c r="AP51" s="89"/>
      <c r="AQ51" s="90">
        <f t="shared" si="20"/>
        <v>0</v>
      </c>
      <c r="AR51" s="89"/>
      <c r="AS51" s="90">
        <f t="shared" si="21"/>
        <v>0</v>
      </c>
      <c r="AT51" s="5">
        <f t="shared" si="22"/>
        <v>0</v>
      </c>
      <c r="AU51" s="11">
        <f t="shared" si="1"/>
        <v>0</v>
      </c>
      <c r="AV51" s="12">
        <f t="shared" si="23"/>
        <v>2</v>
      </c>
      <c r="AW51" s="5">
        <f t="shared" si="24"/>
        <v>0</v>
      </c>
      <c r="AX51" s="274" t="str">
        <f t="shared" si="25"/>
        <v/>
      </c>
      <c r="AY51" s="275" t="str">
        <f t="shared" si="26"/>
        <v/>
      </c>
      <c r="AZ51" s="274"/>
      <c r="BA51" s="125">
        <f t="shared" si="27"/>
        <v>0</v>
      </c>
      <c r="BB51" s="73">
        <f t="shared" si="28"/>
        <v>0</v>
      </c>
      <c r="BC51" s="116">
        <f t="shared" si="2"/>
        <v>0</v>
      </c>
      <c r="BD51" s="73">
        <f t="shared" si="29"/>
        <v>0</v>
      </c>
      <c r="BE51" s="116">
        <f t="shared" si="3"/>
        <v>0</v>
      </c>
      <c r="BF51" s="73">
        <f t="shared" si="30"/>
        <v>0</v>
      </c>
      <c r="BG51" s="116">
        <f t="shared" si="31"/>
        <v>0</v>
      </c>
      <c r="BH51" s="73">
        <f t="shared" si="32"/>
        <v>0</v>
      </c>
      <c r="BI51" s="116">
        <f t="shared" si="33"/>
        <v>0</v>
      </c>
      <c r="BJ51" s="126">
        <f t="shared" si="34"/>
        <v>0</v>
      </c>
      <c r="BK51" s="67"/>
      <c r="BL51" s="67"/>
      <c r="BM51" s="67"/>
      <c r="BN51" s="67"/>
      <c r="BO51" s="17"/>
    </row>
    <row r="52" spans="1:86" ht="12.75" customHeight="1" x14ac:dyDescent="0.2">
      <c r="A52" s="3"/>
      <c r="B52" s="5">
        <f t="shared" ref="B52:B94" si="36">B51+1</f>
        <v>4</v>
      </c>
      <c r="C52" s="277"/>
      <c r="D52" s="278"/>
      <c r="E52" s="18"/>
      <c r="F52" s="89"/>
      <c r="G52" s="90">
        <f t="shared" si="4"/>
        <v>0</v>
      </c>
      <c r="H52" s="89"/>
      <c r="I52" s="90">
        <f t="shared" si="5"/>
        <v>0</v>
      </c>
      <c r="J52" s="161"/>
      <c r="K52" s="90">
        <f t="shared" si="6"/>
        <v>0</v>
      </c>
      <c r="L52" s="89"/>
      <c r="M52" s="90">
        <f t="shared" si="7"/>
        <v>0</v>
      </c>
      <c r="N52" s="89"/>
      <c r="O52" s="90">
        <f t="shared" si="8"/>
        <v>0</v>
      </c>
      <c r="P52" s="89"/>
      <c r="Q52" s="90">
        <f t="shared" si="9"/>
        <v>0</v>
      </c>
      <c r="R52" s="89"/>
      <c r="S52" s="90">
        <f t="shared" si="10"/>
        <v>0</v>
      </c>
      <c r="T52" s="89"/>
      <c r="U52" s="90">
        <f t="shared" si="11"/>
        <v>0</v>
      </c>
      <c r="V52" s="89"/>
      <c r="W52" s="90">
        <f t="shared" si="12"/>
        <v>0</v>
      </c>
      <c r="X52" s="89"/>
      <c r="Y52" s="90">
        <f t="shared" si="13"/>
        <v>0</v>
      </c>
      <c r="Z52" s="89"/>
      <c r="AA52" s="90">
        <f t="shared" si="35"/>
        <v>0</v>
      </c>
      <c r="AB52" s="89"/>
      <c r="AC52" s="90">
        <f>IF(AB52=$AB$46,$AB$47,0)</f>
        <v>0</v>
      </c>
      <c r="AD52" s="114"/>
      <c r="AE52" s="90">
        <f>IF(AD52=$AD$46,$AD$47,0)</f>
        <v>0</v>
      </c>
      <c r="AF52" s="89"/>
      <c r="AG52" s="90">
        <f t="shared" si="15"/>
        <v>0</v>
      </c>
      <c r="AH52" s="89"/>
      <c r="AI52" s="90">
        <f t="shared" si="16"/>
        <v>0</v>
      </c>
      <c r="AJ52" s="89"/>
      <c r="AK52" s="90">
        <f t="shared" si="17"/>
        <v>0</v>
      </c>
      <c r="AL52" s="89"/>
      <c r="AM52" s="90">
        <f t="shared" si="18"/>
        <v>0</v>
      </c>
      <c r="AN52" s="89"/>
      <c r="AO52" s="90">
        <f t="shared" si="19"/>
        <v>0</v>
      </c>
      <c r="AP52" s="89"/>
      <c r="AQ52" s="90">
        <f t="shared" si="20"/>
        <v>0</v>
      </c>
      <c r="AR52" s="89"/>
      <c r="AS52" s="90">
        <f t="shared" si="21"/>
        <v>0</v>
      </c>
      <c r="AT52" s="5">
        <f t="shared" si="22"/>
        <v>0</v>
      </c>
      <c r="AU52" s="11">
        <f t="shared" si="1"/>
        <v>0</v>
      </c>
      <c r="AV52" s="12">
        <f t="shared" si="23"/>
        <v>2</v>
      </c>
      <c r="AW52" s="5">
        <f t="shared" si="24"/>
        <v>0</v>
      </c>
      <c r="AX52" s="274" t="str">
        <f t="shared" si="25"/>
        <v/>
      </c>
      <c r="AY52" s="275" t="str">
        <f t="shared" si="26"/>
        <v/>
      </c>
      <c r="AZ52" s="274"/>
      <c r="BA52" s="125">
        <f t="shared" si="27"/>
        <v>0</v>
      </c>
      <c r="BB52" s="73">
        <f t="shared" si="28"/>
        <v>0</v>
      </c>
      <c r="BC52" s="116">
        <f t="shared" si="2"/>
        <v>0</v>
      </c>
      <c r="BD52" s="73">
        <f t="shared" si="29"/>
        <v>0</v>
      </c>
      <c r="BE52" s="116">
        <f t="shared" si="3"/>
        <v>0</v>
      </c>
      <c r="BF52" s="73">
        <f t="shared" si="30"/>
        <v>0</v>
      </c>
      <c r="BG52" s="116">
        <f t="shared" si="31"/>
        <v>0</v>
      </c>
      <c r="BH52" s="73">
        <f t="shared" si="32"/>
        <v>0</v>
      </c>
      <c r="BI52" s="116">
        <f t="shared" si="33"/>
        <v>0</v>
      </c>
      <c r="BJ52" s="126">
        <f t="shared" si="34"/>
        <v>0</v>
      </c>
      <c r="BK52" s="67"/>
      <c r="BL52" s="67"/>
      <c r="BM52" s="67"/>
      <c r="BN52" s="67"/>
      <c r="BO52" s="17"/>
    </row>
    <row r="53" spans="1:86" ht="12.75" customHeight="1" x14ac:dyDescent="0.2">
      <c r="A53" s="3"/>
      <c r="B53" s="5">
        <f t="shared" si="36"/>
        <v>5</v>
      </c>
      <c r="C53" s="277"/>
      <c r="D53" s="278"/>
      <c r="E53" s="18"/>
      <c r="F53" s="89"/>
      <c r="G53" s="90">
        <f t="shared" si="4"/>
        <v>0</v>
      </c>
      <c r="H53" s="89"/>
      <c r="I53" s="90">
        <f t="shared" si="5"/>
        <v>0</v>
      </c>
      <c r="J53" s="161"/>
      <c r="K53" s="90">
        <f t="shared" si="6"/>
        <v>0</v>
      </c>
      <c r="L53" s="89"/>
      <c r="M53" s="90">
        <f t="shared" si="7"/>
        <v>0</v>
      </c>
      <c r="N53" s="89"/>
      <c r="O53" s="90">
        <f t="shared" si="8"/>
        <v>0</v>
      </c>
      <c r="P53" s="89"/>
      <c r="Q53" s="90">
        <f t="shared" si="9"/>
        <v>0</v>
      </c>
      <c r="R53" s="89"/>
      <c r="S53" s="90">
        <f t="shared" si="10"/>
        <v>0</v>
      </c>
      <c r="T53" s="89"/>
      <c r="U53" s="90">
        <f t="shared" si="11"/>
        <v>0</v>
      </c>
      <c r="V53" s="89"/>
      <c r="W53" s="90">
        <f t="shared" si="12"/>
        <v>0</v>
      </c>
      <c r="X53" s="89"/>
      <c r="Y53" s="90">
        <f t="shared" si="13"/>
        <v>0</v>
      </c>
      <c r="Z53" s="89"/>
      <c r="AA53" s="90">
        <f>IF(Z53=$Z$46,$Z$47,0)</f>
        <v>0</v>
      </c>
      <c r="AB53" s="89"/>
      <c r="AC53" s="90">
        <f>IF(AB53=$AB$46,$AB$47,0)</f>
        <v>0</v>
      </c>
      <c r="AD53" s="114"/>
      <c r="AE53" s="90">
        <f t="shared" si="14"/>
        <v>0</v>
      </c>
      <c r="AF53" s="89"/>
      <c r="AG53" s="90">
        <f t="shared" si="15"/>
        <v>0</v>
      </c>
      <c r="AH53" s="89"/>
      <c r="AI53" s="90">
        <f t="shared" si="16"/>
        <v>0</v>
      </c>
      <c r="AJ53" s="89"/>
      <c r="AK53" s="90">
        <f t="shared" si="17"/>
        <v>0</v>
      </c>
      <c r="AL53" s="89"/>
      <c r="AM53" s="90">
        <f t="shared" si="18"/>
        <v>0</v>
      </c>
      <c r="AN53" s="89"/>
      <c r="AO53" s="90">
        <f t="shared" si="19"/>
        <v>0</v>
      </c>
      <c r="AP53" s="89"/>
      <c r="AQ53" s="90">
        <f t="shared" si="20"/>
        <v>0</v>
      </c>
      <c r="AR53" s="89"/>
      <c r="AS53" s="90">
        <f t="shared" si="21"/>
        <v>0</v>
      </c>
      <c r="AT53" s="5">
        <f t="shared" si="22"/>
        <v>0</v>
      </c>
      <c r="AU53" s="11">
        <f t="shared" si="1"/>
        <v>0</v>
      </c>
      <c r="AV53" s="12">
        <f t="shared" si="23"/>
        <v>2</v>
      </c>
      <c r="AW53" s="5">
        <f t="shared" si="24"/>
        <v>0</v>
      </c>
      <c r="AX53" s="274" t="str">
        <f t="shared" si="25"/>
        <v/>
      </c>
      <c r="AY53" s="275" t="str">
        <f t="shared" si="26"/>
        <v/>
      </c>
      <c r="AZ53" s="274"/>
      <c r="BA53" s="125">
        <f t="shared" si="27"/>
        <v>0</v>
      </c>
      <c r="BB53" s="73">
        <f t="shared" si="28"/>
        <v>0</v>
      </c>
      <c r="BC53" s="116">
        <f t="shared" si="2"/>
        <v>0</v>
      </c>
      <c r="BD53" s="73">
        <f t="shared" si="29"/>
        <v>0</v>
      </c>
      <c r="BE53" s="116">
        <f t="shared" si="3"/>
        <v>0</v>
      </c>
      <c r="BF53" s="73">
        <f t="shared" si="30"/>
        <v>0</v>
      </c>
      <c r="BG53" s="116">
        <f t="shared" si="31"/>
        <v>0</v>
      </c>
      <c r="BH53" s="73">
        <f t="shared" si="32"/>
        <v>0</v>
      </c>
      <c r="BI53" s="116">
        <f t="shared" si="33"/>
        <v>0</v>
      </c>
      <c r="BJ53" s="126">
        <f t="shared" si="34"/>
        <v>0</v>
      </c>
      <c r="BK53" s="67"/>
      <c r="BL53" s="67"/>
      <c r="BM53" s="67"/>
      <c r="BN53" s="67"/>
      <c r="BO53" s="17"/>
    </row>
    <row r="54" spans="1:86" ht="12.75" customHeight="1" x14ac:dyDescent="0.2">
      <c r="A54" s="3"/>
      <c r="B54" s="5">
        <f t="shared" si="36"/>
        <v>6</v>
      </c>
      <c r="C54" s="277"/>
      <c r="D54" s="278"/>
      <c r="E54" s="18"/>
      <c r="F54" s="89"/>
      <c r="G54" s="90">
        <f t="shared" si="4"/>
        <v>0</v>
      </c>
      <c r="H54" s="89"/>
      <c r="I54" s="90">
        <f t="shared" si="5"/>
        <v>0</v>
      </c>
      <c r="J54" s="161"/>
      <c r="K54" s="90">
        <f t="shared" si="6"/>
        <v>0</v>
      </c>
      <c r="L54" s="89"/>
      <c r="M54" s="90">
        <f t="shared" si="7"/>
        <v>0</v>
      </c>
      <c r="N54" s="89"/>
      <c r="O54" s="90">
        <f t="shared" si="8"/>
        <v>0</v>
      </c>
      <c r="P54" s="89"/>
      <c r="Q54" s="90">
        <f t="shared" si="9"/>
        <v>0</v>
      </c>
      <c r="R54" s="89"/>
      <c r="S54" s="90">
        <f t="shared" si="10"/>
        <v>0</v>
      </c>
      <c r="T54" s="89"/>
      <c r="U54" s="90">
        <f t="shared" si="11"/>
        <v>0</v>
      </c>
      <c r="V54" s="89"/>
      <c r="W54" s="90">
        <f t="shared" si="12"/>
        <v>0</v>
      </c>
      <c r="X54" s="89"/>
      <c r="Y54" s="90">
        <f t="shared" si="13"/>
        <v>0</v>
      </c>
      <c r="Z54" s="89"/>
      <c r="AA54" s="90">
        <f t="shared" si="35"/>
        <v>0</v>
      </c>
      <c r="AB54" s="89"/>
      <c r="AC54" s="90">
        <f t="shared" ref="AC54:AC95" si="37">IF(AB54=$AB$46,$AB$47,0)</f>
        <v>0</v>
      </c>
      <c r="AD54" s="114"/>
      <c r="AE54" s="90">
        <f t="shared" si="14"/>
        <v>0</v>
      </c>
      <c r="AF54" s="89"/>
      <c r="AG54" s="90">
        <f t="shared" si="15"/>
        <v>0</v>
      </c>
      <c r="AH54" s="89"/>
      <c r="AI54" s="90">
        <f t="shared" si="16"/>
        <v>0</v>
      </c>
      <c r="AJ54" s="89"/>
      <c r="AK54" s="90">
        <f t="shared" si="17"/>
        <v>0</v>
      </c>
      <c r="AL54" s="89"/>
      <c r="AM54" s="90">
        <f t="shared" si="18"/>
        <v>0</v>
      </c>
      <c r="AN54" s="89"/>
      <c r="AO54" s="90">
        <f t="shared" si="19"/>
        <v>0</v>
      </c>
      <c r="AP54" s="89"/>
      <c r="AQ54" s="90">
        <f t="shared" si="20"/>
        <v>0</v>
      </c>
      <c r="AR54" s="89"/>
      <c r="AS54" s="90">
        <f t="shared" si="21"/>
        <v>0</v>
      </c>
      <c r="AT54" s="5">
        <f t="shared" si="22"/>
        <v>0</v>
      </c>
      <c r="AU54" s="11">
        <f t="shared" si="1"/>
        <v>0</v>
      </c>
      <c r="AV54" s="12">
        <f t="shared" si="23"/>
        <v>2</v>
      </c>
      <c r="AW54" s="5">
        <f t="shared" si="24"/>
        <v>0</v>
      </c>
      <c r="AX54" s="274" t="str">
        <f t="shared" si="25"/>
        <v/>
      </c>
      <c r="AY54" s="275" t="str">
        <f t="shared" si="26"/>
        <v/>
      </c>
      <c r="AZ54" s="274"/>
      <c r="BA54" s="125">
        <f t="shared" si="27"/>
        <v>0</v>
      </c>
      <c r="BB54" s="73">
        <f t="shared" si="28"/>
        <v>0</v>
      </c>
      <c r="BC54" s="116">
        <f t="shared" si="2"/>
        <v>0</v>
      </c>
      <c r="BD54" s="73">
        <f t="shared" si="29"/>
        <v>0</v>
      </c>
      <c r="BE54" s="116">
        <f t="shared" si="3"/>
        <v>0</v>
      </c>
      <c r="BF54" s="73">
        <f t="shared" si="30"/>
        <v>0</v>
      </c>
      <c r="BG54" s="116">
        <f t="shared" si="31"/>
        <v>0</v>
      </c>
      <c r="BH54" s="73">
        <f t="shared" si="32"/>
        <v>0</v>
      </c>
      <c r="BI54" s="116">
        <f t="shared" si="33"/>
        <v>0</v>
      </c>
      <c r="BJ54" s="126">
        <f t="shared" si="34"/>
        <v>0</v>
      </c>
      <c r="BK54" s="67"/>
      <c r="BL54" s="67"/>
      <c r="BM54" s="67"/>
      <c r="BN54" s="67"/>
      <c r="BO54" s="17"/>
    </row>
    <row r="55" spans="1:86" ht="12.75" customHeight="1" x14ac:dyDescent="0.2">
      <c r="A55" s="3"/>
      <c r="B55" s="5">
        <f t="shared" si="36"/>
        <v>7</v>
      </c>
      <c r="C55" s="277"/>
      <c r="D55" s="278"/>
      <c r="E55" s="18"/>
      <c r="F55" s="89"/>
      <c r="G55" s="90">
        <f t="shared" si="4"/>
        <v>0</v>
      </c>
      <c r="H55" s="89"/>
      <c r="I55" s="90">
        <f t="shared" si="5"/>
        <v>0</v>
      </c>
      <c r="J55" s="161"/>
      <c r="K55" s="90">
        <f t="shared" si="6"/>
        <v>0</v>
      </c>
      <c r="L55" s="89"/>
      <c r="M55" s="90">
        <f t="shared" si="7"/>
        <v>0</v>
      </c>
      <c r="N55" s="89"/>
      <c r="O55" s="90">
        <f t="shared" si="8"/>
        <v>0</v>
      </c>
      <c r="P55" s="89"/>
      <c r="Q55" s="90">
        <f t="shared" si="9"/>
        <v>0</v>
      </c>
      <c r="R55" s="89"/>
      <c r="S55" s="90">
        <f t="shared" si="10"/>
        <v>0</v>
      </c>
      <c r="T55" s="89"/>
      <c r="U55" s="90">
        <f t="shared" si="11"/>
        <v>0</v>
      </c>
      <c r="V55" s="89"/>
      <c r="W55" s="90">
        <f t="shared" si="12"/>
        <v>0</v>
      </c>
      <c r="X55" s="89"/>
      <c r="Y55" s="90">
        <f t="shared" si="13"/>
        <v>0</v>
      </c>
      <c r="Z55" s="89"/>
      <c r="AA55" s="90">
        <f t="shared" si="35"/>
        <v>0</v>
      </c>
      <c r="AB55" s="89"/>
      <c r="AC55" s="90">
        <f t="shared" si="37"/>
        <v>0</v>
      </c>
      <c r="AD55" s="114"/>
      <c r="AE55" s="90">
        <f>IF(AD55=$AD$46,$AD$47,0)</f>
        <v>0</v>
      </c>
      <c r="AF55" s="89"/>
      <c r="AG55" s="90">
        <f t="shared" si="15"/>
        <v>0</v>
      </c>
      <c r="AH55" s="89"/>
      <c r="AI55" s="90">
        <f t="shared" si="16"/>
        <v>0</v>
      </c>
      <c r="AJ55" s="89"/>
      <c r="AK55" s="90">
        <f t="shared" si="17"/>
        <v>0</v>
      </c>
      <c r="AL55" s="89"/>
      <c r="AM55" s="90">
        <f t="shared" si="18"/>
        <v>0</v>
      </c>
      <c r="AN55" s="89"/>
      <c r="AO55" s="90">
        <f t="shared" si="19"/>
        <v>0</v>
      </c>
      <c r="AP55" s="89"/>
      <c r="AQ55" s="90">
        <f t="shared" si="20"/>
        <v>0</v>
      </c>
      <c r="AR55" s="89"/>
      <c r="AS55" s="90">
        <f t="shared" si="21"/>
        <v>0</v>
      </c>
      <c r="AT55" s="5">
        <f t="shared" si="22"/>
        <v>0</v>
      </c>
      <c r="AU55" s="11">
        <f t="shared" si="1"/>
        <v>0</v>
      </c>
      <c r="AV55" s="12">
        <f t="shared" si="23"/>
        <v>2</v>
      </c>
      <c r="AW55" s="5">
        <f t="shared" si="24"/>
        <v>0</v>
      </c>
      <c r="AX55" s="274" t="str">
        <f t="shared" si="25"/>
        <v/>
      </c>
      <c r="AY55" s="275" t="str">
        <f t="shared" si="26"/>
        <v/>
      </c>
      <c r="AZ55" s="274"/>
      <c r="BA55" s="125">
        <f t="shared" si="27"/>
        <v>0</v>
      </c>
      <c r="BB55" s="73">
        <f t="shared" si="28"/>
        <v>0</v>
      </c>
      <c r="BC55" s="116">
        <f t="shared" si="2"/>
        <v>0</v>
      </c>
      <c r="BD55" s="73">
        <f t="shared" si="29"/>
        <v>0</v>
      </c>
      <c r="BE55" s="116">
        <f t="shared" si="3"/>
        <v>0</v>
      </c>
      <c r="BF55" s="73">
        <f t="shared" si="30"/>
        <v>0</v>
      </c>
      <c r="BG55" s="116">
        <f t="shared" si="31"/>
        <v>0</v>
      </c>
      <c r="BH55" s="73">
        <f t="shared" si="32"/>
        <v>0</v>
      </c>
      <c r="BI55" s="116">
        <f t="shared" si="33"/>
        <v>0</v>
      </c>
      <c r="BJ55" s="126">
        <f t="shared" si="34"/>
        <v>0</v>
      </c>
      <c r="BK55" s="67"/>
      <c r="BL55" s="67"/>
      <c r="BM55" s="67"/>
      <c r="BN55" s="67"/>
      <c r="BO55" s="17"/>
    </row>
    <row r="56" spans="1:86" ht="12.75" customHeight="1" x14ac:dyDescent="0.2">
      <c r="A56" s="3"/>
      <c r="B56" s="5">
        <f t="shared" si="36"/>
        <v>8</v>
      </c>
      <c r="C56" s="277"/>
      <c r="D56" s="278"/>
      <c r="E56" s="18"/>
      <c r="F56" s="89"/>
      <c r="G56" s="90">
        <f t="shared" si="4"/>
        <v>0</v>
      </c>
      <c r="H56" s="89"/>
      <c r="I56" s="90">
        <f t="shared" si="5"/>
        <v>0</v>
      </c>
      <c r="J56" s="161"/>
      <c r="K56" s="90">
        <f t="shared" si="6"/>
        <v>0</v>
      </c>
      <c r="L56" s="89"/>
      <c r="M56" s="90">
        <f t="shared" si="7"/>
        <v>0</v>
      </c>
      <c r="N56" s="89"/>
      <c r="O56" s="90">
        <f t="shared" si="8"/>
        <v>0</v>
      </c>
      <c r="P56" s="89"/>
      <c r="Q56" s="90">
        <f t="shared" si="9"/>
        <v>0</v>
      </c>
      <c r="R56" s="89"/>
      <c r="S56" s="90">
        <f t="shared" si="10"/>
        <v>0</v>
      </c>
      <c r="T56" s="89"/>
      <c r="U56" s="90">
        <f t="shared" si="11"/>
        <v>0</v>
      </c>
      <c r="V56" s="89"/>
      <c r="W56" s="90">
        <f t="shared" si="12"/>
        <v>0</v>
      </c>
      <c r="X56" s="89"/>
      <c r="Y56" s="90">
        <f t="shared" si="13"/>
        <v>0</v>
      </c>
      <c r="Z56" s="89"/>
      <c r="AA56" s="90">
        <f>IF(Z56=$Z$46,$Z$47,0)</f>
        <v>0</v>
      </c>
      <c r="AB56" s="89"/>
      <c r="AC56" s="90">
        <f t="shared" si="37"/>
        <v>0</v>
      </c>
      <c r="AD56" s="114"/>
      <c r="AE56" s="90">
        <f t="shared" si="14"/>
        <v>0</v>
      </c>
      <c r="AF56" s="89"/>
      <c r="AG56" s="90">
        <f t="shared" si="15"/>
        <v>0</v>
      </c>
      <c r="AH56" s="89"/>
      <c r="AI56" s="90">
        <f t="shared" si="16"/>
        <v>0</v>
      </c>
      <c r="AJ56" s="89"/>
      <c r="AK56" s="90">
        <f t="shared" si="17"/>
        <v>0</v>
      </c>
      <c r="AL56" s="89"/>
      <c r="AM56" s="90">
        <f t="shared" si="18"/>
        <v>0</v>
      </c>
      <c r="AN56" s="89"/>
      <c r="AO56" s="90">
        <f t="shared" si="19"/>
        <v>0</v>
      </c>
      <c r="AP56" s="89"/>
      <c r="AQ56" s="90">
        <f t="shared" si="20"/>
        <v>0</v>
      </c>
      <c r="AR56" s="89"/>
      <c r="AS56" s="90">
        <f t="shared" si="21"/>
        <v>0</v>
      </c>
      <c r="AT56" s="5">
        <f t="shared" si="22"/>
        <v>0</v>
      </c>
      <c r="AU56" s="11">
        <f t="shared" si="1"/>
        <v>0</v>
      </c>
      <c r="AV56" s="12">
        <f t="shared" si="23"/>
        <v>2</v>
      </c>
      <c r="AW56" s="5">
        <f t="shared" si="24"/>
        <v>0</v>
      </c>
      <c r="AX56" s="274" t="str">
        <f t="shared" si="25"/>
        <v/>
      </c>
      <c r="AY56" s="275" t="str">
        <f t="shared" si="26"/>
        <v/>
      </c>
      <c r="AZ56" s="274"/>
      <c r="BA56" s="125">
        <f t="shared" si="27"/>
        <v>0</v>
      </c>
      <c r="BB56" s="73">
        <f t="shared" si="28"/>
        <v>0</v>
      </c>
      <c r="BC56" s="116">
        <f t="shared" si="2"/>
        <v>0</v>
      </c>
      <c r="BD56" s="73">
        <f t="shared" si="29"/>
        <v>0</v>
      </c>
      <c r="BE56" s="116">
        <f t="shared" si="3"/>
        <v>0</v>
      </c>
      <c r="BF56" s="73">
        <f t="shared" si="30"/>
        <v>0</v>
      </c>
      <c r="BG56" s="116">
        <f t="shared" si="31"/>
        <v>0</v>
      </c>
      <c r="BH56" s="73">
        <f t="shared" si="32"/>
        <v>0</v>
      </c>
      <c r="BI56" s="116">
        <f t="shared" si="33"/>
        <v>0</v>
      </c>
      <c r="BJ56" s="126">
        <f t="shared" si="34"/>
        <v>0</v>
      </c>
      <c r="BK56" s="67"/>
      <c r="BL56" s="67"/>
      <c r="BM56" s="67"/>
      <c r="BN56" s="67"/>
      <c r="BO56" s="17"/>
    </row>
    <row r="57" spans="1:86" ht="12.75" customHeight="1" x14ac:dyDescent="0.2">
      <c r="A57" s="3"/>
      <c r="B57" s="5">
        <f t="shared" si="36"/>
        <v>9</v>
      </c>
      <c r="C57" s="277"/>
      <c r="D57" s="278"/>
      <c r="E57" s="18"/>
      <c r="F57" s="89"/>
      <c r="G57" s="90">
        <f t="shared" si="4"/>
        <v>0</v>
      </c>
      <c r="H57" s="89"/>
      <c r="I57" s="90">
        <f t="shared" si="5"/>
        <v>0</v>
      </c>
      <c r="J57" s="161"/>
      <c r="K57" s="90">
        <f t="shared" si="6"/>
        <v>0</v>
      </c>
      <c r="L57" s="89"/>
      <c r="M57" s="90">
        <f t="shared" si="7"/>
        <v>0</v>
      </c>
      <c r="N57" s="89"/>
      <c r="O57" s="90">
        <f t="shared" si="8"/>
        <v>0</v>
      </c>
      <c r="P57" s="89"/>
      <c r="Q57" s="90">
        <f t="shared" si="9"/>
        <v>0</v>
      </c>
      <c r="R57" s="89"/>
      <c r="S57" s="90">
        <f t="shared" si="10"/>
        <v>0</v>
      </c>
      <c r="T57" s="89"/>
      <c r="U57" s="90">
        <f t="shared" si="11"/>
        <v>0</v>
      </c>
      <c r="V57" s="89"/>
      <c r="W57" s="90">
        <f t="shared" si="12"/>
        <v>0</v>
      </c>
      <c r="X57" s="89"/>
      <c r="Y57" s="90">
        <f t="shared" si="13"/>
        <v>0</v>
      </c>
      <c r="Z57" s="89"/>
      <c r="AA57" s="90">
        <f t="shared" si="35"/>
        <v>0</v>
      </c>
      <c r="AB57" s="89"/>
      <c r="AC57" s="90">
        <f>IF(AB57=$AB$46,$AB$47,0)</f>
        <v>0</v>
      </c>
      <c r="AD57" s="114"/>
      <c r="AE57" s="90">
        <f t="shared" si="14"/>
        <v>0</v>
      </c>
      <c r="AF57" s="89"/>
      <c r="AG57" s="90">
        <f t="shared" si="15"/>
        <v>0</v>
      </c>
      <c r="AH57" s="89"/>
      <c r="AI57" s="90">
        <f t="shared" si="16"/>
        <v>0</v>
      </c>
      <c r="AJ57" s="89"/>
      <c r="AK57" s="90">
        <f t="shared" si="17"/>
        <v>0</v>
      </c>
      <c r="AL57" s="89"/>
      <c r="AM57" s="90">
        <f t="shared" si="18"/>
        <v>0</v>
      </c>
      <c r="AN57" s="89"/>
      <c r="AO57" s="90">
        <f t="shared" si="19"/>
        <v>0</v>
      </c>
      <c r="AP57" s="89"/>
      <c r="AQ57" s="90">
        <f t="shared" si="20"/>
        <v>0</v>
      </c>
      <c r="AR57" s="89"/>
      <c r="AS57" s="90">
        <f t="shared" si="21"/>
        <v>0</v>
      </c>
      <c r="AT57" s="5">
        <f t="shared" si="22"/>
        <v>0</v>
      </c>
      <c r="AU57" s="11">
        <f t="shared" si="1"/>
        <v>0</v>
      </c>
      <c r="AV57" s="12">
        <f t="shared" si="23"/>
        <v>2</v>
      </c>
      <c r="AW57" s="5">
        <f t="shared" si="24"/>
        <v>0</v>
      </c>
      <c r="AX57" s="274" t="str">
        <f t="shared" si="25"/>
        <v/>
      </c>
      <c r="AY57" s="275" t="str">
        <f t="shared" si="26"/>
        <v/>
      </c>
      <c r="AZ57" s="274"/>
      <c r="BA57" s="125">
        <f t="shared" si="27"/>
        <v>0</v>
      </c>
      <c r="BB57" s="73">
        <f t="shared" si="28"/>
        <v>0</v>
      </c>
      <c r="BC57" s="116">
        <f t="shared" si="2"/>
        <v>0</v>
      </c>
      <c r="BD57" s="73">
        <f t="shared" si="29"/>
        <v>0</v>
      </c>
      <c r="BE57" s="116">
        <f t="shared" si="3"/>
        <v>0</v>
      </c>
      <c r="BF57" s="73">
        <f t="shared" si="30"/>
        <v>0</v>
      </c>
      <c r="BG57" s="116">
        <f t="shared" si="31"/>
        <v>0</v>
      </c>
      <c r="BH57" s="73">
        <f t="shared" si="32"/>
        <v>0</v>
      </c>
      <c r="BI57" s="116">
        <f t="shared" si="33"/>
        <v>0</v>
      </c>
      <c r="BJ57" s="126">
        <f t="shared" si="34"/>
        <v>0</v>
      </c>
      <c r="BK57" s="67"/>
      <c r="BL57" s="67"/>
      <c r="BM57" s="67"/>
      <c r="BN57" s="67"/>
      <c r="BO57" s="17"/>
    </row>
    <row r="58" spans="1:86" ht="12.75" customHeight="1" x14ac:dyDescent="0.2">
      <c r="A58" s="3"/>
      <c r="B58" s="5">
        <f t="shared" si="36"/>
        <v>10</v>
      </c>
      <c r="C58" s="277"/>
      <c r="D58" s="278"/>
      <c r="E58" s="18"/>
      <c r="F58" s="89"/>
      <c r="G58" s="90">
        <f t="shared" si="4"/>
        <v>0</v>
      </c>
      <c r="H58" s="89"/>
      <c r="I58" s="90">
        <f t="shared" si="5"/>
        <v>0</v>
      </c>
      <c r="J58" s="161"/>
      <c r="K58" s="90">
        <f t="shared" si="6"/>
        <v>0</v>
      </c>
      <c r="L58" s="89"/>
      <c r="M58" s="90">
        <f t="shared" si="7"/>
        <v>0</v>
      </c>
      <c r="N58" s="89"/>
      <c r="O58" s="90">
        <f t="shared" si="8"/>
        <v>0</v>
      </c>
      <c r="P58" s="89"/>
      <c r="Q58" s="90">
        <f t="shared" si="9"/>
        <v>0</v>
      </c>
      <c r="R58" s="89"/>
      <c r="S58" s="90">
        <f t="shared" si="10"/>
        <v>0</v>
      </c>
      <c r="T58" s="89"/>
      <c r="U58" s="90">
        <f t="shared" si="11"/>
        <v>0</v>
      </c>
      <c r="V58" s="89"/>
      <c r="W58" s="90">
        <f t="shared" si="12"/>
        <v>0</v>
      </c>
      <c r="X58" s="89"/>
      <c r="Y58" s="90">
        <f t="shared" si="13"/>
        <v>0</v>
      </c>
      <c r="Z58" s="89"/>
      <c r="AA58" s="90">
        <f t="shared" si="35"/>
        <v>0</v>
      </c>
      <c r="AB58" s="89"/>
      <c r="AC58" s="90">
        <f t="shared" si="37"/>
        <v>0</v>
      </c>
      <c r="AD58" s="114"/>
      <c r="AE58" s="90">
        <f t="shared" si="14"/>
        <v>0</v>
      </c>
      <c r="AF58" s="89"/>
      <c r="AG58" s="90">
        <f t="shared" si="15"/>
        <v>0</v>
      </c>
      <c r="AH58" s="89"/>
      <c r="AI58" s="90">
        <f t="shared" si="16"/>
        <v>0</v>
      </c>
      <c r="AJ58" s="89"/>
      <c r="AK58" s="90">
        <f t="shared" si="17"/>
        <v>0</v>
      </c>
      <c r="AL58" s="89"/>
      <c r="AM58" s="90">
        <f t="shared" si="18"/>
        <v>0</v>
      </c>
      <c r="AN58" s="89"/>
      <c r="AO58" s="90">
        <f t="shared" si="19"/>
        <v>0</v>
      </c>
      <c r="AP58" s="89"/>
      <c r="AQ58" s="90">
        <f t="shared" si="20"/>
        <v>0</v>
      </c>
      <c r="AR58" s="89"/>
      <c r="AS58" s="90">
        <f t="shared" si="21"/>
        <v>0</v>
      </c>
      <c r="AT58" s="5">
        <f t="shared" si="22"/>
        <v>0</v>
      </c>
      <c r="AU58" s="11">
        <f t="shared" si="1"/>
        <v>0</v>
      </c>
      <c r="AV58" s="12">
        <f t="shared" si="23"/>
        <v>2</v>
      </c>
      <c r="AW58" s="5">
        <f t="shared" si="24"/>
        <v>0</v>
      </c>
      <c r="AX58" s="274" t="str">
        <f t="shared" si="25"/>
        <v/>
      </c>
      <c r="AY58" s="275" t="str">
        <f t="shared" si="26"/>
        <v/>
      </c>
      <c r="AZ58" s="274"/>
      <c r="BA58" s="125">
        <f t="shared" si="27"/>
        <v>0</v>
      </c>
      <c r="BB58" s="73">
        <f t="shared" si="28"/>
        <v>0</v>
      </c>
      <c r="BC58" s="116">
        <f t="shared" si="2"/>
        <v>0</v>
      </c>
      <c r="BD58" s="73">
        <f t="shared" si="29"/>
        <v>0</v>
      </c>
      <c r="BE58" s="116">
        <f t="shared" si="3"/>
        <v>0</v>
      </c>
      <c r="BF58" s="73">
        <f t="shared" si="30"/>
        <v>0</v>
      </c>
      <c r="BG58" s="116">
        <f t="shared" si="31"/>
        <v>0</v>
      </c>
      <c r="BH58" s="73">
        <f t="shared" si="32"/>
        <v>0</v>
      </c>
      <c r="BI58" s="116">
        <f t="shared" si="33"/>
        <v>0</v>
      </c>
      <c r="BJ58" s="126">
        <f t="shared" si="34"/>
        <v>0</v>
      </c>
      <c r="BK58" s="67"/>
      <c r="BL58" s="67"/>
      <c r="BM58" s="67"/>
      <c r="BN58" s="67"/>
      <c r="BO58" s="17"/>
    </row>
    <row r="59" spans="1:86" ht="12.75" customHeight="1" x14ac:dyDescent="0.2">
      <c r="A59" s="3"/>
      <c r="B59" s="5">
        <f t="shared" si="36"/>
        <v>11</v>
      </c>
      <c r="C59" s="277"/>
      <c r="D59" s="278"/>
      <c r="E59" s="18"/>
      <c r="F59" s="89"/>
      <c r="G59" s="90">
        <f t="shared" si="4"/>
        <v>0</v>
      </c>
      <c r="H59" s="89"/>
      <c r="I59" s="90">
        <f t="shared" si="5"/>
        <v>0</v>
      </c>
      <c r="J59" s="161"/>
      <c r="K59" s="90">
        <f t="shared" si="6"/>
        <v>0</v>
      </c>
      <c r="L59" s="89"/>
      <c r="M59" s="90">
        <f t="shared" si="7"/>
        <v>0</v>
      </c>
      <c r="N59" s="89"/>
      <c r="O59" s="90">
        <f t="shared" si="8"/>
        <v>0</v>
      </c>
      <c r="P59" s="89"/>
      <c r="Q59" s="90">
        <f t="shared" si="9"/>
        <v>0</v>
      </c>
      <c r="R59" s="89"/>
      <c r="S59" s="90">
        <f t="shared" si="10"/>
        <v>0</v>
      </c>
      <c r="T59" s="89"/>
      <c r="U59" s="90">
        <f t="shared" si="11"/>
        <v>0</v>
      </c>
      <c r="V59" s="89"/>
      <c r="W59" s="90">
        <f t="shared" si="12"/>
        <v>0</v>
      </c>
      <c r="X59" s="89"/>
      <c r="Y59" s="90">
        <f t="shared" si="13"/>
        <v>0</v>
      </c>
      <c r="Z59" s="89"/>
      <c r="AA59" s="90">
        <f t="shared" si="35"/>
        <v>0</v>
      </c>
      <c r="AB59" s="89"/>
      <c r="AC59" s="90">
        <f t="shared" si="37"/>
        <v>0</v>
      </c>
      <c r="AD59" s="114"/>
      <c r="AE59" s="90">
        <f>IF(AD59=$AD$46,$AD$47,0)</f>
        <v>0</v>
      </c>
      <c r="AF59" s="89"/>
      <c r="AG59" s="90">
        <f t="shared" si="15"/>
        <v>0</v>
      </c>
      <c r="AH59" s="89"/>
      <c r="AI59" s="90">
        <f t="shared" si="16"/>
        <v>0</v>
      </c>
      <c r="AJ59" s="89"/>
      <c r="AK59" s="90">
        <f t="shared" si="17"/>
        <v>0</v>
      </c>
      <c r="AL59" s="89"/>
      <c r="AM59" s="90">
        <f t="shared" si="18"/>
        <v>0</v>
      </c>
      <c r="AN59" s="89"/>
      <c r="AO59" s="90">
        <f t="shared" si="19"/>
        <v>0</v>
      </c>
      <c r="AP59" s="89"/>
      <c r="AQ59" s="90">
        <f t="shared" si="20"/>
        <v>0</v>
      </c>
      <c r="AR59" s="89"/>
      <c r="AS59" s="90">
        <f t="shared" si="21"/>
        <v>0</v>
      </c>
      <c r="AT59" s="5">
        <f t="shared" si="22"/>
        <v>0</v>
      </c>
      <c r="AU59" s="11">
        <f t="shared" si="1"/>
        <v>0</v>
      </c>
      <c r="AV59" s="12">
        <f t="shared" si="23"/>
        <v>2</v>
      </c>
      <c r="AW59" s="5">
        <f t="shared" si="24"/>
        <v>0</v>
      </c>
      <c r="AX59" s="274" t="str">
        <f t="shared" si="25"/>
        <v/>
      </c>
      <c r="AY59" s="275" t="str">
        <f t="shared" si="26"/>
        <v/>
      </c>
      <c r="AZ59" s="274"/>
      <c r="BA59" s="125">
        <f t="shared" si="27"/>
        <v>0</v>
      </c>
      <c r="BB59" s="73">
        <f t="shared" si="28"/>
        <v>0</v>
      </c>
      <c r="BC59" s="116">
        <f t="shared" si="2"/>
        <v>0</v>
      </c>
      <c r="BD59" s="73">
        <f t="shared" si="29"/>
        <v>0</v>
      </c>
      <c r="BE59" s="116">
        <f t="shared" si="3"/>
        <v>0</v>
      </c>
      <c r="BF59" s="73">
        <f t="shared" si="30"/>
        <v>0</v>
      </c>
      <c r="BG59" s="116">
        <f t="shared" si="31"/>
        <v>0</v>
      </c>
      <c r="BH59" s="73">
        <f t="shared" si="32"/>
        <v>0</v>
      </c>
      <c r="BI59" s="116">
        <f t="shared" si="33"/>
        <v>0</v>
      </c>
      <c r="BJ59" s="126">
        <f t="shared" si="34"/>
        <v>0</v>
      </c>
      <c r="BK59" s="67"/>
      <c r="BL59" s="67"/>
      <c r="BM59" s="67"/>
      <c r="BN59" s="67"/>
      <c r="BO59" s="17"/>
    </row>
    <row r="60" spans="1:86" ht="12.75" customHeight="1" x14ac:dyDescent="0.2">
      <c r="A60" s="3"/>
      <c r="B60" s="5">
        <f t="shared" si="36"/>
        <v>12</v>
      </c>
      <c r="C60" s="277"/>
      <c r="D60" s="278"/>
      <c r="E60" s="18"/>
      <c r="F60" s="89"/>
      <c r="G60" s="90">
        <f t="shared" si="4"/>
        <v>0</v>
      </c>
      <c r="H60" s="89"/>
      <c r="I60" s="90">
        <f t="shared" si="5"/>
        <v>0</v>
      </c>
      <c r="J60" s="161"/>
      <c r="K60" s="90">
        <f t="shared" si="6"/>
        <v>0</v>
      </c>
      <c r="L60" s="89"/>
      <c r="M60" s="90">
        <f t="shared" si="7"/>
        <v>0</v>
      </c>
      <c r="N60" s="89"/>
      <c r="O60" s="90">
        <f t="shared" si="8"/>
        <v>0</v>
      </c>
      <c r="P60" s="89"/>
      <c r="Q60" s="90">
        <f t="shared" si="9"/>
        <v>0</v>
      </c>
      <c r="R60" s="89"/>
      <c r="S60" s="90">
        <f t="shared" si="10"/>
        <v>0</v>
      </c>
      <c r="T60" s="89"/>
      <c r="U60" s="90">
        <f t="shared" si="11"/>
        <v>0</v>
      </c>
      <c r="V60" s="89"/>
      <c r="W60" s="90">
        <f t="shared" si="12"/>
        <v>0</v>
      </c>
      <c r="X60" s="89"/>
      <c r="Y60" s="90">
        <f t="shared" si="13"/>
        <v>0</v>
      </c>
      <c r="Z60" s="89"/>
      <c r="AA60" s="90">
        <f t="shared" si="35"/>
        <v>0</v>
      </c>
      <c r="AB60" s="89"/>
      <c r="AC60" s="90">
        <f t="shared" si="37"/>
        <v>0</v>
      </c>
      <c r="AD60" s="114"/>
      <c r="AE60" s="90">
        <f t="shared" si="14"/>
        <v>0</v>
      </c>
      <c r="AF60" s="89"/>
      <c r="AG60" s="90">
        <f t="shared" si="15"/>
        <v>0</v>
      </c>
      <c r="AH60" s="89"/>
      <c r="AI60" s="90">
        <f t="shared" si="16"/>
        <v>0</v>
      </c>
      <c r="AJ60" s="89"/>
      <c r="AK60" s="90">
        <f t="shared" si="17"/>
        <v>0</v>
      </c>
      <c r="AL60" s="89"/>
      <c r="AM60" s="90">
        <f t="shared" si="18"/>
        <v>0</v>
      </c>
      <c r="AN60" s="89"/>
      <c r="AO60" s="90">
        <f t="shared" si="19"/>
        <v>0</v>
      </c>
      <c r="AP60" s="89"/>
      <c r="AQ60" s="90">
        <f t="shared" si="20"/>
        <v>0</v>
      </c>
      <c r="AR60" s="89"/>
      <c r="AS60" s="90">
        <f t="shared" si="21"/>
        <v>0</v>
      </c>
      <c r="AT60" s="5">
        <f t="shared" si="22"/>
        <v>0</v>
      </c>
      <c r="AU60" s="11">
        <f t="shared" si="1"/>
        <v>0</v>
      </c>
      <c r="AV60" s="12">
        <f t="shared" si="23"/>
        <v>2</v>
      </c>
      <c r="AW60" s="5">
        <f t="shared" si="24"/>
        <v>0</v>
      </c>
      <c r="AX60" s="274" t="str">
        <f t="shared" si="25"/>
        <v/>
      </c>
      <c r="AY60" s="275" t="str">
        <f t="shared" si="26"/>
        <v/>
      </c>
      <c r="AZ60" s="274"/>
      <c r="BA60" s="125">
        <f t="shared" si="27"/>
        <v>0</v>
      </c>
      <c r="BB60" s="73">
        <f t="shared" si="28"/>
        <v>0</v>
      </c>
      <c r="BC60" s="116">
        <f t="shared" si="2"/>
        <v>0</v>
      </c>
      <c r="BD60" s="73">
        <f t="shared" si="29"/>
        <v>0</v>
      </c>
      <c r="BE60" s="116">
        <f t="shared" si="3"/>
        <v>0</v>
      </c>
      <c r="BF60" s="73">
        <f t="shared" si="30"/>
        <v>0</v>
      </c>
      <c r="BG60" s="116">
        <f t="shared" si="31"/>
        <v>0</v>
      </c>
      <c r="BH60" s="73">
        <f t="shared" si="32"/>
        <v>0</v>
      </c>
      <c r="BI60" s="116">
        <f t="shared" si="33"/>
        <v>0</v>
      </c>
      <c r="BJ60" s="126">
        <f t="shared" si="34"/>
        <v>0</v>
      </c>
      <c r="BK60" s="67"/>
      <c r="BL60" s="67"/>
      <c r="BM60" s="67"/>
      <c r="BN60" s="67"/>
      <c r="BO60" s="17"/>
    </row>
    <row r="61" spans="1:86" ht="12.75" customHeight="1" x14ac:dyDescent="0.2">
      <c r="A61" s="3"/>
      <c r="B61" s="5">
        <f t="shared" si="36"/>
        <v>13</v>
      </c>
      <c r="C61" s="277"/>
      <c r="D61" s="278"/>
      <c r="E61" s="18"/>
      <c r="F61" s="89"/>
      <c r="G61" s="90">
        <f t="shared" si="4"/>
        <v>0</v>
      </c>
      <c r="H61" s="89"/>
      <c r="I61" s="90">
        <f t="shared" si="5"/>
        <v>0</v>
      </c>
      <c r="J61" s="161"/>
      <c r="K61" s="90">
        <f t="shared" si="6"/>
        <v>0</v>
      </c>
      <c r="L61" s="89"/>
      <c r="M61" s="90">
        <f t="shared" si="7"/>
        <v>0</v>
      </c>
      <c r="N61" s="89"/>
      <c r="O61" s="90">
        <f t="shared" si="8"/>
        <v>0</v>
      </c>
      <c r="P61" s="89"/>
      <c r="Q61" s="90">
        <f t="shared" si="9"/>
        <v>0</v>
      </c>
      <c r="R61" s="89"/>
      <c r="S61" s="90">
        <f t="shared" si="10"/>
        <v>0</v>
      </c>
      <c r="T61" s="89"/>
      <c r="U61" s="90">
        <f t="shared" si="11"/>
        <v>0</v>
      </c>
      <c r="V61" s="89"/>
      <c r="W61" s="90">
        <f t="shared" si="12"/>
        <v>0</v>
      </c>
      <c r="X61" s="89"/>
      <c r="Y61" s="90">
        <f t="shared" si="13"/>
        <v>0</v>
      </c>
      <c r="Z61" s="89"/>
      <c r="AA61" s="90">
        <f>IF(Z61=$Z$46,$Z$47,0)</f>
        <v>0</v>
      </c>
      <c r="AB61" s="89"/>
      <c r="AC61" s="90">
        <f>IF(AB61=$AB$46,$AB$47,0)</f>
        <v>0</v>
      </c>
      <c r="AD61" s="114"/>
      <c r="AE61" s="90">
        <f t="shared" si="14"/>
        <v>0</v>
      </c>
      <c r="AF61" s="89"/>
      <c r="AG61" s="90">
        <f t="shared" si="15"/>
        <v>0</v>
      </c>
      <c r="AH61" s="89"/>
      <c r="AI61" s="90">
        <f t="shared" si="16"/>
        <v>0</v>
      </c>
      <c r="AJ61" s="89"/>
      <c r="AK61" s="90">
        <f t="shared" si="17"/>
        <v>0</v>
      </c>
      <c r="AL61" s="89"/>
      <c r="AM61" s="90">
        <f t="shared" si="18"/>
        <v>0</v>
      </c>
      <c r="AN61" s="89"/>
      <c r="AO61" s="90">
        <f t="shared" si="19"/>
        <v>0</v>
      </c>
      <c r="AP61" s="89"/>
      <c r="AQ61" s="90">
        <f t="shared" si="20"/>
        <v>0</v>
      </c>
      <c r="AR61" s="89"/>
      <c r="AS61" s="90">
        <f t="shared" si="21"/>
        <v>0</v>
      </c>
      <c r="AT61" s="5">
        <f t="shared" si="22"/>
        <v>0</v>
      </c>
      <c r="AU61" s="11">
        <f t="shared" si="1"/>
        <v>0</v>
      </c>
      <c r="AV61" s="12">
        <f t="shared" si="23"/>
        <v>2</v>
      </c>
      <c r="AW61" s="5">
        <f t="shared" si="24"/>
        <v>0</v>
      </c>
      <c r="AX61" s="274" t="str">
        <f t="shared" si="25"/>
        <v/>
      </c>
      <c r="AY61" s="275" t="str">
        <f t="shared" si="26"/>
        <v/>
      </c>
      <c r="AZ61" s="274"/>
      <c r="BA61" s="125">
        <f t="shared" si="27"/>
        <v>0</v>
      </c>
      <c r="BB61" s="73">
        <f t="shared" si="28"/>
        <v>0</v>
      </c>
      <c r="BC61" s="116">
        <f t="shared" si="2"/>
        <v>0</v>
      </c>
      <c r="BD61" s="73">
        <f t="shared" si="29"/>
        <v>0</v>
      </c>
      <c r="BE61" s="116">
        <f t="shared" si="3"/>
        <v>0</v>
      </c>
      <c r="BF61" s="73">
        <f t="shared" si="30"/>
        <v>0</v>
      </c>
      <c r="BG61" s="116">
        <f t="shared" si="31"/>
        <v>0</v>
      </c>
      <c r="BH61" s="73">
        <f t="shared" si="32"/>
        <v>0</v>
      </c>
      <c r="BI61" s="116">
        <f t="shared" si="33"/>
        <v>0</v>
      </c>
      <c r="BJ61" s="126">
        <f t="shared" si="34"/>
        <v>0</v>
      </c>
      <c r="BK61" s="67"/>
      <c r="BL61" s="67"/>
      <c r="BM61" s="67"/>
      <c r="BN61" s="67"/>
      <c r="BO61" s="17"/>
    </row>
    <row r="62" spans="1:86" ht="12.75" customHeight="1" x14ac:dyDescent="0.2">
      <c r="A62" s="3"/>
      <c r="B62" s="5">
        <f t="shared" si="36"/>
        <v>14</v>
      </c>
      <c r="C62" s="277"/>
      <c r="D62" s="278"/>
      <c r="E62" s="18"/>
      <c r="F62" s="89"/>
      <c r="G62" s="90">
        <f t="shared" si="4"/>
        <v>0</v>
      </c>
      <c r="H62" s="89"/>
      <c r="I62" s="90">
        <f t="shared" si="5"/>
        <v>0</v>
      </c>
      <c r="J62" s="161"/>
      <c r="K62" s="90">
        <f t="shared" si="6"/>
        <v>0</v>
      </c>
      <c r="L62" s="89"/>
      <c r="M62" s="90">
        <f t="shared" si="7"/>
        <v>0</v>
      </c>
      <c r="N62" s="89"/>
      <c r="O62" s="90">
        <f t="shared" si="8"/>
        <v>0</v>
      </c>
      <c r="P62" s="89"/>
      <c r="Q62" s="90">
        <f t="shared" si="9"/>
        <v>0</v>
      </c>
      <c r="R62" s="89"/>
      <c r="S62" s="90">
        <f t="shared" si="10"/>
        <v>0</v>
      </c>
      <c r="T62" s="89"/>
      <c r="U62" s="90">
        <f t="shared" si="11"/>
        <v>0</v>
      </c>
      <c r="V62" s="89"/>
      <c r="W62" s="90">
        <f t="shared" si="12"/>
        <v>0</v>
      </c>
      <c r="X62" s="89"/>
      <c r="Y62" s="90">
        <f t="shared" si="13"/>
        <v>0</v>
      </c>
      <c r="Z62" s="89"/>
      <c r="AA62" s="90">
        <f t="shared" si="35"/>
        <v>0</v>
      </c>
      <c r="AB62" s="89"/>
      <c r="AC62" s="90">
        <f>IF(AB62=$AB$46,$AB$47,0)</f>
        <v>0</v>
      </c>
      <c r="AD62" s="114"/>
      <c r="AE62" s="90">
        <f t="shared" si="14"/>
        <v>0</v>
      </c>
      <c r="AF62" s="89"/>
      <c r="AG62" s="90">
        <f t="shared" si="15"/>
        <v>0</v>
      </c>
      <c r="AH62" s="89"/>
      <c r="AI62" s="90">
        <f t="shared" si="16"/>
        <v>0</v>
      </c>
      <c r="AJ62" s="89"/>
      <c r="AK62" s="90">
        <f t="shared" si="17"/>
        <v>0</v>
      </c>
      <c r="AL62" s="89"/>
      <c r="AM62" s="90">
        <f t="shared" si="18"/>
        <v>0</v>
      </c>
      <c r="AN62" s="89"/>
      <c r="AO62" s="90">
        <f t="shared" si="19"/>
        <v>0</v>
      </c>
      <c r="AP62" s="89"/>
      <c r="AQ62" s="90">
        <f t="shared" si="20"/>
        <v>0</v>
      </c>
      <c r="AR62" s="89"/>
      <c r="AS62" s="90">
        <f t="shared" si="21"/>
        <v>0</v>
      </c>
      <c r="AT62" s="5">
        <f t="shared" si="22"/>
        <v>0</v>
      </c>
      <c r="AU62" s="11">
        <f t="shared" si="1"/>
        <v>0</v>
      </c>
      <c r="AV62" s="12">
        <f t="shared" si="23"/>
        <v>2</v>
      </c>
      <c r="AW62" s="5">
        <f t="shared" si="24"/>
        <v>0</v>
      </c>
      <c r="AX62" s="274" t="str">
        <f t="shared" si="25"/>
        <v/>
      </c>
      <c r="AY62" s="275" t="str">
        <f t="shared" si="26"/>
        <v/>
      </c>
      <c r="AZ62" s="274"/>
      <c r="BA62" s="125">
        <f t="shared" si="27"/>
        <v>0</v>
      </c>
      <c r="BB62" s="73">
        <f t="shared" si="28"/>
        <v>0</v>
      </c>
      <c r="BC62" s="116">
        <f t="shared" si="2"/>
        <v>0</v>
      </c>
      <c r="BD62" s="73">
        <f t="shared" si="29"/>
        <v>0</v>
      </c>
      <c r="BE62" s="116">
        <f t="shared" si="3"/>
        <v>0</v>
      </c>
      <c r="BF62" s="73">
        <f t="shared" si="30"/>
        <v>0</v>
      </c>
      <c r="BG62" s="116">
        <f t="shared" si="31"/>
        <v>0</v>
      </c>
      <c r="BH62" s="73">
        <f t="shared" si="32"/>
        <v>0</v>
      </c>
      <c r="BI62" s="116">
        <f t="shared" si="33"/>
        <v>0</v>
      </c>
      <c r="BJ62" s="126">
        <f t="shared" si="34"/>
        <v>0</v>
      </c>
      <c r="BK62" s="67"/>
      <c r="BL62" s="67"/>
      <c r="BM62" s="67"/>
      <c r="BN62" s="67"/>
      <c r="BO62" s="17"/>
    </row>
    <row r="63" spans="1:86" ht="12.75" customHeight="1" x14ac:dyDescent="0.2">
      <c r="A63" s="3"/>
      <c r="B63" s="5">
        <f t="shared" si="36"/>
        <v>15</v>
      </c>
      <c r="C63" s="277"/>
      <c r="D63" s="278"/>
      <c r="E63" s="18"/>
      <c r="F63" s="89"/>
      <c r="G63" s="90">
        <f t="shared" si="4"/>
        <v>0</v>
      </c>
      <c r="H63" s="89"/>
      <c r="I63" s="90">
        <f t="shared" si="5"/>
        <v>0</v>
      </c>
      <c r="J63" s="161"/>
      <c r="K63" s="90">
        <f t="shared" si="6"/>
        <v>0</v>
      </c>
      <c r="L63" s="89"/>
      <c r="M63" s="90">
        <f t="shared" si="7"/>
        <v>0</v>
      </c>
      <c r="N63" s="89"/>
      <c r="O63" s="90">
        <f t="shared" si="8"/>
        <v>0</v>
      </c>
      <c r="P63" s="89"/>
      <c r="Q63" s="90">
        <f t="shared" si="9"/>
        <v>0</v>
      </c>
      <c r="R63" s="89"/>
      <c r="S63" s="90">
        <f t="shared" si="10"/>
        <v>0</v>
      </c>
      <c r="T63" s="89"/>
      <c r="U63" s="90">
        <f t="shared" si="11"/>
        <v>0</v>
      </c>
      <c r="V63" s="89"/>
      <c r="W63" s="90">
        <f t="shared" si="12"/>
        <v>0</v>
      </c>
      <c r="X63" s="89"/>
      <c r="Y63" s="90">
        <f t="shared" si="13"/>
        <v>0</v>
      </c>
      <c r="Z63" s="89"/>
      <c r="AA63" s="90">
        <f t="shared" si="35"/>
        <v>0</v>
      </c>
      <c r="AB63" s="89"/>
      <c r="AC63" s="90">
        <f t="shared" si="37"/>
        <v>0</v>
      </c>
      <c r="AD63" s="114"/>
      <c r="AE63" s="90">
        <f>IF(AD63=$AD$46,$AD$47,0)</f>
        <v>0</v>
      </c>
      <c r="AF63" s="89"/>
      <c r="AG63" s="90">
        <f t="shared" si="15"/>
        <v>0</v>
      </c>
      <c r="AH63" s="89"/>
      <c r="AI63" s="90">
        <f t="shared" si="16"/>
        <v>0</v>
      </c>
      <c r="AJ63" s="89"/>
      <c r="AK63" s="90">
        <f t="shared" si="17"/>
        <v>0</v>
      </c>
      <c r="AL63" s="89"/>
      <c r="AM63" s="90">
        <f t="shared" si="18"/>
        <v>0</v>
      </c>
      <c r="AN63" s="89"/>
      <c r="AO63" s="90">
        <f t="shared" si="19"/>
        <v>0</v>
      </c>
      <c r="AP63" s="89"/>
      <c r="AQ63" s="90">
        <f t="shared" si="20"/>
        <v>0</v>
      </c>
      <c r="AR63" s="89"/>
      <c r="AS63" s="90">
        <f t="shared" si="21"/>
        <v>0</v>
      </c>
      <c r="AT63" s="5">
        <f t="shared" si="22"/>
        <v>0</v>
      </c>
      <c r="AU63" s="11">
        <f t="shared" si="1"/>
        <v>0</v>
      </c>
      <c r="AV63" s="12">
        <f t="shared" si="23"/>
        <v>2</v>
      </c>
      <c r="AW63" s="5">
        <f t="shared" si="24"/>
        <v>0</v>
      </c>
      <c r="AX63" s="274" t="str">
        <f t="shared" si="25"/>
        <v/>
      </c>
      <c r="AY63" s="275" t="str">
        <f t="shared" si="26"/>
        <v/>
      </c>
      <c r="AZ63" s="274"/>
      <c r="BA63" s="125">
        <f t="shared" si="27"/>
        <v>0</v>
      </c>
      <c r="BB63" s="73">
        <f t="shared" si="28"/>
        <v>0</v>
      </c>
      <c r="BC63" s="116">
        <f t="shared" si="2"/>
        <v>0</v>
      </c>
      <c r="BD63" s="73">
        <f t="shared" si="29"/>
        <v>0</v>
      </c>
      <c r="BE63" s="116">
        <f t="shared" si="3"/>
        <v>0</v>
      </c>
      <c r="BF63" s="73">
        <f t="shared" si="30"/>
        <v>0</v>
      </c>
      <c r="BG63" s="116">
        <f t="shared" si="31"/>
        <v>0</v>
      </c>
      <c r="BH63" s="73">
        <f t="shared" si="32"/>
        <v>0</v>
      </c>
      <c r="BI63" s="116">
        <f t="shared" si="33"/>
        <v>0</v>
      </c>
      <c r="BJ63" s="126">
        <f t="shared" si="34"/>
        <v>0</v>
      </c>
      <c r="BK63" s="67"/>
      <c r="BL63" s="67"/>
      <c r="BM63" s="67"/>
      <c r="BN63" s="67"/>
      <c r="BO63" s="17"/>
      <c r="CE63" s="68"/>
      <c r="CF63" s="279"/>
      <c r="CG63" s="279"/>
      <c r="CH63" s="279"/>
    </row>
    <row r="64" spans="1:86" ht="12.75" customHeight="1" x14ac:dyDescent="0.2">
      <c r="A64" s="3"/>
      <c r="B64" s="5">
        <f t="shared" si="36"/>
        <v>16</v>
      </c>
      <c r="C64" s="277"/>
      <c r="D64" s="278"/>
      <c r="E64" s="18"/>
      <c r="F64" s="89"/>
      <c r="G64" s="90">
        <f t="shared" si="4"/>
        <v>0</v>
      </c>
      <c r="H64" s="89"/>
      <c r="I64" s="90">
        <f t="shared" si="5"/>
        <v>0</v>
      </c>
      <c r="J64" s="161"/>
      <c r="K64" s="90">
        <f t="shared" si="6"/>
        <v>0</v>
      </c>
      <c r="L64" s="89"/>
      <c r="M64" s="90">
        <f t="shared" si="7"/>
        <v>0</v>
      </c>
      <c r="N64" s="89"/>
      <c r="O64" s="90">
        <f t="shared" si="8"/>
        <v>0</v>
      </c>
      <c r="P64" s="89"/>
      <c r="Q64" s="90">
        <f t="shared" si="9"/>
        <v>0</v>
      </c>
      <c r="R64" s="89"/>
      <c r="S64" s="90">
        <f t="shared" si="10"/>
        <v>0</v>
      </c>
      <c r="T64" s="89"/>
      <c r="U64" s="90">
        <f t="shared" si="11"/>
        <v>0</v>
      </c>
      <c r="V64" s="89"/>
      <c r="W64" s="90">
        <f t="shared" si="12"/>
        <v>0</v>
      </c>
      <c r="X64" s="89"/>
      <c r="Y64" s="90">
        <f t="shared" si="13"/>
        <v>0</v>
      </c>
      <c r="Z64" s="89"/>
      <c r="AA64" s="90">
        <f t="shared" si="35"/>
        <v>0</v>
      </c>
      <c r="AB64" s="89"/>
      <c r="AC64" s="90">
        <f t="shared" si="37"/>
        <v>0</v>
      </c>
      <c r="AD64" s="114"/>
      <c r="AE64" s="90">
        <f t="shared" si="14"/>
        <v>0</v>
      </c>
      <c r="AF64" s="89"/>
      <c r="AG64" s="90">
        <f t="shared" si="15"/>
        <v>0</v>
      </c>
      <c r="AH64" s="89"/>
      <c r="AI64" s="90">
        <f t="shared" si="16"/>
        <v>0</v>
      </c>
      <c r="AJ64" s="89"/>
      <c r="AK64" s="90">
        <f t="shared" si="17"/>
        <v>0</v>
      </c>
      <c r="AL64" s="89"/>
      <c r="AM64" s="90">
        <f t="shared" si="18"/>
        <v>0</v>
      </c>
      <c r="AN64" s="89"/>
      <c r="AO64" s="90">
        <f t="shared" si="19"/>
        <v>0</v>
      </c>
      <c r="AP64" s="89"/>
      <c r="AQ64" s="90">
        <f t="shared" si="20"/>
        <v>0</v>
      </c>
      <c r="AR64" s="89"/>
      <c r="AS64" s="90">
        <f t="shared" si="21"/>
        <v>0</v>
      </c>
      <c r="AT64" s="5">
        <f t="shared" si="22"/>
        <v>0</v>
      </c>
      <c r="AU64" s="11">
        <f t="shared" si="1"/>
        <v>0</v>
      </c>
      <c r="AV64" s="12">
        <f t="shared" si="23"/>
        <v>2</v>
      </c>
      <c r="AW64" s="5">
        <f t="shared" si="24"/>
        <v>0</v>
      </c>
      <c r="AX64" s="274" t="str">
        <f t="shared" si="25"/>
        <v/>
      </c>
      <c r="AY64" s="275" t="str">
        <f t="shared" si="26"/>
        <v/>
      </c>
      <c r="AZ64" s="274"/>
      <c r="BA64" s="125">
        <f t="shared" si="27"/>
        <v>0</v>
      </c>
      <c r="BB64" s="73">
        <f t="shared" si="28"/>
        <v>0</v>
      </c>
      <c r="BC64" s="116">
        <f t="shared" si="2"/>
        <v>0</v>
      </c>
      <c r="BD64" s="73">
        <f t="shared" si="29"/>
        <v>0</v>
      </c>
      <c r="BE64" s="116">
        <f t="shared" si="3"/>
        <v>0</v>
      </c>
      <c r="BF64" s="73">
        <f t="shared" si="30"/>
        <v>0</v>
      </c>
      <c r="BG64" s="116">
        <f t="shared" si="31"/>
        <v>0</v>
      </c>
      <c r="BH64" s="73">
        <f t="shared" si="32"/>
        <v>0</v>
      </c>
      <c r="BI64" s="116">
        <f t="shared" si="33"/>
        <v>0</v>
      </c>
      <c r="BJ64" s="126">
        <f t="shared" si="34"/>
        <v>0</v>
      </c>
      <c r="BK64" s="67"/>
      <c r="BL64" s="67"/>
      <c r="BM64" s="67"/>
      <c r="BN64" s="67"/>
      <c r="BO64" s="17"/>
      <c r="CE64" s="68"/>
      <c r="CF64" s="279"/>
      <c r="CG64" s="279"/>
      <c r="CH64" s="279"/>
    </row>
    <row r="65" spans="1:86" ht="12.75" customHeight="1" x14ac:dyDescent="0.2">
      <c r="A65" s="3"/>
      <c r="B65" s="5">
        <f t="shared" si="36"/>
        <v>17</v>
      </c>
      <c r="C65" s="277"/>
      <c r="D65" s="278"/>
      <c r="E65" s="18"/>
      <c r="F65" s="89"/>
      <c r="G65" s="90">
        <f t="shared" si="4"/>
        <v>0</v>
      </c>
      <c r="H65" s="89"/>
      <c r="I65" s="90">
        <f t="shared" si="5"/>
        <v>0</v>
      </c>
      <c r="J65" s="161"/>
      <c r="K65" s="90">
        <f t="shared" si="6"/>
        <v>0</v>
      </c>
      <c r="L65" s="89"/>
      <c r="M65" s="90">
        <f t="shared" si="7"/>
        <v>0</v>
      </c>
      <c r="N65" s="89"/>
      <c r="O65" s="90">
        <f t="shared" si="8"/>
        <v>0</v>
      </c>
      <c r="P65" s="89"/>
      <c r="Q65" s="90">
        <f t="shared" si="9"/>
        <v>0</v>
      </c>
      <c r="R65" s="89"/>
      <c r="S65" s="90">
        <f t="shared" si="10"/>
        <v>0</v>
      </c>
      <c r="T65" s="89"/>
      <c r="U65" s="90">
        <f t="shared" si="11"/>
        <v>0</v>
      </c>
      <c r="V65" s="89"/>
      <c r="W65" s="90">
        <f t="shared" si="12"/>
        <v>0</v>
      </c>
      <c r="X65" s="89"/>
      <c r="Y65" s="90">
        <f t="shared" si="13"/>
        <v>0</v>
      </c>
      <c r="Z65" s="89"/>
      <c r="AA65" s="90">
        <f>IF(Z65=$Z$46,$Z$47,0)</f>
        <v>0</v>
      </c>
      <c r="AB65" s="89"/>
      <c r="AC65" s="90">
        <f t="shared" si="37"/>
        <v>0</v>
      </c>
      <c r="AD65" s="114"/>
      <c r="AE65" s="90">
        <f t="shared" si="14"/>
        <v>0</v>
      </c>
      <c r="AF65" s="89"/>
      <c r="AG65" s="90">
        <f t="shared" si="15"/>
        <v>0</v>
      </c>
      <c r="AH65" s="89"/>
      <c r="AI65" s="90">
        <f t="shared" si="16"/>
        <v>0</v>
      </c>
      <c r="AJ65" s="89"/>
      <c r="AK65" s="90">
        <f t="shared" si="17"/>
        <v>0</v>
      </c>
      <c r="AL65" s="89"/>
      <c r="AM65" s="90">
        <f t="shared" si="18"/>
        <v>0</v>
      </c>
      <c r="AN65" s="89"/>
      <c r="AO65" s="90">
        <f t="shared" si="19"/>
        <v>0</v>
      </c>
      <c r="AP65" s="89"/>
      <c r="AQ65" s="90">
        <f t="shared" si="20"/>
        <v>0</v>
      </c>
      <c r="AR65" s="89"/>
      <c r="AS65" s="90">
        <f t="shared" si="21"/>
        <v>0</v>
      </c>
      <c r="AT65" s="5">
        <f t="shared" si="22"/>
        <v>0</v>
      </c>
      <c r="AU65" s="11">
        <f t="shared" si="1"/>
        <v>0</v>
      </c>
      <c r="AV65" s="12">
        <f t="shared" si="23"/>
        <v>2</v>
      </c>
      <c r="AW65" s="5">
        <f t="shared" si="24"/>
        <v>0</v>
      </c>
      <c r="AX65" s="274" t="str">
        <f t="shared" si="25"/>
        <v/>
      </c>
      <c r="AY65" s="275" t="str">
        <f t="shared" si="26"/>
        <v/>
      </c>
      <c r="AZ65" s="274"/>
      <c r="BA65" s="125">
        <f t="shared" si="27"/>
        <v>0</v>
      </c>
      <c r="BB65" s="73">
        <f t="shared" si="28"/>
        <v>0</v>
      </c>
      <c r="BC65" s="116">
        <f t="shared" si="2"/>
        <v>0</v>
      </c>
      <c r="BD65" s="73">
        <f t="shared" si="29"/>
        <v>0</v>
      </c>
      <c r="BE65" s="116">
        <f t="shared" si="3"/>
        <v>0</v>
      </c>
      <c r="BF65" s="73">
        <f t="shared" si="30"/>
        <v>0</v>
      </c>
      <c r="BG65" s="116">
        <f t="shared" si="31"/>
        <v>0</v>
      </c>
      <c r="BH65" s="73">
        <f t="shared" si="32"/>
        <v>0</v>
      </c>
      <c r="BI65" s="116">
        <f t="shared" si="33"/>
        <v>0</v>
      </c>
      <c r="BJ65" s="126">
        <f t="shared" si="34"/>
        <v>0</v>
      </c>
      <c r="BK65" s="67"/>
      <c r="BL65" s="67"/>
      <c r="BM65" s="67"/>
      <c r="BN65" s="67"/>
      <c r="BO65" s="17"/>
      <c r="CE65" s="68"/>
      <c r="CF65" s="279"/>
      <c r="CG65" s="279"/>
      <c r="CH65" s="279"/>
    </row>
    <row r="66" spans="1:86" ht="12.75" customHeight="1" x14ac:dyDescent="0.2">
      <c r="A66" s="3"/>
      <c r="B66" s="5">
        <f t="shared" si="36"/>
        <v>18</v>
      </c>
      <c r="C66" s="277"/>
      <c r="D66" s="278"/>
      <c r="E66" s="18"/>
      <c r="F66" s="89"/>
      <c r="G66" s="90">
        <f t="shared" si="4"/>
        <v>0</v>
      </c>
      <c r="H66" s="89"/>
      <c r="I66" s="90">
        <f t="shared" si="5"/>
        <v>0</v>
      </c>
      <c r="J66" s="161"/>
      <c r="K66" s="90">
        <f t="shared" si="6"/>
        <v>0</v>
      </c>
      <c r="L66" s="89"/>
      <c r="M66" s="90">
        <f t="shared" si="7"/>
        <v>0</v>
      </c>
      <c r="N66" s="89"/>
      <c r="O66" s="90">
        <f t="shared" si="8"/>
        <v>0</v>
      </c>
      <c r="P66" s="89"/>
      <c r="Q66" s="90">
        <f t="shared" si="9"/>
        <v>0</v>
      </c>
      <c r="R66" s="89"/>
      <c r="S66" s="90">
        <f t="shared" si="10"/>
        <v>0</v>
      </c>
      <c r="T66" s="89"/>
      <c r="U66" s="90">
        <f t="shared" si="11"/>
        <v>0</v>
      </c>
      <c r="V66" s="89"/>
      <c r="W66" s="90">
        <f t="shared" si="12"/>
        <v>0</v>
      </c>
      <c r="X66" s="89"/>
      <c r="Y66" s="90">
        <f t="shared" si="13"/>
        <v>0</v>
      </c>
      <c r="Z66" s="89"/>
      <c r="AA66" s="90">
        <f t="shared" si="35"/>
        <v>0</v>
      </c>
      <c r="AB66" s="89"/>
      <c r="AC66" s="90">
        <f>IF(AB66=$AB$46,$AB$47,0)</f>
        <v>0</v>
      </c>
      <c r="AD66" s="114"/>
      <c r="AE66" s="90">
        <f>IF(AD66=$AD$46,$AD$47,0)</f>
        <v>0</v>
      </c>
      <c r="AF66" s="89"/>
      <c r="AG66" s="90">
        <f t="shared" si="15"/>
        <v>0</v>
      </c>
      <c r="AH66" s="89"/>
      <c r="AI66" s="90">
        <f t="shared" si="16"/>
        <v>0</v>
      </c>
      <c r="AJ66" s="89"/>
      <c r="AK66" s="90">
        <f t="shared" si="17"/>
        <v>0</v>
      </c>
      <c r="AL66" s="89"/>
      <c r="AM66" s="90">
        <f t="shared" si="18"/>
        <v>0</v>
      </c>
      <c r="AN66" s="89"/>
      <c r="AO66" s="90">
        <f t="shared" si="19"/>
        <v>0</v>
      </c>
      <c r="AP66" s="89"/>
      <c r="AQ66" s="90">
        <f t="shared" si="20"/>
        <v>0</v>
      </c>
      <c r="AR66" s="89"/>
      <c r="AS66" s="90">
        <f t="shared" si="21"/>
        <v>0</v>
      </c>
      <c r="AT66" s="5">
        <f t="shared" si="22"/>
        <v>0</v>
      </c>
      <c r="AU66" s="11">
        <f t="shared" si="1"/>
        <v>0</v>
      </c>
      <c r="AV66" s="12">
        <f t="shared" si="23"/>
        <v>2</v>
      </c>
      <c r="AW66" s="5">
        <f t="shared" si="24"/>
        <v>0</v>
      </c>
      <c r="AX66" s="274" t="str">
        <f t="shared" si="25"/>
        <v/>
      </c>
      <c r="AY66" s="275" t="str">
        <f t="shared" si="26"/>
        <v/>
      </c>
      <c r="AZ66" s="274"/>
      <c r="BA66" s="125">
        <f t="shared" si="27"/>
        <v>0</v>
      </c>
      <c r="BB66" s="73">
        <f t="shared" si="28"/>
        <v>0</v>
      </c>
      <c r="BC66" s="116">
        <f t="shared" si="2"/>
        <v>0</v>
      </c>
      <c r="BD66" s="73">
        <f t="shared" si="29"/>
        <v>0</v>
      </c>
      <c r="BE66" s="116">
        <f t="shared" si="3"/>
        <v>0</v>
      </c>
      <c r="BF66" s="73">
        <f t="shared" si="30"/>
        <v>0</v>
      </c>
      <c r="BG66" s="116">
        <f t="shared" si="31"/>
        <v>0</v>
      </c>
      <c r="BH66" s="73">
        <f t="shared" si="32"/>
        <v>0</v>
      </c>
      <c r="BI66" s="116">
        <f t="shared" si="33"/>
        <v>0</v>
      </c>
      <c r="BJ66" s="126">
        <f t="shared" si="34"/>
        <v>0</v>
      </c>
      <c r="BK66" s="67"/>
      <c r="BL66" s="67"/>
      <c r="BM66" s="67"/>
      <c r="BN66" s="67"/>
      <c r="BO66" s="17"/>
      <c r="CE66" s="68"/>
      <c r="CF66" s="279"/>
      <c r="CG66" s="279"/>
      <c r="CH66" s="279"/>
    </row>
    <row r="67" spans="1:86" ht="12.75" customHeight="1" x14ac:dyDescent="0.2">
      <c r="A67" s="3"/>
      <c r="B67" s="5">
        <f t="shared" si="36"/>
        <v>19</v>
      </c>
      <c r="C67" s="277"/>
      <c r="D67" s="278"/>
      <c r="E67" s="18"/>
      <c r="F67" s="89"/>
      <c r="G67" s="90">
        <f t="shared" si="4"/>
        <v>0</v>
      </c>
      <c r="H67" s="89"/>
      <c r="I67" s="90">
        <f t="shared" si="5"/>
        <v>0</v>
      </c>
      <c r="J67" s="161"/>
      <c r="K67" s="90">
        <f t="shared" si="6"/>
        <v>0</v>
      </c>
      <c r="L67" s="89"/>
      <c r="M67" s="90">
        <f t="shared" si="7"/>
        <v>0</v>
      </c>
      <c r="N67" s="89"/>
      <c r="O67" s="90">
        <f t="shared" si="8"/>
        <v>0</v>
      </c>
      <c r="P67" s="89"/>
      <c r="Q67" s="90">
        <f t="shared" si="9"/>
        <v>0</v>
      </c>
      <c r="R67" s="89"/>
      <c r="S67" s="90">
        <f t="shared" si="10"/>
        <v>0</v>
      </c>
      <c r="T67" s="89"/>
      <c r="U67" s="90">
        <f t="shared" si="11"/>
        <v>0</v>
      </c>
      <c r="V67" s="89"/>
      <c r="W67" s="90">
        <f t="shared" si="12"/>
        <v>0</v>
      </c>
      <c r="X67" s="89"/>
      <c r="Y67" s="90">
        <f t="shared" si="13"/>
        <v>0</v>
      </c>
      <c r="Z67" s="89"/>
      <c r="AA67" s="90">
        <f t="shared" si="35"/>
        <v>0</v>
      </c>
      <c r="AB67" s="89"/>
      <c r="AC67" s="90">
        <f t="shared" si="37"/>
        <v>0</v>
      </c>
      <c r="AD67" s="114"/>
      <c r="AE67" s="90">
        <f t="shared" si="14"/>
        <v>0</v>
      </c>
      <c r="AF67" s="89"/>
      <c r="AG67" s="90">
        <f t="shared" si="15"/>
        <v>0</v>
      </c>
      <c r="AH67" s="89"/>
      <c r="AI67" s="90">
        <f t="shared" si="16"/>
        <v>0</v>
      </c>
      <c r="AJ67" s="89"/>
      <c r="AK67" s="90">
        <f t="shared" si="17"/>
        <v>0</v>
      </c>
      <c r="AL67" s="89"/>
      <c r="AM67" s="90">
        <f t="shared" si="18"/>
        <v>0</v>
      </c>
      <c r="AN67" s="89"/>
      <c r="AO67" s="90">
        <f t="shared" si="19"/>
        <v>0</v>
      </c>
      <c r="AP67" s="89"/>
      <c r="AQ67" s="90">
        <f t="shared" si="20"/>
        <v>0</v>
      </c>
      <c r="AR67" s="89"/>
      <c r="AS67" s="90">
        <f t="shared" si="21"/>
        <v>0</v>
      </c>
      <c r="AT67" s="5">
        <f t="shared" si="22"/>
        <v>0</v>
      </c>
      <c r="AU67" s="11">
        <f t="shared" si="1"/>
        <v>0</v>
      </c>
      <c r="AV67" s="12">
        <f t="shared" si="23"/>
        <v>2</v>
      </c>
      <c r="AW67" s="5">
        <f t="shared" si="24"/>
        <v>0</v>
      </c>
      <c r="AX67" s="274" t="str">
        <f t="shared" si="25"/>
        <v/>
      </c>
      <c r="AY67" s="275" t="str">
        <f t="shared" si="26"/>
        <v/>
      </c>
      <c r="AZ67" s="274"/>
      <c r="BA67" s="125">
        <f t="shared" si="27"/>
        <v>0</v>
      </c>
      <c r="BB67" s="73">
        <f t="shared" si="28"/>
        <v>0</v>
      </c>
      <c r="BC67" s="116">
        <f t="shared" si="2"/>
        <v>0</v>
      </c>
      <c r="BD67" s="73">
        <f t="shared" si="29"/>
        <v>0</v>
      </c>
      <c r="BE67" s="116">
        <f t="shared" si="3"/>
        <v>0</v>
      </c>
      <c r="BF67" s="73">
        <f t="shared" si="30"/>
        <v>0</v>
      </c>
      <c r="BG67" s="116">
        <f t="shared" si="31"/>
        <v>0</v>
      </c>
      <c r="BH67" s="73">
        <f t="shared" si="32"/>
        <v>0</v>
      </c>
      <c r="BI67" s="116">
        <f t="shared" si="33"/>
        <v>0</v>
      </c>
      <c r="BJ67" s="126">
        <f t="shared" si="34"/>
        <v>0</v>
      </c>
      <c r="BK67" s="67"/>
      <c r="BL67" s="67"/>
      <c r="BM67" s="67"/>
      <c r="BN67" s="67"/>
      <c r="BO67" s="17"/>
      <c r="CE67" s="68"/>
      <c r="CF67" s="279"/>
      <c r="CG67" s="279"/>
      <c r="CH67" s="279"/>
    </row>
    <row r="68" spans="1:86" ht="12.75" customHeight="1" x14ac:dyDescent="0.2">
      <c r="A68" s="3"/>
      <c r="B68" s="5">
        <f t="shared" si="36"/>
        <v>20</v>
      </c>
      <c r="C68" s="277"/>
      <c r="D68" s="278"/>
      <c r="E68" s="18"/>
      <c r="F68" s="89"/>
      <c r="G68" s="90">
        <f t="shared" si="4"/>
        <v>0</v>
      </c>
      <c r="H68" s="89"/>
      <c r="I68" s="90">
        <f t="shared" si="5"/>
        <v>0</v>
      </c>
      <c r="J68" s="161"/>
      <c r="K68" s="90">
        <f t="shared" si="6"/>
        <v>0</v>
      </c>
      <c r="L68" s="89"/>
      <c r="M68" s="90">
        <f t="shared" si="7"/>
        <v>0</v>
      </c>
      <c r="N68" s="89"/>
      <c r="O68" s="90">
        <f t="shared" si="8"/>
        <v>0</v>
      </c>
      <c r="P68" s="89"/>
      <c r="Q68" s="90">
        <f t="shared" si="9"/>
        <v>0</v>
      </c>
      <c r="R68" s="89"/>
      <c r="S68" s="90">
        <f t="shared" si="10"/>
        <v>0</v>
      </c>
      <c r="T68" s="89"/>
      <c r="U68" s="90">
        <f t="shared" si="11"/>
        <v>0</v>
      </c>
      <c r="V68" s="89"/>
      <c r="W68" s="90">
        <f t="shared" si="12"/>
        <v>0</v>
      </c>
      <c r="X68" s="89"/>
      <c r="Y68" s="90">
        <f t="shared" si="13"/>
        <v>0</v>
      </c>
      <c r="Z68" s="89"/>
      <c r="AA68" s="90">
        <f t="shared" si="35"/>
        <v>0</v>
      </c>
      <c r="AB68" s="89"/>
      <c r="AC68" s="90">
        <f t="shared" si="37"/>
        <v>0</v>
      </c>
      <c r="AD68" s="114"/>
      <c r="AE68" s="90">
        <f t="shared" si="14"/>
        <v>0</v>
      </c>
      <c r="AF68" s="89"/>
      <c r="AG68" s="90">
        <f t="shared" si="15"/>
        <v>0</v>
      </c>
      <c r="AH68" s="89"/>
      <c r="AI68" s="90">
        <f t="shared" si="16"/>
        <v>0</v>
      </c>
      <c r="AJ68" s="89"/>
      <c r="AK68" s="90">
        <f t="shared" si="17"/>
        <v>0</v>
      </c>
      <c r="AL68" s="89"/>
      <c r="AM68" s="90">
        <f t="shared" si="18"/>
        <v>0</v>
      </c>
      <c r="AN68" s="89"/>
      <c r="AO68" s="90">
        <f t="shared" si="19"/>
        <v>0</v>
      </c>
      <c r="AP68" s="89"/>
      <c r="AQ68" s="90">
        <f t="shared" si="20"/>
        <v>0</v>
      </c>
      <c r="AR68" s="89"/>
      <c r="AS68" s="90">
        <f t="shared" si="21"/>
        <v>0</v>
      </c>
      <c r="AT68" s="5">
        <f t="shared" si="22"/>
        <v>0</v>
      </c>
      <c r="AU68" s="11">
        <f t="shared" si="1"/>
        <v>0</v>
      </c>
      <c r="AV68" s="12">
        <f t="shared" si="23"/>
        <v>2</v>
      </c>
      <c r="AW68" s="5">
        <f t="shared" si="24"/>
        <v>0</v>
      </c>
      <c r="AX68" s="274" t="str">
        <f t="shared" si="25"/>
        <v/>
      </c>
      <c r="AY68" s="275" t="str">
        <f t="shared" si="26"/>
        <v/>
      </c>
      <c r="AZ68" s="274"/>
      <c r="BA68" s="125">
        <f t="shared" si="27"/>
        <v>0</v>
      </c>
      <c r="BB68" s="73">
        <f t="shared" si="28"/>
        <v>0</v>
      </c>
      <c r="BC68" s="116">
        <f t="shared" si="2"/>
        <v>0</v>
      </c>
      <c r="BD68" s="73">
        <f t="shared" si="29"/>
        <v>0</v>
      </c>
      <c r="BE68" s="116">
        <f t="shared" si="3"/>
        <v>0</v>
      </c>
      <c r="BF68" s="73">
        <f t="shared" si="30"/>
        <v>0</v>
      </c>
      <c r="BG68" s="116">
        <f t="shared" si="31"/>
        <v>0</v>
      </c>
      <c r="BH68" s="73">
        <f t="shared" si="32"/>
        <v>0</v>
      </c>
      <c r="BI68" s="116">
        <f t="shared" si="33"/>
        <v>0</v>
      </c>
      <c r="BJ68" s="126">
        <f t="shared" si="34"/>
        <v>0</v>
      </c>
      <c r="BK68" s="67"/>
      <c r="BL68" s="67"/>
      <c r="BM68" s="67"/>
      <c r="BN68" s="67"/>
      <c r="BO68" s="17"/>
      <c r="CE68" s="68"/>
      <c r="CF68" s="279"/>
      <c r="CG68" s="279"/>
      <c r="CH68" s="279"/>
    </row>
    <row r="69" spans="1:86" ht="12.75" customHeight="1" x14ac:dyDescent="0.2">
      <c r="A69" s="3"/>
      <c r="B69" s="5">
        <f t="shared" si="36"/>
        <v>21</v>
      </c>
      <c r="C69" s="277"/>
      <c r="D69" s="278"/>
      <c r="E69" s="18"/>
      <c r="F69" s="89"/>
      <c r="G69" s="90">
        <f t="shared" si="4"/>
        <v>0</v>
      </c>
      <c r="H69" s="89"/>
      <c r="I69" s="90">
        <f t="shared" si="5"/>
        <v>0</v>
      </c>
      <c r="J69" s="161"/>
      <c r="K69" s="90">
        <f t="shared" si="6"/>
        <v>0</v>
      </c>
      <c r="L69" s="89"/>
      <c r="M69" s="90">
        <f t="shared" si="7"/>
        <v>0</v>
      </c>
      <c r="N69" s="89"/>
      <c r="O69" s="90">
        <f t="shared" si="8"/>
        <v>0</v>
      </c>
      <c r="P69" s="89"/>
      <c r="Q69" s="90">
        <f t="shared" si="9"/>
        <v>0</v>
      </c>
      <c r="R69" s="89"/>
      <c r="S69" s="90">
        <f t="shared" si="10"/>
        <v>0</v>
      </c>
      <c r="T69" s="89"/>
      <c r="U69" s="90">
        <f t="shared" si="11"/>
        <v>0</v>
      </c>
      <c r="V69" s="89"/>
      <c r="W69" s="90">
        <f t="shared" si="12"/>
        <v>0</v>
      </c>
      <c r="X69" s="89"/>
      <c r="Y69" s="90">
        <f t="shared" si="13"/>
        <v>0</v>
      </c>
      <c r="Z69" s="89"/>
      <c r="AA69" s="90">
        <f>IF(Z69=$Z$46,$Z$47,0)</f>
        <v>0</v>
      </c>
      <c r="AB69" s="89"/>
      <c r="AC69" s="90">
        <f>IF(AB69=$AB$46,$AB$47,0)</f>
        <v>0</v>
      </c>
      <c r="AD69" s="114"/>
      <c r="AE69" s="90">
        <f t="shared" si="14"/>
        <v>0</v>
      </c>
      <c r="AF69" s="89"/>
      <c r="AG69" s="90">
        <f t="shared" si="15"/>
        <v>0</v>
      </c>
      <c r="AH69" s="89"/>
      <c r="AI69" s="90">
        <f t="shared" si="16"/>
        <v>0</v>
      </c>
      <c r="AJ69" s="89"/>
      <c r="AK69" s="90">
        <f t="shared" si="17"/>
        <v>0</v>
      </c>
      <c r="AL69" s="89"/>
      <c r="AM69" s="90">
        <f t="shared" si="18"/>
        <v>0</v>
      </c>
      <c r="AN69" s="89"/>
      <c r="AO69" s="90">
        <f t="shared" si="19"/>
        <v>0</v>
      </c>
      <c r="AP69" s="89"/>
      <c r="AQ69" s="90">
        <f t="shared" si="20"/>
        <v>0</v>
      </c>
      <c r="AR69" s="89"/>
      <c r="AS69" s="90">
        <f t="shared" si="21"/>
        <v>0</v>
      </c>
      <c r="AT69" s="5">
        <f t="shared" si="22"/>
        <v>0</v>
      </c>
      <c r="AU69" s="11">
        <f t="shared" si="1"/>
        <v>0</v>
      </c>
      <c r="AV69" s="12">
        <f t="shared" si="23"/>
        <v>2</v>
      </c>
      <c r="AW69" s="5">
        <f t="shared" si="24"/>
        <v>0</v>
      </c>
      <c r="AX69" s="274" t="str">
        <f t="shared" si="25"/>
        <v/>
      </c>
      <c r="AY69" s="275" t="str">
        <f t="shared" si="26"/>
        <v/>
      </c>
      <c r="AZ69" s="274"/>
      <c r="BA69" s="125">
        <f t="shared" si="27"/>
        <v>0</v>
      </c>
      <c r="BB69" s="73">
        <f t="shared" si="28"/>
        <v>0</v>
      </c>
      <c r="BC69" s="116">
        <f t="shared" si="2"/>
        <v>0</v>
      </c>
      <c r="BD69" s="73">
        <f t="shared" si="29"/>
        <v>0</v>
      </c>
      <c r="BE69" s="116">
        <f t="shared" si="3"/>
        <v>0</v>
      </c>
      <c r="BF69" s="73">
        <f t="shared" si="30"/>
        <v>0</v>
      </c>
      <c r="BG69" s="116">
        <f t="shared" si="31"/>
        <v>0</v>
      </c>
      <c r="BH69" s="73">
        <f t="shared" si="32"/>
        <v>0</v>
      </c>
      <c r="BI69" s="116">
        <f t="shared" si="33"/>
        <v>0</v>
      </c>
      <c r="BJ69" s="126">
        <f t="shared" si="34"/>
        <v>0</v>
      </c>
      <c r="BK69" s="67"/>
      <c r="BL69" s="67"/>
      <c r="BM69" s="67"/>
      <c r="BN69" s="67"/>
      <c r="BO69" s="17"/>
      <c r="CE69" s="64"/>
      <c r="CF69" s="279"/>
      <c r="CG69" s="279"/>
      <c r="CH69" s="279"/>
    </row>
    <row r="70" spans="1:86" ht="12.75" customHeight="1" x14ac:dyDescent="0.2">
      <c r="A70" s="3"/>
      <c r="B70" s="5">
        <f t="shared" si="36"/>
        <v>22</v>
      </c>
      <c r="C70" s="277"/>
      <c r="D70" s="278"/>
      <c r="E70" s="18"/>
      <c r="F70" s="89"/>
      <c r="G70" s="90">
        <f t="shared" si="4"/>
        <v>0</v>
      </c>
      <c r="H70" s="89"/>
      <c r="I70" s="90">
        <f t="shared" si="5"/>
        <v>0</v>
      </c>
      <c r="J70" s="161"/>
      <c r="K70" s="90">
        <f t="shared" si="6"/>
        <v>0</v>
      </c>
      <c r="L70" s="89"/>
      <c r="M70" s="90">
        <f t="shared" si="7"/>
        <v>0</v>
      </c>
      <c r="N70" s="89"/>
      <c r="O70" s="90">
        <f t="shared" si="8"/>
        <v>0</v>
      </c>
      <c r="P70" s="89"/>
      <c r="Q70" s="90">
        <f t="shared" si="9"/>
        <v>0</v>
      </c>
      <c r="R70" s="89"/>
      <c r="S70" s="90">
        <f t="shared" si="10"/>
        <v>0</v>
      </c>
      <c r="T70" s="89"/>
      <c r="U70" s="90">
        <f t="shared" si="11"/>
        <v>0</v>
      </c>
      <c r="V70" s="89"/>
      <c r="W70" s="90">
        <f t="shared" si="12"/>
        <v>0</v>
      </c>
      <c r="X70" s="89"/>
      <c r="Y70" s="90">
        <f t="shared" si="13"/>
        <v>0</v>
      </c>
      <c r="Z70" s="89"/>
      <c r="AA70" s="90">
        <f t="shared" si="35"/>
        <v>0</v>
      </c>
      <c r="AB70" s="89"/>
      <c r="AC70" s="90">
        <f t="shared" si="37"/>
        <v>0</v>
      </c>
      <c r="AD70" s="114"/>
      <c r="AE70" s="90">
        <f t="shared" si="14"/>
        <v>0</v>
      </c>
      <c r="AF70" s="89"/>
      <c r="AG70" s="90">
        <f t="shared" si="15"/>
        <v>0</v>
      </c>
      <c r="AH70" s="89"/>
      <c r="AI70" s="90">
        <f t="shared" si="16"/>
        <v>0</v>
      </c>
      <c r="AJ70" s="89"/>
      <c r="AK70" s="90">
        <f t="shared" si="17"/>
        <v>0</v>
      </c>
      <c r="AL70" s="89"/>
      <c r="AM70" s="90">
        <f t="shared" si="18"/>
        <v>0</v>
      </c>
      <c r="AN70" s="89"/>
      <c r="AO70" s="90">
        <f t="shared" si="19"/>
        <v>0</v>
      </c>
      <c r="AP70" s="89"/>
      <c r="AQ70" s="90">
        <f t="shared" si="20"/>
        <v>0</v>
      </c>
      <c r="AR70" s="89"/>
      <c r="AS70" s="90">
        <f t="shared" si="21"/>
        <v>0</v>
      </c>
      <c r="AT70" s="5">
        <f t="shared" si="22"/>
        <v>0</v>
      </c>
      <c r="AU70" s="11">
        <f t="shared" si="1"/>
        <v>0</v>
      </c>
      <c r="AV70" s="12">
        <f t="shared" si="23"/>
        <v>2</v>
      </c>
      <c r="AW70" s="5">
        <f t="shared" si="24"/>
        <v>0</v>
      </c>
      <c r="AX70" s="274" t="str">
        <f t="shared" si="25"/>
        <v/>
      </c>
      <c r="AY70" s="275" t="str">
        <f t="shared" si="26"/>
        <v/>
      </c>
      <c r="AZ70" s="274"/>
      <c r="BA70" s="125">
        <f t="shared" si="27"/>
        <v>0</v>
      </c>
      <c r="BB70" s="73">
        <f t="shared" si="28"/>
        <v>0</v>
      </c>
      <c r="BC70" s="116">
        <f t="shared" si="2"/>
        <v>0</v>
      </c>
      <c r="BD70" s="73">
        <f t="shared" si="29"/>
        <v>0</v>
      </c>
      <c r="BE70" s="116">
        <f t="shared" si="3"/>
        <v>0</v>
      </c>
      <c r="BF70" s="73">
        <f t="shared" si="30"/>
        <v>0</v>
      </c>
      <c r="BG70" s="116">
        <f t="shared" si="31"/>
        <v>0</v>
      </c>
      <c r="BH70" s="73">
        <f t="shared" si="32"/>
        <v>0</v>
      </c>
      <c r="BI70" s="116">
        <f t="shared" si="33"/>
        <v>0</v>
      </c>
      <c r="BJ70" s="126">
        <f t="shared" si="34"/>
        <v>0</v>
      </c>
      <c r="BK70" s="67"/>
      <c r="BL70" s="67"/>
      <c r="BM70" s="67"/>
      <c r="BN70" s="67"/>
      <c r="BO70" s="17"/>
    </row>
    <row r="71" spans="1:86" ht="12.75" customHeight="1" x14ac:dyDescent="0.2">
      <c r="A71" s="3"/>
      <c r="B71" s="5">
        <f t="shared" si="36"/>
        <v>23</v>
      </c>
      <c r="C71" s="277"/>
      <c r="D71" s="278"/>
      <c r="E71" s="18"/>
      <c r="F71" s="89"/>
      <c r="G71" s="90">
        <f t="shared" si="4"/>
        <v>0</v>
      </c>
      <c r="H71" s="89"/>
      <c r="I71" s="90">
        <f t="shared" si="5"/>
        <v>0</v>
      </c>
      <c r="J71" s="161"/>
      <c r="K71" s="90">
        <f t="shared" si="6"/>
        <v>0</v>
      </c>
      <c r="L71" s="89"/>
      <c r="M71" s="90">
        <f t="shared" si="7"/>
        <v>0</v>
      </c>
      <c r="N71" s="89"/>
      <c r="O71" s="90">
        <f t="shared" si="8"/>
        <v>0</v>
      </c>
      <c r="P71" s="89"/>
      <c r="Q71" s="90">
        <f t="shared" si="9"/>
        <v>0</v>
      </c>
      <c r="R71" s="89"/>
      <c r="S71" s="90">
        <f t="shared" si="10"/>
        <v>0</v>
      </c>
      <c r="T71" s="89"/>
      <c r="U71" s="90">
        <f t="shared" si="11"/>
        <v>0</v>
      </c>
      <c r="V71" s="89"/>
      <c r="W71" s="90">
        <f t="shared" si="12"/>
        <v>0</v>
      </c>
      <c r="X71" s="89"/>
      <c r="Y71" s="90">
        <f t="shared" si="13"/>
        <v>0</v>
      </c>
      <c r="Z71" s="89"/>
      <c r="AA71" s="90">
        <f t="shared" si="35"/>
        <v>0</v>
      </c>
      <c r="AB71" s="89"/>
      <c r="AC71" s="90">
        <f t="shared" si="37"/>
        <v>0</v>
      </c>
      <c r="AD71" s="114"/>
      <c r="AE71" s="90">
        <f t="shared" si="14"/>
        <v>0</v>
      </c>
      <c r="AF71" s="89"/>
      <c r="AG71" s="90">
        <f t="shared" si="15"/>
        <v>0</v>
      </c>
      <c r="AH71" s="89"/>
      <c r="AI71" s="90">
        <f t="shared" si="16"/>
        <v>0</v>
      </c>
      <c r="AJ71" s="89"/>
      <c r="AK71" s="90">
        <f t="shared" si="17"/>
        <v>0</v>
      </c>
      <c r="AL71" s="89"/>
      <c r="AM71" s="90">
        <f t="shared" si="18"/>
        <v>0</v>
      </c>
      <c r="AN71" s="89"/>
      <c r="AO71" s="90">
        <f t="shared" si="19"/>
        <v>0</v>
      </c>
      <c r="AP71" s="89"/>
      <c r="AQ71" s="90">
        <f t="shared" si="20"/>
        <v>0</v>
      </c>
      <c r="AR71" s="89"/>
      <c r="AS71" s="90">
        <f t="shared" si="21"/>
        <v>0</v>
      </c>
      <c r="AT71" s="5">
        <f t="shared" si="22"/>
        <v>0</v>
      </c>
      <c r="AU71" s="11">
        <f t="shared" si="1"/>
        <v>0</v>
      </c>
      <c r="AV71" s="12">
        <f t="shared" si="23"/>
        <v>2</v>
      </c>
      <c r="AW71" s="5">
        <f t="shared" si="24"/>
        <v>0</v>
      </c>
      <c r="AX71" s="274" t="str">
        <f t="shared" si="25"/>
        <v/>
      </c>
      <c r="AY71" s="275" t="str">
        <f t="shared" si="26"/>
        <v/>
      </c>
      <c r="AZ71" s="274"/>
      <c r="BA71" s="125">
        <f t="shared" si="27"/>
        <v>0</v>
      </c>
      <c r="BB71" s="73">
        <f t="shared" si="28"/>
        <v>0</v>
      </c>
      <c r="BC71" s="116">
        <f t="shared" si="2"/>
        <v>0</v>
      </c>
      <c r="BD71" s="73">
        <f t="shared" si="29"/>
        <v>0</v>
      </c>
      <c r="BE71" s="116">
        <f t="shared" si="3"/>
        <v>0</v>
      </c>
      <c r="BF71" s="73">
        <f t="shared" si="30"/>
        <v>0</v>
      </c>
      <c r="BG71" s="116">
        <f t="shared" si="31"/>
        <v>0</v>
      </c>
      <c r="BH71" s="73">
        <f t="shared" si="32"/>
        <v>0</v>
      </c>
      <c r="BI71" s="116">
        <f t="shared" si="33"/>
        <v>0</v>
      </c>
      <c r="BJ71" s="126">
        <f t="shared" si="34"/>
        <v>0</v>
      </c>
      <c r="BK71" s="67"/>
      <c r="BL71" s="67"/>
      <c r="BM71" s="67"/>
      <c r="BN71" s="67"/>
      <c r="BO71" s="17"/>
    </row>
    <row r="72" spans="1:86" ht="12.75" customHeight="1" x14ac:dyDescent="0.2">
      <c r="A72" s="3"/>
      <c r="B72" s="5">
        <f t="shared" si="36"/>
        <v>24</v>
      </c>
      <c r="C72" s="277"/>
      <c r="D72" s="278"/>
      <c r="E72" s="18"/>
      <c r="F72" s="89"/>
      <c r="G72" s="90">
        <f t="shared" si="4"/>
        <v>0</v>
      </c>
      <c r="H72" s="89"/>
      <c r="I72" s="90">
        <f t="shared" si="5"/>
        <v>0</v>
      </c>
      <c r="J72" s="161"/>
      <c r="K72" s="90">
        <f t="shared" si="6"/>
        <v>0</v>
      </c>
      <c r="L72" s="89"/>
      <c r="M72" s="90">
        <f t="shared" si="7"/>
        <v>0</v>
      </c>
      <c r="N72" s="89"/>
      <c r="O72" s="90">
        <f t="shared" si="8"/>
        <v>0</v>
      </c>
      <c r="P72" s="89"/>
      <c r="Q72" s="90">
        <f t="shared" si="9"/>
        <v>0</v>
      </c>
      <c r="R72" s="89"/>
      <c r="S72" s="90">
        <f t="shared" si="10"/>
        <v>0</v>
      </c>
      <c r="T72" s="89"/>
      <c r="U72" s="90">
        <f t="shared" si="11"/>
        <v>0</v>
      </c>
      <c r="V72" s="89"/>
      <c r="W72" s="90">
        <f t="shared" si="12"/>
        <v>0</v>
      </c>
      <c r="X72" s="89"/>
      <c r="Y72" s="90">
        <f t="shared" si="13"/>
        <v>0</v>
      </c>
      <c r="Z72" s="89"/>
      <c r="AA72" s="90">
        <f t="shared" si="35"/>
        <v>0</v>
      </c>
      <c r="AB72" s="89"/>
      <c r="AC72" s="90">
        <f t="shared" si="37"/>
        <v>0</v>
      </c>
      <c r="AD72" s="114"/>
      <c r="AE72" s="90">
        <f t="shared" si="14"/>
        <v>0</v>
      </c>
      <c r="AF72" s="89"/>
      <c r="AG72" s="90">
        <f t="shared" si="15"/>
        <v>0</v>
      </c>
      <c r="AH72" s="89"/>
      <c r="AI72" s="90">
        <f t="shared" si="16"/>
        <v>0</v>
      </c>
      <c r="AJ72" s="89"/>
      <c r="AK72" s="90">
        <f t="shared" si="17"/>
        <v>0</v>
      </c>
      <c r="AL72" s="89"/>
      <c r="AM72" s="90">
        <f t="shared" si="18"/>
        <v>0</v>
      </c>
      <c r="AN72" s="89"/>
      <c r="AO72" s="90">
        <f t="shared" si="19"/>
        <v>0</v>
      </c>
      <c r="AP72" s="89"/>
      <c r="AQ72" s="90">
        <f t="shared" si="20"/>
        <v>0</v>
      </c>
      <c r="AR72" s="89"/>
      <c r="AS72" s="90">
        <f t="shared" si="21"/>
        <v>0</v>
      </c>
      <c r="AT72" s="5">
        <f t="shared" si="22"/>
        <v>0</v>
      </c>
      <c r="AU72" s="11">
        <f t="shared" si="1"/>
        <v>0</v>
      </c>
      <c r="AV72" s="12">
        <f t="shared" si="23"/>
        <v>2</v>
      </c>
      <c r="AW72" s="5">
        <f t="shared" si="24"/>
        <v>0</v>
      </c>
      <c r="AX72" s="274" t="str">
        <f t="shared" si="25"/>
        <v/>
      </c>
      <c r="AY72" s="275" t="str">
        <f t="shared" si="26"/>
        <v/>
      </c>
      <c r="AZ72" s="274"/>
      <c r="BA72" s="125">
        <f t="shared" si="27"/>
        <v>0</v>
      </c>
      <c r="BB72" s="73">
        <f t="shared" si="28"/>
        <v>0</v>
      </c>
      <c r="BC72" s="116">
        <f t="shared" si="2"/>
        <v>0</v>
      </c>
      <c r="BD72" s="73">
        <f t="shared" si="29"/>
        <v>0</v>
      </c>
      <c r="BE72" s="116">
        <f t="shared" si="3"/>
        <v>0</v>
      </c>
      <c r="BF72" s="73">
        <f t="shared" si="30"/>
        <v>0</v>
      </c>
      <c r="BG72" s="116">
        <f t="shared" si="31"/>
        <v>0</v>
      </c>
      <c r="BH72" s="73">
        <f t="shared" si="32"/>
        <v>0</v>
      </c>
      <c r="BI72" s="116">
        <f t="shared" si="33"/>
        <v>0</v>
      </c>
      <c r="BJ72" s="126">
        <f t="shared" si="34"/>
        <v>0</v>
      </c>
      <c r="BK72" s="67"/>
      <c r="BL72" s="67"/>
      <c r="BM72" s="67"/>
      <c r="BN72" s="67"/>
      <c r="BO72" s="17"/>
    </row>
    <row r="73" spans="1:86" ht="12.75" customHeight="1" x14ac:dyDescent="0.2">
      <c r="A73" s="3"/>
      <c r="B73" s="5">
        <f t="shared" si="36"/>
        <v>25</v>
      </c>
      <c r="C73" s="277"/>
      <c r="D73" s="278"/>
      <c r="E73" s="18"/>
      <c r="F73" s="89"/>
      <c r="G73" s="90">
        <f t="shared" si="4"/>
        <v>0</v>
      </c>
      <c r="H73" s="89"/>
      <c r="I73" s="90">
        <f t="shared" si="5"/>
        <v>0</v>
      </c>
      <c r="J73" s="161"/>
      <c r="K73" s="90">
        <f t="shared" si="6"/>
        <v>0</v>
      </c>
      <c r="L73" s="89"/>
      <c r="M73" s="90">
        <f t="shared" si="7"/>
        <v>0</v>
      </c>
      <c r="N73" s="89"/>
      <c r="O73" s="90">
        <f t="shared" si="8"/>
        <v>0</v>
      </c>
      <c r="P73" s="89"/>
      <c r="Q73" s="90">
        <f t="shared" si="9"/>
        <v>0</v>
      </c>
      <c r="R73" s="89"/>
      <c r="S73" s="90">
        <f t="shared" si="10"/>
        <v>0</v>
      </c>
      <c r="T73" s="89"/>
      <c r="U73" s="90">
        <f t="shared" si="11"/>
        <v>0</v>
      </c>
      <c r="V73" s="89"/>
      <c r="W73" s="90">
        <f t="shared" si="12"/>
        <v>0</v>
      </c>
      <c r="X73" s="89"/>
      <c r="Y73" s="90">
        <f t="shared" si="13"/>
        <v>0</v>
      </c>
      <c r="Z73" s="89"/>
      <c r="AA73" s="90">
        <f t="shared" si="35"/>
        <v>0</v>
      </c>
      <c r="AB73" s="89"/>
      <c r="AC73" s="90">
        <f t="shared" si="37"/>
        <v>0</v>
      </c>
      <c r="AD73" s="114"/>
      <c r="AE73" s="90">
        <f t="shared" si="14"/>
        <v>0</v>
      </c>
      <c r="AF73" s="89"/>
      <c r="AG73" s="90">
        <f t="shared" si="15"/>
        <v>0</v>
      </c>
      <c r="AH73" s="89"/>
      <c r="AI73" s="90">
        <f t="shared" si="16"/>
        <v>0</v>
      </c>
      <c r="AJ73" s="89"/>
      <c r="AK73" s="90">
        <f t="shared" si="17"/>
        <v>0</v>
      </c>
      <c r="AL73" s="89"/>
      <c r="AM73" s="90">
        <f t="shared" si="18"/>
        <v>0</v>
      </c>
      <c r="AN73" s="89"/>
      <c r="AO73" s="90">
        <f t="shared" si="19"/>
        <v>0</v>
      </c>
      <c r="AP73" s="89"/>
      <c r="AQ73" s="90">
        <f t="shared" si="20"/>
        <v>0</v>
      </c>
      <c r="AR73" s="89"/>
      <c r="AS73" s="90">
        <f t="shared" si="21"/>
        <v>0</v>
      </c>
      <c r="AT73" s="5">
        <f t="shared" si="22"/>
        <v>0</v>
      </c>
      <c r="AU73" s="11">
        <f t="shared" si="1"/>
        <v>0</v>
      </c>
      <c r="AV73" s="12">
        <f t="shared" si="23"/>
        <v>2</v>
      </c>
      <c r="AW73" s="5">
        <f t="shared" si="24"/>
        <v>0</v>
      </c>
      <c r="AX73" s="274" t="str">
        <f t="shared" si="25"/>
        <v/>
      </c>
      <c r="AY73" s="275" t="str">
        <f t="shared" si="26"/>
        <v/>
      </c>
      <c r="AZ73" s="274"/>
      <c r="BA73" s="125">
        <f t="shared" si="27"/>
        <v>0</v>
      </c>
      <c r="BB73" s="73">
        <f t="shared" si="28"/>
        <v>0</v>
      </c>
      <c r="BC73" s="116">
        <f t="shared" si="2"/>
        <v>0</v>
      </c>
      <c r="BD73" s="73">
        <f t="shared" si="29"/>
        <v>0</v>
      </c>
      <c r="BE73" s="116">
        <f t="shared" si="3"/>
        <v>0</v>
      </c>
      <c r="BF73" s="73">
        <f t="shared" si="30"/>
        <v>0</v>
      </c>
      <c r="BG73" s="116">
        <f t="shared" si="31"/>
        <v>0</v>
      </c>
      <c r="BH73" s="73">
        <f t="shared" si="32"/>
        <v>0</v>
      </c>
      <c r="BI73" s="116">
        <f t="shared" si="33"/>
        <v>0</v>
      </c>
      <c r="BJ73" s="126">
        <f t="shared" si="34"/>
        <v>0</v>
      </c>
      <c r="BK73" s="67"/>
      <c r="BL73" s="67"/>
      <c r="BM73" s="67"/>
      <c r="BN73" s="67"/>
      <c r="BO73" s="17"/>
    </row>
    <row r="74" spans="1:86" ht="12.75" customHeight="1" x14ac:dyDescent="0.2">
      <c r="A74" s="3"/>
      <c r="B74" s="5">
        <f t="shared" si="36"/>
        <v>26</v>
      </c>
      <c r="C74" s="277"/>
      <c r="D74" s="278"/>
      <c r="E74" s="18"/>
      <c r="F74" s="89"/>
      <c r="G74" s="90">
        <f t="shared" si="4"/>
        <v>0</v>
      </c>
      <c r="H74" s="89"/>
      <c r="I74" s="90">
        <f t="shared" si="5"/>
        <v>0</v>
      </c>
      <c r="J74" s="161"/>
      <c r="K74" s="90">
        <f t="shared" si="6"/>
        <v>0</v>
      </c>
      <c r="L74" s="89"/>
      <c r="M74" s="90">
        <f t="shared" si="7"/>
        <v>0</v>
      </c>
      <c r="N74" s="89"/>
      <c r="O74" s="90">
        <f t="shared" si="8"/>
        <v>0</v>
      </c>
      <c r="P74" s="89"/>
      <c r="Q74" s="90">
        <f t="shared" si="9"/>
        <v>0</v>
      </c>
      <c r="R74" s="89"/>
      <c r="S74" s="90">
        <f t="shared" si="10"/>
        <v>0</v>
      </c>
      <c r="T74" s="89"/>
      <c r="U74" s="90">
        <f t="shared" si="11"/>
        <v>0</v>
      </c>
      <c r="V74" s="89"/>
      <c r="W74" s="90">
        <f t="shared" si="12"/>
        <v>0</v>
      </c>
      <c r="X74" s="89"/>
      <c r="Y74" s="90">
        <f t="shared" si="13"/>
        <v>0</v>
      </c>
      <c r="Z74" s="89"/>
      <c r="AA74" s="90">
        <f t="shared" si="35"/>
        <v>0</v>
      </c>
      <c r="AB74" s="89"/>
      <c r="AC74" s="90">
        <f t="shared" si="37"/>
        <v>0</v>
      </c>
      <c r="AD74" s="114"/>
      <c r="AE74" s="90">
        <f t="shared" si="14"/>
        <v>0</v>
      </c>
      <c r="AF74" s="89"/>
      <c r="AG74" s="90">
        <f t="shared" si="15"/>
        <v>0</v>
      </c>
      <c r="AH74" s="89"/>
      <c r="AI74" s="90">
        <f t="shared" si="16"/>
        <v>0</v>
      </c>
      <c r="AJ74" s="89"/>
      <c r="AK74" s="90">
        <f t="shared" si="17"/>
        <v>0</v>
      </c>
      <c r="AL74" s="89"/>
      <c r="AM74" s="90">
        <f t="shared" si="18"/>
        <v>0</v>
      </c>
      <c r="AN74" s="89"/>
      <c r="AO74" s="90">
        <f t="shared" si="19"/>
        <v>0</v>
      </c>
      <c r="AP74" s="89"/>
      <c r="AQ74" s="90">
        <f t="shared" si="20"/>
        <v>0</v>
      </c>
      <c r="AR74" s="89"/>
      <c r="AS74" s="90">
        <f t="shared" si="21"/>
        <v>0</v>
      </c>
      <c r="AT74" s="5">
        <f t="shared" si="22"/>
        <v>0</v>
      </c>
      <c r="AU74" s="11">
        <f t="shared" si="1"/>
        <v>0</v>
      </c>
      <c r="AV74" s="12">
        <f t="shared" si="23"/>
        <v>2</v>
      </c>
      <c r="AW74" s="5">
        <f t="shared" si="24"/>
        <v>0</v>
      </c>
      <c r="AX74" s="274" t="str">
        <f t="shared" si="25"/>
        <v/>
      </c>
      <c r="AY74" s="275" t="str">
        <f t="shared" si="26"/>
        <v/>
      </c>
      <c r="AZ74" s="274"/>
      <c r="BA74" s="125">
        <f t="shared" si="27"/>
        <v>0</v>
      </c>
      <c r="BB74" s="73">
        <f t="shared" si="28"/>
        <v>0</v>
      </c>
      <c r="BC74" s="116">
        <f t="shared" si="2"/>
        <v>0</v>
      </c>
      <c r="BD74" s="73">
        <f t="shared" si="29"/>
        <v>0</v>
      </c>
      <c r="BE74" s="116">
        <f t="shared" si="3"/>
        <v>0</v>
      </c>
      <c r="BF74" s="73">
        <f t="shared" si="30"/>
        <v>0</v>
      </c>
      <c r="BG74" s="116">
        <f t="shared" si="31"/>
        <v>0</v>
      </c>
      <c r="BH74" s="73">
        <f t="shared" si="32"/>
        <v>0</v>
      </c>
      <c r="BI74" s="116">
        <f t="shared" si="33"/>
        <v>0</v>
      </c>
      <c r="BJ74" s="126">
        <f t="shared" si="34"/>
        <v>0</v>
      </c>
      <c r="BK74" s="67"/>
      <c r="BL74" s="67"/>
      <c r="BM74" s="67"/>
      <c r="BN74" s="67"/>
      <c r="BO74" s="17"/>
    </row>
    <row r="75" spans="1:86" ht="12.75" customHeight="1" x14ac:dyDescent="0.2">
      <c r="A75" s="3"/>
      <c r="B75" s="5">
        <f t="shared" si="36"/>
        <v>27</v>
      </c>
      <c r="C75" s="277"/>
      <c r="D75" s="278"/>
      <c r="E75" s="18"/>
      <c r="F75" s="89"/>
      <c r="G75" s="90">
        <f t="shared" si="4"/>
        <v>0</v>
      </c>
      <c r="H75" s="89"/>
      <c r="I75" s="90">
        <f t="shared" si="5"/>
        <v>0</v>
      </c>
      <c r="J75" s="161"/>
      <c r="K75" s="90">
        <f t="shared" si="6"/>
        <v>0</v>
      </c>
      <c r="L75" s="89"/>
      <c r="M75" s="90">
        <f t="shared" si="7"/>
        <v>0</v>
      </c>
      <c r="N75" s="89"/>
      <c r="O75" s="90">
        <f t="shared" si="8"/>
        <v>0</v>
      </c>
      <c r="P75" s="89"/>
      <c r="Q75" s="90">
        <f t="shared" si="9"/>
        <v>0</v>
      </c>
      <c r="R75" s="89"/>
      <c r="S75" s="90">
        <f t="shared" si="10"/>
        <v>0</v>
      </c>
      <c r="T75" s="89"/>
      <c r="U75" s="90">
        <f t="shared" si="11"/>
        <v>0</v>
      </c>
      <c r="V75" s="89"/>
      <c r="W75" s="90">
        <f t="shared" si="12"/>
        <v>0</v>
      </c>
      <c r="X75" s="89"/>
      <c r="Y75" s="90">
        <f t="shared" si="13"/>
        <v>0</v>
      </c>
      <c r="Z75" s="89"/>
      <c r="AA75" s="90">
        <f t="shared" si="35"/>
        <v>0</v>
      </c>
      <c r="AB75" s="89"/>
      <c r="AC75" s="90">
        <f t="shared" si="37"/>
        <v>0</v>
      </c>
      <c r="AD75" s="114"/>
      <c r="AE75" s="90">
        <f t="shared" si="14"/>
        <v>0</v>
      </c>
      <c r="AF75" s="89"/>
      <c r="AG75" s="90">
        <f t="shared" si="15"/>
        <v>0</v>
      </c>
      <c r="AH75" s="89"/>
      <c r="AI75" s="90">
        <f t="shared" si="16"/>
        <v>0</v>
      </c>
      <c r="AJ75" s="89"/>
      <c r="AK75" s="90">
        <f t="shared" si="17"/>
        <v>0</v>
      </c>
      <c r="AL75" s="89"/>
      <c r="AM75" s="90">
        <f t="shared" si="18"/>
        <v>0</v>
      </c>
      <c r="AN75" s="89"/>
      <c r="AO75" s="90">
        <f t="shared" si="19"/>
        <v>0</v>
      </c>
      <c r="AP75" s="89"/>
      <c r="AQ75" s="90">
        <f t="shared" si="20"/>
        <v>0</v>
      </c>
      <c r="AR75" s="89"/>
      <c r="AS75" s="90">
        <f t="shared" si="21"/>
        <v>0</v>
      </c>
      <c r="AT75" s="5">
        <f t="shared" si="22"/>
        <v>0</v>
      </c>
      <c r="AU75" s="11">
        <f t="shared" si="1"/>
        <v>0</v>
      </c>
      <c r="AV75" s="12">
        <f t="shared" si="23"/>
        <v>2</v>
      </c>
      <c r="AW75" s="5">
        <f t="shared" si="24"/>
        <v>0</v>
      </c>
      <c r="AX75" s="274" t="str">
        <f t="shared" si="25"/>
        <v/>
      </c>
      <c r="AY75" s="275" t="str">
        <f t="shared" si="26"/>
        <v/>
      </c>
      <c r="AZ75" s="274"/>
      <c r="BA75" s="125">
        <f t="shared" si="27"/>
        <v>0</v>
      </c>
      <c r="BB75" s="73">
        <f t="shared" si="28"/>
        <v>0</v>
      </c>
      <c r="BC75" s="116">
        <f t="shared" si="2"/>
        <v>0</v>
      </c>
      <c r="BD75" s="73">
        <f t="shared" si="29"/>
        <v>0</v>
      </c>
      <c r="BE75" s="116">
        <f t="shared" si="3"/>
        <v>0</v>
      </c>
      <c r="BF75" s="73">
        <f t="shared" si="30"/>
        <v>0</v>
      </c>
      <c r="BG75" s="116">
        <f t="shared" si="31"/>
        <v>0</v>
      </c>
      <c r="BH75" s="73">
        <f t="shared" si="32"/>
        <v>0</v>
      </c>
      <c r="BI75" s="116">
        <f t="shared" si="33"/>
        <v>0</v>
      </c>
      <c r="BJ75" s="126">
        <f t="shared" si="34"/>
        <v>0</v>
      </c>
      <c r="BK75" s="67"/>
      <c r="BL75" s="67"/>
      <c r="BM75" s="67"/>
      <c r="BN75" s="67"/>
      <c r="BO75" s="17"/>
    </row>
    <row r="76" spans="1:86" ht="12.75" customHeight="1" x14ac:dyDescent="0.2">
      <c r="A76" s="3"/>
      <c r="B76" s="5">
        <f t="shared" si="36"/>
        <v>28</v>
      </c>
      <c r="C76" s="277"/>
      <c r="D76" s="278"/>
      <c r="E76" s="18"/>
      <c r="F76" s="89"/>
      <c r="G76" s="90">
        <f t="shared" si="4"/>
        <v>0</v>
      </c>
      <c r="H76" s="89"/>
      <c r="I76" s="90">
        <f t="shared" si="5"/>
        <v>0</v>
      </c>
      <c r="J76" s="161"/>
      <c r="K76" s="90">
        <f t="shared" si="6"/>
        <v>0</v>
      </c>
      <c r="L76" s="89"/>
      <c r="M76" s="90">
        <f t="shared" si="7"/>
        <v>0</v>
      </c>
      <c r="N76" s="89"/>
      <c r="O76" s="90">
        <f t="shared" si="8"/>
        <v>0</v>
      </c>
      <c r="P76" s="89"/>
      <c r="Q76" s="90">
        <f t="shared" si="9"/>
        <v>0</v>
      </c>
      <c r="R76" s="89"/>
      <c r="S76" s="90">
        <f t="shared" si="10"/>
        <v>0</v>
      </c>
      <c r="T76" s="89"/>
      <c r="U76" s="90">
        <f t="shared" si="11"/>
        <v>0</v>
      </c>
      <c r="V76" s="89"/>
      <c r="W76" s="90">
        <f t="shared" si="12"/>
        <v>0</v>
      </c>
      <c r="X76" s="89"/>
      <c r="Y76" s="90">
        <f t="shared" si="13"/>
        <v>0</v>
      </c>
      <c r="Z76" s="89"/>
      <c r="AA76" s="90">
        <f t="shared" si="35"/>
        <v>0</v>
      </c>
      <c r="AB76" s="89"/>
      <c r="AC76" s="90">
        <f t="shared" si="37"/>
        <v>0</v>
      </c>
      <c r="AD76" s="114"/>
      <c r="AE76" s="90">
        <f t="shared" si="14"/>
        <v>0</v>
      </c>
      <c r="AF76" s="89"/>
      <c r="AG76" s="90">
        <f t="shared" si="15"/>
        <v>0</v>
      </c>
      <c r="AH76" s="89"/>
      <c r="AI76" s="90">
        <f t="shared" si="16"/>
        <v>0</v>
      </c>
      <c r="AJ76" s="89"/>
      <c r="AK76" s="90">
        <f t="shared" si="17"/>
        <v>0</v>
      </c>
      <c r="AL76" s="89"/>
      <c r="AM76" s="90">
        <f t="shared" si="18"/>
        <v>0</v>
      </c>
      <c r="AN76" s="89"/>
      <c r="AO76" s="90">
        <f t="shared" si="19"/>
        <v>0</v>
      </c>
      <c r="AP76" s="89"/>
      <c r="AQ76" s="90">
        <f t="shared" si="20"/>
        <v>0</v>
      </c>
      <c r="AR76" s="89"/>
      <c r="AS76" s="90">
        <f t="shared" si="21"/>
        <v>0</v>
      </c>
      <c r="AT76" s="5">
        <f t="shared" si="22"/>
        <v>0</v>
      </c>
      <c r="AU76" s="11">
        <f t="shared" si="1"/>
        <v>0</v>
      </c>
      <c r="AV76" s="12">
        <f t="shared" si="23"/>
        <v>2</v>
      </c>
      <c r="AW76" s="5">
        <f t="shared" si="24"/>
        <v>0</v>
      </c>
      <c r="AX76" s="274" t="str">
        <f t="shared" si="25"/>
        <v/>
      </c>
      <c r="AY76" s="275" t="str">
        <f t="shared" si="26"/>
        <v/>
      </c>
      <c r="AZ76" s="274"/>
      <c r="BA76" s="125">
        <f t="shared" si="27"/>
        <v>0</v>
      </c>
      <c r="BB76" s="73">
        <f t="shared" si="28"/>
        <v>0</v>
      </c>
      <c r="BC76" s="116">
        <f t="shared" si="2"/>
        <v>0</v>
      </c>
      <c r="BD76" s="73">
        <f t="shared" si="29"/>
        <v>0</v>
      </c>
      <c r="BE76" s="116">
        <f t="shared" si="3"/>
        <v>0</v>
      </c>
      <c r="BF76" s="73">
        <f t="shared" si="30"/>
        <v>0</v>
      </c>
      <c r="BG76" s="116">
        <f t="shared" si="31"/>
        <v>0</v>
      </c>
      <c r="BH76" s="73">
        <f t="shared" si="32"/>
        <v>0</v>
      </c>
      <c r="BI76" s="116">
        <f t="shared" si="33"/>
        <v>0</v>
      </c>
      <c r="BJ76" s="126">
        <f t="shared" si="34"/>
        <v>0</v>
      </c>
      <c r="BK76" s="67"/>
      <c r="BL76" s="283" t="s">
        <v>41</v>
      </c>
      <c r="BM76" s="283" t="s">
        <v>39</v>
      </c>
      <c r="BN76" s="283" t="s">
        <v>40</v>
      </c>
      <c r="BO76" s="17"/>
    </row>
    <row r="77" spans="1:86" ht="12.75" customHeight="1" x14ac:dyDescent="0.2">
      <c r="A77" s="3"/>
      <c r="B77" s="5">
        <f t="shared" si="36"/>
        <v>29</v>
      </c>
      <c r="C77" s="277"/>
      <c r="D77" s="278"/>
      <c r="E77" s="18"/>
      <c r="F77" s="89"/>
      <c r="G77" s="90">
        <f t="shared" si="4"/>
        <v>0</v>
      </c>
      <c r="H77" s="89"/>
      <c r="I77" s="90">
        <f t="shared" si="5"/>
        <v>0</v>
      </c>
      <c r="J77" s="161"/>
      <c r="K77" s="90">
        <f t="shared" si="6"/>
        <v>0</v>
      </c>
      <c r="L77" s="89"/>
      <c r="M77" s="90">
        <f t="shared" si="7"/>
        <v>0</v>
      </c>
      <c r="N77" s="89"/>
      <c r="O77" s="90">
        <f t="shared" si="8"/>
        <v>0</v>
      </c>
      <c r="P77" s="89"/>
      <c r="Q77" s="90">
        <f t="shared" si="9"/>
        <v>0</v>
      </c>
      <c r="R77" s="89"/>
      <c r="S77" s="90">
        <f t="shared" si="10"/>
        <v>0</v>
      </c>
      <c r="T77" s="89"/>
      <c r="U77" s="90">
        <f t="shared" si="11"/>
        <v>0</v>
      </c>
      <c r="V77" s="89"/>
      <c r="W77" s="90">
        <f t="shared" si="12"/>
        <v>0</v>
      </c>
      <c r="X77" s="89"/>
      <c r="Y77" s="90">
        <f t="shared" si="13"/>
        <v>0</v>
      </c>
      <c r="Z77" s="89"/>
      <c r="AA77" s="90">
        <f t="shared" si="35"/>
        <v>0</v>
      </c>
      <c r="AB77" s="89"/>
      <c r="AC77" s="90">
        <f t="shared" si="37"/>
        <v>0</v>
      </c>
      <c r="AD77" s="114"/>
      <c r="AE77" s="90">
        <f t="shared" si="14"/>
        <v>0</v>
      </c>
      <c r="AF77" s="89"/>
      <c r="AG77" s="90">
        <f t="shared" si="15"/>
        <v>0</v>
      </c>
      <c r="AH77" s="89"/>
      <c r="AI77" s="90">
        <f t="shared" si="16"/>
        <v>0</v>
      </c>
      <c r="AJ77" s="89"/>
      <c r="AK77" s="90">
        <f t="shared" si="17"/>
        <v>0</v>
      </c>
      <c r="AL77" s="89"/>
      <c r="AM77" s="90">
        <f t="shared" si="18"/>
        <v>0</v>
      </c>
      <c r="AN77" s="89"/>
      <c r="AO77" s="90">
        <f t="shared" si="19"/>
        <v>0</v>
      </c>
      <c r="AP77" s="89"/>
      <c r="AQ77" s="90">
        <f t="shared" si="20"/>
        <v>0</v>
      </c>
      <c r="AR77" s="89"/>
      <c r="AS77" s="90">
        <f t="shared" si="21"/>
        <v>0</v>
      </c>
      <c r="AT77" s="5">
        <f t="shared" si="22"/>
        <v>0</v>
      </c>
      <c r="AU77" s="11">
        <f t="shared" si="1"/>
        <v>0</v>
      </c>
      <c r="AV77" s="12">
        <f t="shared" si="23"/>
        <v>2</v>
      </c>
      <c r="AW77" s="5">
        <f t="shared" si="24"/>
        <v>0</v>
      </c>
      <c r="AX77" s="274" t="str">
        <f t="shared" si="25"/>
        <v/>
      </c>
      <c r="AY77" s="275" t="str">
        <f t="shared" si="26"/>
        <v/>
      </c>
      <c r="AZ77" s="274"/>
      <c r="BA77" s="125">
        <f t="shared" si="27"/>
        <v>0</v>
      </c>
      <c r="BB77" s="73">
        <f t="shared" si="28"/>
        <v>0</v>
      </c>
      <c r="BC77" s="116">
        <f t="shared" si="2"/>
        <v>0</v>
      </c>
      <c r="BD77" s="73">
        <f t="shared" si="29"/>
        <v>0</v>
      </c>
      <c r="BE77" s="116">
        <f t="shared" si="3"/>
        <v>0</v>
      </c>
      <c r="BF77" s="73">
        <f t="shared" si="30"/>
        <v>0</v>
      </c>
      <c r="BG77" s="116">
        <f t="shared" si="31"/>
        <v>0</v>
      </c>
      <c r="BH77" s="73">
        <f t="shared" si="32"/>
        <v>0</v>
      </c>
      <c r="BI77" s="116">
        <f t="shared" si="33"/>
        <v>0</v>
      </c>
      <c r="BJ77" s="126">
        <f t="shared" si="34"/>
        <v>0</v>
      </c>
      <c r="BK77" s="67"/>
      <c r="BL77" s="284"/>
      <c r="BM77" s="284"/>
      <c r="BN77" s="284"/>
      <c r="BO77" s="17"/>
    </row>
    <row r="78" spans="1:86" ht="12.75" customHeight="1" x14ac:dyDescent="0.2">
      <c r="A78" s="3"/>
      <c r="B78" s="5">
        <f t="shared" si="36"/>
        <v>30</v>
      </c>
      <c r="C78" s="277"/>
      <c r="D78" s="278"/>
      <c r="E78" s="18"/>
      <c r="F78" s="89"/>
      <c r="G78" s="90">
        <f t="shared" si="4"/>
        <v>0</v>
      </c>
      <c r="H78" s="89"/>
      <c r="I78" s="90">
        <f t="shared" si="5"/>
        <v>0</v>
      </c>
      <c r="J78" s="161"/>
      <c r="K78" s="90">
        <f t="shared" si="6"/>
        <v>0</v>
      </c>
      <c r="L78" s="89"/>
      <c r="M78" s="90">
        <f t="shared" si="7"/>
        <v>0</v>
      </c>
      <c r="N78" s="89"/>
      <c r="O78" s="90">
        <f t="shared" si="8"/>
        <v>0</v>
      </c>
      <c r="P78" s="89"/>
      <c r="Q78" s="90">
        <f t="shared" si="9"/>
        <v>0</v>
      </c>
      <c r="R78" s="89"/>
      <c r="S78" s="90">
        <f t="shared" si="10"/>
        <v>0</v>
      </c>
      <c r="T78" s="89"/>
      <c r="U78" s="90">
        <f t="shared" si="11"/>
        <v>0</v>
      </c>
      <c r="V78" s="89"/>
      <c r="W78" s="90">
        <f t="shared" si="12"/>
        <v>0</v>
      </c>
      <c r="X78" s="89"/>
      <c r="Y78" s="90">
        <f t="shared" si="13"/>
        <v>0</v>
      </c>
      <c r="Z78" s="89"/>
      <c r="AA78" s="90">
        <f t="shared" si="35"/>
        <v>0</v>
      </c>
      <c r="AB78" s="89"/>
      <c r="AC78" s="90">
        <f t="shared" si="37"/>
        <v>0</v>
      </c>
      <c r="AD78" s="114"/>
      <c r="AE78" s="90">
        <f t="shared" si="14"/>
        <v>0</v>
      </c>
      <c r="AF78" s="89"/>
      <c r="AG78" s="90">
        <f t="shared" si="15"/>
        <v>0</v>
      </c>
      <c r="AH78" s="89"/>
      <c r="AI78" s="90">
        <f t="shared" si="16"/>
        <v>0</v>
      </c>
      <c r="AJ78" s="89"/>
      <c r="AK78" s="90">
        <f t="shared" si="17"/>
        <v>0</v>
      </c>
      <c r="AL78" s="89"/>
      <c r="AM78" s="90">
        <f t="shared" si="18"/>
        <v>0</v>
      </c>
      <c r="AN78" s="89"/>
      <c r="AO78" s="90">
        <f t="shared" si="19"/>
        <v>0</v>
      </c>
      <c r="AP78" s="89"/>
      <c r="AQ78" s="90">
        <f t="shared" si="20"/>
        <v>0</v>
      </c>
      <c r="AR78" s="89"/>
      <c r="AS78" s="90">
        <f t="shared" si="21"/>
        <v>0</v>
      </c>
      <c r="AT78" s="5">
        <f t="shared" si="22"/>
        <v>0</v>
      </c>
      <c r="AU78" s="11">
        <f t="shared" si="1"/>
        <v>0</v>
      </c>
      <c r="AV78" s="12">
        <f t="shared" si="23"/>
        <v>2</v>
      </c>
      <c r="AW78" s="5">
        <f t="shared" si="24"/>
        <v>0</v>
      </c>
      <c r="AX78" s="274" t="str">
        <f t="shared" si="25"/>
        <v/>
      </c>
      <c r="AY78" s="275" t="str">
        <f t="shared" si="26"/>
        <v/>
      </c>
      <c r="AZ78" s="274"/>
      <c r="BA78" s="125">
        <f t="shared" si="27"/>
        <v>0</v>
      </c>
      <c r="BB78" s="73">
        <f t="shared" si="28"/>
        <v>0</v>
      </c>
      <c r="BC78" s="116">
        <f t="shared" si="2"/>
        <v>0</v>
      </c>
      <c r="BD78" s="73">
        <f t="shared" si="29"/>
        <v>0</v>
      </c>
      <c r="BE78" s="116">
        <f t="shared" si="3"/>
        <v>0</v>
      </c>
      <c r="BF78" s="73">
        <f t="shared" si="30"/>
        <v>0</v>
      </c>
      <c r="BG78" s="116">
        <f t="shared" si="31"/>
        <v>0</v>
      </c>
      <c r="BH78" s="73">
        <f t="shared" si="32"/>
        <v>0</v>
      </c>
      <c r="BI78" s="116">
        <f t="shared" si="33"/>
        <v>0</v>
      </c>
      <c r="BJ78" s="126">
        <f t="shared" si="34"/>
        <v>0</v>
      </c>
      <c r="BK78" s="67"/>
      <c r="BL78" s="284"/>
      <c r="BM78" s="284"/>
      <c r="BN78" s="284"/>
      <c r="BO78" s="17"/>
    </row>
    <row r="79" spans="1:86" ht="12.75" customHeight="1" x14ac:dyDescent="0.2">
      <c r="A79" s="3"/>
      <c r="B79" s="5">
        <f t="shared" si="36"/>
        <v>31</v>
      </c>
      <c r="C79" s="277"/>
      <c r="D79" s="278"/>
      <c r="E79" s="18"/>
      <c r="F79" s="89"/>
      <c r="G79" s="90">
        <f t="shared" si="4"/>
        <v>0</v>
      </c>
      <c r="H79" s="89"/>
      <c r="I79" s="90">
        <f t="shared" si="5"/>
        <v>0</v>
      </c>
      <c r="J79" s="161"/>
      <c r="K79" s="90">
        <f t="shared" si="6"/>
        <v>0</v>
      </c>
      <c r="L79" s="89"/>
      <c r="M79" s="90">
        <f t="shared" si="7"/>
        <v>0</v>
      </c>
      <c r="N79" s="89"/>
      <c r="O79" s="90">
        <f t="shared" si="8"/>
        <v>0</v>
      </c>
      <c r="P79" s="89"/>
      <c r="Q79" s="90">
        <f t="shared" si="9"/>
        <v>0</v>
      </c>
      <c r="R79" s="89"/>
      <c r="S79" s="90">
        <f t="shared" si="10"/>
        <v>0</v>
      </c>
      <c r="T79" s="89"/>
      <c r="U79" s="90">
        <f t="shared" si="11"/>
        <v>0</v>
      </c>
      <c r="V79" s="89"/>
      <c r="W79" s="90">
        <f t="shared" si="12"/>
        <v>0</v>
      </c>
      <c r="X79" s="89"/>
      <c r="Y79" s="90">
        <f t="shared" si="13"/>
        <v>0</v>
      </c>
      <c r="Z79" s="89"/>
      <c r="AA79" s="90">
        <f t="shared" si="35"/>
        <v>0</v>
      </c>
      <c r="AB79" s="89"/>
      <c r="AC79" s="90">
        <f t="shared" si="37"/>
        <v>0</v>
      </c>
      <c r="AD79" s="114"/>
      <c r="AE79" s="90">
        <f t="shared" si="14"/>
        <v>0</v>
      </c>
      <c r="AF79" s="89"/>
      <c r="AG79" s="90">
        <f t="shared" si="15"/>
        <v>0</v>
      </c>
      <c r="AH79" s="89"/>
      <c r="AI79" s="90">
        <f t="shared" si="16"/>
        <v>0</v>
      </c>
      <c r="AJ79" s="89"/>
      <c r="AK79" s="90">
        <f t="shared" si="17"/>
        <v>0</v>
      </c>
      <c r="AL79" s="89"/>
      <c r="AM79" s="90">
        <f t="shared" si="18"/>
        <v>0</v>
      </c>
      <c r="AN79" s="89"/>
      <c r="AO79" s="90">
        <f t="shared" si="19"/>
        <v>0</v>
      </c>
      <c r="AP79" s="89"/>
      <c r="AQ79" s="90">
        <f t="shared" si="20"/>
        <v>0</v>
      </c>
      <c r="AR79" s="89"/>
      <c r="AS79" s="90">
        <f t="shared" si="21"/>
        <v>0</v>
      </c>
      <c r="AT79" s="5">
        <f t="shared" si="22"/>
        <v>0</v>
      </c>
      <c r="AU79" s="11">
        <f t="shared" si="1"/>
        <v>0</v>
      </c>
      <c r="AV79" s="12">
        <f t="shared" si="23"/>
        <v>2</v>
      </c>
      <c r="AW79" s="5">
        <f t="shared" si="24"/>
        <v>0</v>
      </c>
      <c r="AX79" s="274" t="str">
        <f t="shared" si="25"/>
        <v/>
      </c>
      <c r="AY79" s="275" t="str">
        <f t="shared" si="26"/>
        <v/>
      </c>
      <c r="AZ79" s="274"/>
      <c r="BA79" s="125">
        <f t="shared" si="27"/>
        <v>0</v>
      </c>
      <c r="BB79" s="73">
        <f t="shared" si="28"/>
        <v>0</v>
      </c>
      <c r="BC79" s="116">
        <f t="shared" si="2"/>
        <v>0</v>
      </c>
      <c r="BD79" s="73">
        <f t="shared" si="29"/>
        <v>0</v>
      </c>
      <c r="BE79" s="116">
        <f t="shared" si="3"/>
        <v>0</v>
      </c>
      <c r="BF79" s="73">
        <f t="shared" si="30"/>
        <v>0</v>
      </c>
      <c r="BG79" s="116">
        <f t="shared" si="31"/>
        <v>0</v>
      </c>
      <c r="BH79" s="73">
        <f t="shared" si="32"/>
        <v>0</v>
      </c>
      <c r="BI79" s="116">
        <f t="shared" si="33"/>
        <v>0</v>
      </c>
      <c r="BJ79" s="126">
        <f t="shared" si="34"/>
        <v>0</v>
      </c>
      <c r="BK79" s="67"/>
      <c r="BL79" s="285"/>
      <c r="BM79" s="285"/>
      <c r="BN79" s="285"/>
      <c r="BO79" s="17"/>
    </row>
    <row r="80" spans="1:86" ht="12.75" customHeight="1" x14ac:dyDescent="0.2">
      <c r="A80" s="3"/>
      <c r="B80" s="5">
        <f t="shared" si="36"/>
        <v>32</v>
      </c>
      <c r="C80" s="277"/>
      <c r="D80" s="278"/>
      <c r="E80" s="18"/>
      <c r="F80" s="89"/>
      <c r="G80" s="90">
        <f t="shared" si="4"/>
        <v>0</v>
      </c>
      <c r="H80" s="89"/>
      <c r="I80" s="90">
        <f t="shared" si="5"/>
        <v>0</v>
      </c>
      <c r="J80" s="161"/>
      <c r="K80" s="90">
        <f t="shared" si="6"/>
        <v>0</v>
      </c>
      <c r="L80" s="89"/>
      <c r="M80" s="90">
        <f t="shared" si="7"/>
        <v>0</v>
      </c>
      <c r="N80" s="89"/>
      <c r="O80" s="90">
        <f t="shared" si="8"/>
        <v>0</v>
      </c>
      <c r="P80" s="89"/>
      <c r="Q80" s="90">
        <f t="shared" si="9"/>
        <v>0</v>
      </c>
      <c r="R80" s="89"/>
      <c r="S80" s="90">
        <f t="shared" si="10"/>
        <v>0</v>
      </c>
      <c r="T80" s="89"/>
      <c r="U80" s="90">
        <f t="shared" si="11"/>
        <v>0</v>
      </c>
      <c r="V80" s="89"/>
      <c r="W80" s="90">
        <f t="shared" si="12"/>
        <v>0</v>
      </c>
      <c r="X80" s="89"/>
      <c r="Y80" s="90">
        <f t="shared" si="13"/>
        <v>0</v>
      </c>
      <c r="Z80" s="89"/>
      <c r="AA80" s="90">
        <f t="shared" si="35"/>
        <v>0</v>
      </c>
      <c r="AB80" s="89"/>
      <c r="AC80" s="90">
        <f t="shared" si="37"/>
        <v>0</v>
      </c>
      <c r="AD80" s="114"/>
      <c r="AE80" s="90">
        <f t="shared" si="14"/>
        <v>0</v>
      </c>
      <c r="AF80" s="89"/>
      <c r="AG80" s="90">
        <f t="shared" si="15"/>
        <v>0</v>
      </c>
      <c r="AH80" s="89"/>
      <c r="AI80" s="90">
        <f t="shared" si="16"/>
        <v>0</v>
      </c>
      <c r="AJ80" s="89"/>
      <c r="AK80" s="90">
        <f t="shared" si="17"/>
        <v>0</v>
      </c>
      <c r="AL80" s="89"/>
      <c r="AM80" s="90">
        <f t="shared" si="18"/>
        <v>0</v>
      </c>
      <c r="AN80" s="89"/>
      <c r="AO80" s="90">
        <f t="shared" si="19"/>
        <v>0</v>
      </c>
      <c r="AP80" s="89"/>
      <c r="AQ80" s="90">
        <f t="shared" si="20"/>
        <v>0</v>
      </c>
      <c r="AR80" s="89"/>
      <c r="AS80" s="90">
        <f t="shared" si="21"/>
        <v>0</v>
      </c>
      <c r="AT80" s="5">
        <f t="shared" si="22"/>
        <v>0</v>
      </c>
      <c r="AU80" s="11">
        <f t="shared" si="1"/>
        <v>0</v>
      </c>
      <c r="AV80" s="12">
        <f t="shared" si="23"/>
        <v>2</v>
      </c>
      <c r="AW80" s="5">
        <f t="shared" si="24"/>
        <v>0</v>
      </c>
      <c r="AX80" s="274" t="str">
        <f t="shared" si="25"/>
        <v/>
      </c>
      <c r="AY80" s="275" t="str">
        <f t="shared" si="26"/>
        <v/>
      </c>
      <c r="AZ80" s="274"/>
      <c r="BA80" s="125">
        <f t="shared" si="27"/>
        <v>0</v>
      </c>
      <c r="BB80" s="73">
        <f t="shared" si="28"/>
        <v>0</v>
      </c>
      <c r="BC80" s="116">
        <f t="shared" si="2"/>
        <v>0</v>
      </c>
      <c r="BD80" s="73">
        <f t="shared" si="29"/>
        <v>0</v>
      </c>
      <c r="BE80" s="116">
        <f t="shared" si="3"/>
        <v>0</v>
      </c>
      <c r="BF80" s="73">
        <f t="shared" si="30"/>
        <v>0</v>
      </c>
      <c r="BG80" s="116">
        <f t="shared" si="31"/>
        <v>0</v>
      </c>
      <c r="BH80" s="73">
        <f t="shared" si="32"/>
        <v>0</v>
      </c>
      <c r="BI80" s="116">
        <f t="shared" si="33"/>
        <v>0</v>
      </c>
      <c r="BJ80" s="126">
        <f t="shared" si="34"/>
        <v>0</v>
      </c>
      <c r="BK80" s="67"/>
      <c r="BL80" s="5">
        <f>IF(AU49:AU95&lt;="49",COUNTIF($AW$49:$AW$95,"INICIAL"))</f>
        <v>0</v>
      </c>
      <c r="BM80" s="5">
        <f>COUNTIF($AW$49:$AW$95,"INTERMEDIO")</f>
        <v>0</v>
      </c>
      <c r="BN80" s="5">
        <f>COUNTIF($AW$49:$AW$95,"AVANZADO")</f>
        <v>0</v>
      </c>
      <c r="BO80" s="17"/>
    </row>
    <row r="81" spans="1:87" ht="12.75" customHeight="1" x14ac:dyDescent="0.2">
      <c r="A81" s="3"/>
      <c r="B81" s="5">
        <f t="shared" si="36"/>
        <v>33</v>
      </c>
      <c r="C81" s="277"/>
      <c r="D81" s="278"/>
      <c r="E81" s="18"/>
      <c r="F81" s="89"/>
      <c r="G81" s="90">
        <f t="shared" si="4"/>
        <v>0</v>
      </c>
      <c r="H81" s="89"/>
      <c r="I81" s="90">
        <f t="shared" si="5"/>
        <v>0</v>
      </c>
      <c r="J81" s="161"/>
      <c r="K81" s="90">
        <f t="shared" si="6"/>
        <v>0</v>
      </c>
      <c r="L81" s="89"/>
      <c r="M81" s="90">
        <f t="shared" si="7"/>
        <v>0</v>
      </c>
      <c r="N81" s="89"/>
      <c r="O81" s="90">
        <f t="shared" si="8"/>
        <v>0</v>
      </c>
      <c r="P81" s="89"/>
      <c r="Q81" s="90">
        <f t="shared" si="9"/>
        <v>0</v>
      </c>
      <c r="R81" s="89"/>
      <c r="S81" s="90">
        <f t="shared" si="10"/>
        <v>0</v>
      </c>
      <c r="T81" s="89"/>
      <c r="U81" s="90">
        <f t="shared" si="11"/>
        <v>0</v>
      </c>
      <c r="V81" s="89"/>
      <c r="W81" s="90">
        <f t="shared" si="12"/>
        <v>0</v>
      </c>
      <c r="X81" s="89"/>
      <c r="Y81" s="90">
        <f t="shared" si="13"/>
        <v>0</v>
      </c>
      <c r="Z81" s="89"/>
      <c r="AA81" s="90">
        <f t="shared" si="35"/>
        <v>0</v>
      </c>
      <c r="AB81" s="89"/>
      <c r="AC81" s="90">
        <f t="shared" si="37"/>
        <v>0</v>
      </c>
      <c r="AD81" s="114"/>
      <c r="AE81" s="90">
        <f t="shared" si="14"/>
        <v>0</v>
      </c>
      <c r="AF81" s="89"/>
      <c r="AG81" s="90">
        <f t="shared" si="15"/>
        <v>0</v>
      </c>
      <c r="AH81" s="89"/>
      <c r="AI81" s="90">
        <f t="shared" si="16"/>
        <v>0</v>
      </c>
      <c r="AJ81" s="89"/>
      <c r="AK81" s="90">
        <f t="shared" si="17"/>
        <v>0</v>
      </c>
      <c r="AL81" s="89"/>
      <c r="AM81" s="90">
        <f t="shared" si="18"/>
        <v>0</v>
      </c>
      <c r="AN81" s="89"/>
      <c r="AO81" s="90">
        <f t="shared" si="19"/>
        <v>0</v>
      </c>
      <c r="AP81" s="89"/>
      <c r="AQ81" s="90">
        <f t="shared" si="20"/>
        <v>0</v>
      </c>
      <c r="AR81" s="89"/>
      <c r="AS81" s="90">
        <f t="shared" si="21"/>
        <v>0</v>
      </c>
      <c r="AT81" s="5">
        <f t="shared" si="22"/>
        <v>0</v>
      </c>
      <c r="AU81" s="11">
        <f t="shared" si="1"/>
        <v>0</v>
      </c>
      <c r="AV81" s="12">
        <f t="shared" si="23"/>
        <v>2</v>
      </c>
      <c r="AW81" s="5">
        <f t="shared" si="24"/>
        <v>0</v>
      </c>
      <c r="AX81" s="274" t="str">
        <f t="shared" si="25"/>
        <v/>
      </c>
      <c r="AY81" s="275" t="str">
        <f t="shared" si="26"/>
        <v/>
      </c>
      <c r="AZ81" s="274"/>
      <c r="BA81" s="125">
        <f t="shared" si="27"/>
        <v>0</v>
      </c>
      <c r="BB81" s="73">
        <f t="shared" si="28"/>
        <v>0</v>
      </c>
      <c r="BC81" s="116">
        <f t="shared" si="2"/>
        <v>0</v>
      </c>
      <c r="BD81" s="73">
        <f t="shared" si="29"/>
        <v>0</v>
      </c>
      <c r="BE81" s="116">
        <f t="shared" si="3"/>
        <v>0</v>
      </c>
      <c r="BF81" s="73">
        <f t="shared" si="30"/>
        <v>0</v>
      </c>
      <c r="BG81" s="116">
        <f t="shared" si="31"/>
        <v>0</v>
      </c>
      <c r="BH81" s="73">
        <f t="shared" si="32"/>
        <v>0</v>
      </c>
      <c r="BI81" s="116">
        <f t="shared" si="33"/>
        <v>0</v>
      </c>
      <c r="BJ81" s="126">
        <f t="shared" si="34"/>
        <v>0</v>
      </c>
      <c r="BK81" s="67"/>
      <c r="BL81" s="160" t="e">
        <f>BL80*1/$F$11</f>
        <v>#DIV/0!</v>
      </c>
      <c r="BM81" s="160" t="e">
        <f>BM80*1/$F$11</f>
        <v>#DIV/0!</v>
      </c>
      <c r="BN81" s="160" t="e">
        <f>BN80*1/$F$11</f>
        <v>#DIV/0!</v>
      </c>
      <c r="BO81" s="17"/>
    </row>
    <row r="82" spans="1:87" ht="12.75" customHeight="1" x14ac:dyDescent="0.2">
      <c r="A82" s="3"/>
      <c r="B82" s="5">
        <f t="shared" si="36"/>
        <v>34</v>
      </c>
      <c r="C82" s="303"/>
      <c r="D82" s="304"/>
      <c r="E82" s="18"/>
      <c r="F82" s="89"/>
      <c r="G82" s="90">
        <f t="shared" si="4"/>
        <v>0</v>
      </c>
      <c r="H82" s="89"/>
      <c r="I82" s="90">
        <f t="shared" si="5"/>
        <v>0</v>
      </c>
      <c r="J82" s="161"/>
      <c r="K82" s="90">
        <f t="shared" si="6"/>
        <v>0</v>
      </c>
      <c r="L82" s="89"/>
      <c r="M82" s="90">
        <f t="shared" si="7"/>
        <v>0</v>
      </c>
      <c r="N82" s="89"/>
      <c r="O82" s="90">
        <f t="shared" si="8"/>
        <v>0</v>
      </c>
      <c r="P82" s="89"/>
      <c r="Q82" s="90">
        <f t="shared" si="9"/>
        <v>0</v>
      </c>
      <c r="R82" s="89"/>
      <c r="S82" s="90">
        <f t="shared" si="10"/>
        <v>0</v>
      </c>
      <c r="T82" s="89"/>
      <c r="U82" s="90">
        <f t="shared" si="11"/>
        <v>0</v>
      </c>
      <c r="V82" s="89"/>
      <c r="W82" s="90">
        <f t="shared" si="12"/>
        <v>0</v>
      </c>
      <c r="X82" s="89"/>
      <c r="Y82" s="90">
        <f t="shared" si="13"/>
        <v>0</v>
      </c>
      <c r="Z82" s="89"/>
      <c r="AA82" s="90">
        <f t="shared" si="35"/>
        <v>0</v>
      </c>
      <c r="AB82" s="89"/>
      <c r="AC82" s="90">
        <f t="shared" si="37"/>
        <v>0</v>
      </c>
      <c r="AD82" s="114"/>
      <c r="AE82" s="90">
        <f t="shared" si="14"/>
        <v>0</v>
      </c>
      <c r="AF82" s="89"/>
      <c r="AG82" s="90">
        <f t="shared" si="15"/>
        <v>0</v>
      </c>
      <c r="AH82" s="89"/>
      <c r="AI82" s="90">
        <f t="shared" si="16"/>
        <v>0</v>
      </c>
      <c r="AJ82" s="89"/>
      <c r="AK82" s="90">
        <f t="shared" si="17"/>
        <v>0</v>
      </c>
      <c r="AL82" s="89"/>
      <c r="AM82" s="90">
        <f t="shared" si="18"/>
        <v>0</v>
      </c>
      <c r="AN82" s="89"/>
      <c r="AO82" s="90">
        <f t="shared" si="19"/>
        <v>0</v>
      </c>
      <c r="AP82" s="89"/>
      <c r="AQ82" s="90">
        <f t="shared" si="20"/>
        <v>0</v>
      </c>
      <c r="AR82" s="89"/>
      <c r="AS82" s="90">
        <f t="shared" si="21"/>
        <v>0</v>
      </c>
      <c r="AT82" s="5">
        <f t="shared" si="22"/>
        <v>0</v>
      </c>
      <c r="AU82" s="11">
        <f t="shared" si="1"/>
        <v>0</v>
      </c>
      <c r="AV82" s="12">
        <f t="shared" si="23"/>
        <v>2</v>
      </c>
      <c r="AW82" s="5">
        <f t="shared" si="24"/>
        <v>0</v>
      </c>
      <c r="AX82" s="274" t="str">
        <f t="shared" si="25"/>
        <v/>
      </c>
      <c r="AY82" s="275" t="str">
        <f t="shared" si="26"/>
        <v/>
      </c>
      <c r="AZ82" s="274"/>
      <c r="BA82" s="125">
        <f t="shared" si="27"/>
        <v>0</v>
      </c>
      <c r="BB82" s="73">
        <f t="shared" si="28"/>
        <v>0</v>
      </c>
      <c r="BC82" s="116">
        <f t="shared" si="2"/>
        <v>0</v>
      </c>
      <c r="BD82" s="73">
        <f t="shared" si="29"/>
        <v>0</v>
      </c>
      <c r="BE82" s="116">
        <f t="shared" si="3"/>
        <v>0</v>
      </c>
      <c r="BF82" s="73">
        <f t="shared" si="30"/>
        <v>0</v>
      </c>
      <c r="BG82" s="116">
        <f t="shared" si="31"/>
        <v>0</v>
      </c>
      <c r="BH82" s="73">
        <f t="shared" si="32"/>
        <v>0</v>
      </c>
      <c r="BI82" s="116">
        <f t="shared" si="33"/>
        <v>0</v>
      </c>
      <c r="BJ82" s="126">
        <f t="shared" si="34"/>
        <v>0</v>
      </c>
      <c r="BK82" s="67"/>
      <c r="BL82" s="67"/>
      <c r="BM82" s="67"/>
      <c r="BN82" s="67"/>
      <c r="BO82" s="17"/>
    </row>
    <row r="83" spans="1:87" ht="12.75" customHeight="1" x14ac:dyDescent="0.2">
      <c r="A83" s="3"/>
      <c r="B83" s="5">
        <f t="shared" si="36"/>
        <v>35</v>
      </c>
      <c r="C83" s="303"/>
      <c r="D83" s="304"/>
      <c r="E83" s="18"/>
      <c r="F83" s="89"/>
      <c r="G83" s="90">
        <f t="shared" si="4"/>
        <v>0</v>
      </c>
      <c r="H83" s="89"/>
      <c r="I83" s="90">
        <f t="shared" si="5"/>
        <v>0</v>
      </c>
      <c r="J83" s="161"/>
      <c r="K83" s="90">
        <f t="shared" si="6"/>
        <v>0</v>
      </c>
      <c r="L83" s="89"/>
      <c r="M83" s="90">
        <f t="shared" si="7"/>
        <v>0</v>
      </c>
      <c r="N83" s="89"/>
      <c r="O83" s="90">
        <f t="shared" si="8"/>
        <v>0</v>
      </c>
      <c r="P83" s="89"/>
      <c r="Q83" s="90">
        <f t="shared" si="9"/>
        <v>0</v>
      </c>
      <c r="R83" s="89"/>
      <c r="S83" s="90">
        <f t="shared" si="10"/>
        <v>0</v>
      </c>
      <c r="T83" s="89"/>
      <c r="U83" s="90">
        <f t="shared" si="11"/>
        <v>0</v>
      </c>
      <c r="V83" s="89"/>
      <c r="W83" s="90">
        <f t="shared" si="12"/>
        <v>0</v>
      </c>
      <c r="X83" s="89"/>
      <c r="Y83" s="90">
        <f t="shared" si="13"/>
        <v>0</v>
      </c>
      <c r="Z83" s="89"/>
      <c r="AA83" s="90">
        <f t="shared" si="35"/>
        <v>0</v>
      </c>
      <c r="AB83" s="89"/>
      <c r="AC83" s="90">
        <f t="shared" si="37"/>
        <v>0</v>
      </c>
      <c r="AD83" s="114"/>
      <c r="AE83" s="90">
        <f t="shared" si="14"/>
        <v>0</v>
      </c>
      <c r="AF83" s="89"/>
      <c r="AG83" s="90">
        <f t="shared" si="15"/>
        <v>0</v>
      </c>
      <c r="AH83" s="89"/>
      <c r="AI83" s="90">
        <f t="shared" si="16"/>
        <v>0</v>
      </c>
      <c r="AJ83" s="89"/>
      <c r="AK83" s="90">
        <f t="shared" si="17"/>
        <v>0</v>
      </c>
      <c r="AL83" s="89"/>
      <c r="AM83" s="90">
        <f t="shared" si="18"/>
        <v>0</v>
      </c>
      <c r="AN83" s="89"/>
      <c r="AO83" s="90">
        <f t="shared" si="19"/>
        <v>0</v>
      </c>
      <c r="AP83" s="89"/>
      <c r="AQ83" s="90">
        <f t="shared" si="20"/>
        <v>0</v>
      </c>
      <c r="AR83" s="89"/>
      <c r="AS83" s="90">
        <f t="shared" si="21"/>
        <v>0</v>
      </c>
      <c r="AT83" s="5">
        <f t="shared" si="22"/>
        <v>0</v>
      </c>
      <c r="AU83" s="11">
        <f t="shared" si="1"/>
        <v>0</v>
      </c>
      <c r="AV83" s="12">
        <f t="shared" si="23"/>
        <v>2</v>
      </c>
      <c r="AW83" s="5">
        <f t="shared" si="24"/>
        <v>0</v>
      </c>
      <c r="AX83" s="274" t="str">
        <f t="shared" si="25"/>
        <v/>
      </c>
      <c r="AY83" s="275" t="str">
        <f t="shared" si="26"/>
        <v/>
      </c>
      <c r="AZ83" s="274"/>
      <c r="BA83" s="125">
        <f t="shared" si="27"/>
        <v>0</v>
      </c>
      <c r="BB83" s="73">
        <f t="shared" si="28"/>
        <v>0</v>
      </c>
      <c r="BC83" s="116">
        <f t="shared" si="2"/>
        <v>0</v>
      </c>
      <c r="BD83" s="73">
        <f t="shared" si="29"/>
        <v>0</v>
      </c>
      <c r="BE83" s="116">
        <f t="shared" si="3"/>
        <v>0</v>
      </c>
      <c r="BF83" s="73">
        <f t="shared" si="30"/>
        <v>0</v>
      </c>
      <c r="BG83" s="116">
        <f t="shared" si="31"/>
        <v>0</v>
      </c>
      <c r="BH83" s="73">
        <f t="shared" si="32"/>
        <v>0</v>
      </c>
      <c r="BI83" s="116">
        <f t="shared" si="33"/>
        <v>0</v>
      </c>
      <c r="BJ83" s="126">
        <f t="shared" si="34"/>
        <v>0</v>
      </c>
      <c r="BK83" s="67"/>
      <c r="BL83" s="67"/>
      <c r="BM83" s="67"/>
      <c r="BN83" s="67"/>
      <c r="BO83" s="17"/>
    </row>
    <row r="84" spans="1:87" ht="12.75" customHeight="1" x14ac:dyDescent="0.2">
      <c r="A84" s="3"/>
      <c r="B84" s="5">
        <f t="shared" si="36"/>
        <v>36</v>
      </c>
      <c r="C84" s="303"/>
      <c r="D84" s="304"/>
      <c r="E84" s="18"/>
      <c r="F84" s="89"/>
      <c r="G84" s="90">
        <f t="shared" si="4"/>
        <v>0</v>
      </c>
      <c r="H84" s="89"/>
      <c r="I84" s="90">
        <f t="shared" si="5"/>
        <v>0</v>
      </c>
      <c r="J84" s="161"/>
      <c r="K84" s="90">
        <f t="shared" si="6"/>
        <v>0</v>
      </c>
      <c r="L84" s="89"/>
      <c r="M84" s="90">
        <f t="shared" si="7"/>
        <v>0</v>
      </c>
      <c r="N84" s="89"/>
      <c r="O84" s="90">
        <f t="shared" si="8"/>
        <v>0</v>
      </c>
      <c r="P84" s="89"/>
      <c r="Q84" s="90">
        <f t="shared" si="9"/>
        <v>0</v>
      </c>
      <c r="R84" s="89"/>
      <c r="S84" s="90">
        <f t="shared" si="10"/>
        <v>0</v>
      </c>
      <c r="T84" s="89"/>
      <c r="U84" s="90">
        <f t="shared" si="11"/>
        <v>0</v>
      </c>
      <c r="V84" s="89"/>
      <c r="W84" s="90">
        <f t="shared" si="12"/>
        <v>0</v>
      </c>
      <c r="X84" s="89"/>
      <c r="Y84" s="90">
        <f t="shared" si="13"/>
        <v>0</v>
      </c>
      <c r="Z84" s="89"/>
      <c r="AA84" s="90">
        <f t="shared" si="35"/>
        <v>0</v>
      </c>
      <c r="AB84" s="89"/>
      <c r="AC84" s="90">
        <f t="shared" si="37"/>
        <v>0</v>
      </c>
      <c r="AD84" s="114"/>
      <c r="AE84" s="90">
        <f t="shared" si="14"/>
        <v>0</v>
      </c>
      <c r="AF84" s="89"/>
      <c r="AG84" s="90">
        <f t="shared" si="15"/>
        <v>0</v>
      </c>
      <c r="AH84" s="89"/>
      <c r="AI84" s="90">
        <f t="shared" si="16"/>
        <v>0</v>
      </c>
      <c r="AJ84" s="89"/>
      <c r="AK84" s="90">
        <f t="shared" si="17"/>
        <v>0</v>
      </c>
      <c r="AL84" s="89"/>
      <c r="AM84" s="90">
        <f t="shared" si="18"/>
        <v>0</v>
      </c>
      <c r="AN84" s="89"/>
      <c r="AO84" s="90">
        <f t="shared" si="19"/>
        <v>0</v>
      </c>
      <c r="AP84" s="89"/>
      <c r="AQ84" s="90">
        <f t="shared" si="20"/>
        <v>0</v>
      </c>
      <c r="AR84" s="89"/>
      <c r="AS84" s="90">
        <f t="shared" si="21"/>
        <v>0</v>
      </c>
      <c r="AT84" s="5">
        <f t="shared" si="22"/>
        <v>0</v>
      </c>
      <c r="AU84" s="11">
        <f t="shared" si="1"/>
        <v>0</v>
      </c>
      <c r="AV84" s="12">
        <f t="shared" si="23"/>
        <v>2</v>
      </c>
      <c r="AW84" s="5">
        <f t="shared" si="24"/>
        <v>0</v>
      </c>
      <c r="AX84" s="274" t="str">
        <f t="shared" si="25"/>
        <v/>
      </c>
      <c r="AY84" s="275" t="str">
        <f t="shared" si="26"/>
        <v/>
      </c>
      <c r="AZ84" s="274"/>
      <c r="BA84" s="125">
        <f t="shared" si="27"/>
        <v>0</v>
      </c>
      <c r="BB84" s="73">
        <f t="shared" si="28"/>
        <v>0</v>
      </c>
      <c r="BC84" s="116">
        <f t="shared" si="2"/>
        <v>0</v>
      </c>
      <c r="BD84" s="73">
        <f t="shared" si="29"/>
        <v>0</v>
      </c>
      <c r="BE84" s="116">
        <f t="shared" si="3"/>
        <v>0</v>
      </c>
      <c r="BF84" s="73">
        <f t="shared" si="30"/>
        <v>0</v>
      </c>
      <c r="BG84" s="116">
        <f t="shared" si="31"/>
        <v>0</v>
      </c>
      <c r="BH84" s="73">
        <f t="shared" si="32"/>
        <v>0</v>
      </c>
      <c r="BI84" s="116">
        <f t="shared" si="33"/>
        <v>0</v>
      </c>
      <c r="BJ84" s="126">
        <f t="shared" si="34"/>
        <v>0</v>
      </c>
      <c r="BK84" s="67"/>
      <c r="BL84" s="67"/>
      <c r="BM84" s="67"/>
      <c r="BN84" s="67"/>
      <c r="BO84" s="17"/>
    </row>
    <row r="85" spans="1:87" ht="12.75" customHeight="1" x14ac:dyDescent="0.2">
      <c r="A85" s="3"/>
      <c r="B85" s="5">
        <f t="shared" si="36"/>
        <v>37</v>
      </c>
      <c r="C85" s="303"/>
      <c r="D85" s="304"/>
      <c r="E85" s="18"/>
      <c r="F85" s="89"/>
      <c r="G85" s="90">
        <f t="shared" si="4"/>
        <v>0</v>
      </c>
      <c r="H85" s="89"/>
      <c r="I85" s="90">
        <f t="shared" si="5"/>
        <v>0</v>
      </c>
      <c r="J85" s="161"/>
      <c r="K85" s="90">
        <f t="shared" si="6"/>
        <v>0</v>
      </c>
      <c r="L85" s="89"/>
      <c r="M85" s="90">
        <f t="shared" si="7"/>
        <v>0</v>
      </c>
      <c r="N85" s="89"/>
      <c r="O85" s="90">
        <f t="shared" si="8"/>
        <v>0</v>
      </c>
      <c r="P85" s="89"/>
      <c r="Q85" s="90">
        <f t="shared" si="9"/>
        <v>0</v>
      </c>
      <c r="R85" s="89"/>
      <c r="S85" s="90">
        <f t="shared" si="10"/>
        <v>0</v>
      </c>
      <c r="T85" s="89"/>
      <c r="U85" s="90">
        <f t="shared" si="11"/>
        <v>0</v>
      </c>
      <c r="V85" s="89"/>
      <c r="W85" s="90">
        <f t="shared" si="12"/>
        <v>0</v>
      </c>
      <c r="X85" s="89"/>
      <c r="Y85" s="90">
        <f t="shared" si="13"/>
        <v>0</v>
      </c>
      <c r="Z85" s="89"/>
      <c r="AA85" s="90">
        <f t="shared" si="35"/>
        <v>0</v>
      </c>
      <c r="AB85" s="89"/>
      <c r="AC85" s="90">
        <f t="shared" si="37"/>
        <v>0</v>
      </c>
      <c r="AD85" s="114"/>
      <c r="AE85" s="90">
        <f t="shared" si="14"/>
        <v>0</v>
      </c>
      <c r="AF85" s="89"/>
      <c r="AG85" s="90">
        <f t="shared" si="15"/>
        <v>0</v>
      </c>
      <c r="AH85" s="89"/>
      <c r="AI85" s="90">
        <f t="shared" si="16"/>
        <v>0</v>
      </c>
      <c r="AJ85" s="89"/>
      <c r="AK85" s="90">
        <f t="shared" si="17"/>
        <v>0</v>
      </c>
      <c r="AL85" s="89"/>
      <c r="AM85" s="90">
        <f t="shared" si="18"/>
        <v>0</v>
      </c>
      <c r="AN85" s="89"/>
      <c r="AO85" s="90">
        <f t="shared" si="19"/>
        <v>0</v>
      </c>
      <c r="AP85" s="89"/>
      <c r="AQ85" s="90">
        <f t="shared" si="20"/>
        <v>0</v>
      </c>
      <c r="AR85" s="89"/>
      <c r="AS85" s="90">
        <f t="shared" si="21"/>
        <v>0</v>
      </c>
      <c r="AT85" s="5">
        <f t="shared" si="22"/>
        <v>0</v>
      </c>
      <c r="AU85" s="11">
        <f t="shared" si="1"/>
        <v>0</v>
      </c>
      <c r="AV85" s="12">
        <f t="shared" si="23"/>
        <v>2</v>
      </c>
      <c r="AW85" s="5">
        <f t="shared" si="24"/>
        <v>0</v>
      </c>
      <c r="AX85" s="274" t="str">
        <f t="shared" si="25"/>
        <v/>
      </c>
      <c r="AY85" s="275" t="str">
        <f t="shared" si="26"/>
        <v/>
      </c>
      <c r="AZ85" s="274"/>
      <c r="BA85" s="125">
        <f t="shared" si="27"/>
        <v>0</v>
      </c>
      <c r="BB85" s="73">
        <f t="shared" si="28"/>
        <v>0</v>
      </c>
      <c r="BC85" s="116">
        <f t="shared" si="2"/>
        <v>0</v>
      </c>
      <c r="BD85" s="73">
        <f t="shared" si="29"/>
        <v>0</v>
      </c>
      <c r="BE85" s="116">
        <f t="shared" si="3"/>
        <v>0</v>
      </c>
      <c r="BF85" s="73">
        <f t="shared" si="30"/>
        <v>0</v>
      </c>
      <c r="BG85" s="116">
        <f t="shared" si="31"/>
        <v>0</v>
      </c>
      <c r="BH85" s="73">
        <f t="shared" si="32"/>
        <v>0</v>
      </c>
      <c r="BI85" s="116">
        <f t="shared" si="33"/>
        <v>0</v>
      </c>
      <c r="BJ85" s="126">
        <f t="shared" si="34"/>
        <v>0</v>
      </c>
      <c r="BK85" s="67"/>
      <c r="BL85" s="67"/>
      <c r="BM85" s="67"/>
      <c r="BN85" s="67"/>
      <c r="BO85" s="17"/>
      <c r="CI85" s="54" t="str">
        <f>BA45</f>
        <v>1) Números y operaciones</v>
      </c>
    </row>
    <row r="86" spans="1:87" ht="12.75" customHeight="1" x14ac:dyDescent="0.2">
      <c r="A86" s="3"/>
      <c r="B86" s="5">
        <f t="shared" si="36"/>
        <v>38</v>
      </c>
      <c r="C86" s="303"/>
      <c r="D86" s="304"/>
      <c r="E86" s="18"/>
      <c r="F86" s="89"/>
      <c r="G86" s="90">
        <f t="shared" si="4"/>
        <v>0</v>
      </c>
      <c r="H86" s="89"/>
      <c r="I86" s="90">
        <f t="shared" si="5"/>
        <v>0</v>
      </c>
      <c r="J86" s="161"/>
      <c r="K86" s="90">
        <f t="shared" si="6"/>
        <v>0</v>
      </c>
      <c r="L86" s="89"/>
      <c r="M86" s="90">
        <f t="shared" si="7"/>
        <v>0</v>
      </c>
      <c r="N86" s="89"/>
      <c r="O86" s="90">
        <f t="shared" si="8"/>
        <v>0</v>
      </c>
      <c r="P86" s="89"/>
      <c r="Q86" s="90">
        <f t="shared" si="9"/>
        <v>0</v>
      </c>
      <c r="R86" s="89"/>
      <c r="S86" s="90">
        <f t="shared" si="10"/>
        <v>0</v>
      </c>
      <c r="T86" s="89"/>
      <c r="U86" s="90">
        <f t="shared" si="11"/>
        <v>0</v>
      </c>
      <c r="V86" s="89"/>
      <c r="W86" s="90">
        <f t="shared" si="12"/>
        <v>0</v>
      </c>
      <c r="X86" s="89"/>
      <c r="Y86" s="90">
        <f t="shared" si="13"/>
        <v>0</v>
      </c>
      <c r="Z86" s="89"/>
      <c r="AA86" s="90">
        <f t="shared" si="35"/>
        <v>0</v>
      </c>
      <c r="AB86" s="89"/>
      <c r="AC86" s="90">
        <f t="shared" si="37"/>
        <v>0</v>
      </c>
      <c r="AD86" s="114"/>
      <c r="AE86" s="90">
        <f t="shared" si="14"/>
        <v>0</v>
      </c>
      <c r="AF86" s="89"/>
      <c r="AG86" s="90">
        <f t="shared" si="15"/>
        <v>0</v>
      </c>
      <c r="AH86" s="89"/>
      <c r="AI86" s="90">
        <f t="shared" si="16"/>
        <v>0</v>
      </c>
      <c r="AJ86" s="89"/>
      <c r="AK86" s="90">
        <f t="shared" si="17"/>
        <v>0</v>
      </c>
      <c r="AL86" s="89"/>
      <c r="AM86" s="90">
        <f t="shared" si="18"/>
        <v>0</v>
      </c>
      <c r="AN86" s="89"/>
      <c r="AO86" s="90">
        <f t="shared" si="19"/>
        <v>0</v>
      </c>
      <c r="AP86" s="89"/>
      <c r="AQ86" s="90">
        <f t="shared" si="20"/>
        <v>0</v>
      </c>
      <c r="AR86" s="89"/>
      <c r="AS86" s="90">
        <f t="shared" si="21"/>
        <v>0</v>
      </c>
      <c r="AT86" s="5">
        <f t="shared" si="22"/>
        <v>0</v>
      </c>
      <c r="AU86" s="11">
        <f t="shared" si="1"/>
        <v>0</v>
      </c>
      <c r="AV86" s="12">
        <f t="shared" si="23"/>
        <v>2</v>
      </c>
      <c r="AW86" s="5">
        <f t="shared" si="24"/>
        <v>0</v>
      </c>
      <c r="AX86" s="274" t="str">
        <f t="shared" si="25"/>
        <v/>
      </c>
      <c r="AY86" s="275" t="str">
        <f t="shared" si="26"/>
        <v/>
      </c>
      <c r="AZ86" s="274"/>
      <c r="BA86" s="125">
        <f t="shared" si="27"/>
        <v>0</v>
      </c>
      <c r="BB86" s="73">
        <f t="shared" si="28"/>
        <v>0</v>
      </c>
      <c r="BC86" s="116">
        <f t="shared" si="2"/>
        <v>0</v>
      </c>
      <c r="BD86" s="73">
        <f t="shared" si="29"/>
        <v>0</v>
      </c>
      <c r="BE86" s="116">
        <f t="shared" si="3"/>
        <v>0</v>
      </c>
      <c r="BF86" s="73">
        <f t="shared" si="30"/>
        <v>0</v>
      </c>
      <c r="BG86" s="116">
        <f t="shared" si="31"/>
        <v>0</v>
      </c>
      <c r="BH86" s="73">
        <f t="shared" si="32"/>
        <v>0</v>
      </c>
      <c r="BI86" s="116">
        <f t="shared" si="33"/>
        <v>0</v>
      </c>
      <c r="BJ86" s="126">
        <f t="shared" si="34"/>
        <v>0</v>
      </c>
      <c r="BK86" s="67"/>
      <c r="BL86" s="67"/>
      <c r="BM86" s="67"/>
      <c r="BN86" s="67"/>
      <c r="BO86" s="17"/>
      <c r="CI86" s="54" t="str">
        <f>BC45</f>
        <v>2) Patrones y álgebra</v>
      </c>
    </row>
    <row r="87" spans="1:87" ht="12.75" customHeight="1" x14ac:dyDescent="0.2">
      <c r="A87" s="3"/>
      <c r="B87" s="5">
        <f t="shared" si="36"/>
        <v>39</v>
      </c>
      <c r="C87" s="303"/>
      <c r="D87" s="304"/>
      <c r="E87" s="18"/>
      <c r="F87" s="89"/>
      <c r="G87" s="90">
        <f t="shared" si="4"/>
        <v>0</v>
      </c>
      <c r="H87" s="89"/>
      <c r="I87" s="90">
        <f t="shared" si="5"/>
        <v>0</v>
      </c>
      <c r="J87" s="161"/>
      <c r="K87" s="90">
        <f t="shared" si="6"/>
        <v>0</v>
      </c>
      <c r="L87" s="89"/>
      <c r="M87" s="90">
        <f t="shared" si="7"/>
        <v>0</v>
      </c>
      <c r="N87" s="89"/>
      <c r="O87" s="90">
        <f t="shared" si="8"/>
        <v>0</v>
      </c>
      <c r="P87" s="89"/>
      <c r="Q87" s="90">
        <f t="shared" si="9"/>
        <v>0</v>
      </c>
      <c r="R87" s="89"/>
      <c r="S87" s="90">
        <f t="shared" si="10"/>
        <v>0</v>
      </c>
      <c r="T87" s="89"/>
      <c r="U87" s="90">
        <f t="shared" si="11"/>
        <v>0</v>
      </c>
      <c r="V87" s="89"/>
      <c r="W87" s="90">
        <f t="shared" si="12"/>
        <v>0</v>
      </c>
      <c r="X87" s="89"/>
      <c r="Y87" s="90">
        <f t="shared" si="13"/>
        <v>0</v>
      </c>
      <c r="Z87" s="89"/>
      <c r="AA87" s="90">
        <f t="shared" si="35"/>
        <v>0</v>
      </c>
      <c r="AB87" s="89"/>
      <c r="AC87" s="90">
        <f t="shared" si="37"/>
        <v>0</v>
      </c>
      <c r="AD87" s="114"/>
      <c r="AE87" s="90">
        <f t="shared" si="14"/>
        <v>0</v>
      </c>
      <c r="AF87" s="89"/>
      <c r="AG87" s="90">
        <f t="shared" si="15"/>
        <v>0</v>
      </c>
      <c r="AH87" s="89"/>
      <c r="AI87" s="90">
        <f t="shared" si="16"/>
        <v>0</v>
      </c>
      <c r="AJ87" s="89"/>
      <c r="AK87" s="90">
        <f t="shared" si="17"/>
        <v>0</v>
      </c>
      <c r="AL87" s="89"/>
      <c r="AM87" s="90">
        <f t="shared" si="18"/>
        <v>0</v>
      </c>
      <c r="AN87" s="89"/>
      <c r="AO87" s="90">
        <f t="shared" si="19"/>
        <v>0</v>
      </c>
      <c r="AP87" s="89"/>
      <c r="AQ87" s="90">
        <f t="shared" si="20"/>
        <v>0</v>
      </c>
      <c r="AR87" s="89"/>
      <c r="AS87" s="90">
        <f t="shared" si="21"/>
        <v>0</v>
      </c>
      <c r="AT87" s="5">
        <f t="shared" si="22"/>
        <v>0</v>
      </c>
      <c r="AU87" s="11">
        <f t="shared" si="1"/>
        <v>0</v>
      </c>
      <c r="AV87" s="12">
        <f t="shared" si="23"/>
        <v>2</v>
      </c>
      <c r="AW87" s="5">
        <f t="shared" si="24"/>
        <v>0</v>
      </c>
      <c r="AX87" s="274" t="str">
        <f t="shared" si="25"/>
        <v/>
      </c>
      <c r="AY87" s="275" t="str">
        <f t="shared" si="26"/>
        <v/>
      </c>
      <c r="AZ87" s="274"/>
      <c r="BA87" s="125">
        <f t="shared" si="27"/>
        <v>0</v>
      </c>
      <c r="BB87" s="73">
        <f t="shared" si="28"/>
        <v>0</v>
      </c>
      <c r="BC87" s="116">
        <f t="shared" si="2"/>
        <v>0</v>
      </c>
      <c r="BD87" s="73">
        <f t="shared" si="29"/>
        <v>0</v>
      </c>
      <c r="BE87" s="116">
        <f t="shared" si="3"/>
        <v>0</v>
      </c>
      <c r="BF87" s="73">
        <f t="shared" si="30"/>
        <v>0</v>
      </c>
      <c r="BG87" s="116">
        <f t="shared" si="31"/>
        <v>0</v>
      </c>
      <c r="BH87" s="73">
        <f t="shared" si="32"/>
        <v>0</v>
      </c>
      <c r="BI87" s="116">
        <f t="shared" si="33"/>
        <v>0</v>
      </c>
      <c r="BJ87" s="126">
        <f t="shared" si="34"/>
        <v>0</v>
      </c>
      <c r="BK87" s="67"/>
      <c r="BL87" s="67"/>
      <c r="BM87" s="67"/>
      <c r="BN87" s="67"/>
      <c r="BO87" s="17"/>
      <c r="CI87" s="54" t="str">
        <f>BE45</f>
        <v>3) Geometría</v>
      </c>
    </row>
    <row r="88" spans="1:87" ht="12.75" customHeight="1" x14ac:dyDescent="0.2">
      <c r="A88" s="3"/>
      <c r="B88" s="5">
        <f t="shared" si="36"/>
        <v>40</v>
      </c>
      <c r="C88" s="303"/>
      <c r="D88" s="304"/>
      <c r="E88" s="18"/>
      <c r="F88" s="89"/>
      <c r="G88" s="90">
        <f t="shared" si="4"/>
        <v>0</v>
      </c>
      <c r="H88" s="89"/>
      <c r="I88" s="90">
        <f t="shared" si="5"/>
        <v>0</v>
      </c>
      <c r="J88" s="161"/>
      <c r="K88" s="90">
        <f t="shared" si="6"/>
        <v>0</v>
      </c>
      <c r="L88" s="89"/>
      <c r="M88" s="90">
        <f t="shared" si="7"/>
        <v>0</v>
      </c>
      <c r="N88" s="89"/>
      <c r="O88" s="90">
        <f t="shared" si="8"/>
        <v>0</v>
      </c>
      <c r="P88" s="89"/>
      <c r="Q88" s="90">
        <f t="shared" si="9"/>
        <v>0</v>
      </c>
      <c r="R88" s="89"/>
      <c r="S88" s="90">
        <f t="shared" si="10"/>
        <v>0</v>
      </c>
      <c r="T88" s="89"/>
      <c r="U88" s="90">
        <f t="shared" si="11"/>
        <v>0</v>
      </c>
      <c r="V88" s="89"/>
      <c r="W88" s="90">
        <f t="shared" si="12"/>
        <v>0</v>
      </c>
      <c r="X88" s="89"/>
      <c r="Y88" s="90">
        <f t="shared" si="13"/>
        <v>0</v>
      </c>
      <c r="Z88" s="89"/>
      <c r="AA88" s="90">
        <f t="shared" si="35"/>
        <v>0</v>
      </c>
      <c r="AB88" s="89"/>
      <c r="AC88" s="90">
        <f t="shared" si="37"/>
        <v>0</v>
      </c>
      <c r="AD88" s="114"/>
      <c r="AE88" s="90">
        <f t="shared" si="14"/>
        <v>0</v>
      </c>
      <c r="AF88" s="89"/>
      <c r="AG88" s="90">
        <f t="shared" si="15"/>
        <v>0</v>
      </c>
      <c r="AH88" s="89"/>
      <c r="AI88" s="90">
        <f t="shared" si="16"/>
        <v>0</v>
      </c>
      <c r="AJ88" s="89"/>
      <c r="AK88" s="90">
        <f t="shared" si="17"/>
        <v>0</v>
      </c>
      <c r="AL88" s="89"/>
      <c r="AM88" s="90">
        <f t="shared" si="18"/>
        <v>0</v>
      </c>
      <c r="AN88" s="89"/>
      <c r="AO88" s="90">
        <f t="shared" si="19"/>
        <v>0</v>
      </c>
      <c r="AP88" s="89"/>
      <c r="AQ88" s="90">
        <f t="shared" si="20"/>
        <v>0</v>
      </c>
      <c r="AR88" s="89"/>
      <c r="AS88" s="90">
        <f t="shared" si="21"/>
        <v>0</v>
      </c>
      <c r="AT88" s="5">
        <f t="shared" si="22"/>
        <v>0</v>
      </c>
      <c r="AU88" s="11">
        <f t="shared" si="1"/>
        <v>0</v>
      </c>
      <c r="AV88" s="12">
        <f t="shared" si="23"/>
        <v>2</v>
      </c>
      <c r="AW88" s="5">
        <f t="shared" si="24"/>
        <v>0</v>
      </c>
      <c r="AX88" s="274" t="str">
        <f t="shared" si="25"/>
        <v/>
      </c>
      <c r="AY88" s="275" t="str">
        <f t="shared" si="26"/>
        <v/>
      </c>
      <c r="AZ88" s="274"/>
      <c r="BA88" s="125">
        <f t="shared" si="27"/>
        <v>0</v>
      </c>
      <c r="BB88" s="73">
        <f t="shared" si="28"/>
        <v>0</v>
      </c>
      <c r="BC88" s="116">
        <f t="shared" si="2"/>
        <v>0</v>
      </c>
      <c r="BD88" s="73">
        <f t="shared" si="29"/>
        <v>0</v>
      </c>
      <c r="BE88" s="116">
        <f t="shared" si="3"/>
        <v>0</v>
      </c>
      <c r="BF88" s="73">
        <f t="shared" si="30"/>
        <v>0</v>
      </c>
      <c r="BG88" s="116">
        <f t="shared" si="31"/>
        <v>0</v>
      </c>
      <c r="BH88" s="73">
        <f t="shared" si="32"/>
        <v>0</v>
      </c>
      <c r="BI88" s="116">
        <f t="shared" si="33"/>
        <v>0</v>
      </c>
      <c r="BJ88" s="126">
        <f t="shared" si="34"/>
        <v>0</v>
      </c>
      <c r="BK88" s="67"/>
      <c r="BL88" s="67"/>
      <c r="BM88" s="67"/>
      <c r="BN88" s="67"/>
      <c r="BO88" s="17"/>
      <c r="CI88" s="54" t="str">
        <f>BG45</f>
        <v>4) Medición</v>
      </c>
    </row>
    <row r="89" spans="1:87" ht="12.75" customHeight="1" x14ac:dyDescent="0.2">
      <c r="A89" s="3"/>
      <c r="B89" s="5">
        <f t="shared" si="36"/>
        <v>41</v>
      </c>
      <c r="C89" s="303"/>
      <c r="D89" s="304"/>
      <c r="E89" s="18"/>
      <c r="F89" s="89"/>
      <c r="G89" s="90">
        <f t="shared" si="4"/>
        <v>0</v>
      </c>
      <c r="H89" s="89"/>
      <c r="I89" s="90">
        <f t="shared" si="5"/>
        <v>0</v>
      </c>
      <c r="J89" s="161"/>
      <c r="K89" s="90">
        <f t="shared" si="6"/>
        <v>0</v>
      </c>
      <c r="L89" s="89"/>
      <c r="M89" s="90">
        <f t="shared" si="7"/>
        <v>0</v>
      </c>
      <c r="N89" s="89"/>
      <c r="O89" s="90">
        <f t="shared" si="8"/>
        <v>0</v>
      </c>
      <c r="P89" s="89"/>
      <c r="Q89" s="90">
        <f t="shared" si="9"/>
        <v>0</v>
      </c>
      <c r="R89" s="89"/>
      <c r="S89" s="90">
        <f t="shared" si="10"/>
        <v>0</v>
      </c>
      <c r="T89" s="89"/>
      <c r="U89" s="90">
        <f t="shared" si="11"/>
        <v>0</v>
      </c>
      <c r="V89" s="89"/>
      <c r="W89" s="90">
        <f t="shared" si="12"/>
        <v>0</v>
      </c>
      <c r="X89" s="89"/>
      <c r="Y89" s="90">
        <f t="shared" si="13"/>
        <v>0</v>
      </c>
      <c r="Z89" s="89"/>
      <c r="AA89" s="90">
        <f t="shared" si="35"/>
        <v>0</v>
      </c>
      <c r="AB89" s="89"/>
      <c r="AC89" s="90">
        <f t="shared" si="37"/>
        <v>0</v>
      </c>
      <c r="AD89" s="114"/>
      <c r="AE89" s="90">
        <f t="shared" si="14"/>
        <v>0</v>
      </c>
      <c r="AF89" s="89"/>
      <c r="AG89" s="90">
        <f t="shared" si="15"/>
        <v>0</v>
      </c>
      <c r="AH89" s="89"/>
      <c r="AI89" s="90">
        <f t="shared" si="16"/>
        <v>0</v>
      </c>
      <c r="AJ89" s="89"/>
      <c r="AK89" s="90">
        <f t="shared" si="17"/>
        <v>0</v>
      </c>
      <c r="AL89" s="89"/>
      <c r="AM89" s="90">
        <f t="shared" si="18"/>
        <v>0</v>
      </c>
      <c r="AN89" s="89"/>
      <c r="AO89" s="90">
        <f t="shared" si="19"/>
        <v>0</v>
      </c>
      <c r="AP89" s="89"/>
      <c r="AQ89" s="90">
        <f t="shared" si="20"/>
        <v>0</v>
      </c>
      <c r="AR89" s="89"/>
      <c r="AS89" s="90">
        <f t="shared" si="21"/>
        <v>0</v>
      </c>
      <c r="AT89" s="5">
        <f t="shared" si="22"/>
        <v>0</v>
      </c>
      <c r="AU89" s="11">
        <f t="shared" si="1"/>
        <v>0</v>
      </c>
      <c r="AV89" s="12">
        <f t="shared" si="23"/>
        <v>2</v>
      </c>
      <c r="AW89" s="5">
        <f t="shared" si="24"/>
        <v>0</v>
      </c>
      <c r="AX89" s="274" t="str">
        <f t="shared" si="25"/>
        <v/>
      </c>
      <c r="AY89" s="275" t="str">
        <f t="shared" si="26"/>
        <v/>
      </c>
      <c r="AZ89" s="274"/>
      <c r="BA89" s="125">
        <f t="shared" si="27"/>
        <v>0</v>
      </c>
      <c r="BB89" s="73">
        <f t="shared" si="28"/>
        <v>0</v>
      </c>
      <c r="BC89" s="116">
        <f t="shared" si="2"/>
        <v>0</v>
      </c>
      <c r="BD89" s="73">
        <f t="shared" si="29"/>
        <v>0</v>
      </c>
      <c r="BE89" s="116">
        <f t="shared" si="3"/>
        <v>0</v>
      </c>
      <c r="BF89" s="73">
        <f t="shared" si="30"/>
        <v>0</v>
      </c>
      <c r="BG89" s="116">
        <f t="shared" si="31"/>
        <v>0</v>
      </c>
      <c r="BH89" s="73">
        <f t="shared" si="32"/>
        <v>0</v>
      </c>
      <c r="BI89" s="116">
        <f t="shared" si="33"/>
        <v>0</v>
      </c>
      <c r="BJ89" s="126">
        <f t="shared" si="34"/>
        <v>0</v>
      </c>
      <c r="BK89" s="67"/>
      <c r="BL89" s="67"/>
      <c r="BM89" s="67"/>
      <c r="BN89" s="67"/>
      <c r="BO89" s="17"/>
      <c r="CI89" s="54" t="str">
        <f>BI45</f>
        <v>5) Datos y probabilidades</v>
      </c>
    </row>
    <row r="90" spans="1:87" ht="12.75" customHeight="1" x14ac:dyDescent="0.2">
      <c r="A90" s="3"/>
      <c r="B90" s="5">
        <f t="shared" si="36"/>
        <v>42</v>
      </c>
      <c r="C90" s="303"/>
      <c r="D90" s="304"/>
      <c r="E90" s="18"/>
      <c r="F90" s="89"/>
      <c r="G90" s="90">
        <f t="shared" si="4"/>
        <v>0</v>
      </c>
      <c r="H90" s="89"/>
      <c r="I90" s="90">
        <f t="shared" si="5"/>
        <v>0</v>
      </c>
      <c r="J90" s="161"/>
      <c r="K90" s="90">
        <f t="shared" si="6"/>
        <v>0</v>
      </c>
      <c r="L90" s="89"/>
      <c r="M90" s="90">
        <f t="shared" si="7"/>
        <v>0</v>
      </c>
      <c r="N90" s="89"/>
      <c r="O90" s="90">
        <f t="shared" si="8"/>
        <v>0</v>
      </c>
      <c r="P90" s="89"/>
      <c r="Q90" s="90">
        <f t="shared" si="9"/>
        <v>0</v>
      </c>
      <c r="R90" s="89"/>
      <c r="S90" s="90">
        <f t="shared" si="10"/>
        <v>0</v>
      </c>
      <c r="T90" s="89"/>
      <c r="U90" s="90">
        <f t="shared" si="11"/>
        <v>0</v>
      </c>
      <c r="V90" s="89"/>
      <c r="W90" s="90">
        <f t="shared" si="12"/>
        <v>0</v>
      </c>
      <c r="X90" s="89"/>
      <c r="Y90" s="90">
        <f t="shared" si="13"/>
        <v>0</v>
      </c>
      <c r="Z90" s="89"/>
      <c r="AA90" s="90">
        <f t="shared" si="35"/>
        <v>0</v>
      </c>
      <c r="AB90" s="89"/>
      <c r="AC90" s="90">
        <f t="shared" si="37"/>
        <v>0</v>
      </c>
      <c r="AD90" s="114"/>
      <c r="AE90" s="90">
        <f t="shared" si="14"/>
        <v>0</v>
      </c>
      <c r="AF90" s="89"/>
      <c r="AG90" s="90">
        <f t="shared" si="15"/>
        <v>0</v>
      </c>
      <c r="AH90" s="89"/>
      <c r="AI90" s="90">
        <f t="shared" si="16"/>
        <v>0</v>
      </c>
      <c r="AJ90" s="89"/>
      <c r="AK90" s="90">
        <f t="shared" si="17"/>
        <v>0</v>
      </c>
      <c r="AL90" s="89"/>
      <c r="AM90" s="90">
        <f t="shared" si="18"/>
        <v>0</v>
      </c>
      <c r="AN90" s="89"/>
      <c r="AO90" s="90">
        <f t="shared" si="19"/>
        <v>0</v>
      </c>
      <c r="AP90" s="89"/>
      <c r="AQ90" s="90">
        <f t="shared" si="20"/>
        <v>0</v>
      </c>
      <c r="AR90" s="89"/>
      <c r="AS90" s="90">
        <f t="shared" si="21"/>
        <v>0</v>
      </c>
      <c r="AT90" s="5">
        <f t="shared" si="22"/>
        <v>0</v>
      </c>
      <c r="AU90" s="11">
        <f t="shared" si="1"/>
        <v>0</v>
      </c>
      <c r="AV90" s="12">
        <f t="shared" si="23"/>
        <v>2</v>
      </c>
      <c r="AW90" s="5">
        <f t="shared" si="24"/>
        <v>0</v>
      </c>
      <c r="AX90" s="274" t="str">
        <f t="shared" si="25"/>
        <v/>
      </c>
      <c r="AY90" s="275" t="str">
        <f t="shared" si="26"/>
        <v/>
      </c>
      <c r="AZ90" s="274"/>
      <c r="BA90" s="125">
        <f t="shared" si="27"/>
        <v>0</v>
      </c>
      <c r="BB90" s="73">
        <f t="shared" si="28"/>
        <v>0</v>
      </c>
      <c r="BC90" s="116">
        <f t="shared" si="2"/>
        <v>0</v>
      </c>
      <c r="BD90" s="73">
        <f t="shared" si="29"/>
        <v>0</v>
      </c>
      <c r="BE90" s="116">
        <f t="shared" si="3"/>
        <v>0</v>
      </c>
      <c r="BF90" s="73">
        <f t="shared" si="30"/>
        <v>0</v>
      </c>
      <c r="BG90" s="116">
        <f t="shared" si="31"/>
        <v>0</v>
      </c>
      <c r="BH90" s="73">
        <f t="shared" si="32"/>
        <v>0</v>
      </c>
      <c r="BI90" s="116">
        <f t="shared" si="33"/>
        <v>0</v>
      </c>
      <c r="BJ90" s="126">
        <f t="shared" si="34"/>
        <v>0</v>
      </c>
      <c r="BK90" s="67"/>
      <c r="BL90" s="67"/>
      <c r="BM90" s="67"/>
      <c r="BN90" s="67"/>
      <c r="BO90" s="17"/>
    </row>
    <row r="91" spans="1:87" ht="12.75" customHeight="1" x14ac:dyDescent="0.2">
      <c r="A91" s="3"/>
      <c r="B91" s="5">
        <f t="shared" si="36"/>
        <v>43</v>
      </c>
      <c r="C91" s="303"/>
      <c r="D91" s="304"/>
      <c r="E91" s="18"/>
      <c r="F91" s="89"/>
      <c r="G91" s="90">
        <f t="shared" si="4"/>
        <v>0</v>
      </c>
      <c r="H91" s="89"/>
      <c r="I91" s="90">
        <f t="shared" si="5"/>
        <v>0</v>
      </c>
      <c r="J91" s="161"/>
      <c r="K91" s="90">
        <f t="shared" si="6"/>
        <v>0</v>
      </c>
      <c r="L91" s="89"/>
      <c r="M91" s="90">
        <f t="shared" si="7"/>
        <v>0</v>
      </c>
      <c r="N91" s="89"/>
      <c r="O91" s="90">
        <f t="shared" si="8"/>
        <v>0</v>
      </c>
      <c r="P91" s="89"/>
      <c r="Q91" s="90">
        <f t="shared" si="9"/>
        <v>0</v>
      </c>
      <c r="R91" s="89"/>
      <c r="S91" s="90">
        <f t="shared" si="10"/>
        <v>0</v>
      </c>
      <c r="T91" s="89"/>
      <c r="U91" s="90">
        <f t="shared" si="11"/>
        <v>0</v>
      </c>
      <c r="V91" s="89"/>
      <c r="W91" s="90">
        <f t="shared" si="12"/>
        <v>0</v>
      </c>
      <c r="X91" s="89"/>
      <c r="Y91" s="90">
        <f t="shared" si="13"/>
        <v>0</v>
      </c>
      <c r="Z91" s="89"/>
      <c r="AA91" s="90">
        <f t="shared" si="35"/>
        <v>0</v>
      </c>
      <c r="AB91" s="89"/>
      <c r="AC91" s="90">
        <f t="shared" si="37"/>
        <v>0</v>
      </c>
      <c r="AD91" s="114"/>
      <c r="AE91" s="90">
        <f t="shared" si="14"/>
        <v>0</v>
      </c>
      <c r="AF91" s="89"/>
      <c r="AG91" s="90">
        <f t="shared" si="15"/>
        <v>0</v>
      </c>
      <c r="AH91" s="89"/>
      <c r="AI91" s="90">
        <f t="shared" si="16"/>
        <v>0</v>
      </c>
      <c r="AJ91" s="89"/>
      <c r="AK91" s="90">
        <f t="shared" si="17"/>
        <v>0</v>
      </c>
      <c r="AL91" s="89"/>
      <c r="AM91" s="90">
        <f t="shared" si="18"/>
        <v>0</v>
      </c>
      <c r="AN91" s="89"/>
      <c r="AO91" s="90">
        <f t="shared" si="19"/>
        <v>0</v>
      </c>
      <c r="AP91" s="89"/>
      <c r="AQ91" s="90">
        <f t="shared" si="20"/>
        <v>0</v>
      </c>
      <c r="AR91" s="89"/>
      <c r="AS91" s="90">
        <f t="shared" si="21"/>
        <v>0</v>
      </c>
      <c r="AT91" s="5">
        <f t="shared" si="22"/>
        <v>0</v>
      </c>
      <c r="AU91" s="11">
        <f t="shared" si="1"/>
        <v>0</v>
      </c>
      <c r="AV91" s="12">
        <f t="shared" si="23"/>
        <v>2</v>
      </c>
      <c r="AW91" s="5">
        <f t="shared" si="24"/>
        <v>0</v>
      </c>
      <c r="AX91" s="274" t="str">
        <f t="shared" si="25"/>
        <v/>
      </c>
      <c r="AY91" s="275" t="str">
        <f t="shared" si="26"/>
        <v/>
      </c>
      <c r="AZ91" s="274"/>
      <c r="BA91" s="125">
        <f t="shared" si="27"/>
        <v>0</v>
      </c>
      <c r="BB91" s="73">
        <f t="shared" si="28"/>
        <v>0</v>
      </c>
      <c r="BC91" s="116">
        <f t="shared" si="2"/>
        <v>0</v>
      </c>
      <c r="BD91" s="73">
        <f t="shared" si="29"/>
        <v>0</v>
      </c>
      <c r="BE91" s="116">
        <f t="shared" si="3"/>
        <v>0</v>
      </c>
      <c r="BF91" s="73">
        <f t="shared" si="30"/>
        <v>0</v>
      </c>
      <c r="BG91" s="116">
        <f t="shared" si="31"/>
        <v>0</v>
      </c>
      <c r="BH91" s="73">
        <f t="shared" si="32"/>
        <v>0</v>
      </c>
      <c r="BI91" s="116">
        <f t="shared" si="33"/>
        <v>0</v>
      </c>
      <c r="BJ91" s="126">
        <f t="shared" si="34"/>
        <v>0</v>
      </c>
      <c r="BK91" s="67"/>
      <c r="BL91" s="67"/>
      <c r="BM91" s="67"/>
      <c r="BN91" s="67"/>
      <c r="BO91" s="17"/>
    </row>
    <row r="92" spans="1:87" ht="12.75" customHeight="1" x14ac:dyDescent="0.2">
      <c r="A92" s="3"/>
      <c r="B92" s="5">
        <f t="shared" si="36"/>
        <v>44</v>
      </c>
      <c r="C92" s="303"/>
      <c r="D92" s="304"/>
      <c r="E92" s="18"/>
      <c r="F92" s="89"/>
      <c r="G92" s="90">
        <f t="shared" si="4"/>
        <v>0</v>
      </c>
      <c r="H92" s="89"/>
      <c r="I92" s="90">
        <f t="shared" si="5"/>
        <v>0</v>
      </c>
      <c r="J92" s="161"/>
      <c r="K92" s="90">
        <f t="shared" si="6"/>
        <v>0</v>
      </c>
      <c r="L92" s="89"/>
      <c r="M92" s="90">
        <f t="shared" si="7"/>
        <v>0</v>
      </c>
      <c r="N92" s="89"/>
      <c r="O92" s="90">
        <f t="shared" si="8"/>
        <v>0</v>
      </c>
      <c r="P92" s="89"/>
      <c r="Q92" s="90">
        <f t="shared" si="9"/>
        <v>0</v>
      </c>
      <c r="R92" s="89"/>
      <c r="S92" s="90">
        <f t="shared" si="10"/>
        <v>0</v>
      </c>
      <c r="T92" s="89"/>
      <c r="U92" s="90">
        <f t="shared" si="11"/>
        <v>0</v>
      </c>
      <c r="V92" s="89"/>
      <c r="W92" s="90">
        <f t="shared" si="12"/>
        <v>0</v>
      </c>
      <c r="X92" s="89"/>
      <c r="Y92" s="90">
        <f t="shared" si="13"/>
        <v>0</v>
      </c>
      <c r="Z92" s="89"/>
      <c r="AA92" s="90">
        <f t="shared" si="35"/>
        <v>0</v>
      </c>
      <c r="AB92" s="89"/>
      <c r="AC92" s="90">
        <f t="shared" si="37"/>
        <v>0</v>
      </c>
      <c r="AD92" s="114"/>
      <c r="AE92" s="90">
        <f t="shared" si="14"/>
        <v>0</v>
      </c>
      <c r="AF92" s="89"/>
      <c r="AG92" s="90">
        <f t="shared" si="15"/>
        <v>0</v>
      </c>
      <c r="AH92" s="89"/>
      <c r="AI92" s="90">
        <f t="shared" si="16"/>
        <v>0</v>
      </c>
      <c r="AJ92" s="89"/>
      <c r="AK92" s="90">
        <f t="shared" si="17"/>
        <v>0</v>
      </c>
      <c r="AL92" s="89"/>
      <c r="AM92" s="90">
        <f t="shared" si="18"/>
        <v>0</v>
      </c>
      <c r="AN92" s="89"/>
      <c r="AO92" s="90">
        <f t="shared" si="19"/>
        <v>0</v>
      </c>
      <c r="AP92" s="89"/>
      <c r="AQ92" s="90">
        <f t="shared" si="20"/>
        <v>0</v>
      </c>
      <c r="AR92" s="89"/>
      <c r="AS92" s="90">
        <f t="shared" si="21"/>
        <v>0</v>
      </c>
      <c r="AT92" s="5">
        <f t="shared" si="22"/>
        <v>0</v>
      </c>
      <c r="AU92" s="11">
        <f t="shared" si="1"/>
        <v>0</v>
      </c>
      <c r="AV92" s="12">
        <f t="shared" si="23"/>
        <v>2</v>
      </c>
      <c r="AW92" s="5">
        <f t="shared" si="24"/>
        <v>0</v>
      </c>
      <c r="AX92" s="274" t="str">
        <f t="shared" si="25"/>
        <v/>
      </c>
      <c r="AY92" s="275" t="str">
        <f t="shared" si="26"/>
        <v/>
      </c>
      <c r="AZ92" s="274"/>
      <c r="BA92" s="125">
        <f t="shared" si="27"/>
        <v>0</v>
      </c>
      <c r="BB92" s="73">
        <f t="shared" si="28"/>
        <v>0</v>
      </c>
      <c r="BC92" s="116">
        <f t="shared" si="2"/>
        <v>0</v>
      </c>
      <c r="BD92" s="73">
        <f t="shared" si="29"/>
        <v>0</v>
      </c>
      <c r="BE92" s="116">
        <f t="shared" si="3"/>
        <v>0</v>
      </c>
      <c r="BF92" s="73">
        <f t="shared" si="30"/>
        <v>0</v>
      </c>
      <c r="BG92" s="116">
        <f t="shared" si="31"/>
        <v>0</v>
      </c>
      <c r="BH92" s="73">
        <f t="shared" si="32"/>
        <v>0</v>
      </c>
      <c r="BI92" s="116">
        <f t="shared" si="33"/>
        <v>0</v>
      </c>
      <c r="BJ92" s="126">
        <f t="shared" si="34"/>
        <v>0</v>
      </c>
      <c r="BK92" s="67"/>
      <c r="BL92" s="67"/>
      <c r="BM92" s="67"/>
      <c r="BN92" s="67"/>
      <c r="BO92" s="17"/>
    </row>
    <row r="93" spans="1:87" ht="12.75" customHeight="1" x14ac:dyDescent="0.2">
      <c r="A93" s="3"/>
      <c r="B93" s="5">
        <f t="shared" si="36"/>
        <v>45</v>
      </c>
      <c r="C93" s="303"/>
      <c r="D93" s="304"/>
      <c r="E93" s="18"/>
      <c r="F93" s="89"/>
      <c r="G93" s="90">
        <f t="shared" si="4"/>
        <v>0</v>
      </c>
      <c r="H93" s="89"/>
      <c r="I93" s="90">
        <f t="shared" si="5"/>
        <v>0</v>
      </c>
      <c r="J93" s="161"/>
      <c r="K93" s="90">
        <f t="shared" si="6"/>
        <v>0</v>
      </c>
      <c r="L93" s="89"/>
      <c r="M93" s="90">
        <f t="shared" si="7"/>
        <v>0</v>
      </c>
      <c r="N93" s="89"/>
      <c r="O93" s="90">
        <f t="shared" si="8"/>
        <v>0</v>
      </c>
      <c r="P93" s="89"/>
      <c r="Q93" s="90">
        <f t="shared" si="9"/>
        <v>0</v>
      </c>
      <c r="R93" s="89"/>
      <c r="S93" s="90">
        <f t="shared" si="10"/>
        <v>0</v>
      </c>
      <c r="T93" s="89"/>
      <c r="U93" s="90">
        <f t="shared" si="11"/>
        <v>0</v>
      </c>
      <c r="V93" s="89"/>
      <c r="W93" s="90">
        <f t="shared" si="12"/>
        <v>0</v>
      </c>
      <c r="X93" s="89"/>
      <c r="Y93" s="90">
        <f t="shared" si="13"/>
        <v>0</v>
      </c>
      <c r="Z93" s="89"/>
      <c r="AA93" s="90">
        <f t="shared" si="35"/>
        <v>0</v>
      </c>
      <c r="AB93" s="89"/>
      <c r="AC93" s="90">
        <f t="shared" si="37"/>
        <v>0</v>
      </c>
      <c r="AD93" s="114"/>
      <c r="AE93" s="90">
        <f t="shared" si="14"/>
        <v>0</v>
      </c>
      <c r="AF93" s="89"/>
      <c r="AG93" s="90">
        <f t="shared" si="15"/>
        <v>0</v>
      </c>
      <c r="AH93" s="89"/>
      <c r="AI93" s="90">
        <f t="shared" si="16"/>
        <v>0</v>
      </c>
      <c r="AJ93" s="89"/>
      <c r="AK93" s="90">
        <f t="shared" si="17"/>
        <v>0</v>
      </c>
      <c r="AL93" s="89"/>
      <c r="AM93" s="90">
        <f t="shared" si="18"/>
        <v>0</v>
      </c>
      <c r="AN93" s="89"/>
      <c r="AO93" s="90">
        <f t="shared" si="19"/>
        <v>0</v>
      </c>
      <c r="AP93" s="89"/>
      <c r="AQ93" s="90">
        <f t="shared" si="20"/>
        <v>0</v>
      </c>
      <c r="AR93" s="89"/>
      <c r="AS93" s="90">
        <f t="shared" si="21"/>
        <v>0</v>
      </c>
      <c r="AT93" s="5">
        <f t="shared" si="22"/>
        <v>0</v>
      </c>
      <c r="AU93" s="11">
        <f t="shared" si="1"/>
        <v>0</v>
      </c>
      <c r="AV93" s="12">
        <f t="shared" si="23"/>
        <v>2</v>
      </c>
      <c r="AW93" s="5">
        <f t="shared" si="24"/>
        <v>0</v>
      </c>
      <c r="AX93" s="274" t="str">
        <f t="shared" si="25"/>
        <v/>
      </c>
      <c r="AY93" s="275" t="str">
        <f t="shared" si="26"/>
        <v/>
      </c>
      <c r="AZ93" s="274"/>
      <c r="BA93" s="125">
        <f t="shared" si="27"/>
        <v>0</v>
      </c>
      <c r="BB93" s="73">
        <f t="shared" si="28"/>
        <v>0</v>
      </c>
      <c r="BC93" s="116">
        <f t="shared" si="2"/>
        <v>0</v>
      </c>
      <c r="BD93" s="73">
        <f t="shared" si="29"/>
        <v>0</v>
      </c>
      <c r="BE93" s="116">
        <f t="shared" si="3"/>
        <v>0</v>
      </c>
      <c r="BF93" s="73">
        <f t="shared" si="30"/>
        <v>0</v>
      </c>
      <c r="BG93" s="116">
        <f t="shared" si="31"/>
        <v>0</v>
      </c>
      <c r="BH93" s="73">
        <f t="shared" si="32"/>
        <v>0</v>
      </c>
      <c r="BI93" s="116">
        <f t="shared" si="33"/>
        <v>0</v>
      </c>
      <c r="BJ93" s="126">
        <f t="shared" si="34"/>
        <v>0</v>
      </c>
      <c r="BK93" s="67"/>
      <c r="BL93" s="67"/>
      <c r="BM93" s="67"/>
      <c r="BN93" s="67"/>
      <c r="BO93" s="17"/>
    </row>
    <row r="94" spans="1:87" ht="12.75" customHeight="1" x14ac:dyDescent="0.2">
      <c r="A94" s="3"/>
      <c r="B94" s="5">
        <f t="shared" si="36"/>
        <v>46</v>
      </c>
      <c r="C94" s="303"/>
      <c r="D94" s="304"/>
      <c r="E94" s="18"/>
      <c r="F94" s="89"/>
      <c r="G94" s="90">
        <f t="shared" si="4"/>
        <v>0</v>
      </c>
      <c r="H94" s="89"/>
      <c r="I94" s="90">
        <f t="shared" si="5"/>
        <v>0</v>
      </c>
      <c r="J94" s="161"/>
      <c r="K94" s="90">
        <f t="shared" si="6"/>
        <v>0</v>
      </c>
      <c r="L94" s="89"/>
      <c r="M94" s="90">
        <f t="shared" si="7"/>
        <v>0</v>
      </c>
      <c r="N94" s="89"/>
      <c r="O94" s="90">
        <f t="shared" si="8"/>
        <v>0</v>
      </c>
      <c r="P94" s="89"/>
      <c r="Q94" s="90">
        <f t="shared" si="9"/>
        <v>0</v>
      </c>
      <c r="R94" s="89"/>
      <c r="S94" s="90">
        <f t="shared" si="10"/>
        <v>0</v>
      </c>
      <c r="T94" s="89"/>
      <c r="U94" s="90">
        <f t="shared" si="11"/>
        <v>0</v>
      </c>
      <c r="V94" s="89"/>
      <c r="W94" s="90">
        <f t="shared" si="12"/>
        <v>0</v>
      </c>
      <c r="X94" s="89"/>
      <c r="Y94" s="90">
        <f t="shared" si="13"/>
        <v>0</v>
      </c>
      <c r="Z94" s="89"/>
      <c r="AA94" s="90">
        <f t="shared" si="35"/>
        <v>0</v>
      </c>
      <c r="AB94" s="89"/>
      <c r="AC94" s="90">
        <f t="shared" si="37"/>
        <v>0</v>
      </c>
      <c r="AD94" s="114"/>
      <c r="AE94" s="90">
        <f t="shared" si="14"/>
        <v>0</v>
      </c>
      <c r="AF94" s="89"/>
      <c r="AG94" s="90">
        <f t="shared" si="15"/>
        <v>0</v>
      </c>
      <c r="AH94" s="89"/>
      <c r="AI94" s="90">
        <f t="shared" si="16"/>
        <v>0</v>
      </c>
      <c r="AJ94" s="89"/>
      <c r="AK94" s="90">
        <f t="shared" si="17"/>
        <v>0</v>
      </c>
      <c r="AL94" s="89"/>
      <c r="AM94" s="90">
        <f t="shared" si="18"/>
        <v>0</v>
      </c>
      <c r="AN94" s="89"/>
      <c r="AO94" s="90">
        <f t="shared" si="19"/>
        <v>0</v>
      </c>
      <c r="AP94" s="89"/>
      <c r="AQ94" s="90">
        <f t="shared" si="20"/>
        <v>0</v>
      </c>
      <c r="AR94" s="89"/>
      <c r="AS94" s="90">
        <f t="shared" si="21"/>
        <v>0</v>
      </c>
      <c r="AT94" s="5">
        <f t="shared" si="22"/>
        <v>0</v>
      </c>
      <c r="AU94" s="11">
        <f t="shared" si="1"/>
        <v>0</v>
      </c>
      <c r="AV94" s="12">
        <f t="shared" si="23"/>
        <v>2</v>
      </c>
      <c r="AW94" s="5">
        <f t="shared" si="24"/>
        <v>0</v>
      </c>
      <c r="AX94" s="274" t="str">
        <f t="shared" si="25"/>
        <v/>
      </c>
      <c r="AY94" s="275" t="str">
        <f t="shared" si="26"/>
        <v/>
      </c>
      <c r="AZ94" s="274"/>
      <c r="BA94" s="125">
        <f t="shared" si="27"/>
        <v>0</v>
      </c>
      <c r="BB94" s="73">
        <f t="shared" si="28"/>
        <v>0</v>
      </c>
      <c r="BC94" s="116">
        <f t="shared" si="2"/>
        <v>0</v>
      </c>
      <c r="BD94" s="73">
        <f t="shared" si="29"/>
        <v>0</v>
      </c>
      <c r="BE94" s="116">
        <f t="shared" si="3"/>
        <v>0</v>
      </c>
      <c r="BF94" s="73">
        <f t="shared" si="30"/>
        <v>0</v>
      </c>
      <c r="BG94" s="116">
        <f t="shared" si="31"/>
        <v>0</v>
      </c>
      <c r="BH94" s="73">
        <f t="shared" si="32"/>
        <v>0</v>
      </c>
      <c r="BI94" s="116">
        <f t="shared" si="33"/>
        <v>0</v>
      </c>
      <c r="BJ94" s="126">
        <f t="shared" si="34"/>
        <v>0</v>
      </c>
      <c r="BK94" s="67"/>
      <c r="BL94" s="67"/>
      <c r="BM94" s="67"/>
      <c r="BN94" s="67"/>
      <c r="BO94" s="17"/>
    </row>
    <row r="95" spans="1:87" ht="12.75" customHeight="1" thickBot="1" x14ac:dyDescent="0.25">
      <c r="A95" s="3"/>
      <c r="B95" s="5">
        <v>47</v>
      </c>
      <c r="C95" s="303"/>
      <c r="D95" s="304"/>
      <c r="E95" s="18"/>
      <c r="F95" s="89"/>
      <c r="G95" s="90">
        <f t="shared" si="4"/>
        <v>0</v>
      </c>
      <c r="H95" s="89"/>
      <c r="I95" s="90">
        <f t="shared" si="5"/>
        <v>0</v>
      </c>
      <c r="J95" s="161"/>
      <c r="K95" s="90">
        <f t="shared" si="6"/>
        <v>0</v>
      </c>
      <c r="L95" s="89"/>
      <c r="M95" s="90">
        <f t="shared" si="7"/>
        <v>0</v>
      </c>
      <c r="N95" s="89"/>
      <c r="O95" s="90">
        <f t="shared" si="8"/>
        <v>0</v>
      </c>
      <c r="P95" s="89"/>
      <c r="Q95" s="90">
        <f t="shared" si="9"/>
        <v>0</v>
      </c>
      <c r="R95" s="89"/>
      <c r="S95" s="90">
        <f t="shared" si="10"/>
        <v>0</v>
      </c>
      <c r="T95" s="89"/>
      <c r="U95" s="90">
        <f t="shared" si="11"/>
        <v>0</v>
      </c>
      <c r="V95" s="89"/>
      <c r="W95" s="90">
        <f t="shared" si="12"/>
        <v>0</v>
      </c>
      <c r="X95" s="89"/>
      <c r="Y95" s="90">
        <f t="shared" si="13"/>
        <v>0</v>
      </c>
      <c r="Z95" s="89"/>
      <c r="AA95" s="90">
        <f t="shared" si="35"/>
        <v>0</v>
      </c>
      <c r="AB95" s="89"/>
      <c r="AC95" s="90">
        <f t="shared" si="37"/>
        <v>0</v>
      </c>
      <c r="AD95" s="114"/>
      <c r="AE95" s="90">
        <f t="shared" si="14"/>
        <v>0</v>
      </c>
      <c r="AF95" s="89"/>
      <c r="AG95" s="90">
        <f t="shared" si="15"/>
        <v>0</v>
      </c>
      <c r="AH95" s="89"/>
      <c r="AI95" s="90">
        <f t="shared" si="16"/>
        <v>0</v>
      </c>
      <c r="AJ95" s="89"/>
      <c r="AK95" s="90">
        <f t="shared" si="17"/>
        <v>0</v>
      </c>
      <c r="AL95" s="89"/>
      <c r="AM95" s="90">
        <f t="shared" si="18"/>
        <v>0</v>
      </c>
      <c r="AN95" s="89"/>
      <c r="AO95" s="90">
        <f t="shared" si="19"/>
        <v>0</v>
      </c>
      <c r="AP95" s="89"/>
      <c r="AQ95" s="90">
        <f t="shared" si="20"/>
        <v>0</v>
      </c>
      <c r="AR95" s="89"/>
      <c r="AS95" s="90">
        <f t="shared" si="21"/>
        <v>0</v>
      </c>
      <c r="AT95" s="5">
        <f t="shared" si="22"/>
        <v>0</v>
      </c>
      <c r="AU95" s="11">
        <f t="shared" si="1"/>
        <v>0</v>
      </c>
      <c r="AV95" s="12">
        <f t="shared" si="23"/>
        <v>2</v>
      </c>
      <c r="AW95" s="5">
        <f t="shared" si="24"/>
        <v>0</v>
      </c>
      <c r="AX95" s="274" t="str">
        <f t="shared" si="25"/>
        <v/>
      </c>
      <c r="AY95" s="275" t="str">
        <f t="shared" si="26"/>
        <v/>
      </c>
      <c r="AZ95" s="274"/>
      <c r="BA95" s="127">
        <f t="shared" si="27"/>
        <v>0</v>
      </c>
      <c r="BB95" s="128">
        <f t="shared" si="28"/>
        <v>0</v>
      </c>
      <c r="BC95" s="129">
        <f t="shared" si="2"/>
        <v>0</v>
      </c>
      <c r="BD95" s="128">
        <f t="shared" si="29"/>
        <v>0</v>
      </c>
      <c r="BE95" s="129">
        <f t="shared" si="3"/>
        <v>0</v>
      </c>
      <c r="BF95" s="128">
        <f t="shared" si="30"/>
        <v>0</v>
      </c>
      <c r="BG95" s="129">
        <f t="shared" si="31"/>
        <v>0</v>
      </c>
      <c r="BH95" s="128">
        <f t="shared" si="32"/>
        <v>0</v>
      </c>
      <c r="BI95" s="129">
        <f t="shared" si="33"/>
        <v>0</v>
      </c>
      <c r="BJ95" s="130">
        <f t="shared" si="34"/>
        <v>0</v>
      </c>
      <c r="BK95" s="67"/>
      <c r="BL95" s="67"/>
      <c r="BM95" s="67"/>
      <c r="BN95" s="67"/>
      <c r="BO95" s="17"/>
    </row>
    <row r="96" spans="1:87" ht="12.75" customHeight="1" x14ac:dyDescent="0.2">
      <c r="B96" s="9"/>
      <c r="C96" s="299"/>
      <c r="D96" s="299"/>
      <c r="E96" s="22"/>
      <c r="F96" s="270">
        <v>1</v>
      </c>
      <c r="G96" s="271"/>
      <c r="H96" s="270">
        <v>2</v>
      </c>
      <c r="I96" s="270"/>
      <c r="J96" s="270">
        <v>3</v>
      </c>
      <c r="K96" s="270"/>
      <c r="L96" s="270">
        <v>4</v>
      </c>
      <c r="M96" s="270"/>
      <c r="N96" s="270">
        <v>5</v>
      </c>
      <c r="O96" s="270"/>
      <c r="P96" s="270">
        <v>6</v>
      </c>
      <c r="Q96" s="270"/>
      <c r="R96" s="270">
        <v>7</v>
      </c>
      <c r="S96" s="270"/>
      <c r="T96" s="270">
        <v>8</v>
      </c>
      <c r="U96" s="270"/>
      <c r="V96" s="270">
        <v>9</v>
      </c>
      <c r="W96" s="270"/>
      <c r="X96" s="270">
        <v>10</v>
      </c>
      <c r="Y96" s="270"/>
      <c r="Z96" s="270">
        <v>11</v>
      </c>
      <c r="AA96" s="270"/>
      <c r="AB96" s="270">
        <v>12</v>
      </c>
      <c r="AC96" s="270"/>
      <c r="AD96" s="270">
        <v>13</v>
      </c>
      <c r="AE96" s="270"/>
      <c r="AF96" s="270">
        <v>14</v>
      </c>
      <c r="AG96" s="270"/>
      <c r="AH96" s="270">
        <v>15</v>
      </c>
      <c r="AI96" s="270"/>
      <c r="AJ96" s="270">
        <v>16</v>
      </c>
      <c r="AK96" s="270"/>
      <c r="AL96" s="270">
        <v>17</v>
      </c>
      <c r="AM96" s="270"/>
      <c r="AN96" s="270">
        <v>18</v>
      </c>
      <c r="AO96" s="270"/>
      <c r="AP96" s="270">
        <v>19</v>
      </c>
      <c r="AQ96" s="270"/>
      <c r="AR96" s="270">
        <v>20</v>
      </c>
      <c r="AS96" s="100"/>
      <c r="AT96" s="9"/>
      <c r="AU96" s="10"/>
      <c r="AV96" s="10"/>
      <c r="AW96" s="9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</row>
    <row r="97" spans="2:67" ht="12.75" customHeight="1" x14ac:dyDescent="0.2">
      <c r="B97" s="3"/>
      <c r="C97" s="300" t="s">
        <v>3</v>
      </c>
      <c r="D97" s="301"/>
      <c r="E97" s="302"/>
      <c r="F97" s="120">
        <f>SUMIF($E$49:$E$95,"=P",G49:G95)</f>
        <v>0</v>
      </c>
      <c r="G97" s="120"/>
      <c r="H97" s="120">
        <f>SUMIF($E$49:$E$95,"=P",I49:I95)</f>
        <v>0</v>
      </c>
      <c r="I97" s="120"/>
      <c r="J97" s="119">
        <f>SUMIF($E$49:$E$95,"=P",K49:K95)</f>
        <v>0</v>
      </c>
      <c r="K97" s="119"/>
      <c r="L97" s="120">
        <f>SUMIF($E$49:$E$95,"=P",M49:M95)</f>
        <v>0</v>
      </c>
      <c r="M97" s="120"/>
      <c r="N97" s="121">
        <f>SUMIF($E$49:$E$95,"=P",O49:O95)</f>
        <v>0</v>
      </c>
      <c r="O97" s="121"/>
      <c r="P97" s="121">
        <f>SUMIF($E$49:$E$95,"=P",Q49:Q95)</f>
        <v>0</v>
      </c>
      <c r="Q97" s="121"/>
      <c r="R97" s="121">
        <f>SUMIF($E$49:$E$95,"=P",S49:S95)</f>
        <v>0</v>
      </c>
      <c r="S97" s="121"/>
      <c r="T97" s="120">
        <f>SUMIF($E$49:$E$95,"=P",U49:U95)</f>
        <v>0</v>
      </c>
      <c r="U97" s="120"/>
      <c r="V97" s="120">
        <f>SUMIF($E$49:$E$95,"=P",W49:W95)</f>
        <v>0</v>
      </c>
      <c r="W97" s="120"/>
      <c r="X97" s="119">
        <f>SUMIF($E$49:$E$95,"=P",Y49:Y95)</f>
        <v>0</v>
      </c>
      <c r="Y97" s="119"/>
      <c r="Z97" s="121">
        <f>SUMIF($E$49:$E$95,"=P",AA49:AA95)</f>
        <v>0</v>
      </c>
      <c r="AA97" s="121"/>
      <c r="AB97" s="120">
        <f>SUMIF($E$49:$E$95,"=P",AC49:AC95)</f>
        <v>0</v>
      </c>
      <c r="AC97" s="120"/>
      <c r="AD97" s="119">
        <f>SUMIF($E$49:$E$95,"=P",AE49:AE95)</f>
        <v>0</v>
      </c>
      <c r="AE97" s="119"/>
      <c r="AF97" s="119">
        <f>SUMIF($E$49:$E$95,"=P",AG49:AG95)</f>
        <v>0</v>
      </c>
      <c r="AG97" s="119"/>
      <c r="AH97" s="120">
        <f>SUMIF($E$49:$E$95,"=P",AI49:AI95)</f>
        <v>0</v>
      </c>
      <c r="AI97" s="120"/>
      <c r="AJ97" s="120">
        <f>SUMIF($E$49:$E$95,"=P",AK49:AK95)</f>
        <v>0</v>
      </c>
      <c r="AK97" s="120"/>
      <c r="AL97" s="120">
        <f>SUMIF($E$49:$E$95,"=P",AM49:AM95)</f>
        <v>0</v>
      </c>
      <c r="AM97" s="120"/>
      <c r="AN97" s="120">
        <f>SUMIF($E$49:$E$95,"=P",AO49:AO95)</f>
        <v>0</v>
      </c>
      <c r="AO97" s="120"/>
      <c r="AP97" s="120">
        <f>SUMIF($E$49:$E$95,"=P",AQ49:AQ95)</f>
        <v>0</v>
      </c>
      <c r="AQ97" s="120"/>
      <c r="AR97" s="121">
        <f>SUMIF($E$49:$E$95,"=P",AS49:AS95)</f>
        <v>0</v>
      </c>
      <c r="AS97" s="136"/>
      <c r="AT97" s="6"/>
      <c r="AU97" s="13" t="s">
        <v>29</v>
      </c>
      <c r="AV97" s="13" t="s">
        <v>28</v>
      </c>
      <c r="AW97" s="8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</row>
    <row r="98" spans="2:67" ht="12.75" customHeight="1" x14ac:dyDescent="0.2">
      <c r="B98" s="3"/>
      <c r="C98" s="309" t="s">
        <v>33</v>
      </c>
      <c r="D98" s="309"/>
      <c r="E98" s="309"/>
      <c r="F98" s="11" t="e">
        <f>(F97*100)/(C18*F11)</f>
        <v>#DIV/0!</v>
      </c>
      <c r="G98" s="52"/>
      <c r="H98" s="11" t="e">
        <f>(H97*100)/(C19*F11)</f>
        <v>#DIV/0!</v>
      </c>
      <c r="I98" s="11"/>
      <c r="J98" s="11" t="e">
        <f>(J97*100)/(C20*F11)</f>
        <v>#DIV/0!</v>
      </c>
      <c r="K98" s="11"/>
      <c r="L98" s="11" t="e">
        <f>(L97*100)/(C21*F11)</f>
        <v>#DIV/0!</v>
      </c>
      <c r="M98" s="11"/>
      <c r="N98" s="11" t="e">
        <f>(N97*100)/(C22*F11)</f>
        <v>#DIV/0!</v>
      </c>
      <c r="O98" s="11"/>
      <c r="P98" s="11" t="e">
        <f>(P97*100)/(C23*F11)</f>
        <v>#DIV/0!</v>
      </c>
      <c r="Q98" s="11"/>
      <c r="R98" s="11" t="e">
        <f>(R97*100)/(C24*F11)</f>
        <v>#DIV/0!</v>
      </c>
      <c r="S98" s="11"/>
      <c r="T98" s="11" t="e">
        <f>(T97*100)/(C25*F11)</f>
        <v>#DIV/0!</v>
      </c>
      <c r="U98" s="11"/>
      <c r="V98" s="11" t="e">
        <f>(V97*100)/(C26*F11)</f>
        <v>#DIV/0!</v>
      </c>
      <c r="W98" s="11"/>
      <c r="X98" s="11" t="e">
        <f>(X97*100)/(C27*F11)</f>
        <v>#DIV/0!</v>
      </c>
      <c r="Y98" s="11"/>
      <c r="Z98" s="11" t="e">
        <f>(Z97*100)/(C28*F11)</f>
        <v>#DIV/0!</v>
      </c>
      <c r="AA98" s="11"/>
      <c r="AB98" s="11" t="e">
        <f>(AB97*100)/(C29*F11)</f>
        <v>#DIV/0!</v>
      </c>
      <c r="AC98" s="11"/>
      <c r="AD98" s="11" t="e">
        <f>(AD97*100)/(C30*F11)</f>
        <v>#DIV/0!</v>
      </c>
      <c r="AE98" s="11"/>
      <c r="AF98" s="11" t="e">
        <f>(AF97*100)/(C31*F11)</f>
        <v>#DIV/0!</v>
      </c>
      <c r="AG98" s="11"/>
      <c r="AH98" s="11" t="e">
        <f>(AH97*100)/(C32*F11)</f>
        <v>#DIV/0!</v>
      </c>
      <c r="AI98" s="12"/>
      <c r="AJ98" s="11" t="e">
        <f>(AJ97*100)/(C33*F11)</f>
        <v>#DIV/0!</v>
      </c>
      <c r="AK98" s="12"/>
      <c r="AL98" s="11" t="e">
        <f>(AL97*100)/(C34*F11)</f>
        <v>#DIV/0!</v>
      </c>
      <c r="AM98" s="12"/>
      <c r="AN98" s="11" t="e">
        <f>(AN97*100)/(C35*F11)</f>
        <v>#DIV/0!</v>
      </c>
      <c r="AO98" s="12"/>
      <c r="AP98" s="11" t="e">
        <f>(AP97*100)/(C36*F11)</f>
        <v>#DIV/0!</v>
      </c>
      <c r="AQ98" s="12"/>
      <c r="AR98" s="11" t="e">
        <f>(AR97*100)/(C37*F11)</f>
        <v>#DIV/0!</v>
      </c>
      <c r="AS98" s="12"/>
      <c r="AT98" s="6"/>
      <c r="AU98" s="14" t="e">
        <f>SUM(AU49:AU95)/COUNTIF(AU49:AU95,"&gt;0")</f>
        <v>#DIV/0!</v>
      </c>
      <c r="AV98" s="15" t="e">
        <f>SUMIF($E$49:$E$95,"=P",$AV$49:$AV$95)/COUNTIF($E$49:$E$95,"=P")</f>
        <v>#DIV/0!</v>
      </c>
      <c r="AW98" s="8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</row>
    <row r="99" spans="2:67" s="42" customFormat="1" ht="12.75" customHeight="1" x14ac:dyDescent="0.2">
      <c r="C99" s="305"/>
      <c r="D99" s="306"/>
      <c r="E99" s="306"/>
      <c r="F99" s="43"/>
      <c r="G99" s="17"/>
      <c r="H99" s="17"/>
      <c r="I99" s="17"/>
      <c r="J99" s="17"/>
      <c r="K99" s="17"/>
      <c r="L99" s="17"/>
      <c r="M99" s="41"/>
      <c r="N99" s="307"/>
      <c r="O99" s="308"/>
      <c r="P99" s="308"/>
      <c r="Q99" s="308"/>
      <c r="R99" s="308"/>
      <c r="S99" s="41"/>
      <c r="T99" s="44"/>
      <c r="U99" s="41"/>
      <c r="V99" s="307"/>
      <c r="W99" s="308"/>
      <c r="X99" s="308"/>
      <c r="Y99" s="308"/>
      <c r="Z99" s="308"/>
      <c r="AA99" s="41"/>
      <c r="AB99" s="44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U99" s="17"/>
      <c r="AV99" s="17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</row>
    <row r="100" spans="2:67" ht="12.75" customHeight="1" x14ac:dyDescent="0.25">
      <c r="C100" s="391" t="s">
        <v>38</v>
      </c>
      <c r="D100" s="392"/>
      <c r="E100" s="393"/>
      <c r="F100" s="55" t="e">
        <f>AVERAGE(F98)</f>
        <v>#DIV/0!</v>
      </c>
      <c r="G100" s="55"/>
      <c r="H100" s="55" t="e">
        <f t="shared" ref="H100:AR100" si="38">AVERAGE(H98)</f>
        <v>#DIV/0!</v>
      </c>
      <c r="I100" s="55"/>
      <c r="J100" s="55" t="e">
        <f t="shared" si="38"/>
        <v>#DIV/0!</v>
      </c>
      <c r="K100" s="55"/>
      <c r="L100" s="55" t="e">
        <f t="shared" si="38"/>
        <v>#DIV/0!</v>
      </c>
      <c r="M100" s="55"/>
      <c r="N100" s="55" t="e">
        <f t="shared" si="38"/>
        <v>#DIV/0!</v>
      </c>
      <c r="O100" s="55" t="e">
        <f t="shared" si="38"/>
        <v>#DIV/0!</v>
      </c>
      <c r="P100" s="55" t="e">
        <f t="shared" si="38"/>
        <v>#DIV/0!</v>
      </c>
      <c r="Q100" s="55" t="e">
        <f t="shared" si="38"/>
        <v>#DIV/0!</v>
      </c>
      <c r="R100" s="55" t="e">
        <f t="shared" si="38"/>
        <v>#DIV/0!</v>
      </c>
      <c r="S100" s="55" t="e">
        <f t="shared" si="38"/>
        <v>#DIV/0!</v>
      </c>
      <c r="T100" s="55" t="e">
        <f t="shared" si="38"/>
        <v>#DIV/0!</v>
      </c>
      <c r="U100" s="55" t="e">
        <f t="shared" si="38"/>
        <v>#DIV/0!</v>
      </c>
      <c r="V100" s="55" t="e">
        <f t="shared" si="38"/>
        <v>#DIV/0!</v>
      </c>
      <c r="W100" s="55" t="e">
        <f t="shared" si="38"/>
        <v>#DIV/0!</v>
      </c>
      <c r="X100" s="55" t="e">
        <f t="shared" si="38"/>
        <v>#DIV/0!</v>
      </c>
      <c r="Y100" s="55" t="e">
        <f t="shared" si="38"/>
        <v>#DIV/0!</v>
      </c>
      <c r="Z100" s="55" t="e">
        <f t="shared" si="38"/>
        <v>#DIV/0!</v>
      </c>
      <c r="AA100" s="55" t="e">
        <f t="shared" si="38"/>
        <v>#DIV/0!</v>
      </c>
      <c r="AB100" s="55" t="e">
        <f t="shared" si="38"/>
        <v>#DIV/0!</v>
      </c>
      <c r="AC100" s="55" t="e">
        <f t="shared" si="38"/>
        <v>#DIV/0!</v>
      </c>
      <c r="AD100" s="55" t="e">
        <f t="shared" si="38"/>
        <v>#DIV/0!</v>
      </c>
      <c r="AE100" s="55" t="e">
        <f t="shared" si="38"/>
        <v>#DIV/0!</v>
      </c>
      <c r="AF100" s="55" t="e">
        <f t="shared" si="38"/>
        <v>#DIV/0!</v>
      </c>
      <c r="AG100" s="55" t="e">
        <f t="shared" si="38"/>
        <v>#DIV/0!</v>
      </c>
      <c r="AH100" s="55" t="e">
        <f t="shared" si="38"/>
        <v>#DIV/0!</v>
      </c>
      <c r="AI100" s="55" t="e">
        <f t="shared" si="38"/>
        <v>#DIV/0!</v>
      </c>
      <c r="AJ100" s="55" t="e">
        <f t="shared" si="38"/>
        <v>#DIV/0!</v>
      </c>
      <c r="AK100" s="55" t="e">
        <f t="shared" si="38"/>
        <v>#DIV/0!</v>
      </c>
      <c r="AL100" s="55" t="e">
        <f t="shared" si="38"/>
        <v>#DIV/0!</v>
      </c>
      <c r="AM100" s="55" t="e">
        <f t="shared" si="38"/>
        <v>#DIV/0!</v>
      </c>
      <c r="AN100" s="55" t="e">
        <f t="shared" si="38"/>
        <v>#DIV/0!</v>
      </c>
      <c r="AO100" s="55" t="e">
        <f t="shared" si="38"/>
        <v>#DIV/0!</v>
      </c>
      <c r="AP100" s="55" t="e">
        <f t="shared" si="38"/>
        <v>#DIV/0!</v>
      </c>
      <c r="AQ100" s="55" t="e">
        <f t="shared" si="38"/>
        <v>#DIV/0!</v>
      </c>
      <c r="AR100" s="55" t="e">
        <f t="shared" si="38"/>
        <v>#DIV/0!</v>
      </c>
      <c r="AS100" s="55" t="e">
        <f>AVERAGE(AO98,AU98,BE98,BK98,BM98)</f>
        <v>#DIV/0!</v>
      </c>
      <c r="AW100" s="95"/>
      <c r="AX100" s="95"/>
      <c r="AY100" s="95"/>
      <c r="AZ100" s="95"/>
      <c r="BA100" s="403"/>
      <c r="BB100" s="404"/>
      <c r="BC100" s="404"/>
      <c r="BD100" s="404"/>
      <c r="BE100" s="404"/>
      <c r="BF100" s="404"/>
      <c r="BG100" s="404"/>
      <c r="BH100" s="404"/>
      <c r="BI100" s="404"/>
      <c r="BJ100" s="405"/>
    </row>
    <row r="101" spans="2:67" ht="12.75" customHeight="1" x14ac:dyDescent="0.25">
      <c r="C101" s="57"/>
      <c r="D101" s="57"/>
      <c r="E101" s="58"/>
      <c r="F101" s="407"/>
      <c r="G101" s="407"/>
      <c r="H101" s="407"/>
      <c r="I101" s="59"/>
      <c r="J101" s="58"/>
      <c r="K101" s="58"/>
      <c r="L101" s="58"/>
      <c r="M101" s="58"/>
      <c r="N101" s="58"/>
      <c r="O101" s="58"/>
      <c r="P101" s="61"/>
      <c r="Q101" s="61"/>
      <c r="R101" s="61"/>
      <c r="S101" s="61"/>
      <c r="T101" s="61"/>
      <c r="U101" s="61"/>
      <c r="V101" s="61"/>
      <c r="W101" s="54"/>
      <c r="X101" s="54"/>
      <c r="AW101" s="95"/>
      <c r="AX101" s="95"/>
      <c r="AY101" s="95"/>
      <c r="AZ101" s="95"/>
      <c r="BA101" s="406"/>
      <c r="BB101" s="406"/>
      <c r="BC101" s="406"/>
      <c r="BD101" s="406"/>
      <c r="BE101" s="406"/>
      <c r="BF101" s="406"/>
      <c r="BG101" s="406"/>
      <c r="BH101" s="406"/>
      <c r="BI101" s="406"/>
      <c r="BJ101" s="406"/>
    </row>
    <row r="102" spans="2:67" ht="12.75" customHeight="1" x14ac:dyDescent="0.25">
      <c r="C102" s="391" t="s">
        <v>43</v>
      </c>
      <c r="D102" s="392"/>
      <c r="E102" s="393"/>
      <c r="F102" s="55" t="e">
        <f>AVERAGE(F98,H98,J98,L98,N98,P98,R98,T98,V98,X98)</f>
        <v>#DIV/0!</v>
      </c>
      <c r="G102" s="56"/>
      <c r="H102" s="55" t="e">
        <f>AVERAGE(Z98,AB98,AD98)</f>
        <v>#DIV/0!</v>
      </c>
      <c r="I102" s="55"/>
      <c r="J102" s="55" t="e">
        <f>AVERAGE(AF98,AH98,AJ98)</f>
        <v>#DIV/0!</v>
      </c>
      <c r="K102" s="55"/>
      <c r="L102" s="55" t="e">
        <f>AVERAGE(AL98,AN98)</f>
        <v>#DIV/0!</v>
      </c>
      <c r="M102" s="55"/>
      <c r="N102" s="55" t="e">
        <f>AVERAGE(AN98)</f>
        <v>#DIV/0!</v>
      </c>
      <c r="O102" s="61"/>
      <c r="P102" s="60"/>
      <c r="Q102" s="58"/>
      <c r="R102" s="58"/>
      <c r="S102" s="58"/>
      <c r="T102" s="58"/>
      <c r="U102" s="58"/>
      <c r="V102" s="58"/>
      <c r="W102" s="54"/>
      <c r="X102" s="54"/>
      <c r="AW102" s="95"/>
      <c r="AX102" s="95"/>
      <c r="AY102" s="95"/>
      <c r="AZ102" s="95"/>
      <c r="BA102" s="406"/>
      <c r="BB102" s="406"/>
      <c r="BC102" s="406"/>
      <c r="BD102" s="406"/>
      <c r="BE102" s="406"/>
      <c r="BF102" s="406"/>
      <c r="BG102" s="406"/>
      <c r="BH102" s="406"/>
      <c r="BI102" s="406"/>
      <c r="BJ102" s="406"/>
    </row>
    <row r="103" spans="2:67" ht="12.75" customHeight="1" x14ac:dyDescent="0.25">
      <c r="AW103" s="95"/>
      <c r="AX103" s="95"/>
      <c r="AY103" s="95"/>
      <c r="AZ103" s="95"/>
      <c r="BA103" s="406"/>
      <c r="BB103" s="406"/>
      <c r="BC103" s="406"/>
      <c r="BD103" s="406"/>
      <c r="BE103" s="406"/>
      <c r="BF103" s="406"/>
      <c r="BG103" s="406"/>
      <c r="BH103" s="406"/>
      <c r="BI103" s="406"/>
      <c r="BJ103" s="406"/>
    </row>
    <row r="104" spans="2:67" ht="12.75" customHeight="1" x14ac:dyDescent="0.2">
      <c r="AW104" s="96"/>
      <c r="AX104" s="96"/>
      <c r="AY104" s="96"/>
      <c r="AZ104" s="96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</row>
    <row r="105" spans="2:67" ht="12.75" customHeight="1" x14ac:dyDescent="0.25">
      <c r="AW105" s="386"/>
      <c r="AX105" s="386"/>
      <c r="AY105" s="386"/>
      <c r="AZ105" s="386"/>
      <c r="BA105" s="98"/>
      <c r="BB105" s="99"/>
      <c r="BC105" s="98"/>
      <c r="BD105" s="99"/>
      <c r="BE105" s="98"/>
      <c r="BF105" s="99"/>
      <c r="BG105" s="98"/>
      <c r="BH105" s="99"/>
      <c r="BI105" s="98"/>
      <c r="BJ105" s="99"/>
    </row>
    <row r="106" spans="2:67" ht="12.75" customHeight="1" x14ac:dyDescent="0.25">
      <c r="AW106" s="386"/>
      <c r="AX106" s="386"/>
      <c r="AY106" s="386"/>
      <c r="AZ106" s="386"/>
      <c r="BA106" s="98"/>
      <c r="BB106" s="99"/>
      <c r="BC106" s="98"/>
      <c r="BD106" s="99"/>
      <c r="BE106" s="98"/>
      <c r="BF106" s="99"/>
      <c r="BG106" s="98"/>
      <c r="BH106" s="99"/>
      <c r="BI106" s="98"/>
      <c r="BJ106" s="99"/>
    </row>
    <row r="107" spans="2:67" ht="12.75" customHeight="1" x14ac:dyDescent="0.25">
      <c r="AW107" s="386"/>
      <c r="AX107" s="386"/>
      <c r="AY107" s="386"/>
      <c r="AZ107" s="386"/>
      <c r="BA107" s="98"/>
      <c r="BB107" s="99"/>
      <c r="BC107" s="98"/>
      <c r="BD107" s="99"/>
      <c r="BE107" s="98"/>
      <c r="BF107" s="99"/>
      <c r="BG107" s="98"/>
      <c r="BH107" s="99"/>
      <c r="BI107" s="98"/>
      <c r="BJ107" s="99"/>
    </row>
    <row r="108" spans="2:67" ht="12.75" customHeight="1" x14ac:dyDescent="0.25">
      <c r="AW108" s="386"/>
      <c r="AX108" s="386"/>
      <c r="AY108" s="386"/>
      <c r="AZ108" s="386"/>
      <c r="BA108" s="98"/>
      <c r="BB108" s="99"/>
      <c r="BC108" s="98"/>
      <c r="BD108" s="99"/>
      <c r="BE108" s="98"/>
      <c r="BF108" s="99"/>
      <c r="BG108" s="98"/>
      <c r="BH108" s="99"/>
      <c r="BI108" s="98"/>
      <c r="BJ108" s="99"/>
    </row>
  </sheetData>
  <sheetProtection password="88B8" sheet="1" scenarios="1" selectLockedCells="1"/>
  <dataConsolidate/>
  <mergeCells count="139">
    <mergeCell ref="C2:N2"/>
    <mergeCell ref="C3:N3"/>
    <mergeCell ref="C5:N5"/>
    <mergeCell ref="D7:H7"/>
    <mergeCell ref="N7:P7"/>
    <mergeCell ref="D8:H8"/>
    <mergeCell ref="D9:H9"/>
    <mergeCell ref="C10:E10"/>
    <mergeCell ref="F10:H10"/>
    <mergeCell ref="C11:E11"/>
    <mergeCell ref="F11:H11"/>
    <mergeCell ref="C12:E12"/>
    <mergeCell ref="F12:H12"/>
    <mergeCell ref="B16:AF16"/>
    <mergeCell ref="D17:N17"/>
    <mergeCell ref="P17:AF17"/>
    <mergeCell ref="AH17:AU17"/>
    <mergeCell ref="D18:N18"/>
    <mergeCell ref="P18:AF27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D28:N28"/>
    <mergeCell ref="P28:AF30"/>
    <mergeCell ref="D29:N29"/>
    <mergeCell ref="D30:N30"/>
    <mergeCell ref="D31:N31"/>
    <mergeCell ref="P31:AF33"/>
    <mergeCell ref="D32:N32"/>
    <mergeCell ref="BA32:BJ33"/>
    <mergeCell ref="D33:N33"/>
    <mergeCell ref="D34:N34"/>
    <mergeCell ref="P34:AF35"/>
    <mergeCell ref="BA34:BB36"/>
    <mergeCell ref="BC34:BD36"/>
    <mergeCell ref="BE34:BF36"/>
    <mergeCell ref="BG34:BH36"/>
    <mergeCell ref="BI34:BJ36"/>
    <mergeCell ref="D35:N35"/>
    <mergeCell ref="D36:N36"/>
    <mergeCell ref="P36:AF37"/>
    <mergeCell ref="D37:N37"/>
    <mergeCell ref="F38:AV38"/>
    <mergeCell ref="D41:E41"/>
    <mergeCell ref="D42:E42"/>
    <mergeCell ref="BA44:BJ44"/>
    <mergeCell ref="F45:AS45"/>
    <mergeCell ref="AT45:AT48"/>
    <mergeCell ref="AU45:AU48"/>
    <mergeCell ref="AV45:AV48"/>
    <mergeCell ref="AW45:AW48"/>
    <mergeCell ref="BA45:BB47"/>
    <mergeCell ref="BC45:BD47"/>
    <mergeCell ref="BE45:BF47"/>
    <mergeCell ref="BG45:BH47"/>
    <mergeCell ref="BI45:BJ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F63:CH63"/>
    <mergeCell ref="C64:D64"/>
    <mergeCell ref="CF64:CH64"/>
    <mergeCell ref="C65:D65"/>
    <mergeCell ref="CF65:CH65"/>
    <mergeCell ref="C66:D66"/>
    <mergeCell ref="CF66:CH66"/>
    <mergeCell ref="C67:D67"/>
    <mergeCell ref="CF67:CH67"/>
    <mergeCell ref="C68:D68"/>
    <mergeCell ref="CF68:CH68"/>
    <mergeCell ref="C69:D69"/>
    <mergeCell ref="CF69:CH69"/>
    <mergeCell ref="C70:D70"/>
    <mergeCell ref="C71:D71"/>
    <mergeCell ref="C72:D72"/>
    <mergeCell ref="C73:D73"/>
    <mergeCell ref="C74:D74"/>
    <mergeCell ref="C75:D75"/>
    <mergeCell ref="C76:D76"/>
    <mergeCell ref="BL76:BL79"/>
    <mergeCell ref="BM76:BM79"/>
    <mergeCell ref="BN76:BN79"/>
    <mergeCell ref="C77:D77"/>
    <mergeCell ref="C78:D78"/>
    <mergeCell ref="C79:D79"/>
    <mergeCell ref="C80:D80"/>
    <mergeCell ref="C81:D81"/>
    <mergeCell ref="C82:D82"/>
    <mergeCell ref="C83:D83"/>
    <mergeCell ref="C84:D84"/>
    <mergeCell ref="BI101:BJ103"/>
    <mergeCell ref="C98:E98"/>
    <mergeCell ref="C99:E99"/>
    <mergeCell ref="N99:R99"/>
    <mergeCell ref="V99:Z99"/>
    <mergeCell ref="C100:E100"/>
    <mergeCell ref="C102:E102"/>
    <mergeCell ref="C85:D85"/>
    <mergeCell ref="C86:D86"/>
    <mergeCell ref="C87:D87"/>
    <mergeCell ref="C88:D88"/>
    <mergeCell ref="C89:D89"/>
    <mergeCell ref="C90:D90"/>
    <mergeCell ref="C91:D91"/>
    <mergeCell ref="BA100:BJ100"/>
    <mergeCell ref="C92:D92"/>
    <mergeCell ref="C93:D93"/>
    <mergeCell ref="C94:D94"/>
    <mergeCell ref="C95:D95"/>
    <mergeCell ref="C96:D96"/>
    <mergeCell ref="C97:E97"/>
    <mergeCell ref="AW105:AZ105"/>
    <mergeCell ref="AW106:AZ106"/>
    <mergeCell ref="AW107:AZ107"/>
    <mergeCell ref="AW108:AZ108"/>
    <mergeCell ref="F101:H101"/>
    <mergeCell ref="BA101:BB103"/>
    <mergeCell ref="BC101:BD103"/>
    <mergeCell ref="BE101:BF103"/>
    <mergeCell ref="BG101:BH103"/>
  </mergeCells>
  <conditionalFormatting sqref="AV98">
    <cfRule type="cellIs" dxfId="50" priority="34" stopIfTrue="1" operator="greaterThanOrEqual">
      <formula>3.95</formula>
    </cfRule>
    <cfRule type="cellIs" dxfId="49" priority="35" stopIfTrue="1" operator="between">
      <formula>2.05</formula>
      <formula>3.94</formula>
    </cfRule>
    <cfRule type="cellIs" dxfId="48" priority="36" stopIfTrue="1" operator="lessThanOrEqual">
      <formula>2</formula>
    </cfRule>
  </conditionalFormatting>
  <conditionalFormatting sqref="AV49:AV95">
    <cfRule type="cellIs" dxfId="47" priority="31" stopIfTrue="1" operator="greaterThanOrEqual">
      <formula>3.95</formula>
    </cfRule>
    <cfRule type="cellIs" dxfId="46" priority="32" stopIfTrue="1" operator="between">
      <formula>2.05</formula>
      <formula>3.94</formula>
    </cfRule>
    <cfRule type="cellIs" dxfId="45" priority="33" stopIfTrue="1" operator="lessThanOrEqual">
      <formula>2</formula>
    </cfRule>
  </conditionalFormatting>
  <conditionalFormatting sqref="H49:H95">
    <cfRule type="cellIs" dxfId="44" priority="37" stopIfTrue="1" operator="equal">
      <formula>$H$46</formula>
    </cfRule>
    <cfRule type="cellIs" dxfId="43" priority="38" stopIfTrue="1" operator="notEqual">
      <formula>$H$46</formula>
    </cfRule>
  </conditionalFormatting>
  <conditionalFormatting sqref="AD49:AD95">
    <cfRule type="cellIs" dxfId="42" priority="39" stopIfTrue="1" operator="equal">
      <formula>$AD$46</formula>
    </cfRule>
    <cfRule type="cellIs" dxfId="41" priority="40" stopIfTrue="1" operator="notEqual">
      <formula>$AD$46</formula>
    </cfRule>
  </conditionalFormatting>
  <conditionalFormatting sqref="AF49:AF95">
    <cfRule type="cellIs" dxfId="40" priority="41" stopIfTrue="1" operator="equal">
      <formula>$AF$46</formula>
    </cfRule>
    <cfRule type="cellIs" dxfId="39" priority="42" stopIfTrue="1" operator="notEqual">
      <formula>$AF$46</formula>
    </cfRule>
  </conditionalFormatting>
  <conditionalFormatting sqref="AH49:AH95">
    <cfRule type="cellIs" dxfId="38" priority="43" stopIfTrue="1" operator="equal">
      <formula>$AH$46</formula>
    </cfRule>
    <cfRule type="cellIs" dxfId="37" priority="44" stopIfTrue="1" operator="notEqual">
      <formula>$AH$46</formula>
    </cfRule>
  </conditionalFormatting>
  <conditionalFormatting sqref="AL49:AL95">
    <cfRule type="cellIs" dxfId="36" priority="45" stopIfTrue="1" operator="equal">
      <formula>$AL$46</formula>
    </cfRule>
    <cfRule type="cellIs" dxfId="35" priority="46" stopIfTrue="1" operator="notEqual">
      <formula>$AL$46</formula>
    </cfRule>
  </conditionalFormatting>
  <conditionalFormatting sqref="J49:J95">
    <cfRule type="cellIs" dxfId="34" priority="29" stopIfTrue="1" operator="equal">
      <formula>$J$46</formula>
    </cfRule>
    <cfRule type="cellIs" dxfId="33" priority="30" stopIfTrue="1" operator="notEqual">
      <formula>$J$46</formula>
    </cfRule>
  </conditionalFormatting>
  <conditionalFormatting sqref="N49:N95">
    <cfRule type="cellIs" dxfId="32" priority="27" stopIfTrue="1" operator="equal">
      <formula>$N$46</formula>
    </cfRule>
    <cfRule type="cellIs" dxfId="31" priority="28" stopIfTrue="1" operator="notEqual">
      <formula>$N$46</formula>
    </cfRule>
  </conditionalFormatting>
  <conditionalFormatting sqref="P49:P95">
    <cfRule type="cellIs" dxfId="30" priority="25" stopIfTrue="1" operator="equal">
      <formula>$P$46</formula>
    </cfRule>
    <cfRule type="cellIs" dxfId="29" priority="26" stopIfTrue="1" operator="notEqual">
      <formula>$P$46</formula>
    </cfRule>
  </conditionalFormatting>
  <conditionalFormatting sqref="R49:R95">
    <cfRule type="cellIs" dxfId="28" priority="23" stopIfTrue="1" operator="equal">
      <formula>$R$46</formula>
    </cfRule>
    <cfRule type="cellIs" dxfId="27" priority="24" stopIfTrue="1" operator="notEqual">
      <formula>$R$46</formula>
    </cfRule>
  </conditionalFormatting>
  <conditionalFormatting sqref="V49:V95">
    <cfRule type="cellIs" dxfId="26" priority="21" stopIfTrue="1" operator="equal">
      <formula>$V$46</formula>
    </cfRule>
    <cfRule type="cellIs" dxfId="25" priority="22" stopIfTrue="1" operator="notEqual">
      <formula>$V$46</formula>
    </cfRule>
  </conditionalFormatting>
  <conditionalFormatting sqref="X49:X95">
    <cfRule type="cellIs" dxfId="24" priority="19" stopIfTrue="1" operator="equal">
      <formula>$X$46</formula>
    </cfRule>
    <cfRule type="cellIs" dxfId="23" priority="20" stopIfTrue="1" operator="notEqual">
      <formula>$X$46</formula>
    </cfRule>
  </conditionalFormatting>
  <conditionalFormatting sqref="Z49:Z95">
    <cfRule type="cellIs" dxfId="22" priority="17" stopIfTrue="1" operator="equal">
      <formula>$Z$46</formula>
    </cfRule>
    <cfRule type="cellIs" dxfId="21" priority="18" stopIfTrue="1" operator="notEqual">
      <formula>$Z$46</formula>
    </cfRule>
  </conditionalFormatting>
  <conditionalFormatting sqref="L49:L95">
    <cfRule type="cellIs" dxfId="20" priority="15" stopIfTrue="1" operator="equal">
      <formula>$H$46</formula>
    </cfRule>
    <cfRule type="cellIs" dxfId="19" priority="16" stopIfTrue="1" operator="notEqual">
      <formula>$H$46</formula>
    </cfRule>
  </conditionalFormatting>
  <conditionalFormatting sqref="T49:T95">
    <cfRule type="cellIs" dxfId="18" priority="13" stopIfTrue="1" operator="equal">
      <formula>$H$46</formula>
    </cfRule>
    <cfRule type="cellIs" dxfId="17" priority="14" stopIfTrue="1" operator="notEqual">
      <formula>$H$46</formula>
    </cfRule>
  </conditionalFormatting>
  <conditionalFormatting sqref="AP49:AP95">
    <cfRule type="cellIs" dxfId="16" priority="11" stopIfTrue="1" operator="equal">
      <formula>$AL$46</formula>
    </cfRule>
    <cfRule type="cellIs" dxfId="15" priority="12" stopIfTrue="1" operator="notEqual">
      <formula>$AL$46</formula>
    </cfRule>
  </conditionalFormatting>
  <conditionalFormatting sqref="AB49:AB95">
    <cfRule type="cellIs" dxfId="14" priority="9" stopIfTrue="1" operator="equal">
      <formula>$H$46</formula>
    </cfRule>
    <cfRule type="cellIs" dxfId="13" priority="10" stopIfTrue="1" operator="notEqual">
      <formula>$H$46</formula>
    </cfRule>
  </conditionalFormatting>
  <conditionalFormatting sqref="F49:F95">
    <cfRule type="cellIs" dxfId="12" priority="7" stopIfTrue="1" operator="equal">
      <formula>$H$46</formula>
    </cfRule>
    <cfRule type="cellIs" dxfId="11" priority="8" stopIfTrue="1" operator="notEqual">
      <formula>$H$46</formula>
    </cfRule>
  </conditionalFormatting>
  <conditionalFormatting sqref="AJ49:AJ95">
    <cfRule type="cellIs" dxfId="10" priority="5" stopIfTrue="1" operator="equal">
      <formula>$P$46</formula>
    </cfRule>
    <cfRule type="cellIs" dxfId="9" priority="6" stopIfTrue="1" operator="notEqual">
      <formula>$P$46</formula>
    </cfRule>
  </conditionalFormatting>
  <conditionalFormatting sqref="AN49:AN95">
    <cfRule type="cellIs" dxfId="8" priority="3" stopIfTrue="1" operator="equal">
      <formula>$AF$46</formula>
    </cfRule>
    <cfRule type="cellIs" dxfId="7" priority="4" stopIfTrue="1" operator="notEqual">
      <formula>$AF$46</formula>
    </cfRule>
  </conditionalFormatting>
  <conditionalFormatting sqref="AR49:AR95">
    <cfRule type="cellIs" dxfId="6" priority="1" stopIfTrue="1" operator="equal">
      <formula>$AL$46</formula>
    </cfRule>
    <cfRule type="cellIs" dxfId="5" priority="2" stopIfTrue="1" operator="notEqual">
      <formula>$AL$46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Y49:Y95 AA49:AA95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9:K95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9:W95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9:E95">
      <formula1>$BS$14:$BS$15</formula1>
    </dataValidation>
    <dataValidation type="list" allowBlank="1" showInputMessage="1" showErrorMessage="1" errorTitle="ERROR" error="SOLO SE ADMITEN LAS ALTERNATIVAS: A, B, C y D." sqref="Z49:Z95 H49:H95 AN49:AN95 L49:L95 N49:N95 P49:P95 J49:J95 T49:T95 V49:V95 AL49:AL95 AJ49:AJ95 AB49:AB95 AD49:AD95 AF49:AF95 R49:R95 X49:X95 F49:F95 AP49:AP95 AR49:AR95 AH49:AH95">
      <formula1>$J$8:$J$11</formula1>
    </dataValidation>
  </dataValidations>
  <printOptions horizontalCentered="1"/>
  <pageMargins left="0.15748031496062992" right="0.27559055118110237" top="0.19685039370078741" bottom="0.19685039370078741" header="0.15748031496062992" footer="0.27559055118110237"/>
  <pageSetup paperSize="258" scale="39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BZ113"/>
  <sheetViews>
    <sheetView showGridLines="0" topLeftCell="A42" zoomScale="68" zoomScaleNormal="68" workbookViewId="0">
      <selection activeCell="D9" sqref="D9:G9"/>
    </sheetView>
  </sheetViews>
  <sheetFormatPr baseColWidth="10" defaultColWidth="9.140625" defaultRowHeight="12.75" x14ac:dyDescent="0.2"/>
  <cols>
    <col min="2" max="2" width="24" customWidth="1"/>
    <col min="3" max="4" width="22.28515625" customWidth="1"/>
    <col min="5" max="5" width="22.28515625" style="21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21" customWidth="1"/>
    <col min="11" max="11" width="16.42578125" style="21" customWidth="1"/>
    <col min="12" max="12" width="8.5703125" style="21" customWidth="1"/>
    <col min="13" max="22" width="5.85546875" style="21" customWidth="1"/>
    <col min="23" max="25" width="6.42578125" style="21" customWidth="1"/>
    <col min="26" max="26" width="6.42578125" customWidth="1"/>
    <col min="27" max="33" width="6.42578125" style="62" customWidth="1"/>
    <col min="34" max="34" width="29.5703125" style="62" customWidth="1"/>
    <col min="35" max="35" width="18" style="62" customWidth="1"/>
    <col min="36" max="36" width="14" style="62" bestFit="1" customWidth="1"/>
    <col min="37" max="37" width="13.42578125" style="162" customWidth="1"/>
    <col min="38" max="40" width="18.85546875" style="62" customWidth="1"/>
    <col min="41" max="41" width="8.140625" style="62" customWidth="1"/>
    <col min="42" max="42" width="28.7109375" style="62" customWidth="1"/>
    <col min="43" max="45" width="21" style="62" customWidth="1"/>
    <col min="46" max="46" width="11.7109375" style="62" bestFit="1" customWidth="1"/>
    <col min="47" max="48" width="12.42578125" style="62" bestFit="1" customWidth="1"/>
    <col min="49" max="51" width="17.42578125" customWidth="1"/>
    <col min="52" max="52" width="13.42578125" customWidth="1"/>
    <col min="53" max="53" width="5.5703125" customWidth="1"/>
    <col min="57" max="57" width="33.28515625" customWidth="1"/>
    <col min="58" max="58" width="10.7109375" customWidth="1"/>
    <col min="59" max="59" width="10.28515625" customWidth="1"/>
    <col min="60" max="60" width="10.7109375" customWidth="1"/>
    <col min="61" max="61" width="10.28515625" customWidth="1"/>
    <col min="62" max="62" width="10.7109375" customWidth="1"/>
    <col min="63" max="63" width="10.28515625" customWidth="1"/>
    <col min="64" max="64" width="10.7109375" customWidth="1"/>
    <col min="65" max="65" width="10.28515625" customWidth="1"/>
    <col min="66" max="66" width="10.7109375" customWidth="1"/>
    <col min="67" max="67" width="10.28515625" customWidth="1"/>
  </cols>
  <sheetData>
    <row r="2" spans="2:67" ht="12.75" customHeight="1" x14ac:dyDescent="0.2">
      <c r="C2" s="312"/>
      <c r="D2" s="312"/>
      <c r="E2" s="312"/>
      <c r="F2" s="312"/>
      <c r="G2" s="312"/>
      <c r="H2" s="312"/>
      <c r="I2" s="312"/>
      <c r="J2" s="312"/>
    </row>
    <row r="3" spans="2:67" ht="12.75" customHeight="1" x14ac:dyDescent="0.2">
      <c r="C3" s="296"/>
      <c r="D3" s="297"/>
      <c r="E3" s="297"/>
      <c r="F3" s="297"/>
      <c r="G3" s="297"/>
      <c r="H3" s="297"/>
      <c r="I3" s="297"/>
      <c r="J3" s="297"/>
    </row>
    <row r="4" spans="2:67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7" ht="23.25" customHeight="1" thickBot="1" x14ac:dyDescent="0.25">
      <c r="C5" s="490" t="s">
        <v>148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BD5" s="163"/>
      <c r="BE5" s="163"/>
      <c r="BF5" s="164"/>
      <c r="BG5" s="164"/>
      <c r="BH5" s="164"/>
      <c r="BI5" s="164"/>
      <c r="BJ5" s="164"/>
      <c r="BK5" s="164"/>
      <c r="BL5" s="164"/>
      <c r="BM5" s="164"/>
    </row>
    <row r="6" spans="2:67" ht="47.25" customHeight="1" x14ac:dyDescent="0.2">
      <c r="C6" s="2"/>
      <c r="D6" s="2"/>
      <c r="E6" s="19"/>
      <c r="F6" s="2"/>
      <c r="G6" s="2"/>
      <c r="I6" s="17"/>
      <c r="J6" s="41"/>
      <c r="K6" s="41"/>
      <c r="L6" s="165"/>
      <c r="AJ6" s="491" t="s">
        <v>156</v>
      </c>
      <c r="AK6" s="491"/>
      <c r="BD6" s="163"/>
      <c r="BE6" s="163"/>
      <c r="BF6" s="492" t="s">
        <v>81</v>
      </c>
      <c r="BG6" s="493"/>
      <c r="BH6" s="493"/>
      <c r="BI6" s="493"/>
      <c r="BJ6" s="493"/>
      <c r="BK6" s="493"/>
      <c r="BL6" s="493"/>
      <c r="BM6" s="493"/>
      <c r="BN6" s="493"/>
      <c r="BO6" s="494"/>
    </row>
    <row r="7" spans="2:67" ht="25.5" customHeight="1" thickBot="1" x14ac:dyDescent="0.25">
      <c r="B7" s="3"/>
      <c r="C7" s="166" t="s">
        <v>82</v>
      </c>
      <c r="D7" s="498"/>
      <c r="E7" s="498"/>
      <c r="F7" s="498"/>
      <c r="G7" s="498"/>
      <c r="H7" s="82"/>
      <c r="I7" s="38"/>
      <c r="J7" s="38"/>
      <c r="K7" s="167"/>
      <c r="L7" s="165"/>
      <c r="AJ7" s="168" t="s">
        <v>83</v>
      </c>
      <c r="AK7" s="168" t="s">
        <v>84</v>
      </c>
      <c r="BD7" s="163"/>
      <c r="BE7" s="169"/>
      <c r="BF7" s="495"/>
      <c r="BG7" s="496"/>
      <c r="BH7" s="496"/>
      <c r="BI7" s="496"/>
      <c r="BJ7" s="496"/>
      <c r="BK7" s="496"/>
      <c r="BL7" s="496"/>
      <c r="BM7" s="496"/>
      <c r="BN7" s="496"/>
      <c r="BO7" s="497"/>
    </row>
    <row r="8" spans="2:67" ht="27" customHeight="1" x14ac:dyDescent="0.2">
      <c r="B8" s="3"/>
      <c r="C8" s="166" t="s">
        <v>1</v>
      </c>
      <c r="D8" s="499"/>
      <c r="E8" s="500"/>
      <c r="F8" s="500"/>
      <c r="G8" s="501"/>
      <c r="H8" s="124"/>
      <c r="I8" s="38"/>
      <c r="J8" s="38"/>
      <c r="K8" s="167"/>
      <c r="L8" s="165"/>
      <c r="M8" s="38"/>
      <c r="N8" s="38"/>
      <c r="O8" s="38"/>
      <c r="P8" s="38"/>
      <c r="Q8" s="38"/>
      <c r="R8" s="38"/>
      <c r="S8" s="38"/>
      <c r="T8" s="38"/>
      <c r="U8" s="38"/>
      <c r="V8" s="38"/>
      <c r="AJ8" s="168">
        <v>1</v>
      </c>
      <c r="AK8" s="170" t="str">
        <f>IFERROR(AVERAGEIF(BG21:BG23,"&gt;=0"),"")</f>
        <v/>
      </c>
      <c r="BD8" s="171"/>
      <c r="BE8" s="172"/>
      <c r="BF8" s="502" t="s">
        <v>34</v>
      </c>
      <c r="BG8" s="503"/>
      <c r="BH8" s="506" t="s">
        <v>44</v>
      </c>
      <c r="BI8" s="507"/>
      <c r="BJ8" s="510" t="s">
        <v>45</v>
      </c>
      <c r="BK8" s="511"/>
      <c r="BL8" s="514" t="s">
        <v>35</v>
      </c>
      <c r="BM8" s="515"/>
      <c r="BN8" s="518" t="s">
        <v>46</v>
      </c>
      <c r="BO8" s="519"/>
    </row>
    <row r="9" spans="2:67" ht="27" customHeight="1" x14ac:dyDescent="0.2">
      <c r="B9" s="3"/>
      <c r="C9" s="166" t="s">
        <v>5</v>
      </c>
      <c r="D9" s="522">
        <f ca="1">TODAY()</f>
        <v>42444</v>
      </c>
      <c r="E9" s="523"/>
      <c r="F9" s="523"/>
      <c r="G9" s="524"/>
      <c r="H9" s="124"/>
      <c r="I9" s="38"/>
      <c r="J9" s="38"/>
      <c r="K9" s="167"/>
      <c r="L9" s="165"/>
      <c r="M9" s="38"/>
      <c r="N9" s="38"/>
      <c r="O9" s="38"/>
      <c r="P9" s="38"/>
      <c r="Q9" s="38"/>
      <c r="R9" s="38"/>
      <c r="S9" s="38"/>
      <c r="T9" s="38"/>
      <c r="U9" s="38"/>
      <c r="V9" s="38"/>
      <c r="AJ9" s="168">
        <v>2</v>
      </c>
      <c r="AK9" s="170" t="str">
        <f>IFERROR(AVERAGEIF(BH21:BH23,"&gt;=0"),"")</f>
        <v/>
      </c>
      <c r="BD9" s="171"/>
      <c r="BE9" s="172"/>
      <c r="BF9" s="504"/>
      <c r="BG9" s="505"/>
      <c r="BH9" s="508"/>
      <c r="BI9" s="509"/>
      <c r="BJ9" s="512"/>
      <c r="BK9" s="513"/>
      <c r="BL9" s="516"/>
      <c r="BM9" s="517"/>
      <c r="BN9" s="520"/>
      <c r="BO9" s="521"/>
    </row>
    <row r="10" spans="2:67" ht="27" customHeight="1" x14ac:dyDescent="0.2">
      <c r="B10" s="3"/>
      <c r="C10" s="479" t="s">
        <v>85</v>
      </c>
      <c r="D10" s="480"/>
      <c r="E10" s="481"/>
      <c r="F10" s="482">
        <f>SUM('2º básico A'!F10:H10,'2º básico B'!F10:H10,'2º básico C'!F10:H10)</f>
        <v>0</v>
      </c>
      <c r="G10" s="483"/>
      <c r="H10" s="173"/>
      <c r="I10" s="38"/>
      <c r="J10" s="38"/>
      <c r="K10" s="167"/>
      <c r="L10" s="165"/>
      <c r="M10" s="38"/>
      <c r="N10" s="38"/>
      <c r="O10" s="38"/>
      <c r="P10" s="38"/>
      <c r="Q10" s="38"/>
      <c r="R10" s="38"/>
      <c r="S10" s="38"/>
      <c r="T10" s="38"/>
      <c r="U10" s="38"/>
      <c r="V10" s="38"/>
      <c r="AJ10" s="168">
        <v>3</v>
      </c>
      <c r="AK10" s="170" t="str">
        <f>IFERROR(AVERAGEIF(BI21:BI23,"&gt;=0"),"")</f>
        <v/>
      </c>
      <c r="BD10" s="171"/>
      <c r="BE10" s="172"/>
      <c r="BF10" s="504"/>
      <c r="BG10" s="505"/>
      <c r="BH10" s="508"/>
      <c r="BI10" s="509"/>
      <c r="BJ10" s="512"/>
      <c r="BK10" s="513"/>
      <c r="BL10" s="516"/>
      <c r="BM10" s="517"/>
      <c r="BN10" s="520"/>
      <c r="BO10" s="521"/>
    </row>
    <row r="11" spans="2:67" ht="53.25" customHeight="1" thickBot="1" x14ac:dyDescent="0.25">
      <c r="B11" s="3"/>
      <c r="C11" s="479" t="s">
        <v>86</v>
      </c>
      <c r="D11" s="480"/>
      <c r="E11" s="481"/>
      <c r="F11" s="482">
        <f>SUM('2º básico A'!F11:H11,'2º básico B'!F11:H11,'2º básico C'!F11:H11)</f>
        <v>0</v>
      </c>
      <c r="G11" s="483"/>
      <c r="H11" s="124"/>
      <c r="I11" s="38" t="s">
        <v>42</v>
      </c>
      <c r="J11" s="38"/>
      <c r="K11" s="38"/>
      <c r="L11" s="16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7"/>
      <c r="AA11" s="63"/>
      <c r="AB11" s="63"/>
      <c r="AC11" s="63"/>
      <c r="AD11" s="63"/>
      <c r="AE11" s="63"/>
      <c r="AF11" s="63"/>
      <c r="AG11" s="63"/>
      <c r="AH11" s="63"/>
      <c r="AI11" s="63"/>
      <c r="AJ11" s="168">
        <v>4</v>
      </c>
      <c r="AK11" s="170" t="str">
        <f>IFERROR(AVERAGEIF(BJ21:BJ23,"&gt;=0"),"")</f>
        <v/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BD11" s="171"/>
      <c r="BE11" s="172"/>
      <c r="BF11" s="266" t="s">
        <v>31</v>
      </c>
      <c r="BG11" s="267" t="s">
        <v>32</v>
      </c>
      <c r="BH11" s="264" t="s">
        <v>31</v>
      </c>
      <c r="BI11" s="265" t="s">
        <v>32</v>
      </c>
      <c r="BJ11" s="174" t="s">
        <v>31</v>
      </c>
      <c r="BK11" s="175" t="s">
        <v>32</v>
      </c>
      <c r="BL11" s="176" t="s">
        <v>31</v>
      </c>
      <c r="BM11" s="177" t="s">
        <v>32</v>
      </c>
      <c r="BN11" s="178" t="s">
        <v>31</v>
      </c>
      <c r="BO11" s="179" t="s">
        <v>32</v>
      </c>
    </row>
    <row r="12" spans="2:67" ht="25.5" customHeight="1" x14ac:dyDescent="0.2">
      <c r="B12" s="3"/>
      <c r="C12" s="479" t="s">
        <v>13</v>
      </c>
      <c r="D12" s="480"/>
      <c r="E12" s="481"/>
      <c r="F12" s="482">
        <f>SUM('2º básico A'!F12:H12,'2º básico B'!F12:H12,'2º básico C'!F12:H12)</f>
        <v>0</v>
      </c>
      <c r="G12" s="483"/>
      <c r="H12" s="53"/>
      <c r="I12" s="38"/>
      <c r="J12" s="38"/>
      <c r="K12" s="38"/>
      <c r="L12" s="165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7"/>
      <c r="AA12" s="63"/>
      <c r="AB12" s="63"/>
      <c r="AC12" s="63"/>
      <c r="AD12" s="63"/>
      <c r="AE12" s="63"/>
      <c r="AF12" s="63"/>
      <c r="AG12" s="63"/>
      <c r="AH12" s="63"/>
      <c r="AI12" s="63"/>
      <c r="AJ12" s="168">
        <v>5</v>
      </c>
      <c r="AK12" s="170" t="str">
        <f>IFERROR(AVERAGEIF(BK21:BK23,"&gt;=0"),"")</f>
        <v/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BD12" s="484" t="s">
        <v>87</v>
      </c>
      <c r="BE12" s="485"/>
      <c r="BF12" s="180">
        <f>SUM('2º básico A'!BA38,'2º básico B'!BA38,'2º básico C'!BA38)</f>
        <v>0</v>
      </c>
      <c r="BG12" s="181" t="e">
        <f>BF12/$F$11</f>
        <v>#DIV/0!</v>
      </c>
      <c r="BH12" s="180">
        <f>SUM('2º básico A'!BC38,'2º básico B'!BC38,'2º básico C'!BC38)</f>
        <v>0</v>
      </c>
      <c r="BI12" s="181" t="e">
        <f>BH12/$F$11</f>
        <v>#DIV/0!</v>
      </c>
      <c r="BJ12" s="180">
        <f>SUM('2º básico A'!BE38,'2º básico B'!BE38,'2º básico C'!BE38)</f>
        <v>0</v>
      </c>
      <c r="BK12" s="181" t="e">
        <f>BJ12/$F$11</f>
        <v>#DIV/0!</v>
      </c>
      <c r="BL12" s="182">
        <f>SUM('2º básico A'!BG38,'2º básico B'!BG38,'2º básico C'!BG38)</f>
        <v>0</v>
      </c>
      <c r="BM12" s="181" t="e">
        <f>BL12/$F$11</f>
        <v>#DIV/0!</v>
      </c>
      <c r="BN12" s="180">
        <f>SUM('2º básico A'!BI38,'2º básico B'!BI38,'2º básico C'!BI38)</f>
        <v>0</v>
      </c>
      <c r="BO12" s="183" t="e">
        <f>BN12/$F$11</f>
        <v>#DIV/0!</v>
      </c>
    </row>
    <row r="13" spans="2:67" ht="25.5" customHeight="1" x14ac:dyDescent="0.2">
      <c r="C13" s="9"/>
      <c r="D13" s="9"/>
      <c r="E13" s="20"/>
      <c r="F13" s="9"/>
      <c r="G13" s="9"/>
      <c r="I13" s="38"/>
      <c r="J13" s="38"/>
      <c r="K13" s="38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84"/>
      <c r="AA13" s="185"/>
      <c r="AB13" s="185"/>
      <c r="AC13" s="185"/>
      <c r="AD13" s="185"/>
      <c r="AE13" s="185"/>
      <c r="AF13" s="185"/>
      <c r="AG13" s="63"/>
      <c r="AH13" s="63"/>
      <c r="AI13" s="63"/>
      <c r="AJ13" s="168">
        <v>6</v>
      </c>
      <c r="AK13" s="170" t="str">
        <f>IFERROR(AVERAGEIF(BL21:BL23,"&gt;=0"),"")</f>
        <v/>
      </c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Z13" s="25"/>
      <c r="BD13" s="486" t="s">
        <v>88</v>
      </c>
      <c r="BE13" s="487"/>
      <c r="BF13" s="186">
        <f>SUM('2º básico A'!BA39,'2º básico B'!BA39,'2º básico C'!BA39)</f>
        <v>0</v>
      </c>
      <c r="BG13" s="187" t="e">
        <f>BF13/$F$11</f>
        <v>#DIV/0!</v>
      </c>
      <c r="BH13" s="186">
        <f>SUM('2º básico A'!BC39,'2º básico B'!BC39,'2º básico C'!BC39)</f>
        <v>0</v>
      </c>
      <c r="BI13" s="187" t="e">
        <f>BH13/$F$11</f>
        <v>#DIV/0!</v>
      </c>
      <c r="BJ13" s="186">
        <f>SUM('2º básico A'!BE39,'2º básico B'!BE39,'2º básico C'!BE39)</f>
        <v>0</v>
      </c>
      <c r="BK13" s="187" t="e">
        <f>BJ13/$F$11</f>
        <v>#DIV/0!</v>
      </c>
      <c r="BL13" s="188">
        <f>SUM('2º básico A'!BG39,'2º básico B'!BG39,'2º básico C'!BG39)</f>
        <v>0</v>
      </c>
      <c r="BM13" s="187" t="e">
        <f>BL13/$F$11</f>
        <v>#DIV/0!</v>
      </c>
      <c r="BN13" s="186">
        <f>SUM('2º básico A'!BI39,'2º básico B'!BI39,'2º básico C'!BI39)</f>
        <v>0</v>
      </c>
      <c r="BO13" s="189" t="e">
        <f>BN13/$F$11</f>
        <v>#DIV/0!</v>
      </c>
    </row>
    <row r="14" spans="2:67" ht="25.5" customHeight="1" x14ac:dyDescent="0.2"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54"/>
      <c r="AA14" s="193"/>
      <c r="AB14" s="193"/>
      <c r="AC14" s="193"/>
      <c r="AD14" s="193"/>
      <c r="AE14" s="193"/>
      <c r="AF14" s="193"/>
      <c r="AG14" s="193"/>
      <c r="AH14" s="193"/>
      <c r="AJ14" s="168">
        <v>7</v>
      </c>
      <c r="AK14" s="170" t="str">
        <f>IFERROR(AVERAGEIF(BM21:BM23,"&gt;=0"),"")</f>
        <v/>
      </c>
      <c r="AZ14" s="49" t="s">
        <v>0</v>
      </c>
      <c r="BD14" s="486" t="s">
        <v>89</v>
      </c>
      <c r="BE14" s="487"/>
      <c r="BF14" s="186">
        <f>SUM('2º básico A'!BA40,'2º básico B'!BA40,'2º básico C'!BA40)</f>
        <v>0</v>
      </c>
      <c r="BG14" s="187" t="e">
        <f>BF14/$F$11</f>
        <v>#DIV/0!</v>
      </c>
      <c r="BH14" s="186">
        <f>SUM('2º básico A'!BC40,'2º básico B'!BC40,'2º básico C'!BC40)</f>
        <v>0</v>
      </c>
      <c r="BI14" s="187" t="e">
        <f>BH14/$F$11</f>
        <v>#DIV/0!</v>
      </c>
      <c r="BJ14" s="186">
        <f>SUM('2º básico A'!BE40,'2º básico B'!BE40,'2º básico C'!BE40)</f>
        <v>0</v>
      </c>
      <c r="BK14" s="187" t="e">
        <f>BJ14/$F$11</f>
        <v>#DIV/0!</v>
      </c>
      <c r="BL14" s="188">
        <f>SUM('2º básico A'!BG40,'2º básico B'!BG40,'2º básico C'!BG40)</f>
        <v>0</v>
      </c>
      <c r="BM14" s="187" t="e">
        <f>BL14/$F$11</f>
        <v>#DIV/0!</v>
      </c>
      <c r="BN14" s="186">
        <f>SUM('2º básico A'!BI40,'2º básico B'!BI40,'2º básico C'!BI40)</f>
        <v>0</v>
      </c>
      <c r="BO14" s="189" t="e">
        <f>BN14/$F$11</f>
        <v>#DIV/0!</v>
      </c>
    </row>
    <row r="15" spans="2:67" ht="25.5" customHeight="1" thickBot="1" x14ac:dyDescent="0.25">
      <c r="B15" s="17"/>
      <c r="C15" s="17"/>
      <c r="D15" s="17" t="s">
        <v>42</v>
      </c>
      <c r="L15" s="191"/>
      <c r="M15" s="190"/>
      <c r="N15" s="191" t="s">
        <v>90</v>
      </c>
      <c r="O15" s="191" t="s">
        <v>91</v>
      </c>
      <c r="P15" s="191" t="s">
        <v>92</v>
      </c>
      <c r="Q15" s="191" t="s">
        <v>93</v>
      </c>
      <c r="R15" s="191" t="s">
        <v>94</v>
      </c>
      <c r="S15" s="191"/>
      <c r="T15" s="191"/>
      <c r="U15" s="191"/>
      <c r="V15" s="191"/>
      <c r="W15" s="191"/>
      <c r="X15" s="191"/>
      <c r="Y15" s="191"/>
      <c r="Z15" s="54"/>
      <c r="AA15" s="192"/>
      <c r="AB15" s="192"/>
      <c r="AC15" s="192"/>
      <c r="AD15" s="192"/>
      <c r="AE15" s="192"/>
      <c r="AF15" s="192"/>
      <c r="AG15" s="193"/>
      <c r="AH15" s="193"/>
      <c r="AJ15" s="168">
        <v>8</v>
      </c>
      <c r="AK15" s="170" t="str">
        <f>IFERROR(AVERAGEIF(BN21:BN23,"&gt;=0"),"")</f>
        <v/>
      </c>
      <c r="AZ15" s="49" t="s">
        <v>4</v>
      </c>
      <c r="BD15" s="488" t="s">
        <v>95</v>
      </c>
      <c r="BE15" s="489"/>
      <c r="BF15" s="194">
        <f>SUM('2º básico A'!BA41,'2º básico B'!BA41,'2º básico C'!BA41)</f>
        <v>0</v>
      </c>
      <c r="BG15" s="195" t="e">
        <f>BF15/$F$11</f>
        <v>#DIV/0!</v>
      </c>
      <c r="BH15" s="194">
        <f>SUM('2º básico A'!BC41,'2º básico B'!BC41,'2º básico C'!BC41)</f>
        <v>0</v>
      </c>
      <c r="BI15" s="195" t="e">
        <f>BH15/$F$11</f>
        <v>#DIV/0!</v>
      </c>
      <c r="BJ15" s="194">
        <f>SUM('2º básico A'!BE41,'2º básico B'!BE41,'2º básico C'!BE41)</f>
        <v>0</v>
      </c>
      <c r="BK15" s="195" t="e">
        <f>BJ15/$F$11</f>
        <v>#DIV/0!</v>
      </c>
      <c r="BL15" s="196">
        <f>SUM('2º básico A'!BG41,'2º básico B'!BG41,'2º básico C'!BG41)</f>
        <v>0</v>
      </c>
      <c r="BM15" s="195" t="e">
        <f>BL15/$F$11</f>
        <v>#DIV/0!</v>
      </c>
      <c r="BN15" s="194">
        <f>SUM('2º básico A'!BI41,'2º básico B'!BI41,'2º básico C'!BI41)</f>
        <v>0</v>
      </c>
      <c r="BO15" s="197" t="e">
        <f>BN15/$F$11</f>
        <v>#DIV/0!</v>
      </c>
    </row>
    <row r="16" spans="2:67" ht="22.5" customHeight="1" thickBot="1" x14ac:dyDescent="0.25">
      <c r="B16" s="463" t="s">
        <v>149</v>
      </c>
      <c r="C16" s="464"/>
      <c r="D16" s="464"/>
      <c r="E16" s="464"/>
      <c r="F16" s="464"/>
      <c r="G16" s="464"/>
      <c r="H16" s="464"/>
      <c r="I16" s="464"/>
      <c r="J16" s="464"/>
      <c r="K16" s="465"/>
      <c r="L16" s="276"/>
      <c r="M16" s="198" t="s">
        <v>150</v>
      </c>
      <c r="N16" s="199" t="e">
        <f>'2º básico A'!$F$102</f>
        <v>#DIV/0!</v>
      </c>
      <c r="O16" s="199" t="e">
        <f>'2º básico A'!$H$102</f>
        <v>#DIV/0!</v>
      </c>
      <c r="P16" s="199" t="e">
        <f>'2º básico A'!$J$102</f>
        <v>#DIV/0!</v>
      </c>
      <c r="Q16" s="199" t="e">
        <f>'2º básico A'!$L$102</f>
        <v>#DIV/0!</v>
      </c>
      <c r="R16" s="199" t="e">
        <f>'2º básico A'!$N$102</f>
        <v>#DIV/0!</v>
      </c>
      <c r="S16" s="199"/>
      <c r="T16" s="199"/>
      <c r="U16" s="199"/>
      <c r="V16" s="199"/>
      <c r="W16" s="200"/>
      <c r="X16" s="200"/>
      <c r="Y16" s="200"/>
      <c r="Z16" s="54"/>
      <c r="AA16" s="201"/>
      <c r="AB16" s="201"/>
      <c r="AC16" s="201"/>
      <c r="AD16" s="201"/>
      <c r="AE16" s="201"/>
      <c r="AF16" s="201"/>
      <c r="AG16" s="193"/>
      <c r="AH16" s="193"/>
      <c r="AJ16" s="168">
        <v>9</v>
      </c>
      <c r="AK16" s="170" t="str">
        <f>IFERROR(AVERAGEIF(BO21:BO23,"&gt;=0"),"")</f>
        <v/>
      </c>
      <c r="AZ16" s="37"/>
    </row>
    <row r="17" spans="2:78" ht="18" customHeight="1" thickBot="1" x14ac:dyDescent="0.35">
      <c r="B17" s="202" t="s">
        <v>2</v>
      </c>
      <c r="C17" s="474" t="s">
        <v>12</v>
      </c>
      <c r="D17" s="475"/>
      <c r="E17" s="475"/>
      <c r="F17" s="475"/>
      <c r="G17" s="475"/>
      <c r="H17" s="475"/>
      <c r="I17" s="475"/>
      <c r="J17" s="475"/>
      <c r="K17" s="203" t="s">
        <v>84</v>
      </c>
      <c r="L17" s="191"/>
      <c r="M17" s="190" t="s">
        <v>151</v>
      </c>
      <c r="N17" s="199" t="e">
        <f>'2º básico B'!$F$102</f>
        <v>#DIV/0!</v>
      </c>
      <c r="O17" s="199" t="e">
        <f>'2º básico B'!$H$102</f>
        <v>#DIV/0!</v>
      </c>
      <c r="P17" s="199" t="e">
        <f>'2º básico B'!$J$102</f>
        <v>#DIV/0!</v>
      </c>
      <c r="Q17" s="199" t="e">
        <f>'2º básico B'!$L$102</f>
        <v>#DIV/0!</v>
      </c>
      <c r="R17" s="199" t="e">
        <f>'2º básico B'!$N$102</f>
        <v>#DIV/0!</v>
      </c>
      <c r="S17" s="199"/>
      <c r="T17" s="199"/>
      <c r="U17" s="199"/>
      <c r="V17" s="199"/>
      <c r="W17" s="200"/>
      <c r="X17" s="200"/>
      <c r="Y17" s="200"/>
      <c r="Z17" s="54"/>
      <c r="AA17" s="201"/>
      <c r="AB17" s="201"/>
      <c r="AC17" s="201"/>
      <c r="AD17" s="201"/>
      <c r="AE17" s="201"/>
      <c r="AF17" s="201"/>
      <c r="AG17" s="193"/>
      <c r="AH17" s="193"/>
      <c r="AJ17" s="168">
        <v>10</v>
      </c>
      <c r="AK17" s="170" t="str">
        <f>IFERROR(AVERAGEIF(BP$21:BP$23,"&gt;=0"),"")</f>
        <v/>
      </c>
      <c r="AS17" s="64"/>
      <c r="AT17" s="64"/>
      <c r="AU17" s="64"/>
      <c r="AV17" s="64"/>
    </row>
    <row r="18" spans="2:78" ht="29.25" customHeight="1" x14ac:dyDescent="0.2">
      <c r="B18" s="204">
        <v>1</v>
      </c>
      <c r="C18" s="476" t="s">
        <v>59</v>
      </c>
      <c r="D18" s="477"/>
      <c r="E18" s="477"/>
      <c r="F18" s="477"/>
      <c r="G18" s="477"/>
      <c r="H18" s="477"/>
      <c r="I18" s="477"/>
      <c r="J18" s="478"/>
      <c r="K18" s="205" t="str">
        <f>IFERROR(AVERAGEIF(N20:N22,"&gt;=0"),"")</f>
        <v/>
      </c>
      <c r="L18" s="191"/>
      <c r="M18" s="190" t="s">
        <v>152</v>
      </c>
      <c r="N18" s="199" t="e">
        <f>'2º básico C'!$F$102</f>
        <v>#DIV/0!</v>
      </c>
      <c r="O18" s="199" t="e">
        <f>'2º básico C'!$H$102</f>
        <v>#DIV/0!</v>
      </c>
      <c r="P18" s="199" t="e">
        <f>'2º básico C'!$J$102</f>
        <v>#DIV/0!</v>
      </c>
      <c r="Q18" s="199" t="e">
        <f>'2º básico C'!$L$102</f>
        <v>#DIV/0!</v>
      </c>
      <c r="R18" s="199" t="e">
        <f>'2º básico C'!$N$102</f>
        <v>#DIV/0!</v>
      </c>
      <c r="S18" s="199"/>
      <c r="T18" s="199"/>
      <c r="U18" s="199"/>
      <c r="V18" s="199"/>
      <c r="W18" s="200"/>
      <c r="X18" s="200"/>
      <c r="Y18" s="200"/>
      <c r="Z18" s="54"/>
      <c r="AA18" s="201"/>
      <c r="AB18" s="201"/>
      <c r="AC18" s="201"/>
      <c r="AD18" s="201"/>
      <c r="AE18" s="201"/>
      <c r="AF18" s="201"/>
      <c r="AG18" s="193"/>
      <c r="AH18" s="193"/>
      <c r="AJ18" s="168">
        <v>11</v>
      </c>
      <c r="AK18" s="170" t="str">
        <f>IFERROR(AVERAGEIF(BQ$21:BQ$23,"&gt;=0"),"")</f>
        <v/>
      </c>
      <c r="AS18" s="64"/>
      <c r="AT18" s="64"/>
      <c r="AU18" s="64"/>
      <c r="AV18" s="6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</row>
    <row r="19" spans="2:78" ht="29.25" customHeight="1" x14ac:dyDescent="0.2">
      <c r="B19" s="207">
        <v>2</v>
      </c>
      <c r="C19" s="456" t="s">
        <v>60</v>
      </c>
      <c r="D19" s="457"/>
      <c r="E19" s="457"/>
      <c r="F19" s="457"/>
      <c r="G19" s="457"/>
      <c r="H19" s="457"/>
      <c r="I19" s="457"/>
      <c r="J19" s="458"/>
      <c r="K19" s="208" t="str">
        <f>IFERROR(AVERAGEIF(O20:O22,"&gt;=0"),"")</f>
        <v/>
      </c>
      <c r="L19" s="191"/>
      <c r="M19" s="190"/>
      <c r="N19" s="199" t="s">
        <v>96</v>
      </c>
      <c r="O19" s="199" t="s">
        <v>97</v>
      </c>
      <c r="P19" s="199" t="s">
        <v>98</v>
      </c>
      <c r="Q19" s="199" t="s">
        <v>99</v>
      </c>
      <c r="R19" s="199" t="s">
        <v>100</v>
      </c>
      <c r="S19" s="199" t="s">
        <v>101</v>
      </c>
      <c r="T19" s="199" t="s">
        <v>102</v>
      </c>
      <c r="U19" s="199" t="s">
        <v>103</v>
      </c>
      <c r="V19" s="199" t="s">
        <v>104</v>
      </c>
      <c r="W19" s="199" t="s">
        <v>105</v>
      </c>
      <c r="X19" s="199" t="s">
        <v>106</v>
      </c>
      <c r="Y19" s="199" t="s">
        <v>107</v>
      </c>
      <c r="Z19" s="199" t="s">
        <v>108</v>
      </c>
      <c r="AA19" s="199" t="s">
        <v>109</v>
      </c>
      <c r="AB19" s="199" t="s">
        <v>110</v>
      </c>
      <c r="AC19" s="199" t="s">
        <v>111</v>
      </c>
      <c r="AD19" s="199" t="s">
        <v>112</v>
      </c>
      <c r="AE19" s="199" t="s">
        <v>113</v>
      </c>
      <c r="AF19" s="199" t="s">
        <v>114</v>
      </c>
      <c r="AG19" s="199" t="s">
        <v>154</v>
      </c>
      <c r="AH19" s="193"/>
      <c r="AJ19" s="168">
        <v>12</v>
      </c>
      <c r="AK19" s="170" t="str">
        <f>IFERROR(AVERAGEIF(BR$21:BR$23,"&gt;=0"),"")</f>
        <v/>
      </c>
      <c r="AS19" s="64"/>
      <c r="AT19" s="64"/>
      <c r="AU19" s="64"/>
      <c r="AV19" s="6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</row>
    <row r="20" spans="2:78" ht="29.25" customHeight="1" x14ac:dyDescent="0.2">
      <c r="B20" s="207">
        <v>3</v>
      </c>
      <c r="C20" s="456" t="s">
        <v>61</v>
      </c>
      <c r="D20" s="457"/>
      <c r="E20" s="457"/>
      <c r="F20" s="457"/>
      <c r="G20" s="457"/>
      <c r="H20" s="457"/>
      <c r="I20" s="457"/>
      <c r="J20" s="458"/>
      <c r="K20" s="208" t="str">
        <f>IFERROR(AVERAGEIF(P20:P22,"&gt;=0"),"")</f>
        <v/>
      </c>
      <c r="L20" s="191"/>
      <c r="M20" s="198" t="s">
        <v>150</v>
      </c>
      <c r="N20" s="199" t="e">
        <f>'2º básico A'!$F$100</f>
        <v>#DIV/0!</v>
      </c>
      <c r="O20" s="199" t="e">
        <f>'2º básico A'!$H$100</f>
        <v>#DIV/0!</v>
      </c>
      <c r="P20" s="199" t="e">
        <f>'2º básico A'!$J$100</f>
        <v>#DIV/0!</v>
      </c>
      <c r="Q20" s="199" t="e">
        <f>'2º básico A'!$L$100</f>
        <v>#DIV/0!</v>
      </c>
      <c r="R20" s="199" t="e">
        <f>'2º básico A'!$N$100</f>
        <v>#DIV/0!</v>
      </c>
      <c r="S20" s="199" t="e">
        <f>'2º básico A'!$P$100</f>
        <v>#DIV/0!</v>
      </c>
      <c r="T20" s="199" t="e">
        <f>'2º básico A'!$R$100</f>
        <v>#DIV/0!</v>
      </c>
      <c r="U20" s="199" t="e">
        <f>'2º básico A'!$T$100</f>
        <v>#DIV/0!</v>
      </c>
      <c r="V20" s="199" t="e">
        <f>'2º básico A'!$V$100</f>
        <v>#DIV/0!</v>
      </c>
      <c r="W20" s="200" t="e">
        <f>'2º básico A'!$X$100</f>
        <v>#DIV/0!</v>
      </c>
      <c r="X20" s="200" t="e">
        <f>'2º básico A'!$Z$100</f>
        <v>#DIV/0!</v>
      </c>
      <c r="Y20" s="200" t="e">
        <f>'2º básico A'!$AB$100</f>
        <v>#DIV/0!</v>
      </c>
      <c r="Z20" s="209" t="e">
        <f>'2º básico A'!$AD$100</f>
        <v>#DIV/0!</v>
      </c>
      <c r="AA20" s="201" t="e">
        <f>'2º básico A'!$AF$100</f>
        <v>#DIV/0!</v>
      </c>
      <c r="AB20" s="201" t="e">
        <f>'2º básico A'!$AH$100</f>
        <v>#DIV/0!</v>
      </c>
      <c r="AC20" s="201" t="e">
        <f>'2º básico A'!$AJ$100</f>
        <v>#DIV/0!</v>
      </c>
      <c r="AD20" s="201" t="e">
        <f>'2º básico A'!$AL$100</f>
        <v>#DIV/0!</v>
      </c>
      <c r="AE20" s="201" t="e">
        <f>'2º básico A'!$AN$100</f>
        <v>#DIV/0!</v>
      </c>
      <c r="AF20" s="201" t="e">
        <f>'2º básico A'!$AP$100</f>
        <v>#DIV/0!</v>
      </c>
      <c r="AG20" s="201" t="e">
        <f>'2º básico A'!$AR$100</f>
        <v>#DIV/0!</v>
      </c>
      <c r="AH20" s="193"/>
      <c r="AJ20" s="168">
        <v>13</v>
      </c>
      <c r="AK20" s="170" t="str">
        <f>IFERROR(AVERAGEIF(BS$21:BS$23,"&gt;=0"),"")</f>
        <v/>
      </c>
      <c r="AS20" s="64"/>
      <c r="AT20" s="64"/>
      <c r="AU20" s="64"/>
      <c r="AV20" s="64"/>
      <c r="BF20" s="54"/>
      <c r="BG20" s="269" t="s">
        <v>115</v>
      </c>
      <c r="BH20" s="269" t="s">
        <v>116</v>
      </c>
      <c r="BI20" s="269" t="s">
        <v>117</v>
      </c>
      <c r="BJ20" s="269" t="s">
        <v>118</v>
      </c>
      <c r="BK20" s="269" t="s">
        <v>119</v>
      </c>
      <c r="BL20" s="269" t="s">
        <v>120</v>
      </c>
      <c r="BM20" s="269" t="s">
        <v>121</v>
      </c>
      <c r="BN20" s="269" t="s">
        <v>122</v>
      </c>
      <c r="BO20" s="269" t="s">
        <v>123</v>
      </c>
      <c r="BP20" s="269" t="s">
        <v>124</v>
      </c>
      <c r="BQ20" s="269" t="s">
        <v>125</v>
      </c>
      <c r="BR20" s="269" t="s">
        <v>126</v>
      </c>
      <c r="BS20" s="269" t="s">
        <v>127</v>
      </c>
      <c r="BT20" s="269" t="s">
        <v>128</v>
      </c>
      <c r="BU20" s="269" t="s">
        <v>129</v>
      </c>
      <c r="BV20" s="269" t="s">
        <v>130</v>
      </c>
      <c r="BW20" s="269" t="s">
        <v>131</v>
      </c>
      <c r="BX20" s="269" t="s">
        <v>132</v>
      </c>
      <c r="BY20" s="269" t="s">
        <v>133</v>
      </c>
      <c r="BZ20" s="269" t="s">
        <v>134</v>
      </c>
    </row>
    <row r="21" spans="2:78" ht="29.25" customHeight="1" x14ac:dyDescent="0.2">
      <c r="B21" s="207">
        <v>4</v>
      </c>
      <c r="C21" s="456" t="s">
        <v>62</v>
      </c>
      <c r="D21" s="457"/>
      <c r="E21" s="457"/>
      <c r="F21" s="457"/>
      <c r="G21" s="457"/>
      <c r="H21" s="457"/>
      <c r="I21" s="457"/>
      <c r="J21" s="458"/>
      <c r="K21" s="208" t="str">
        <f>IFERROR(AVERAGEIF(Q20:Q22,"&gt;=0"),"")</f>
        <v/>
      </c>
      <c r="L21" s="191"/>
      <c r="M21" s="190" t="s">
        <v>151</v>
      </c>
      <c r="N21" s="199" t="e">
        <f>'2º básico B'!$F$100</f>
        <v>#DIV/0!</v>
      </c>
      <c r="O21" s="199" t="e">
        <f>'2º básico B'!$H$100</f>
        <v>#DIV/0!</v>
      </c>
      <c r="P21" s="199" t="e">
        <f>'2º básico B'!$J$100</f>
        <v>#DIV/0!</v>
      </c>
      <c r="Q21" s="199" t="e">
        <f>'2º básico B'!$L$100</f>
        <v>#DIV/0!</v>
      </c>
      <c r="R21" s="199" t="e">
        <f>'2º básico B'!$N$100</f>
        <v>#DIV/0!</v>
      </c>
      <c r="S21" s="199" t="e">
        <f>'2º básico B'!$P$100</f>
        <v>#DIV/0!</v>
      </c>
      <c r="T21" s="199" t="e">
        <f>'2º básico B'!$R$100</f>
        <v>#DIV/0!</v>
      </c>
      <c r="U21" s="199" t="e">
        <f>'2º básico B'!$T$100</f>
        <v>#DIV/0!</v>
      </c>
      <c r="V21" s="199" t="e">
        <f>'2º básico B'!$V$100</f>
        <v>#DIV/0!</v>
      </c>
      <c r="W21" s="200" t="e">
        <f>'2º básico B'!$X$100</f>
        <v>#DIV/0!</v>
      </c>
      <c r="X21" s="200" t="e">
        <f>'2º básico B'!$Z$100</f>
        <v>#DIV/0!</v>
      </c>
      <c r="Y21" s="200" t="e">
        <f>'2º básico B'!$AB$100</f>
        <v>#DIV/0!</v>
      </c>
      <c r="Z21" s="209" t="e">
        <f>'2º básico B'!$AD$100</f>
        <v>#DIV/0!</v>
      </c>
      <c r="AA21" s="201" t="e">
        <f>'2º básico B'!$AF$100</f>
        <v>#DIV/0!</v>
      </c>
      <c r="AB21" s="201" t="e">
        <f>'2º básico B'!$AH$100</f>
        <v>#DIV/0!</v>
      </c>
      <c r="AC21" s="201" t="e">
        <f>'2º básico B'!$AJ$100</f>
        <v>#DIV/0!</v>
      </c>
      <c r="AD21" s="201" t="e">
        <f>'2º básico B'!$AL$100</f>
        <v>#DIV/0!</v>
      </c>
      <c r="AE21" s="201" t="e">
        <f>'2º básico B'!$AN$100</f>
        <v>#DIV/0!</v>
      </c>
      <c r="AF21" s="201" t="e">
        <f>'2º básico B'!$AP$100</f>
        <v>#DIV/0!</v>
      </c>
      <c r="AG21" s="201" t="e">
        <f>'2º básico B'!$AR$100</f>
        <v>#DIV/0!</v>
      </c>
      <c r="AH21" s="193"/>
      <c r="AJ21" s="168">
        <v>14</v>
      </c>
      <c r="AK21" s="170" t="str">
        <f>IFERROR(AVERAGEIF(BT$21:BT$23,"&gt;=0"),"")</f>
        <v/>
      </c>
      <c r="AS21" s="64"/>
      <c r="AT21" s="64"/>
      <c r="AU21" s="64"/>
      <c r="AV21" s="64"/>
      <c r="BF21" s="269" t="s">
        <v>150</v>
      </c>
      <c r="BG21" s="211" t="e">
        <f>'2º básico A'!$F$98</f>
        <v>#DIV/0!</v>
      </c>
      <c r="BH21" s="211" t="e">
        <f>'2º básico A'!$H$98</f>
        <v>#DIV/0!</v>
      </c>
      <c r="BI21" s="211" t="e">
        <f>'2º básico A'!$J$98</f>
        <v>#DIV/0!</v>
      </c>
      <c r="BJ21" s="211" t="e">
        <f>'2º básico A'!$L$98</f>
        <v>#DIV/0!</v>
      </c>
      <c r="BK21" s="211" t="e">
        <f>'2º básico A'!$N$98</f>
        <v>#DIV/0!</v>
      </c>
      <c r="BL21" s="211" t="e">
        <f>'2º básico A'!$P$98</f>
        <v>#DIV/0!</v>
      </c>
      <c r="BM21" s="211" t="e">
        <f>'2º básico A'!$R$98</f>
        <v>#DIV/0!</v>
      </c>
      <c r="BN21" s="211" t="e">
        <f>'2º básico A'!$T$98</f>
        <v>#DIV/0!</v>
      </c>
      <c r="BO21" s="211" t="e">
        <f>'2º básico A'!$V$98</f>
        <v>#DIV/0!</v>
      </c>
      <c r="BP21" s="211" t="e">
        <f>'2º básico A'!$X$98</f>
        <v>#DIV/0!</v>
      </c>
      <c r="BQ21" s="211" t="e">
        <f>'2º básico A'!$Z$98</f>
        <v>#DIV/0!</v>
      </c>
      <c r="BR21" s="211" t="e">
        <f>'2º básico A'!$AB$98</f>
        <v>#DIV/0!</v>
      </c>
      <c r="BS21" s="211" t="e">
        <f>'2º básico A'!$AD$98</f>
        <v>#DIV/0!</v>
      </c>
      <c r="BT21" s="211" t="e">
        <f>'2º básico A'!$AF$98</f>
        <v>#DIV/0!</v>
      </c>
      <c r="BU21" s="211" t="e">
        <f>'2º básico A'!$AH$98</f>
        <v>#DIV/0!</v>
      </c>
      <c r="BV21" s="211" t="e">
        <f>'2º básico A'!$AJ$98</f>
        <v>#DIV/0!</v>
      </c>
      <c r="BW21" s="211" t="e">
        <f>'2º básico A'!$AL$98</f>
        <v>#DIV/0!</v>
      </c>
      <c r="BX21" s="211" t="e">
        <f>'2º básico A'!$AN$98</f>
        <v>#DIV/0!</v>
      </c>
      <c r="BY21" s="211" t="e">
        <f>'2º básico A'!$AP$98</f>
        <v>#DIV/0!</v>
      </c>
      <c r="BZ21" s="211" t="e">
        <f>'2º básico A'!$AR$98</f>
        <v>#DIV/0!</v>
      </c>
    </row>
    <row r="22" spans="2:78" ht="29.25" customHeight="1" x14ac:dyDescent="0.2">
      <c r="B22" s="207">
        <v>5</v>
      </c>
      <c r="C22" s="456" t="s">
        <v>63</v>
      </c>
      <c r="D22" s="457"/>
      <c r="E22" s="457"/>
      <c r="F22" s="457"/>
      <c r="G22" s="457"/>
      <c r="H22" s="457"/>
      <c r="I22" s="457"/>
      <c r="J22" s="458"/>
      <c r="K22" s="208" t="str">
        <f>IFERROR(AVERAGEIF(R20:R22,"&gt;=0"),"")</f>
        <v/>
      </c>
      <c r="L22" s="191"/>
      <c r="M22" s="190" t="s">
        <v>152</v>
      </c>
      <c r="N22" s="199" t="e">
        <f>'2º básico C'!$F$100</f>
        <v>#DIV/0!</v>
      </c>
      <c r="O22" s="199" t="e">
        <f>'2º básico C'!$H$100</f>
        <v>#DIV/0!</v>
      </c>
      <c r="P22" s="199" t="e">
        <f>'2º básico C'!$J$100</f>
        <v>#DIV/0!</v>
      </c>
      <c r="Q22" s="199" t="e">
        <f>'2º básico C'!$L$100</f>
        <v>#DIV/0!</v>
      </c>
      <c r="R22" s="199" t="e">
        <f>'2º básico C'!$N$100</f>
        <v>#DIV/0!</v>
      </c>
      <c r="S22" s="199" t="e">
        <f>'2º básico C'!$P$100</f>
        <v>#DIV/0!</v>
      </c>
      <c r="T22" s="199" t="e">
        <f>'2º básico C'!$R$100</f>
        <v>#DIV/0!</v>
      </c>
      <c r="U22" s="199" t="e">
        <f>'2º básico C'!$T$100</f>
        <v>#DIV/0!</v>
      </c>
      <c r="V22" s="199" t="e">
        <f>'2º básico C'!$V$100</f>
        <v>#DIV/0!</v>
      </c>
      <c r="W22" s="200" t="e">
        <f>'2º básico C'!$X$100</f>
        <v>#DIV/0!</v>
      </c>
      <c r="X22" s="200" t="e">
        <f>'2º básico C'!$Z$100</f>
        <v>#DIV/0!</v>
      </c>
      <c r="Y22" s="200" t="e">
        <f>'2º básico C'!$AB$100</f>
        <v>#DIV/0!</v>
      </c>
      <c r="Z22" s="209" t="e">
        <f>'2º básico C'!$AD$100</f>
        <v>#DIV/0!</v>
      </c>
      <c r="AA22" s="201" t="e">
        <f>'2º básico C'!$AF$100</f>
        <v>#DIV/0!</v>
      </c>
      <c r="AB22" s="201" t="e">
        <f>'2º básico C'!$AH$100</f>
        <v>#DIV/0!</v>
      </c>
      <c r="AC22" s="201" t="e">
        <f>'2º básico C'!$AJ$100</f>
        <v>#DIV/0!</v>
      </c>
      <c r="AD22" s="201" t="e">
        <f>'2º básico C'!$AL$100</f>
        <v>#DIV/0!</v>
      </c>
      <c r="AE22" s="201" t="e">
        <f>'2º básico C'!$AN$100</f>
        <v>#DIV/0!</v>
      </c>
      <c r="AF22" s="201" t="e">
        <f>'2º básico C'!$AP$100</f>
        <v>#DIV/0!</v>
      </c>
      <c r="AG22" s="201" t="e">
        <f>'2º básico C'!$AR$100</f>
        <v>#DIV/0!</v>
      </c>
      <c r="AH22" s="193"/>
      <c r="AJ22" s="168">
        <v>15</v>
      </c>
      <c r="AK22" s="170" t="str">
        <f>IFERROR(AVERAGEIF(BU$21:BU$23,"&gt;=0"),"")</f>
        <v/>
      </c>
      <c r="AS22" s="64"/>
      <c r="AT22" s="64"/>
      <c r="AU22" s="64"/>
      <c r="AV22" s="64"/>
      <c r="BF22" s="269" t="s">
        <v>151</v>
      </c>
      <c r="BG22" s="211" t="e">
        <f>'2º básico B'!$F$98</f>
        <v>#DIV/0!</v>
      </c>
      <c r="BH22" s="211" t="e">
        <f>'2º básico B'!$H$98</f>
        <v>#DIV/0!</v>
      </c>
      <c r="BI22" s="211" t="e">
        <f>'2º básico B'!$J$98</f>
        <v>#DIV/0!</v>
      </c>
      <c r="BJ22" s="211" t="e">
        <f>'2º básico B'!$L$98</f>
        <v>#DIV/0!</v>
      </c>
      <c r="BK22" s="211" t="e">
        <f>'2º básico B'!$N$98</f>
        <v>#DIV/0!</v>
      </c>
      <c r="BL22" s="211" t="e">
        <f>'2º básico B'!$P$98</f>
        <v>#DIV/0!</v>
      </c>
      <c r="BM22" s="211" t="e">
        <f>'2º básico B'!$R$98</f>
        <v>#DIV/0!</v>
      </c>
      <c r="BN22" s="211" t="e">
        <f>'2º básico B'!$T$98</f>
        <v>#DIV/0!</v>
      </c>
      <c r="BO22" s="211" t="e">
        <f>'2º básico B'!$V$98</f>
        <v>#DIV/0!</v>
      </c>
      <c r="BP22" s="211" t="e">
        <f>'2º básico B'!$X$98</f>
        <v>#DIV/0!</v>
      </c>
      <c r="BQ22" s="211" t="e">
        <f>'2º básico B'!$Z$98</f>
        <v>#DIV/0!</v>
      </c>
      <c r="BR22" s="211" t="e">
        <f>'2º básico B'!$AB$98</f>
        <v>#DIV/0!</v>
      </c>
      <c r="BS22" s="211" t="e">
        <f>'2º básico B'!$AD$98</f>
        <v>#DIV/0!</v>
      </c>
      <c r="BT22" s="211" t="e">
        <f>'2º básico B'!$AF$98</f>
        <v>#DIV/0!</v>
      </c>
      <c r="BU22" s="211" t="e">
        <f>'2º básico B'!$AH$98</f>
        <v>#DIV/0!</v>
      </c>
      <c r="BV22" s="211" t="e">
        <f>'2º básico B'!$AJ$98</f>
        <v>#DIV/0!</v>
      </c>
      <c r="BW22" s="211" t="e">
        <f>'2º básico B'!$AL$98</f>
        <v>#DIV/0!</v>
      </c>
      <c r="BX22" s="211" t="e">
        <f>'2º básico B'!$AN$98</f>
        <v>#DIV/0!</v>
      </c>
      <c r="BY22" s="211" t="e">
        <f>'2º básico B'!$AP$98</f>
        <v>#DIV/0!</v>
      </c>
      <c r="BZ22" s="211" t="e">
        <f>'2º básico B'!$AR$98</f>
        <v>#DIV/0!</v>
      </c>
    </row>
    <row r="23" spans="2:78" ht="33.75" customHeight="1" x14ac:dyDescent="0.2">
      <c r="B23" s="207">
        <v>6</v>
      </c>
      <c r="C23" s="456" t="s">
        <v>64</v>
      </c>
      <c r="D23" s="457"/>
      <c r="E23" s="457"/>
      <c r="F23" s="457"/>
      <c r="G23" s="457"/>
      <c r="H23" s="457"/>
      <c r="I23" s="457"/>
      <c r="J23" s="458"/>
      <c r="K23" s="208" t="str">
        <f>IFERROR(AVERAGEIF(S20:S22,"&gt;=0"),"")</f>
        <v/>
      </c>
      <c r="L23" s="165"/>
      <c r="M23" s="212"/>
      <c r="N23" s="213"/>
      <c r="O23" s="213"/>
      <c r="P23" s="213"/>
      <c r="Q23" s="213"/>
      <c r="R23" s="213"/>
      <c r="S23" s="213"/>
      <c r="T23" s="213"/>
      <c r="U23" s="213"/>
      <c r="V23" s="213"/>
      <c r="W23" s="214"/>
      <c r="X23" s="214"/>
      <c r="Y23" s="214"/>
      <c r="Z23" s="206"/>
      <c r="AA23" s="215"/>
      <c r="AB23" s="215"/>
      <c r="AC23" s="215"/>
      <c r="AD23" s="215"/>
      <c r="AE23" s="215"/>
      <c r="AF23" s="215"/>
      <c r="AG23" s="215"/>
      <c r="AJ23" s="168">
        <v>16</v>
      </c>
      <c r="AK23" s="170" t="str">
        <f>IFERROR(AVERAGEIF(BV$21:BV$23,"&gt;=0"),"")</f>
        <v/>
      </c>
      <c r="AS23" s="64"/>
      <c r="AT23" s="64"/>
      <c r="AU23" s="64"/>
      <c r="AV23" s="64"/>
      <c r="BF23" s="269" t="s">
        <v>152</v>
      </c>
      <c r="BG23" s="211" t="e">
        <f>'2º básico C'!$F$98</f>
        <v>#DIV/0!</v>
      </c>
      <c r="BH23" s="211" t="e">
        <f>'2º básico C'!$H$98</f>
        <v>#DIV/0!</v>
      </c>
      <c r="BI23" s="211" t="e">
        <f>'2º básico C'!$J$98</f>
        <v>#DIV/0!</v>
      </c>
      <c r="BJ23" s="211" t="e">
        <f>'2º básico C'!$L$98</f>
        <v>#DIV/0!</v>
      </c>
      <c r="BK23" s="211" t="e">
        <f>'2º básico C'!$N$98</f>
        <v>#DIV/0!</v>
      </c>
      <c r="BL23" s="211" t="e">
        <f>'2º básico C'!$P$98</f>
        <v>#DIV/0!</v>
      </c>
      <c r="BM23" s="211" t="e">
        <f>'2º básico C'!$R$98</f>
        <v>#DIV/0!</v>
      </c>
      <c r="BN23" s="211" t="e">
        <f>'2º básico C'!$T$98</f>
        <v>#DIV/0!</v>
      </c>
      <c r="BO23" s="211" t="e">
        <f>'2º básico C'!$V$98</f>
        <v>#DIV/0!</v>
      </c>
      <c r="BP23" s="211" t="e">
        <f>'2º básico C'!$X$98</f>
        <v>#DIV/0!</v>
      </c>
      <c r="BQ23" s="211" t="e">
        <f>'2º básico C'!$Z$98</f>
        <v>#DIV/0!</v>
      </c>
      <c r="BR23" s="211" t="e">
        <f>'2º básico C'!$AB$98</f>
        <v>#DIV/0!</v>
      </c>
      <c r="BS23" s="211" t="e">
        <f>'2º básico C'!$AD$98</f>
        <v>#DIV/0!</v>
      </c>
      <c r="BT23" s="211" t="e">
        <f>'2º básico C'!$AF$98</f>
        <v>#DIV/0!</v>
      </c>
      <c r="BU23" s="211" t="e">
        <f>'2º básico C'!$AH$98</f>
        <v>#DIV/0!</v>
      </c>
      <c r="BV23" s="211" t="e">
        <f>'2º básico C'!$AJ$98</f>
        <v>#DIV/0!</v>
      </c>
      <c r="BW23" s="211" t="e">
        <f>'2º básico C'!$AL$98</f>
        <v>#DIV/0!</v>
      </c>
      <c r="BX23" s="211" t="e">
        <f>'2º básico C'!$AN$98</f>
        <v>#DIV/0!</v>
      </c>
      <c r="BY23" s="211" t="e">
        <f>'2º básico C'!$AP$98</f>
        <v>#DIV/0!</v>
      </c>
      <c r="BZ23" s="211" t="e">
        <f>'2º básico C'!$AR$98</f>
        <v>#DIV/0!</v>
      </c>
    </row>
    <row r="24" spans="2:78" ht="36.75" customHeight="1" x14ac:dyDescent="0.2">
      <c r="B24" s="207">
        <v>7</v>
      </c>
      <c r="C24" s="456" t="s">
        <v>65</v>
      </c>
      <c r="D24" s="457"/>
      <c r="E24" s="457"/>
      <c r="F24" s="457"/>
      <c r="G24" s="457"/>
      <c r="H24" s="457"/>
      <c r="I24" s="457"/>
      <c r="J24" s="458"/>
      <c r="K24" s="208" t="str">
        <f>IFERROR(AVERAGEIF(T20:T22,"&gt;=0"),"")</f>
        <v/>
      </c>
      <c r="L24" s="165"/>
      <c r="M24" s="212"/>
      <c r="N24" s="213"/>
      <c r="O24" s="213"/>
      <c r="P24" s="213"/>
      <c r="Q24" s="213"/>
      <c r="R24" s="213"/>
      <c r="S24" s="213"/>
      <c r="T24" s="213"/>
      <c r="U24" s="213"/>
      <c r="V24" s="213"/>
      <c r="W24" s="214"/>
      <c r="X24" s="214"/>
      <c r="Y24" s="214"/>
      <c r="Z24" s="206"/>
      <c r="AA24" s="215"/>
      <c r="AB24" s="215"/>
      <c r="AC24" s="215"/>
      <c r="AD24" s="215"/>
      <c r="AE24" s="215"/>
      <c r="AF24" s="215"/>
      <c r="AG24" s="215"/>
      <c r="AJ24" s="168">
        <v>17</v>
      </c>
      <c r="AK24" s="170" t="str">
        <f>IFERROR(AVERAGEIF(BW$21:BW$23,"&gt;=0"),"")</f>
        <v/>
      </c>
      <c r="AS24" s="64"/>
      <c r="AT24" s="64"/>
      <c r="AU24" s="64"/>
      <c r="AV24" s="64"/>
      <c r="BF24" s="210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</row>
    <row r="25" spans="2:78" ht="36.75" customHeight="1" x14ac:dyDescent="0.2">
      <c r="B25" s="207">
        <v>8</v>
      </c>
      <c r="C25" s="456" t="s">
        <v>66</v>
      </c>
      <c r="D25" s="457"/>
      <c r="E25" s="457"/>
      <c r="F25" s="457"/>
      <c r="G25" s="457"/>
      <c r="H25" s="457"/>
      <c r="I25" s="457"/>
      <c r="J25" s="458"/>
      <c r="K25" s="208" t="str">
        <f>IFERROR(AVERAGEIF(U20:U22,"&gt;=0"),"")</f>
        <v/>
      </c>
      <c r="L25" s="165"/>
      <c r="M25" s="212"/>
      <c r="N25" s="213"/>
      <c r="O25" s="213"/>
      <c r="P25" s="213"/>
      <c r="Q25" s="213"/>
      <c r="R25" s="213"/>
      <c r="S25" s="213"/>
      <c r="T25" s="213"/>
      <c r="U25" s="213"/>
      <c r="V25" s="213"/>
      <c r="W25" s="214"/>
      <c r="X25" s="214"/>
      <c r="Y25" s="214"/>
      <c r="Z25" s="206"/>
      <c r="AA25" s="215"/>
      <c r="AB25" s="215"/>
      <c r="AC25" s="215"/>
      <c r="AD25" s="215"/>
      <c r="AE25" s="215"/>
      <c r="AF25" s="215"/>
      <c r="AG25" s="215"/>
      <c r="AJ25" s="168">
        <v>18</v>
      </c>
      <c r="AK25" s="170" t="str">
        <f>IFERROR(AVERAGEIF(BX$21:BX$23,"&gt;=0"),"")</f>
        <v/>
      </c>
      <c r="AS25" s="64"/>
      <c r="AT25" s="64"/>
      <c r="AU25" s="64"/>
      <c r="AV25" s="64"/>
      <c r="BF25" s="210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</row>
    <row r="26" spans="2:78" ht="29.25" customHeight="1" x14ac:dyDescent="0.2">
      <c r="B26" s="207">
        <v>9</v>
      </c>
      <c r="C26" s="456" t="s">
        <v>67</v>
      </c>
      <c r="D26" s="457"/>
      <c r="E26" s="457"/>
      <c r="F26" s="457"/>
      <c r="G26" s="457"/>
      <c r="H26" s="457"/>
      <c r="I26" s="457"/>
      <c r="J26" s="458"/>
      <c r="K26" s="208" t="str">
        <f>IFERROR(AVERAGEIF(V20:V22,"&gt;=0"),"")</f>
        <v/>
      </c>
      <c r="L26" s="165"/>
      <c r="M26" s="212"/>
      <c r="N26" s="213"/>
      <c r="O26" s="213"/>
      <c r="P26" s="213"/>
      <c r="Q26" s="213"/>
      <c r="R26" s="213"/>
      <c r="S26" s="213"/>
      <c r="T26" s="213"/>
      <c r="U26" s="213"/>
      <c r="V26" s="213"/>
      <c r="W26" s="214"/>
      <c r="X26" s="214"/>
      <c r="Y26" s="214"/>
      <c r="Z26" s="206"/>
      <c r="AA26" s="215"/>
      <c r="AB26" s="215"/>
      <c r="AC26" s="215"/>
      <c r="AD26" s="215"/>
      <c r="AE26" s="215"/>
      <c r="AF26" s="215"/>
      <c r="AG26" s="215"/>
      <c r="AJ26" s="168">
        <v>19</v>
      </c>
      <c r="AK26" s="170" t="str">
        <f>IFERROR(AVERAGEIF(BY$21:BY$23,"&gt;=0"),"")</f>
        <v/>
      </c>
      <c r="AS26" s="64"/>
      <c r="AT26" s="64"/>
      <c r="AU26" s="64"/>
      <c r="AV26" s="64"/>
      <c r="BF26" s="210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</row>
    <row r="27" spans="2:78" ht="29.25" customHeight="1" x14ac:dyDescent="0.2">
      <c r="B27" s="207">
        <v>10</v>
      </c>
      <c r="C27" s="456" t="s">
        <v>68</v>
      </c>
      <c r="D27" s="457"/>
      <c r="E27" s="457"/>
      <c r="F27" s="457"/>
      <c r="G27" s="457"/>
      <c r="H27" s="457"/>
      <c r="I27" s="457"/>
      <c r="J27" s="458"/>
      <c r="K27" s="208" t="str">
        <f>IFERROR(AVERAGEIF(W20:W22,"&gt;=0"),"")</f>
        <v/>
      </c>
      <c r="L27" s="165"/>
      <c r="M27" s="212"/>
      <c r="N27" s="213"/>
      <c r="O27" s="213"/>
      <c r="P27" s="213"/>
      <c r="Q27" s="213"/>
      <c r="R27" s="213"/>
      <c r="S27" s="213"/>
      <c r="T27" s="213"/>
      <c r="U27" s="213"/>
      <c r="V27" s="213"/>
      <c r="W27" s="214"/>
      <c r="X27" s="214"/>
      <c r="Y27" s="214"/>
      <c r="Z27" s="206"/>
      <c r="AA27" s="215"/>
      <c r="AB27" s="215"/>
      <c r="AC27" s="215"/>
      <c r="AD27" s="215"/>
      <c r="AE27" s="215"/>
      <c r="AF27" s="215"/>
      <c r="AG27" s="215"/>
      <c r="AJ27" s="168">
        <v>20</v>
      </c>
      <c r="AK27" s="170" t="str">
        <f>IFERROR(AVERAGEIF(BZ$21:BZ$23,"&gt;=0"),"")</f>
        <v/>
      </c>
      <c r="AS27" s="64"/>
      <c r="AT27" s="64"/>
      <c r="AU27" s="64"/>
      <c r="AV27" s="64"/>
      <c r="BF27" s="210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</row>
    <row r="28" spans="2:78" ht="29.25" customHeight="1" x14ac:dyDescent="0.2">
      <c r="B28" s="207">
        <v>11</v>
      </c>
      <c r="C28" s="456" t="s">
        <v>69</v>
      </c>
      <c r="D28" s="457"/>
      <c r="E28" s="457"/>
      <c r="F28" s="457"/>
      <c r="G28" s="457"/>
      <c r="H28" s="457"/>
      <c r="I28" s="457"/>
      <c r="J28" s="458"/>
      <c r="K28" s="208" t="str">
        <f>IFERROR(AVERAGEIF(X20:X22,"&gt;=0"),"")</f>
        <v/>
      </c>
      <c r="L28" s="165"/>
      <c r="M28" s="212"/>
      <c r="N28" s="213"/>
      <c r="O28" s="213"/>
      <c r="P28" s="213"/>
      <c r="Q28" s="213"/>
      <c r="R28" s="213"/>
      <c r="S28" s="213"/>
      <c r="T28" s="213"/>
      <c r="U28" s="213"/>
      <c r="V28" s="213"/>
      <c r="W28" s="214"/>
      <c r="X28" s="214"/>
      <c r="Y28" s="214"/>
      <c r="Z28" s="206"/>
      <c r="AA28" s="215"/>
      <c r="AB28" s="215"/>
      <c r="AC28" s="215"/>
      <c r="AD28" s="215"/>
      <c r="AE28" s="215"/>
      <c r="AF28" s="215"/>
      <c r="AG28" s="215"/>
      <c r="AJ28" s="216"/>
      <c r="AK28" s="217"/>
      <c r="AS28" s="64"/>
      <c r="AT28" s="64"/>
      <c r="AU28" s="64"/>
      <c r="AV28" s="64"/>
      <c r="BF28" s="210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</row>
    <row r="29" spans="2:78" ht="29.25" customHeight="1" x14ac:dyDescent="0.2">
      <c r="B29" s="207">
        <v>12</v>
      </c>
      <c r="C29" s="456" t="s">
        <v>70</v>
      </c>
      <c r="D29" s="457"/>
      <c r="E29" s="457"/>
      <c r="F29" s="457"/>
      <c r="G29" s="457"/>
      <c r="H29" s="457"/>
      <c r="I29" s="457"/>
      <c r="J29" s="458"/>
      <c r="K29" s="208" t="str">
        <f>IFERROR(AVERAGEIF(Y20:Y22,"&gt;=0"),"")</f>
        <v/>
      </c>
      <c r="L29" s="165"/>
      <c r="M29" s="212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X29" s="214"/>
      <c r="Y29" s="214"/>
      <c r="Z29" s="206"/>
      <c r="AA29" s="215"/>
      <c r="AB29" s="215"/>
      <c r="AC29" s="215"/>
      <c r="AD29" s="215"/>
      <c r="AE29" s="215"/>
      <c r="AF29" s="215"/>
      <c r="AG29" s="215"/>
      <c r="AJ29" s="216"/>
      <c r="AK29" s="217"/>
      <c r="AS29" s="64"/>
      <c r="AT29" s="64"/>
      <c r="AU29" s="64"/>
      <c r="AV29" s="64"/>
      <c r="BF29" s="210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</row>
    <row r="30" spans="2:78" ht="36.75" customHeight="1" x14ac:dyDescent="0.2">
      <c r="B30" s="207">
        <v>13</v>
      </c>
      <c r="C30" s="456" t="s">
        <v>71</v>
      </c>
      <c r="D30" s="457"/>
      <c r="E30" s="457"/>
      <c r="F30" s="457"/>
      <c r="G30" s="457"/>
      <c r="H30" s="457"/>
      <c r="I30" s="457"/>
      <c r="J30" s="458"/>
      <c r="K30" s="208" t="str">
        <f>IFERROR(AVERAGEIF(Z20:Z22,"&gt;=0"),"")</f>
        <v/>
      </c>
      <c r="L30" s="165"/>
      <c r="M30" s="212"/>
      <c r="N30" s="213"/>
      <c r="O30" s="213"/>
      <c r="P30" s="213"/>
      <c r="Q30" s="213"/>
      <c r="R30" s="213"/>
      <c r="S30" s="213"/>
      <c r="T30" s="213"/>
      <c r="U30" s="213"/>
      <c r="V30" s="213"/>
      <c r="W30" s="214"/>
      <c r="X30" s="214"/>
      <c r="Y30" s="214"/>
      <c r="Z30" s="206"/>
      <c r="AA30" s="215"/>
      <c r="AB30" s="215"/>
      <c r="AC30" s="215"/>
      <c r="AD30" s="215"/>
      <c r="AE30" s="215"/>
      <c r="AF30" s="215"/>
      <c r="AG30" s="215"/>
      <c r="AJ30" s="216"/>
      <c r="AK30" s="217"/>
      <c r="AS30" s="64"/>
      <c r="AT30" s="64"/>
      <c r="AU30" s="64"/>
      <c r="AV30" s="64"/>
      <c r="BF30" s="210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</row>
    <row r="31" spans="2:78" ht="29.25" customHeight="1" x14ac:dyDescent="0.2">
      <c r="B31" s="207">
        <v>14</v>
      </c>
      <c r="C31" s="456" t="s">
        <v>72</v>
      </c>
      <c r="D31" s="457"/>
      <c r="E31" s="457"/>
      <c r="F31" s="457"/>
      <c r="G31" s="457"/>
      <c r="H31" s="457"/>
      <c r="I31" s="457"/>
      <c r="J31" s="458"/>
      <c r="K31" s="208" t="str">
        <f>IFERROR(AVERAGEIF(AA20:AA22,"&gt;=0"),"")</f>
        <v/>
      </c>
      <c r="L31" s="165"/>
      <c r="M31" s="212"/>
      <c r="N31" s="213"/>
      <c r="O31" s="213"/>
      <c r="P31" s="213"/>
      <c r="Q31" s="213"/>
      <c r="R31" s="213"/>
      <c r="S31" s="213"/>
      <c r="T31" s="213"/>
      <c r="U31" s="213"/>
      <c r="V31" s="213"/>
      <c r="W31" s="214"/>
      <c r="X31" s="214"/>
      <c r="Y31" s="214"/>
      <c r="Z31" s="206"/>
      <c r="AA31" s="215"/>
      <c r="AB31" s="215"/>
      <c r="AC31" s="215"/>
      <c r="AD31" s="215"/>
      <c r="AE31" s="215"/>
      <c r="AF31" s="215"/>
      <c r="AG31" s="215"/>
      <c r="AJ31" s="216"/>
      <c r="AK31" s="217"/>
      <c r="AS31" s="64"/>
      <c r="AT31" s="64"/>
      <c r="AU31" s="64"/>
      <c r="AV31" s="64"/>
      <c r="BF31" s="210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</row>
    <row r="32" spans="2:78" ht="28.5" customHeight="1" x14ac:dyDescent="0.2">
      <c r="B32" s="207">
        <v>15</v>
      </c>
      <c r="C32" s="456" t="s">
        <v>73</v>
      </c>
      <c r="D32" s="457"/>
      <c r="E32" s="457"/>
      <c r="F32" s="457"/>
      <c r="G32" s="457"/>
      <c r="H32" s="457"/>
      <c r="I32" s="457"/>
      <c r="J32" s="458"/>
      <c r="K32" s="208" t="str">
        <f>IFERROR(AVERAGEIF(AB20:AB22,"&gt;=0"),"")</f>
        <v/>
      </c>
      <c r="L32" s="165"/>
      <c r="Y32" s="68"/>
      <c r="AJ32" s="216"/>
      <c r="AK32" s="217"/>
      <c r="AS32" s="65"/>
      <c r="AT32" s="65"/>
      <c r="AU32" s="65"/>
      <c r="AV32" s="65"/>
      <c r="BF32" s="210" t="s">
        <v>135</v>
      </c>
      <c r="BG32" s="211">
        <f>'[1]1º Medio F'!$E$109</f>
        <v>60</v>
      </c>
      <c r="BH32" s="211">
        <f>'[1]1º Medio F'!$G$109</f>
        <v>100</v>
      </c>
      <c r="BI32" s="211">
        <f>'[1]1º Medio F'!$I$109</f>
        <v>40</v>
      </c>
      <c r="BJ32" s="211">
        <f>'[1]1º Medio F'!$K$109</f>
        <v>60</v>
      </c>
      <c r="BK32" s="211">
        <f>'[1]1º Medio F'!$M$109</f>
        <v>80</v>
      </c>
      <c r="BL32" s="211">
        <f>'[1]1º Medio F'!$O$109</f>
        <v>40</v>
      </c>
      <c r="BM32" s="211">
        <f>'[1]1º Medio F'!$Q$109</f>
        <v>20</v>
      </c>
      <c r="BN32" s="211">
        <f>'[1]1º Medio F'!$S$109</f>
        <v>60</v>
      </c>
      <c r="BO32" s="211">
        <f>'[1]1º Medio F'!$U$109</f>
        <v>40</v>
      </c>
      <c r="BP32" s="211">
        <f>'[1]1º Medio F'!$AI$109</f>
        <v>80</v>
      </c>
      <c r="BQ32" s="211">
        <f>'[1]1º Medio F'!$AK$109</f>
        <v>80</v>
      </c>
      <c r="BR32" s="211">
        <f>'[1]1º Medio F'!$AM$109</f>
        <v>100</v>
      </c>
      <c r="BS32" s="211">
        <f>'[1]1º Medio F'!$AO$109</f>
        <v>100</v>
      </c>
      <c r="BT32" s="211">
        <f>'[1]1º Medio F'!$AQ$109</f>
        <v>80</v>
      </c>
      <c r="BU32" s="211">
        <f>'[1]1º Medio F'!$AS$109</f>
        <v>100</v>
      </c>
    </row>
    <row r="33" spans="2:73" ht="28.5" customHeight="1" x14ac:dyDescent="0.2">
      <c r="B33" s="207">
        <v>16</v>
      </c>
      <c r="C33" s="456" t="s">
        <v>74</v>
      </c>
      <c r="D33" s="457"/>
      <c r="E33" s="457"/>
      <c r="F33" s="457"/>
      <c r="G33" s="457"/>
      <c r="H33" s="457"/>
      <c r="I33" s="457"/>
      <c r="J33" s="458"/>
      <c r="K33" s="208" t="str">
        <f>IFERROR(AVERAGEIF(AC20:AC22,"&gt;=0"),"")</f>
        <v/>
      </c>
      <c r="L33" s="165"/>
      <c r="Y33" s="68"/>
      <c r="AJ33" s="216"/>
      <c r="AK33" s="217"/>
      <c r="AS33" s="65"/>
      <c r="AT33" s="65"/>
      <c r="AU33" s="65"/>
      <c r="AV33" s="65"/>
      <c r="BF33" s="210" t="s">
        <v>136</v>
      </c>
      <c r="BG33" s="211">
        <f>'[1]1º Medio G'!$E$109</f>
        <v>60</v>
      </c>
      <c r="BH33" s="211">
        <f>'[1]1º Medio G'!$G$109</f>
        <v>100</v>
      </c>
      <c r="BI33" s="211">
        <f>'[1]1º Medio G'!$I$109</f>
        <v>40</v>
      </c>
      <c r="BJ33" s="211">
        <f>'[1]1º Medio G'!$K$109</f>
        <v>60</v>
      </c>
      <c r="BK33" s="211">
        <f>'[1]1º Medio G'!$M$109</f>
        <v>80</v>
      </c>
      <c r="BL33" s="211">
        <f>'[1]1º Medio G'!$O$109</f>
        <v>40</v>
      </c>
      <c r="BM33" s="211">
        <f>'[1]1º Medio G'!$Q$109</f>
        <v>20</v>
      </c>
      <c r="BN33" s="211">
        <f>'[1]1º Medio G'!$S$109</f>
        <v>60</v>
      </c>
      <c r="BO33" s="211">
        <f>'[1]1º Medio G'!$U$109</f>
        <v>40</v>
      </c>
      <c r="BP33" s="211">
        <f>'[1]1º Medio G'!$AI$109</f>
        <v>80</v>
      </c>
      <c r="BQ33" s="211">
        <f>'[1]1º Medio G'!$AK$109</f>
        <v>80</v>
      </c>
      <c r="BR33" s="211">
        <f>'[1]1º Medio G'!$AM$109</f>
        <v>100</v>
      </c>
      <c r="BS33" s="211">
        <f>'[1]1º Medio G'!$AO$109</f>
        <v>100</v>
      </c>
      <c r="BT33" s="211">
        <f>'[1]1º Medio G'!$AQ$109</f>
        <v>80</v>
      </c>
      <c r="BU33" s="211">
        <f>'[1]1º Medio G'!$AS$109</f>
        <v>100</v>
      </c>
    </row>
    <row r="34" spans="2:73" ht="28.5" customHeight="1" x14ac:dyDescent="0.2">
      <c r="B34" s="207">
        <v>17</v>
      </c>
      <c r="C34" s="456" t="s">
        <v>75</v>
      </c>
      <c r="D34" s="457"/>
      <c r="E34" s="457"/>
      <c r="F34" s="457"/>
      <c r="G34" s="457"/>
      <c r="H34" s="457"/>
      <c r="I34" s="457"/>
      <c r="J34" s="458"/>
      <c r="K34" s="208" t="str">
        <f>IFERROR(AVERAGEIF(AD20:AD22,"&gt;=0"),"")</f>
        <v/>
      </c>
      <c r="L34" s="165"/>
      <c r="Y34" s="68"/>
      <c r="AJ34" s="216"/>
      <c r="AK34" s="64"/>
      <c r="AS34" s="65"/>
      <c r="AT34" s="65"/>
      <c r="AU34" s="65"/>
      <c r="AV34" s="65"/>
      <c r="BF34" s="210" t="s">
        <v>137</v>
      </c>
      <c r="BG34" s="211" t="e">
        <f>'[1]1º Medio H'!$E$109</f>
        <v>#DIV/0!</v>
      </c>
      <c r="BH34" s="211" t="e">
        <f>'[1]1º Medio H'!$G$109</f>
        <v>#DIV/0!</v>
      </c>
      <c r="BI34" s="211" t="e">
        <f>'[1]1º Medio H'!$I$109</f>
        <v>#DIV/0!</v>
      </c>
      <c r="BJ34" s="211" t="e">
        <f>'[1]1º Medio H'!$K$109</f>
        <v>#DIV/0!</v>
      </c>
      <c r="BK34" s="211" t="e">
        <f>'[1]1º Medio H'!$M$109</f>
        <v>#DIV/0!</v>
      </c>
      <c r="BL34" s="211" t="e">
        <f>'[1]1º Medio H'!$O$109</f>
        <v>#DIV/0!</v>
      </c>
      <c r="BM34" s="211" t="e">
        <f>'[1]1º Medio H'!$Q$109</f>
        <v>#DIV/0!</v>
      </c>
      <c r="BN34" s="211" t="e">
        <f>'[1]1º Medio H'!$S$109</f>
        <v>#DIV/0!</v>
      </c>
      <c r="BO34" s="211" t="e">
        <f>'[1]1º Medio H'!$U$109</f>
        <v>#DIV/0!</v>
      </c>
      <c r="BP34" s="211" t="e">
        <f>'[1]1º Medio H'!$AI$109</f>
        <v>#DIV/0!</v>
      </c>
      <c r="BQ34" s="211" t="e">
        <f>'[1]1º Medio H'!$AK$109</f>
        <v>#DIV/0!</v>
      </c>
      <c r="BR34" s="211" t="e">
        <f>'[1]1º Medio H'!$AM$109</f>
        <v>#DIV/0!</v>
      </c>
      <c r="BS34" s="211" t="e">
        <f>'[1]1º Medio H'!$AO$109</f>
        <v>#DIV/0!</v>
      </c>
      <c r="BT34" s="211" t="e">
        <f>'[1]1º Medio H'!$AQ$109</f>
        <v>#DIV/0!</v>
      </c>
      <c r="BU34" s="211" t="e">
        <f>'[1]1º Medio H'!$AS$109</f>
        <v>#DIV/0!</v>
      </c>
    </row>
    <row r="35" spans="2:73" ht="36.75" customHeight="1" x14ac:dyDescent="0.2">
      <c r="B35" s="207">
        <v>18</v>
      </c>
      <c r="C35" s="456" t="s">
        <v>76</v>
      </c>
      <c r="D35" s="457"/>
      <c r="E35" s="457"/>
      <c r="F35" s="457"/>
      <c r="G35" s="457"/>
      <c r="H35" s="457"/>
      <c r="I35" s="457"/>
      <c r="J35" s="458"/>
      <c r="K35" s="208" t="str">
        <f>IFERROR(AVERAGEIF(AE20:AE22,"&gt;=0"),"")</f>
        <v/>
      </c>
      <c r="L35" s="165"/>
      <c r="Y35" s="68"/>
      <c r="AK35" s="217"/>
      <c r="AS35" s="41"/>
      <c r="AT35" s="41"/>
      <c r="AU35" s="41"/>
      <c r="AV35" s="41"/>
    </row>
    <row r="36" spans="2:73" ht="28.5" customHeight="1" x14ac:dyDescent="0.2">
      <c r="B36" s="207">
        <v>19</v>
      </c>
      <c r="C36" s="456" t="s">
        <v>77</v>
      </c>
      <c r="D36" s="457"/>
      <c r="E36" s="457"/>
      <c r="F36" s="457"/>
      <c r="G36" s="457"/>
      <c r="H36" s="457"/>
      <c r="I36" s="457"/>
      <c r="J36" s="458"/>
      <c r="K36" s="208" t="str">
        <f>IFERROR(AVERAGEIF(AF20:AF22,"&gt;=0"),"")</f>
        <v/>
      </c>
      <c r="L36" s="165"/>
      <c r="Y36" s="68"/>
      <c r="AK36" s="217"/>
      <c r="AS36" s="41"/>
      <c r="AT36" s="41"/>
      <c r="AU36" s="41"/>
      <c r="AV36" s="41"/>
    </row>
    <row r="37" spans="2:73" ht="28.5" customHeight="1" thickBot="1" x14ac:dyDescent="0.25">
      <c r="B37" s="260">
        <v>20</v>
      </c>
      <c r="C37" s="459" t="s">
        <v>78</v>
      </c>
      <c r="D37" s="460"/>
      <c r="E37" s="460"/>
      <c r="F37" s="460"/>
      <c r="G37" s="460"/>
      <c r="H37" s="460"/>
      <c r="I37" s="460"/>
      <c r="J37" s="461"/>
      <c r="K37" s="208" t="str">
        <f>IFERROR(AVERAGEIF(AG20:AG22,"&gt;=0"),"")</f>
        <v/>
      </c>
      <c r="L37" s="165"/>
      <c r="Y37" s="68"/>
      <c r="AK37" s="217"/>
      <c r="AS37" s="41"/>
      <c r="AT37" s="41"/>
      <c r="AU37" s="41"/>
      <c r="AV37" s="41"/>
    </row>
    <row r="38" spans="2:73" ht="28.5" customHeight="1" thickBot="1" x14ac:dyDescent="0.25">
      <c r="C38" s="462"/>
      <c r="D38" s="462"/>
      <c r="E38" s="462"/>
      <c r="F38" s="462"/>
      <c r="G38" s="462"/>
      <c r="H38" s="462"/>
      <c r="I38" s="462"/>
      <c r="J38" s="462"/>
      <c r="L38" s="206"/>
      <c r="Y38" s="68"/>
      <c r="AK38" s="217"/>
      <c r="AS38" s="41"/>
      <c r="AT38" s="41"/>
      <c r="AU38" s="41"/>
      <c r="AV38" s="41"/>
    </row>
    <row r="39" spans="2:73" ht="30" customHeight="1" thickBot="1" x14ac:dyDescent="0.25">
      <c r="B39" s="463" t="s">
        <v>155</v>
      </c>
      <c r="C39" s="464"/>
      <c r="D39" s="464"/>
      <c r="E39" s="464"/>
      <c r="F39" s="464"/>
      <c r="G39" s="464"/>
      <c r="H39" s="464"/>
      <c r="I39" s="464"/>
      <c r="J39" s="464"/>
      <c r="K39" s="465"/>
      <c r="L39" s="206"/>
      <c r="Y39" s="68"/>
      <c r="AK39" s="217"/>
      <c r="AS39" s="41"/>
      <c r="AT39" s="41"/>
      <c r="AU39" s="41"/>
      <c r="AV39" s="41"/>
    </row>
    <row r="40" spans="2:73" ht="30" customHeight="1" thickBot="1" x14ac:dyDescent="0.25">
      <c r="B40" s="218" t="s">
        <v>2</v>
      </c>
      <c r="C40" s="466" t="s">
        <v>36</v>
      </c>
      <c r="D40" s="467"/>
      <c r="E40" s="467"/>
      <c r="F40" s="467"/>
      <c r="G40" s="467"/>
      <c r="H40" s="467"/>
      <c r="I40" s="467"/>
      <c r="J40" s="468"/>
      <c r="K40" s="203" t="s">
        <v>84</v>
      </c>
      <c r="L40" s="206"/>
      <c r="Y40" s="68"/>
      <c r="AK40" s="217"/>
      <c r="AS40" s="41"/>
      <c r="AT40" s="41"/>
      <c r="AU40" s="41"/>
      <c r="AV40" s="41"/>
    </row>
    <row r="41" spans="2:73" ht="33.75" customHeight="1" x14ac:dyDescent="0.2">
      <c r="B41" s="219" t="s">
        <v>157</v>
      </c>
      <c r="C41" s="469" t="s">
        <v>34</v>
      </c>
      <c r="D41" s="470"/>
      <c r="E41" s="470"/>
      <c r="F41" s="470"/>
      <c r="G41" s="470"/>
      <c r="H41" s="470"/>
      <c r="I41" s="470"/>
      <c r="J41" s="471"/>
      <c r="K41" s="220" t="str">
        <f>IFERROR(AVERAGEIF(N16:N18,"&gt;=0"),"")</f>
        <v/>
      </c>
      <c r="L41" s="165"/>
      <c r="Y41" s="68"/>
      <c r="AL41" s="221"/>
      <c r="AM41" s="221"/>
      <c r="AN41" s="221"/>
      <c r="AO41" s="472"/>
      <c r="AP41" s="472"/>
      <c r="AQ41" s="192">
        <f>SUM(AL41:AP41)</f>
        <v>0</v>
      </c>
      <c r="AS41" s="41"/>
      <c r="AT41" s="41"/>
      <c r="AU41" s="41"/>
      <c r="AV41" s="41"/>
    </row>
    <row r="42" spans="2:73" ht="33.75" customHeight="1" x14ac:dyDescent="0.25">
      <c r="B42" s="222" t="s">
        <v>158</v>
      </c>
      <c r="C42" s="446" t="s">
        <v>44</v>
      </c>
      <c r="D42" s="447"/>
      <c r="E42" s="447"/>
      <c r="F42" s="447"/>
      <c r="G42" s="447"/>
      <c r="H42" s="447"/>
      <c r="I42" s="447"/>
      <c r="J42" s="448"/>
      <c r="K42" s="223" t="str">
        <f>IFERROR(AVERAGEIF(O16:O18,"&gt;=0"),"")</f>
        <v/>
      </c>
      <c r="L42" s="165"/>
      <c r="Y42" s="68"/>
      <c r="AL42" s="224"/>
      <c r="AM42" s="224"/>
      <c r="AN42" s="224"/>
      <c r="AO42" s="473"/>
      <c r="AP42" s="473"/>
      <c r="AS42" s="41"/>
      <c r="AT42" s="41"/>
      <c r="AU42" s="41"/>
      <c r="AV42" s="41"/>
    </row>
    <row r="43" spans="2:73" ht="33.75" customHeight="1" x14ac:dyDescent="0.2">
      <c r="B43" s="222" t="s">
        <v>159</v>
      </c>
      <c r="C43" s="446" t="s">
        <v>45</v>
      </c>
      <c r="D43" s="447"/>
      <c r="E43" s="447"/>
      <c r="F43" s="447"/>
      <c r="G43" s="447"/>
      <c r="H43" s="447"/>
      <c r="I43" s="447"/>
      <c r="J43" s="448"/>
      <c r="K43" s="223" t="str">
        <f>IFERROR(AVERAGEIF(P16:P18,"&gt;=0"),"")</f>
        <v/>
      </c>
      <c r="L43" s="165"/>
      <c r="Y43" s="68"/>
      <c r="AS43" s="41"/>
      <c r="AT43" s="41"/>
      <c r="AU43" s="41"/>
      <c r="AV43" s="41"/>
    </row>
    <row r="44" spans="2:73" ht="33.75" customHeight="1" x14ac:dyDescent="0.2">
      <c r="B44" s="222" t="s">
        <v>160</v>
      </c>
      <c r="C44" s="446" t="s">
        <v>35</v>
      </c>
      <c r="D44" s="447"/>
      <c r="E44" s="447"/>
      <c r="F44" s="447"/>
      <c r="G44" s="447"/>
      <c r="H44" s="447"/>
      <c r="I44" s="447"/>
      <c r="J44" s="448"/>
      <c r="K44" s="223" t="str">
        <f>IFERROR(AVERAGEIF(Q16:Q18,"&gt;=0"),"")</f>
        <v/>
      </c>
      <c r="L44" s="165"/>
      <c r="Y44" s="68"/>
      <c r="AS44" s="41"/>
      <c r="AT44" s="41"/>
      <c r="AU44" s="41"/>
      <c r="AV44" s="41"/>
    </row>
    <row r="45" spans="2:73" ht="33.75" customHeight="1" thickBot="1" x14ac:dyDescent="0.25">
      <c r="B45" s="225" t="s">
        <v>161</v>
      </c>
      <c r="C45" s="449" t="s">
        <v>153</v>
      </c>
      <c r="D45" s="450"/>
      <c r="E45" s="450"/>
      <c r="F45" s="450"/>
      <c r="G45" s="450"/>
      <c r="H45" s="450"/>
      <c r="I45" s="450"/>
      <c r="J45" s="451"/>
      <c r="K45" s="226" t="str">
        <f>IFERROR(AVERAGEIF(R16:R18,"&gt;=0"),"")</f>
        <v/>
      </c>
      <c r="L45" s="165"/>
      <c r="Y45" s="68"/>
      <c r="AS45" s="41"/>
      <c r="AT45" s="41"/>
      <c r="AU45" s="41"/>
      <c r="AV45" s="41"/>
    </row>
    <row r="46" spans="2:73" ht="33.75" customHeight="1" x14ac:dyDescent="0.2">
      <c r="B46" s="221"/>
      <c r="C46" s="452"/>
      <c r="D46" s="452"/>
      <c r="E46" s="452"/>
      <c r="F46" s="452"/>
      <c r="G46" s="452"/>
      <c r="H46" s="452"/>
      <c r="I46" s="452"/>
      <c r="J46" s="452"/>
      <c r="K46" s="227"/>
      <c r="L46" s="165"/>
      <c r="Y46" s="68"/>
      <c r="AS46" s="41"/>
      <c r="AT46" s="41"/>
      <c r="AU46" s="41"/>
      <c r="AV46" s="41"/>
    </row>
    <row r="47" spans="2:73" ht="36.75" customHeight="1" thickBot="1" x14ac:dyDescent="0.25">
      <c r="B47" s="228"/>
      <c r="C47" s="17"/>
      <c r="H47" s="84"/>
      <c r="I47" s="84"/>
      <c r="J47" s="84"/>
      <c r="K47" s="229"/>
      <c r="Y47" s="68"/>
      <c r="AL47" s="185"/>
      <c r="AM47" s="185"/>
      <c r="AN47" s="185"/>
      <c r="AS47" s="41"/>
      <c r="AT47" s="41"/>
      <c r="AU47" s="41"/>
      <c r="AV47" s="41"/>
    </row>
    <row r="48" spans="2:73" s="163" customFormat="1" ht="30" customHeight="1" thickBot="1" x14ac:dyDescent="0.25">
      <c r="C48" s="453" t="s">
        <v>138</v>
      </c>
      <c r="D48" s="454"/>
      <c r="E48" s="455"/>
      <c r="H48" s="230"/>
      <c r="I48" s="230"/>
      <c r="J48" s="230"/>
      <c r="K48" s="231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3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234"/>
      <c r="AL48" s="162"/>
      <c r="AM48" s="62"/>
      <c r="AN48" s="62"/>
      <c r="AO48" s="169"/>
      <c r="AP48" s="169"/>
      <c r="AQ48" s="169"/>
      <c r="AR48" s="169"/>
      <c r="AS48" s="235"/>
      <c r="AT48" s="235"/>
      <c r="AU48" s="235"/>
      <c r="AV48" s="235"/>
    </row>
    <row r="49" spans="2:77" s="163" customFormat="1" ht="52.5" customHeight="1" thickBot="1" x14ac:dyDescent="0.25">
      <c r="B49" s="236" t="s">
        <v>139</v>
      </c>
      <c r="C49" s="237" t="s">
        <v>140</v>
      </c>
      <c r="D49" s="237" t="s">
        <v>141</v>
      </c>
      <c r="E49" s="238" t="s">
        <v>142</v>
      </c>
      <c r="H49" s="230"/>
      <c r="I49" s="230"/>
      <c r="J49" s="230"/>
      <c r="K49" s="231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3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234"/>
      <c r="AL49" s="162"/>
      <c r="AM49" s="62"/>
      <c r="AN49" s="62"/>
      <c r="AO49" s="169"/>
      <c r="AP49" s="169"/>
      <c r="AQ49" s="169"/>
      <c r="AR49" s="169"/>
      <c r="AS49" s="235"/>
      <c r="AT49" s="235"/>
      <c r="AU49" s="235"/>
      <c r="AV49" s="235"/>
    </row>
    <row r="50" spans="2:77" s="163" customFormat="1" ht="30" customHeight="1" x14ac:dyDescent="0.2">
      <c r="B50" s="239" t="s">
        <v>145</v>
      </c>
      <c r="C50" s="240" t="str">
        <f>IFERROR('2º básico A'!$AU$98*0.01,"")</f>
        <v/>
      </c>
      <c r="D50" s="241" t="str">
        <f>IFERROR('2º básico A'!$AV$98,"")</f>
        <v/>
      </c>
      <c r="E50" s="261" t="str">
        <f>IFERROR(SQRT('2º básico A'!$AZ$49/'2º básico A'!$AZ$50),"")</f>
        <v/>
      </c>
      <c r="H50" s="230"/>
      <c r="I50" s="230"/>
      <c r="J50" s="230"/>
      <c r="K50" s="231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3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234"/>
      <c r="AL50" s="162"/>
      <c r="AM50" s="62"/>
      <c r="AN50" s="62"/>
      <c r="AO50" s="169"/>
      <c r="AP50" s="169"/>
      <c r="AQ50" s="169"/>
      <c r="AR50" s="169"/>
      <c r="AS50" s="235"/>
      <c r="AT50" s="235"/>
      <c r="AU50" s="235"/>
      <c r="AV50" s="235"/>
    </row>
    <row r="51" spans="2:77" s="163" customFormat="1" ht="30" customHeight="1" x14ac:dyDescent="0.2">
      <c r="B51" s="242" t="s">
        <v>146</v>
      </c>
      <c r="C51" s="242" t="str">
        <f>IFERROR('2º básico B'!$AU$98*0.01,"")</f>
        <v/>
      </c>
      <c r="D51" s="243" t="str">
        <f>IFERROR('2º básico B'!$AV$98,"")</f>
        <v/>
      </c>
      <c r="E51" s="262" t="str">
        <f>IFERROR(SQRT('2º básico B'!$AZ$49/'2º básico B'!$AZ$50),"")</f>
        <v/>
      </c>
      <c r="H51" s="230"/>
      <c r="I51" s="230"/>
      <c r="J51" s="230"/>
      <c r="K51" s="231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3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234"/>
      <c r="AL51" s="162"/>
      <c r="AM51" s="62"/>
      <c r="AN51" s="62"/>
      <c r="AO51" s="169"/>
      <c r="AP51" s="169"/>
      <c r="AQ51" s="169"/>
      <c r="AR51" s="169"/>
      <c r="AS51" s="235"/>
      <c r="AT51" s="235"/>
      <c r="AU51" s="235"/>
      <c r="AV51" s="235"/>
    </row>
    <row r="52" spans="2:77" ht="30" customHeight="1" thickBot="1" x14ac:dyDescent="0.25">
      <c r="B52" s="222" t="s">
        <v>147</v>
      </c>
      <c r="C52" s="244" t="str">
        <f>IFERROR('2º básico C'!$AU$98*0.01,"")</f>
        <v/>
      </c>
      <c r="D52" s="245" t="str">
        <f>IFERROR('2º básico C'!$AV$98,"")</f>
        <v/>
      </c>
      <c r="E52" s="263" t="str">
        <f>IFERROR(SQRT('2º básico C'!$AZ$49/'2º básico C'!$AZ$50),"")</f>
        <v/>
      </c>
      <c r="H52" s="84"/>
      <c r="I52" s="84"/>
      <c r="J52" s="84"/>
      <c r="K52" s="229"/>
      <c r="Y52" s="68"/>
      <c r="AC52" s="162"/>
      <c r="AK52" s="62"/>
      <c r="AL52" s="41"/>
      <c r="AM52" s="41"/>
      <c r="AN52" s="41"/>
      <c r="AO52" s="41"/>
      <c r="AP52"/>
      <c r="AQ52"/>
      <c r="AR52"/>
      <c r="AS52"/>
      <c r="AT52"/>
      <c r="AU52"/>
      <c r="AV52"/>
      <c r="BS52" s="62"/>
      <c r="BT52" s="162"/>
      <c r="BU52" s="62"/>
      <c r="BV52" s="62"/>
      <c r="BW52" s="62"/>
      <c r="BX52" s="62"/>
      <c r="BY52" s="62"/>
    </row>
    <row r="53" spans="2:77" ht="36" customHeight="1" thickBot="1" x14ac:dyDescent="0.25">
      <c r="B53" s="246" t="s">
        <v>84</v>
      </c>
      <c r="C53" s="247" t="str">
        <f>IFERROR(AVERAGEIF(C50:C52,"&gt;=0"),"")</f>
        <v/>
      </c>
      <c r="D53" s="248" t="str">
        <f>IFERROR(AVERAGEIF(D50:D52,"&gt;=0"),"")</f>
        <v/>
      </c>
      <c r="H53" s="84"/>
      <c r="I53" s="84"/>
      <c r="J53" s="84"/>
      <c r="K53" s="229"/>
      <c r="L53" s="229"/>
      <c r="M53" s="229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42"/>
      <c r="AA53" s="66"/>
      <c r="AB53" s="169"/>
      <c r="AC53" s="234"/>
      <c r="AD53" s="445"/>
      <c r="AE53" s="445"/>
      <c r="AF53" s="249"/>
      <c r="AG53" s="445"/>
      <c r="AH53" s="169"/>
      <c r="AI53" s="169"/>
      <c r="AJ53" s="169"/>
      <c r="AK53" s="169"/>
      <c r="AL53" s="235"/>
      <c r="AM53" s="235"/>
      <c r="AN53" s="235"/>
      <c r="AO53" s="235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9"/>
      <c r="BT53" s="234"/>
      <c r="BU53" s="445"/>
      <c r="BV53" s="445"/>
      <c r="BW53" s="445"/>
      <c r="BX53" s="169"/>
      <c r="BY53" s="169"/>
    </row>
    <row r="54" spans="2:77" ht="21" customHeight="1" x14ac:dyDescent="0.2">
      <c r="B54" s="221"/>
      <c r="C54" s="42"/>
      <c r="L54" s="229"/>
      <c r="M54" s="22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42"/>
      <c r="AA54" s="66"/>
      <c r="AB54" s="169"/>
      <c r="AC54" s="234"/>
      <c r="AD54" s="445"/>
      <c r="AE54" s="445"/>
      <c r="AF54" s="249"/>
      <c r="AG54" s="445"/>
      <c r="AH54" s="169"/>
      <c r="AI54" s="169"/>
      <c r="AJ54" s="169"/>
      <c r="AK54" s="169"/>
      <c r="AL54" s="235"/>
      <c r="AM54" s="235"/>
      <c r="AN54" s="235"/>
      <c r="AO54" s="235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9"/>
      <c r="BT54" s="234"/>
      <c r="BU54" s="445"/>
      <c r="BV54" s="445"/>
      <c r="BW54" s="445"/>
      <c r="BX54" s="169"/>
      <c r="BY54" s="169"/>
    </row>
    <row r="55" spans="2:77" ht="37.5" customHeight="1" x14ac:dyDescent="0.2">
      <c r="L55" s="229"/>
      <c r="M55" s="229"/>
      <c r="W55" s="68"/>
      <c r="AC55" s="162"/>
      <c r="AK55" s="62"/>
      <c r="AL55" s="41"/>
      <c r="AM55" s="41"/>
      <c r="AN55" s="41"/>
      <c r="AO55" s="41"/>
      <c r="AP55"/>
      <c r="AQ55"/>
      <c r="AR55"/>
      <c r="AS55"/>
      <c r="AT55"/>
      <c r="AU55"/>
      <c r="AV55"/>
      <c r="BS55" s="62"/>
      <c r="BT55" s="162"/>
      <c r="BU55" s="62"/>
      <c r="BV55" s="62"/>
      <c r="BW55" s="62"/>
      <c r="BX55" s="62"/>
      <c r="BY55" s="62"/>
    </row>
    <row r="56" spans="2:77" ht="18.75" customHeight="1" x14ac:dyDescent="0.2">
      <c r="L56" s="250"/>
      <c r="M56" s="229"/>
      <c r="W56" s="68"/>
      <c r="AC56" s="162"/>
      <c r="AK56" s="62"/>
      <c r="AL56" s="41"/>
      <c r="AM56" s="41"/>
      <c r="AN56" s="41"/>
      <c r="AO56" s="41"/>
      <c r="AP56"/>
      <c r="AQ56"/>
      <c r="AR56"/>
      <c r="AS56"/>
      <c r="AT56"/>
      <c r="AU56"/>
      <c r="AV56"/>
      <c r="BS56" s="62"/>
      <c r="BT56" s="162"/>
      <c r="BU56" s="62"/>
      <c r="BV56" s="62"/>
      <c r="BW56" s="62"/>
      <c r="BX56" s="62"/>
      <c r="BY56" s="62"/>
    </row>
    <row r="57" spans="2:77" ht="24.75" customHeight="1" x14ac:dyDescent="0.2">
      <c r="L57" s="250"/>
      <c r="M57" s="229"/>
      <c r="W57" s="68"/>
      <c r="AC57" s="162"/>
      <c r="AK57" s="62"/>
      <c r="AL57" s="41"/>
      <c r="AM57" s="41"/>
      <c r="AN57" s="41"/>
      <c r="AO57" s="41"/>
      <c r="AP57"/>
      <c r="AQ57"/>
      <c r="AR57"/>
      <c r="AS57"/>
      <c r="AT57"/>
      <c r="AU57"/>
      <c r="AV57"/>
      <c r="BS57" s="62"/>
      <c r="BT57" s="162"/>
      <c r="BU57" s="62"/>
      <c r="BV57" s="62"/>
      <c r="BW57" s="62"/>
      <c r="BX57" s="62"/>
      <c r="BY57" s="62"/>
    </row>
    <row r="58" spans="2:77" ht="48" customHeight="1" x14ac:dyDescent="0.2">
      <c r="L58" s="251"/>
      <c r="M58" s="251"/>
      <c r="W58" s="252"/>
      <c r="X58" s="41"/>
      <c r="Y58" s="41"/>
      <c r="Z58" s="17"/>
      <c r="AA58" s="17"/>
      <c r="AC58" s="162"/>
      <c r="AD58" s="185"/>
      <c r="AE58" s="185"/>
      <c r="AF58" s="185"/>
      <c r="AG58" s="185"/>
      <c r="AK58" s="62"/>
      <c r="AL58" s="41"/>
      <c r="AM58" s="41"/>
      <c r="AN58" s="41"/>
      <c r="AO58" s="41"/>
      <c r="AP58" s="253"/>
      <c r="AQ58" s="254" t="s">
        <v>41</v>
      </c>
      <c r="AR58" s="254" t="s">
        <v>143</v>
      </c>
      <c r="AS58" s="254" t="s">
        <v>144</v>
      </c>
      <c r="AT58"/>
      <c r="AU58"/>
      <c r="AV58"/>
      <c r="BS58" s="62"/>
      <c r="BT58" s="162"/>
      <c r="BU58" s="185"/>
      <c r="BV58" s="185"/>
      <c r="BW58" s="185"/>
      <c r="BX58" s="62"/>
      <c r="BY58" s="62"/>
    </row>
    <row r="59" spans="2:77" ht="26.25" customHeight="1" x14ac:dyDescent="0.2">
      <c r="L59" s="251"/>
      <c r="M59" s="251"/>
      <c r="W59" s="68"/>
      <c r="X59" s="68"/>
      <c r="Y59" s="68"/>
      <c r="AB59" s="169"/>
      <c r="AC59" s="234"/>
      <c r="AD59" s="445"/>
      <c r="AE59" s="445"/>
      <c r="AF59" s="249"/>
      <c r="AG59" s="445"/>
      <c r="AH59" s="169"/>
      <c r="AI59" s="169"/>
      <c r="AJ59" s="169"/>
      <c r="AK59" s="169"/>
      <c r="AL59" s="235"/>
      <c r="AM59" s="235"/>
      <c r="AN59" s="235"/>
      <c r="AO59" s="235"/>
      <c r="AP59" s="221"/>
      <c r="AQ59" s="255">
        <f>SUM('2º básico A'!BL80,'2º básico B'!BL80,'2º básico C'!BL80)</f>
        <v>0</v>
      </c>
      <c r="AR59" s="255">
        <f>SUM('2º básico A'!BM80,'2º básico B'!BM80,'2º básico C'!BM80)</f>
        <v>0</v>
      </c>
      <c r="AS59" s="255">
        <f>SUM('2º básico A'!BN80,'2º básico B'!BN80,'2º básico C'!BN80)</f>
        <v>0</v>
      </c>
      <c r="AT59" s="268">
        <f>SUM(AQ59:AS59)</f>
        <v>0</v>
      </c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9"/>
      <c r="BT59" s="234"/>
      <c r="BU59" s="445"/>
      <c r="BV59" s="445"/>
      <c r="BW59" s="445"/>
      <c r="BX59" s="169"/>
      <c r="BY59" s="169"/>
    </row>
    <row r="60" spans="2:77" ht="26.25" customHeight="1" x14ac:dyDescent="0.25">
      <c r="L60" s="251"/>
      <c r="M60" s="251"/>
      <c r="W60" s="68"/>
      <c r="X60" s="68"/>
      <c r="Y60" s="68"/>
      <c r="Z60" s="42"/>
      <c r="AA60" s="67"/>
      <c r="AB60" s="169"/>
      <c r="AC60" s="234"/>
      <c r="AD60" s="445"/>
      <c r="AE60" s="445"/>
      <c r="AF60" s="249"/>
      <c r="AG60" s="445"/>
      <c r="AH60" s="169"/>
      <c r="AI60" s="169"/>
      <c r="AJ60" s="169"/>
      <c r="AK60" s="169"/>
      <c r="AL60" s="235"/>
      <c r="AM60" s="235"/>
      <c r="AN60" s="235"/>
      <c r="AO60" s="235"/>
      <c r="AP60" s="224"/>
      <c r="AQ60" s="256" t="e">
        <f>(AQ59/$AT$59)*1</f>
        <v>#DIV/0!</v>
      </c>
      <c r="AR60" s="256" t="e">
        <f>(AR59/$AT$59)*1</f>
        <v>#DIV/0!</v>
      </c>
      <c r="AS60" s="256" t="e">
        <f>(AS59/$AT$59)*1</f>
        <v>#DIV/0!</v>
      </c>
      <c r="AT60" s="257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9"/>
      <c r="BT60" s="234"/>
      <c r="BU60" s="445"/>
      <c r="BV60" s="445"/>
      <c r="BW60" s="445"/>
      <c r="BX60" s="169"/>
      <c r="BY60" s="169"/>
    </row>
    <row r="61" spans="2:77" ht="26.25" customHeight="1" x14ac:dyDescent="0.2">
      <c r="K61"/>
      <c r="L61" s="251"/>
      <c r="M61" s="251"/>
      <c r="W61" s="68"/>
      <c r="X61" s="68"/>
      <c r="Y61" s="68"/>
      <c r="Z61" s="42"/>
      <c r="AA61" s="67"/>
      <c r="AB61" s="169"/>
      <c r="AC61" s="234"/>
      <c r="AD61" s="445"/>
      <c r="AE61" s="445"/>
      <c r="AF61" s="249"/>
      <c r="AG61" s="445"/>
      <c r="AH61" s="169"/>
      <c r="AI61" s="169"/>
      <c r="AJ61" s="169"/>
      <c r="AK61" s="169"/>
      <c r="AL61" s="235"/>
      <c r="AM61" s="235"/>
      <c r="AN61" s="235"/>
      <c r="AO61" s="235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9"/>
      <c r="BT61" s="234"/>
      <c r="BU61" s="445"/>
      <c r="BV61" s="445"/>
      <c r="BW61" s="445"/>
      <c r="BX61" s="169"/>
      <c r="BY61" s="169"/>
    </row>
    <row r="62" spans="2:77" ht="26.25" customHeight="1" x14ac:dyDescent="0.2">
      <c r="K62"/>
      <c r="L62" s="251"/>
      <c r="M62" s="251"/>
      <c r="W62" s="68"/>
      <c r="X62" s="68"/>
      <c r="Y62" s="68"/>
      <c r="Z62" s="42"/>
      <c r="AA62" s="67"/>
      <c r="AB62" s="169"/>
      <c r="AC62" s="234"/>
      <c r="AD62" s="445"/>
      <c r="AE62" s="445"/>
      <c r="AF62" s="249"/>
      <c r="AG62" s="445"/>
      <c r="AH62" s="169"/>
      <c r="AI62" s="169"/>
      <c r="AJ62" s="169"/>
      <c r="AK62" s="169"/>
      <c r="AL62" s="235"/>
      <c r="AM62" s="235"/>
      <c r="AN62" s="235"/>
      <c r="AO62" s="235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9"/>
      <c r="BT62" s="234"/>
      <c r="BU62" s="445"/>
      <c r="BV62" s="445"/>
      <c r="BW62" s="445"/>
      <c r="BX62" s="169"/>
      <c r="BY62" s="169"/>
    </row>
    <row r="63" spans="2:77" ht="26.25" customHeight="1" x14ac:dyDescent="0.2">
      <c r="K63"/>
      <c r="L63" s="251"/>
      <c r="M63" s="251"/>
      <c r="W63" s="68"/>
      <c r="X63" s="68"/>
      <c r="Y63" s="68"/>
      <c r="Z63" s="42"/>
      <c r="AA63" s="67"/>
      <c r="AC63" s="162"/>
      <c r="AK63" s="62"/>
      <c r="AL63" s="41"/>
      <c r="AM63" s="41"/>
      <c r="AN63" s="41"/>
      <c r="AO63" s="41"/>
      <c r="AP63"/>
      <c r="AQ63"/>
      <c r="AR63"/>
      <c r="AS63"/>
      <c r="AT63"/>
      <c r="AU63"/>
      <c r="AV63"/>
      <c r="BS63" s="62"/>
      <c r="BT63" s="162"/>
      <c r="BU63" s="62"/>
      <c r="BV63" s="62"/>
      <c r="BW63" s="62"/>
      <c r="BX63" s="62"/>
      <c r="BY63" s="62"/>
    </row>
    <row r="64" spans="2:77" ht="26.25" customHeight="1" x14ac:dyDescent="0.2">
      <c r="K64"/>
      <c r="L64" s="251"/>
      <c r="M64" s="251"/>
      <c r="W64" s="68"/>
      <c r="X64" s="68"/>
      <c r="Y64" s="68"/>
      <c r="Z64" s="42"/>
      <c r="AA64" s="67"/>
      <c r="AC64" s="162"/>
      <c r="AK64" s="62"/>
      <c r="AL64" s="41"/>
      <c r="AM64" s="41"/>
      <c r="AN64" s="41"/>
      <c r="AO64" s="41"/>
      <c r="AP64"/>
      <c r="AQ64"/>
      <c r="AR64"/>
      <c r="AS64"/>
      <c r="AT64"/>
      <c r="AU64"/>
      <c r="AV64"/>
      <c r="BS64" s="62"/>
      <c r="BT64" s="162"/>
      <c r="BU64" s="62"/>
      <c r="BV64" s="62"/>
      <c r="BW64" s="62"/>
      <c r="BX64" s="62"/>
      <c r="BY64" s="62"/>
    </row>
    <row r="65" spans="2:77" ht="26.25" customHeight="1" x14ac:dyDescent="0.2">
      <c r="K65"/>
      <c r="L65" s="251"/>
      <c r="M65" s="251"/>
      <c r="W65" s="68"/>
      <c r="X65" s="68"/>
      <c r="Y65" s="68"/>
      <c r="Z65" s="42"/>
      <c r="AA65" s="67"/>
      <c r="AC65" s="162"/>
      <c r="AK65" s="62"/>
      <c r="AL65" s="41"/>
      <c r="AM65" s="41"/>
      <c r="AN65" s="41"/>
      <c r="AO65" s="41"/>
      <c r="AP65"/>
      <c r="AQ65"/>
      <c r="AR65"/>
      <c r="AS65"/>
      <c r="AT65"/>
      <c r="AU65"/>
      <c r="AV65"/>
      <c r="BS65" s="62"/>
      <c r="BT65" s="162"/>
      <c r="BU65" s="62"/>
      <c r="BV65" s="62"/>
      <c r="BW65" s="62"/>
      <c r="BX65" s="62"/>
      <c r="BY65" s="62"/>
    </row>
    <row r="66" spans="2:77" ht="18.75" customHeight="1" x14ac:dyDescent="0.2">
      <c r="K66"/>
      <c r="L66" s="229"/>
      <c r="M66" s="229"/>
      <c r="W66" s="68"/>
      <c r="X66" s="68"/>
      <c r="Y66" s="68"/>
      <c r="Z66" s="42"/>
      <c r="AA66" s="67"/>
      <c r="AC66" s="162"/>
      <c r="AD66" s="185"/>
      <c r="AE66" s="185"/>
      <c r="AF66" s="185"/>
      <c r="AG66" s="185"/>
      <c r="AK66" s="62"/>
      <c r="AL66" s="41"/>
      <c r="AM66" s="41"/>
      <c r="AN66" s="41"/>
      <c r="AO66" s="41"/>
      <c r="AP66"/>
      <c r="AQ66"/>
      <c r="AR66"/>
      <c r="AS66"/>
      <c r="AT66"/>
      <c r="AU66"/>
      <c r="AV66"/>
      <c r="BS66" s="62"/>
      <c r="BT66" s="162"/>
      <c r="BU66" s="185"/>
      <c r="BV66" s="185"/>
      <c r="BW66" s="185"/>
      <c r="BX66" s="62"/>
      <c r="BY66" s="62"/>
    </row>
    <row r="67" spans="2:77" ht="18.75" customHeight="1" x14ac:dyDescent="0.2">
      <c r="K67"/>
      <c r="L67" s="229"/>
      <c r="M67" s="229"/>
      <c r="W67" s="68"/>
      <c r="X67" s="68"/>
      <c r="Y67" s="68"/>
      <c r="Z67" s="42"/>
      <c r="AA67" s="67"/>
      <c r="AB67" s="169"/>
      <c r="AC67" s="234"/>
      <c r="AD67" s="445"/>
      <c r="AE67" s="445"/>
      <c r="AF67" s="249"/>
      <c r="AG67" s="445"/>
      <c r="AH67" s="169"/>
      <c r="AI67" s="169"/>
      <c r="AJ67" s="169"/>
      <c r="AK67" s="169"/>
      <c r="AL67" s="235"/>
      <c r="AM67" s="235"/>
      <c r="AN67" s="235"/>
      <c r="AO67" s="235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9"/>
      <c r="BT67" s="234"/>
      <c r="BU67" s="445"/>
      <c r="BV67" s="445"/>
      <c r="BW67" s="445"/>
      <c r="BX67" s="169"/>
      <c r="BY67" s="169"/>
    </row>
    <row r="68" spans="2:77" ht="18.75" customHeight="1" x14ac:dyDescent="0.2">
      <c r="K68"/>
      <c r="L68" s="229"/>
      <c r="M68" s="229"/>
      <c r="W68" s="68"/>
      <c r="X68" s="68"/>
      <c r="Y68" s="68"/>
      <c r="Z68" s="42"/>
      <c r="AA68" s="67"/>
      <c r="AB68" s="169"/>
      <c r="AC68" s="234"/>
      <c r="AD68" s="445"/>
      <c r="AE68" s="445"/>
      <c r="AF68" s="249"/>
      <c r="AG68" s="445"/>
      <c r="AH68" s="169"/>
      <c r="AI68" s="169"/>
      <c r="AJ68" s="169"/>
      <c r="AK68" s="169"/>
      <c r="AL68" s="235"/>
      <c r="AM68" s="235"/>
      <c r="AN68" s="235"/>
      <c r="AO68" s="235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9"/>
      <c r="BT68" s="234"/>
      <c r="BU68" s="445"/>
      <c r="BV68" s="445"/>
      <c r="BW68" s="445"/>
      <c r="BX68" s="169"/>
      <c r="BY68" s="169"/>
    </row>
    <row r="69" spans="2:77" ht="18.75" customHeight="1" x14ac:dyDescent="0.2">
      <c r="K69"/>
      <c r="L69" s="229"/>
      <c r="M69" s="229"/>
      <c r="W69" s="67"/>
      <c r="X69" s="258"/>
      <c r="Y69" s="259"/>
      <c r="Z69" s="67"/>
      <c r="AA69" s="67"/>
      <c r="AB69" s="169"/>
      <c r="AC69" s="234"/>
      <c r="AD69" s="445"/>
      <c r="AE69" s="445"/>
      <c r="AF69" s="249"/>
      <c r="AG69" s="445"/>
      <c r="AH69" s="169"/>
      <c r="AI69" s="169"/>
      <c r="AJ69" s="169"/>
      <c r="AK69" s="169"/>
      <c r="AL69" s="235"/>
      <c r="AM69" s="235"/>
      <c r="AN69" s="235"/>
      <c r="AO69" s="235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9"/>
      <c r="BT69" s="234"/>
      <c r="BU69" s="445"/>
      <c r="BV69" s="445"/>
      <c r="BW69" s="445"/>
      <c r="BX69" s="169"/>
      <c r="BY69" s="169"/>
    </row>
    <row r="70" spans="2:77" ht="18.75" customHeight="1" x14ac:dyDescent="0.2">
      <c r="K70"/>
      <c r="L70" s="229"/>
      <c r="M70" s="229"/>
      <c r="W70" s="67"/>
      <c r="X70" s="258"/>
      <c r="Y70" s="259"/>
      <c r="Z70" s="67"/>
      <c r="AA70" s="67"/>
      <c r="AB70" s="169"/>
      <c r="AC70" s="234"/>
      <c r="AD70" s="445"/>
      <c r="AE70" s="445"/>
      <c r="AF70" s="249"/>
      <c r="AG70" s="445"/>
      <c r="AH70" s="169"/>
      <c r="AI70" s="169"/>
      <c r="AJ70" s="169"/>
      <c r="AK70" s="169"/>
      <c r="AL70" s="235"/>
      <c r="AM70" s="235"/>
      <c r="AN70" s="235"/>
      <c r="AO70" s="235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9"/>
      <c r="BT70" s="234"/>
      <c r="BU70" s="445"/>
      <c r="BV70" s="445"/>
      <c r="BW70" s="445"/>
      <c r="BX70" s="169"/>
      <c r="BY70" s="169"/>
    </row>
    <row r="71" spans="2:77" ht="18.75" customHeight="1" x14ac:dyDescent="0.2">
      <c r="K71"/>
      <c r="L71" s="229"/>
      <c r="M71" s="229"/>
      <c r="W71" s="67"/>
      <c r="X71" s="258"/>
      <c r="Y71" s="259"/>
      <c r="Z71" s="67"/>
      <c r="AA71" s="67"/>
      <c r="AC71" s="162"/>
      <c r="AK71" s="62"/>
      <c r="AL71" s="41"/>
      <c r="AM71" s="41"/>
      <c r="AN71" s="41"/>
      <c r="AO71" s="41"/>
      <c r="AP71"/>
      <c r="AQ71"/>
      <c r="AR71"/>
      <c r="AS71"/>
      <c r="AT71"/>
      <c r="AU71"/>
      <c r="AV71"/>
      <c r="BS71" s="62"/>
      <c r="BT71" s="162"/>
      <c r="BU71" s="62"/>
      <c r="BV71" s="62"/>
      <c r="BW71" s="62"/>
      <c r="BX71" s="62"/>
      <c r="BY71" s="62"/>
    </row>
    <row r="72" spans="2:77" ht="18.75" customHeight="1" x14ac:dyDescent="0.2">
      <c r="K72"/>
      <c r="L72" s="229"/>
      <c r="M72" s="229"/>
      <c r="W72" s="68"/>
      <c r="Z72" s="67"/>
      <c r="AA72" s="67"/>
      <c r="AC72" s="162"/>
      <c r="AK72" s="62"/>
      <c r="AL72" s="41"/>
      <c r="AM72" s="41"/>
      <c r="AN72" s="41"/>
      <c r="AO72" s="41"/>
      <c r="AP72"/>
      <c r="AQ72"/>
      <c r="AR72"/>
      <c r="AS72"/>
      <c r="AT72"/>
      <c r="AU72"/>
      <c r="AV72"/>
      <c r="BS72" s="62"/>
      <c r="BT72" s="162"/>
      <c r="BU72" s="62"/>
      <c r="BV72" s="62"/>
      <c r="BW72" s="62"/>
      <c r="BX72" s="62"/>
      <c r="BY72" s="62"/>
    </row>
    <row r="73" spans="2:77" ht="12.75" customHeight="1" x14ac:dyDescent="0.2">
      <c r="K73"/>
      <c r="L73" s="229"/>
      <c r="M73" s="229"/>
      <c r="W73" s="68"/>
      <c r="Z73" s="67"/>
      <c r="AA73" s="67"/>
      <c r="AC73" s="162"/>
      <c r="AK73" s="62"/>
      <c r="AL73" s="41"/>
      <c r="AM73" s="41"/>
      <c r="AN73" s="41"/>
      <c r="AO73" s="41"/>
      <c r="AP73"/>
      <c r="AQ73"/>
      <c r="AR73"/>
      <c r="AS73"/>
      <c r="AT73"/>
      <c r="AU73"/>
      <c r="AV73"/>
      <c r="BS73" s="62"/>
      <c r="BT73" s="162"/>
      <c r="BU73" s="62"/>
      <c r="BV73" s="62"/>
      <c r="BW73" s="62"/>
      <c r="BX73" s="62"/>
      <c r="BY73" s="62"/>
    </row>
    <row r="74" spans="2:77" ht="12.75" customHeight="1" x14ac:dyDescent="0.2">
      <c r="K74"/>
      <c r="L74" s="229"/>
      <c r="M74" s="229"/>
      <c r="W74" s="68"/>
      <c r="X74" s="41"/>
      <c r="Y74" s="41"/>
      <c r="Z74" s="67"/>
      <c r="AA74" s="67"/>
      <c r="AC74" s="162"/>
      <c r="AD74" s="185"/>
      <c r="AE74" s="185"/>
      <c r="AF74" s="185"/>
      <c r="AG74" s="185"/>
      <c r="AK74" s="62"/>
      <c r="AL74" s="41"/>
      <c r="AM74" s="41"/>
      <c r="AN74" s="41"/>
      <c r="AO74" s="41"/>
      <c r="AP74"/>
      <c r="AQ74"/>
      <c r="AR74"/>
      <c r="AS74"/>
      <c r="AT74"/>
      <c r="AU74"/>
      <c r="AV74"/>
      <c r="BS74" s="62"/>
      <c r="BT74" s="162"/>
      <c r="BU74" s="185"/>
      <c r="BV74" s="185"/>
      <c r="BW74" s="185"/>
      <c r="BX74" s="62"/>
      <c r="BY74" s="62"/>
    </row>
    <row r="75" spans="2:77" ht="12.75" customHeight="1" x14ac:dyDescent="0.2">
      <c r="B75" s="17"/>
      <c r="C75" s="17"/>
      <c r="H75" s="84"/>
      <c r="I75" s="84"/>
      <c r="J75" s="84"/>
      <c r="K75" s="229"/>
      <c r="L75" s="229"/>
      <c r="M75" s="229"/>
      <c r="W75" s="68"/>
      <c r="Z75" s="67"/>
      <c r="AA75" s="67"/>
      <c r="AB75" s="169"/>
      <c r="AC75" s="234"/>
      <c r="AD75" s="445"/>
      <c r="AE75" s="445"/>
      <c r="AF75" s="249"/>
      <c r="AG75" s="445"/>
      <c r="AH75" s="169"/>
      <c r="AI75" s="169"/>
      <c r="AJ75" s="169"/>
      <c r="AK75" s="169"/>
      <c r="AL75" s="235"/>
      <c r="AM75" s="235"/>
      <c r="AN75" s="235"/>
      <c r="AO75" s="235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9"/>
      <c r="BT75" s="234"/>
      <c r="BU75" s="445"/>
      <c r="BV75" s="445"/>
      <c r="BW75" s="445"/>
      <c r="BX75" s="169"/>
      <c r="BY75" s="169"/>
    </row>
    <row r="76" spans="2:77" ht="12.75" customHeight="1" x14ac:dyDescent="0.2">
      <c r="B76" s="17"/>
      <c r="C76" s="17"/>
      <c r="H76" s="84"/>
      <c r="I76" s="84"/>
      <c r="J76" s="84"/>
      <c r="K76" s="229"/>
      <c r="L76" s="229"/>
      <c r="M76" s="229"/>
      <c r="W76" s="68"/>
      <c r="Z76" s="67"/>
      <c r="AA76" s="67"/>
      <c r="AB76" s="169"/>
      <c r="AC76" s="234"/>
      <c r="AD76" s="445"/>
      <c r="AE76" s="445"/>
      <c r="AF76" s="249"/>
      <c r="AG76" s="445"/>
      <c r="AH76" s="169"/>
      <c r="AI76" s="169"/>
      <c r="AJ76" s="169"/>
      <c r="AK76" s="169"/>
      <c r="AL76" s="235"/>
      <c r="AM76" s="235"/>
      <c r="AN76" s="235"/>
      <c r="AO76" s="235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9"/>
      <c r="BT76" s="234"/>
      <c r="BU76" s="445"/>
      <c r="BV76" s="445"/>
      <c r="BW76" s="445"/>
      <c r="BX76" s="169"/>
      <c r="BY76" s="169"/>
    </row>
    <row r="77" spans="2:77" ht="12.75" customHeight="1" x14ac:dyDescent="0.2">
      <c r="B77" s="17"/>
      <c r="C77" s="17"/>
      <c r="H77" s="84"/>
      <c r="I77" s="84"/>
      <c r="J77" s="84"/>
      <c r="K77" s="229"/>
      <c r="L77" s="229"/>
      <c r="M77" s="229"/>
      <c r="W77" s="68"/>
      <c r="Z77" s="67"/>
      <c r="AA77" s="67"/>
      <c r="AB77" s="169"/>
      <c r="AC77" s="234"/>
      <c r="AD77" s="445"/>
      <c r="AE77" s="445"/>
      <c r="AF77" s="249"/>
      <c r="AG77" s="445"/>
      <c r="AH77" s="169"/>
      <c r="AI77" s="169"/>
      <c r="AJ77" s="169"/>
      <c r="AK77" s="169"/>
      <c r="AL77" s="235"/>
      <c r="AM77" s="235"/>
      <c r="AN77" s="235"/>
      <c r="AO77" s="235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9"/>
      <c r="BT77" s="234"/>
      <c r="BU77" s="445"/>
      <c r="BV77" s="445"/>
      <c r="BW77" s="445"/>
      <c r="BX77" s="169"/>
      <c r="BY77" s="169"/>
    </row>
    <row r="78" spans="2:77" ht="12.75" customHeight="1" x14ac:dyDescent="0.2">
      <c r="B78" s="17"/>
      <c r="C78" s="17"/>
      <c r="H78" s="84"/>
      <c r="I78" s="84"/>
      <c r="J78" s="84"/>
      <c r="K78" s="229"/>
      <c r="L78" s="229"/>
      <c r="M78" s="229"/>
      <c r="W78" s="68"/>
      <c r="Z78" s="67"/>
      <c r="AA78" s="67"/>
      <c r="AB78" s="169"/>
      <c r="AC78" s="234"/>
      <c r="AD78" s="445"/>
      <c r="AE78" s="445"/>
      <c r="AF78" s="249"/>
      <c r="AG78" s="445"/>
      <c r="AH78" s="169"/>
      <c r="AI78" s="169"/>
      <c r="AJ78" s="169"/>
      <c r="AK78" s="169"/>
      <c r="AL78" s="235"/>
      <c r="AM78" s="235"/>
      <c r="AN78" s="235"/>
      <c r="AO78" s="235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9"/>
      <c r="BT78" s="234"/>
      <c r="BU78" s="445"/>
      <c r="BV78" s="445"/>
      <c r="BW78" s="445"/>
      <c r="BX78" s="169"/>
      <c r="BY78" s="169"/>
    </row>
    <row r="79" spans="2:77" ht="12.75" customHeight="1" x14ac:dyDescent="0.2">
      <c r="B79" s="17"/>
      <c r="C79" s="17"/>
      <c r="H79" s="84"/>
      <c r="I79" s="84"/>
      <c r="J79" s="84"/>
      <c r="K79" s="229"/>
      <c r="L79" s="229"/>
      <c r="M79" s="229"/>
      <c r="W79" s="67"/>
      <c r="X79" s="258"/>
      <c r="Y79" s="259"/>
      <c r="Z79" s="67"/>
      <c r="AA79" s="67"/>
      <c r="AC79" s="162"/>
      <c r="AK79" s="62"/>
      <c r="AL79" s="41"/>
      <c r="AM79" s="41"/>
      <c r="AN79" s="41"/>
      <c r="AO79" s="41"/>
      <c r="AP79"/>
      <c r="AQ79"/>
      <c r="AR79"/>
      <c r="AS79"/>
      <c r="AT79"/>
      <c r="AU79"/>
      <c r="AV79"/>
      <c r="BS79" s="62"/>
      <c r="BT79" s="162"/>
      <c r="BU79" s="62"/>
      <c r="BV79" s="62"/>
      <c r="BW79" s="62"/>
      <c r="BX79" s="62"/>
      <c r="BY79" s="62"/>
    </row>
    <row r="80" spans="2:77" ht="12.75" customHeight="1" x14ac:dyDescent="0.2">
      <c r="B80" s="17"/>
      <c r="C80" s="17"/>
      <c r="H80" s="84"/>
      <c r="I80" s="84"/>
      <c r="J80" s="84"/>
      <c r="K80" s="229"/>
      <c r="L80" s="229"/>
      <c r="M80" s="229"/>
      <c r="W80" s="67"/>
      <c r="X80" s="258"/>
      <c r="Y80" s="259"/>
      <c r="Z80" s="67"/>
      <c r="AC80" s="162"/>
      <c r="AK80" s="62"/>
      <c r="AL80" s="41"/>
      <c r="AM80" s="41"/>
      <c r="AN80" s="41"/>
      <c r="AO80" s="41"/>
      <c r="AP80"/>
      <c r="AQ80"/>
      <c r="AR80"/>
      <c r="AS80"/>
      <c r="AT80"/>
      <c r="AU80"/>
      <c r="AV80"/>
      <c r="BS80" s="62"/>
      <c r="BT80" s="162"/>
      <c r="BU80" s="62"/>
      <c r="BV80" s="62"/>
      <c r="BW80" s="62"/>
      <c r="BX80" s="62"/>
      <c r="BY80" s="62"/>
    </row>
    <row r="81" spans="2:77" ht="12.75" customHeight="1" x14ac:dyDescent="0.2">
      <c r="B81" s="17"/>
      <c r="C81" s="17"/>
      <c r="H81" s="84"/>
      <c r="I81" s="84"/>
      <c r="J81" s="84"/>
      <c r="K81" s="229"/>
      <c r="L81" s="229"/>
      <c r="M81" s="229"/>
      <c r="W81" s="67"/>
      <c r="X81" s="258"/>
      <c r="Y81" s="259"/>
      <c r="Z81" s="67"/>
      <c r="AC81" s="162"/>
      <c r="AK81" s="62"/>
      <c r="AL81" s="41"/>
      <c r="AM81" s="41"/>
      <c r="AN81" s="41"/>
      <c r="AO81" s="41"/>
      <c r="AP81"/>
      <c r="AQ81"/>
      <c r="AR81"/>
      <c r="AS81"/>
      <c r="AT81"/>
      <c r="AU81"/>
      <c r="AV81"/>
      <c r="BS81" s="62"/>
      <c r="BT81" s="162"/>
      <c r="BU81" s="62"/>
      <c r="BV81" s="62"/>
      <c r="BW81" s="62"/>
      <c r="BX81" s="62"/>
      <c r="BY81" s="62"/>
    </row>
    <row r="82" spans="2:77" ht="12.75" customHeight="1" x14ac:dyDescent="0.2">
      <c r="B82" s="17"/>
      <c r="C82" s="17"/>
      <c r="H82" s="84"/>
      <c r="I82" s="84"/>
      <c r="J82" s="84"/>
      <c r="K82" s="229"/>
      <c r="L82" s="229"/>
      <c r="M82" s="229"/>
      <c r="W82" s="67"/>
      <c r="X82" s="258"/>
      <c r="Y82" s="259"/>
      <c r="Z82" s="67"/>
      <c r="AC82" s="162"/>
      <c r="AD82" s="185"/>
      <c r="AE82" s="185"/>
      <c r="AF82" s="185"/>
      <c r="AG82" s="185"/>
      <c r="AK82" s="62"/>
      <c r="AL82" s="41"/>
      <c r="AM82" s="41"/>
      <c r="AN82" s="41"/>
      <c r="AO82" s="41"/>
      <c r="AP82"/>
      <c r="AQ82"/>
      <c r="AR82"/>
      <c r="AS82"/>
      <c r="AT82"/>
      <c r="AU82"/>
      <c r="AV82"/>
      <c r="BS82" s="62"/>
      <c r="BT82" s="162"/>
      <c r="BU82" s="185"/>
      <c r="BV82" s="185"/>
      <c r="BW82" s="185"/>
      <c r="BX82" s="62"/>
      <c r="BY82" s="62"/>
    </row>
    <row r="83" spans="2:77" ht="12.75" customHeight="1" x14ac:dyDescent="0.2">
      <c r="B83" s="17"/>
      <c r="C83" s="17"/>
      <c r="H83" s="84"/>
      <c r="I83" s="84"/>
      <c r="J83" s="84"/>
      <c r="K83" s="229"/>
      <c r="L83" s="229"/>
      <c r="M83" s="229"/>
      <c r="W83" s="67"/>
      <c r="X83" s="258"/>
      <c r="Y83" s="259"/>
      <c r="Z83" s="67"/>
      <c r="AB83" s="169"/>
      <c r="AC83" s="234"/>
      <c r="AD83" s="445"/>
      <c r="AE83" s="445"/>
      <c r="AF83" s="249"/>
      <c r="AG83" s="445"/>
      <c r="AH83" s="169"/>
      <c r="AI83" s="169"/>
      <c r="AJ83" s="169"/>
      <c r="AK83" s="169"/>
      <c r="AL83" s="235"/>
      <c r="AM83" s="235"/>
      <c r="AN83" s="235"/>
      <c r="AO83" s="235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9"/>
      <c r="BT83" s="234"/>
      <c r="BU83" s="445"/>
      <c r="BV83" s="445"/>
      <c r="BW83" s="445"/>
      <c r="BX83" s="169"/>
      <c r="BY83" s="169"/>
    </row>
    <row r="84" spans="2:77" ht="12.75" customHeight="1" x14ac:dyDescent="0.2">
      <c r="B84" s="17"/>
      <c r="C84" s="17"/>
      <c r="H84" s="84"/>
      <c r="I84" s="84"/>
      <c r="J84" s="84"/>
      <c r="K84" s="229"/>
      <c r="L84" s="229"/>
      <c r="M84" s="229"/>
      <c r="W84" s="67"/>
      <c r="X84" s="258"/>
      <c r="Y84" s="259"/>
      <c r="Z84" s="67"/>
      <c r="AB84" s="169"/>
      <c r="AC84" s="234"/>
      <c r="AD84" s="445"/>
      <c r="AE84" s="445"/>
      <c r="AF84" s="249"/>
      <c r="AG84" s="445"/>
      <c r="AH84" s="169"/>
      <c r="AI84" s="169"/>
      <c r="AJ84" s="169"/>
      <c r="AK84" s="169"/>
      <c r="AL84" s="235"/>
      <c r="AM84" s="235"/>
      <c r="AN84" s="235"/>
      <c r="AO84" s="235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9"/>
      <c r="BT84" s="234"/>
      <c r="BU84" s="445"/>
      <c r="BV84" s="445"/>
      <c r="BW84" s="445"/>
      <c r="BX84" s="169"/>
      <c r="BY84" s="169"/>
    </row>
    <row r="85" spans="2:77" ht="12.75" customHeight="1" x14ac:dyDescent="0.2">
      <c r="B85" s="17"/>
      <c r="C85" s="17"/>
      <c r="H85" s="84"/>
      <c r="I85" s="84"/>
      <c r="J85" s="84"/>
      <c r="K85" s="229"/>
      <c r="L85" s="229"/>
      <c r="M85" s="229"/>
      <c r="W85" s="67"/>
      <c r="X85" s="258"/>
      <c r="Y85" s="259"/>
      <c r="Z85" s="67"/>
      <c r="AB85" s="169"/>
      <c r="AC85" s="234"/>
      <c r="AD85" s="445"/>
      <c r="AE85" s="445"/>
      <c r="AF85" s="249"/>
      <c r="AG85" s="445"/>
      <c r="AH85" s="169"/>
      <c r="AI85" s="169"/>
      <c r="AJ85" s="169"/>
      <c r="AK85" s="169"/>
      <c r="AL85" s="235"/>
      <c r="AM85" s="235"/>
      <c r="AN85" s="235"/>
      <c r="AO85" s="235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9"/>
      <c r="BT85" s="234"/>
      <c r="BU85" s="445"/>
      <c r="BV85" s="445"/>
      <c r="BW85" s="445"/>
      <c r="BX85" s="169"/>
      <c r="BY85" s="169"/>
    </row>
    <row r="86" spans="2:77" ht="12.75" customHeight="1" x14ac:dyDescent="0.2">
      <c r="B86" s="17"/>
      <c r="C86" s="17"/>
      <c r="H86" s="84"/>
      <c r="I86" s="84"/>
      <c r="J86" s="84"/>
      <c r="K86" s="229"/>
      <c r="L86" s="229"/>
      <c r="M86" s="229"/>
      <c r="W86" s="67"/>
      <c r="X86" s="258"/>
      <c r="Y86" s="259"/>
      <c r="Z86" s="67"/>
      <c r="AA86" s="67"/>
      <c r="AB86" s="169"/>
      <c r="AC86" s="234"/>
      <c r="AD86" s="445"/>
      <c r="AE86" s="445"/>
      <c r="AF86" s="249"/>
      <c r="AG86" s="445"/>
      <c r="AH86" s="169"/>
      <c r="AI86" s="169"/>
      <c r="AJ86" s="169"/>
      <c r="AK86" s="169"/>
      <c r="AL86" s="235"/>
      <c r="AM86" s="235"/>
      <c r="AN86" s="235"/>
      <c r="AO86" s="235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9"/>
      <c r="BT86" s="234"/>
      <c r="BU86" s="445"/>
      <c r="BV86" s="445"/>
      <c r="BW86" s="445"/>
      <c r="BX86" s="169"/>
      <c r="BY86" s="169"/>
    </row>
    <row r="87" spans="2:77" ht="12.75" customHeight="1" x14ac:dyDescent="0.2">
      <c r="B87" s="17"/>
      <c r="C87" s="17"/>
      <c r="H87" s="84"/>
      <c r="I87" s="84"/>
      <c r="J87" s="84"/>
      <c r="K87" s="229"/>
      <c r="L87" s="229"/>
      <c r="M87" s="229"/>
      <c r="W87" s="67"/>
      <c r="X87" s="258"/>
      <c r="Y87" s="259"/>
      <c r="Z87" s="67"/>
      <c r="AA87" s="67"/>
      <c r="AC87" s="162"/>
      <c r="AK87" s="62"/>
      <c r="AL87" s="41"/>
      <c r="AM87" s="41"/>
      <c r="AN87" s="41"/>
      <c r="AO87" s="41"/>
      <c r="AP87"/>
      <c r="AQ87"/>
      <c r="AR87"/>
      <c r="AS87"/>
      <c r="AT87"/>
      <c r="AU87"/>
      <c r="AV87"/>
      <c r="BS87" s="62"/>
      <c r="BT87" s="162"/>
      <c r="BU87" s="62"/>
      <c r="BV87" s="62"/>
      <c r="BW87" s="62"/>
      <c r="BX87" s="62"/>
      <c r="BY87" s="62"/>
    </row>
    <row r="88" spans="2:77" ht="12.75" customHeight="1" x14ac:dyDescent="0.2">
      <c r="B88" s="17"/>
      <c r="C88" s="17"/>
      <c r="H88" s="84"/>
      <c r="I88" s="84"/>
      <c r="J88" s="84"/>
      <c r="K88" s="229"/>
      <c r="L88" s="229"/>
      <c r="M88" s="229"/>
      <c r="W88" s="67"/>
      <c r="X88" s="258"/>
      <c r="Y88" s="259"/>
      <c r="Z88" s="67"/>
      <c r="AA88" s="67"/>
      <c r="AC88" s="162"/>
      <c r="AK88" s="62"/>
      <c r="AL88" s="41"/>
      <c r="AM88" s="41"/>
      <c r="AN88" s="41"/>
      <c r="AO88" s="41"/>
      <c r="AP88"/>
      <c r="AQ88"/>
      <c r="AR88"/>
      <c r="AS88"/>
      <c r="AT88"/>
      <c r="AU88"/>
      <c r="AV88"/>
      <c r="BS88" s="62"/>
      <c r="BT88" s="162"/>
      <c r="BU88" s="62"/>
      <c r="BV88" s="62"/>
      <c r="BW88" s="62"/>
      <c r="BX88" s="62"/>
      <c r="BY88" s="62"/>
    </row>
    <row r="89" spans="2:77" ht="12.75" customHeight="1" x14ac:dyDescent="0.2">
      <c r="B89" s="17"/>
      <c r="C89" s="17"/>
      <c r="H89" s="84"/>
      <c r="I89" s="84"/>
      <c r="J89" s="84"/>
      <c r="K89" s="229"/>
      <c r="L89" s="229"/>
      <c r="M89" s="229"/>
      <c r="W89" s="67"/>
      <c r="X89" s="258"/>
      <c r="Y89" s="259"/>
      <c r="Z89" s="67"/>
      <c r="AA89" s="67"/>
      <c r="AC89" s="162"/>
      <c r="AK89" s="62"/>
      <c r="AL89" s="41"/>
      <c r="AM89" s="41"/>
      <c r="AN89" s="41"/>
      <c r="AO89" s="41"/>
      <c r="AP89"/>
      <c r="AQ89"/>
      <c r="AR89"/>
      <c r="AS89"/>
      <c r="AT89"/>
      <c r="AU89"/>
      <c r="AV89"/>
      <c r="BS89" s="62"/>
      <c r="BT89" s="162"/>
      <c r="BU89" s="62"/>
      <c r="BV89" s="62"/>
      <c r="BW89" s="62"/>
      <c r="BX89" s="62"/>
      <c r="BY89" s="62"/>
    </row>
    <row r="90" spans="2:77" ht="12.75" customHeight="1" x14ac:dyDescent="0.2">
      <c r="B90" s="17"/>
      <c r="C90" s="17"/>
      <c r="H90" s="84"/>
      <c r="I90" s="84"/>
      <c r="J90" s="84"/>
      <c r="K90" s="229"/>
      <c r="L90" s="229"/>
      <c r="M90" s="229"/>
      <c r="W90" s="67"/>
      <c r="X90" s="258"/>
      <c r="Y90" s="259"/>
      <c r="Z90" s="67"/>
      <c r="AA90" s="67"/>
      <c r="AC90" s="162"/>
      <c r="AD90" s="185"/>
      <c r="AE90" s="185"/>
      <c r="AF90" s="185"/>
      <c r="AG90" s="185"/>
      <c r="AK90" s="62"/>
      <c r="AL90" s="41"/>
      <c r="AM90" s="41"/>
      <c r="AN90" s="41"/>
      <c r="AO90" s="41"/>
      <c r="AP90"/>
      <c r="AQ90"/>
      <c r="AR90"/>
      <c r="AS90"/>
      <c r="AT90"/>
      <c r="AU90"/>
      <c r="AV90"/>
      <c r="BS90" s="62"/>
      <c r="BT90" s="162"/>
      <c r="BU90" s="185"/>
      <c r="BV90" s="185"/>
      <c r="BW90" s="185"/>
      <c r="BX90" s="62"/>
      <c r="BY90" s="62"/>
    </row>
    <row r="91" spans="2:77" ht="12.75" customHeight="1" x14ac:dyDescent="0.2">
      <c r="B91" s="17"/>
      <c r="C91" s="17"/>
      <c r="H91" s="84"/>
      <c r="I91" s="84"/>
      <c r="J91" s="84"/>
      <c r="K91" s="229"/>
      <c r="L91" s="229"/>
      <c r="M91" s="229"/>
      <c r="W91" s="67"/>
      <c r="X91" s="258"/>
      <c r="Y91" s="259"/>
      <c r="Z91" s="67"/>
      <c r="AA91" s="67"/>
      <c r="AB91" s="169"/>
      <c r="AC91" s="234"/>
      <c r="AD91" s="445"/>
      <c r="AE91" s="445"/>
      <c r="AF91" s="249"/>
      <c r="AG91" s="445"/>
      <c r="AH91" s="169"/>
      <c r="AI91" s="169"/>
      <c r="AJ91" s="169"/>
      <c r="AK91" s="169"/>
      <c r="AL91" s="235"/>
      <c r="AM91" s="235"/>
      <c r="AN91" s="235"/>
      <c r="AO91" s="235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9"/>
      <c r="BT91" s="234"/>
      <c r="BU91" s="445"/>
      <c r="BV91" s="445"/>
      <c r="BW91" s="445"/>
      <c r="BX91" s="169"/>
      <c r="BY91" s="169"/>
    </row>
    <row r="92" spans="2:77" ht="12.75" customHeight="1" x14ac:dyDescent="0.2">
      <c r="B92" s="17"/>
      <c r="C92" s="17"/>
      <c r="H92" s="84"/>
      <c r="I92" s="84"/>
      <c r="J92" s="84"/>
      <c r="K92" s="229"/>
      <c r="L92" s="229"/>
      <c r="M92" s="229"/>
      <c r="W92" s="67"/>
      <c r="X92" s="258"/>
      <c r="Y92" s="259"/>
      <c r="Z92" s="67"/>
      <c r="AA92" s="67"/>
      <c r="AB92" s="169"/>
      <c r="AC92" s="234"/>
      <c r="AD92" s="445"/>
      <c r="AE92" s="445"/>
      <c r="AF92" s="249"/>
      <c r="AG92" s="445"/>
      <c r="AH92" s="169"/>
      <c r="AI92" s="169"/>
      <c r="AJ92" s="169"/>
      <c r="AK92" s="169"/>
      <c r="AL92" s="235"/>
      <c r="AM92" s="235"/>
      <c r="AN92" s="235"/>
      <c r="AO92" s="235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9"/>
      <c r="BT92" s="234"/>
      <c r="BU92" s="445"/>
      <c r="BV92" s="445"/>
      <c r="BW92" s="445"/>
      <c r="BX92" s="169"/>
      <c r="BY92" s="169"/>
    </row>
    <row r="93" spans="2:77" ht="12.75" customHeight="1" x14ac:dyDescent="0.2">
      <c r="B93" s="17"/>
      <c r="C93" s="17"/>
      <c r="H93" s="84"/>
      <c r="I93" s="84"/>
      <c r="J93" s="84"/>
      <c r="K93" s="229"/>
      <c r="L93" s="229"/>
      <c r="M93" s="229"/>
      <c r="W93" s="67"/>
      <c r="X93" s="258"/>
      <c r="Y93" s="259"/>
      <c r="Z93" s="67"/>
      <c r="AA93" s="67"/>
      <c r="AB93" s="169"/>
      <c r="AC93" s="234"/>
      <c r="AD93" s="445"/>
      <c r="AE93" s="445"/>
      <c r="AF93" s="249"/>
      <c r="AG93" s="445"/>
      <c r="AH93" s="169"/>
      <c r="AI93" s="169"/>
      <c r="AJ93" s="169"/>
      <c r="AK93" s="169"/>
      <c r="AL93" s="235"/>
      <c r="AM93" s="235"/>
      <c r="AN93" s="235"/>
      <c r="AO93" s="235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9"/>
      <c r="BT93" s="234"/>
      <c r="BU93" s="445"/>
      <c r="BV93" s="445"/>
      <c r="BW93" s="445"/>
      <c r="BX93" s="169"/>
      <c r="BY93" s="169"/>
    </row>
    <row r="94" spans="2:77" ht="12.75" customHeight="1" x14ac:dyDescent="0.2">
      <c r="B94" s="17"/>
      <c r="C94" s="17"/>
      <c r="H94" s="84"/>
      <c r="I94" s="84"/>
      <c r="J94" s="84"/>
      <c r="K94" s="229"/>
      <c r="L94" s="229"/>
      <c r="M94" s="229"/>
      <c r="W94" s="67"/>
      <c r="X94" s="258"/>
      <c r="Y94" s="259"/>
      <c r="Z94" s="67"/>
      <c r="AA94" s="67"/>
      <c r="AB94" s="169"/>
      <c r="AC94" s="234"/>
      <c r="AD94" s="445"/>
      <c r="AE94" s="445"/>
      <c r="AF94" s="249"/>
      <c r="AG94" s="445"/>
      <c r="AH94" s="169"/>
      <c r="AI94" s="169"/>
      <c r="AJ94" s="169"/>
      <c r="AK94" s="169"/>
      <c r="AL94" s="235"/>
      <c r="AM94" s="235"/>
      <c r="AN94" s="235"/>
      <c r="AO94" s="235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9"/>
      <c r="BT94" s="234"/>
      <c r="BU94" s="445"/>
      <c r="BV94" s="445"/>
      <c r="BW94" s="445"/>
      <c r="BX94" s="169"/>
      <c r="BY94" s="169"/>
    </row>
    <row r="95" spans="2:77" ht="12.75" customHeight="1" x14ac:dyDescent="0.2">
      <c r="B95" s="17"/>
      <c r="C95" s="17"/>
      <c r="H95" s="84"/>
      <c r="I95" s="84"/>
      <c r="J95" s="84"/>
      <c r="K95" s="229"/>
      <c r="L95" s="229"/>
      <c r="M95" s="229"/>
      <c r="W95" s="67"/>
      <c r="X95" s="258"/>
      <c r="Y95" s="259"/>
      <c r="Z95" s="67"/>
      <c r="AA95" s="67"/>
      <c r="AC95" s="162"/>
      <c r="AK95" s="62"/>
      <c r="AL95" s="41"/>
      <c r="AM95" s="41"/>
      <c r="AN95" s="41"/>
      <c r="AO95" s="41"/>
      <c r="AP95"/>
      <c r="AQ95"/>
      <c r="AR95"/>
      <c r="AS95"/>
      <c r="AT95"/>
      <c r="AU95"/>
      <c r="AV95"/>
      <c r="BS95" s="62"/>
      <c r="BT95" s="162"/>
      <c r="BU95" s="62"/>
      <c r="BV95" s="62"/>
      <c r="BW95" s="62"/>
      <c r="BX95" s="62"/>
      <c r="BY95" s="62"/>
    </row>
    <row r="96" spans="2:77" ht="12.75" customHeight="1" x14ac:dyDescent="0.2">
      <c r="B96" s="17"/>
      <c r="C96" s="17"/>
      <c r="H96" s="84"/>
      <c r="I96" s="84"/>
      <c r="J96" s="84"/>
      <c r="K96" s="229"/>
      <c r="L96" s="229"/>
      <c r="M96" s="229"/>
      <c r="W96" s="67"/>
      <c r="X96" s="258"/>
      <c r="Y96" s="259"/>
      <c r="Z96" s="67"/>
      <c r="AA96" s="67"/>
      <c r="AC96" s="162"/>
      <c r="AK96" s="62"/>
      <c r="AL96" s="41"/>
      <c r="AM96" s="41"/>
      <c r="AN96" s="41"/>
      <c r="AO96" s="41"/>
      <c r="AP96"/>
      <c r="AQ96"/>
      <c r="AR96"/>
      <c r="AS96"/>
      <c r="AT96"/>
      <c r="AU96"/>
      <c r="AV96"/>
      <c r="BS96" s="62"/>
      <c r="BT96" s="162"/>
      <c r="BU96" s="62"/>
      <c r="BV96" s="62"/>
      <c r="BW96" s="62"/>
      <c r="BX96" s="62"/>
      <c r="BY96" s="62"/>
    </row>
    <row r="97" spans="2:77" ht="12.75" customHeight="1" x14ac:dyDescent="0.2">
      <c r="B97" s="17"/>
      <c r="C97" s="17"/>
      <c r="H97" s="84"/>
      <c r="I97" s="84"/>
      <c r="J97" s="84"/>
      <c r="K97" s="229"/>
      <c r="L97" s="229"/>
      <c r="M97" s="229"/>
      <c r="W97" s="67"/>
      <c r="X97" s="258"/>
      <c r="Y97" s="259"/>
      <c r="Z97" s="67"/>
      <c r="AA97" s="67"/>
      <c r="AC97" s="162"/>
      <c r="AK97" s="62"/>
      <c r="AL97" s="41"/>
      <c r="AM97" s="41"/>
      <c r="AN97" s="41"/>
      <c r="AO97" s="41"/>
      <c r="AP97"/>
      <c r="AQ97"/>
      <c r="AR97"/>
      <c r="AS97"/>
      <c r="AT97"/>
      <c r="AU97"/>
      <c r="AV97"/>
      <c r="BS97" s="62"/>
      <c r="BT97" s="162"/>
      <c r="BU97" s="62"/>
      <c r="BV97" s="62"/>
      <c r="BW97" s="62"/>
      <c r="BX97" s="62"/>
      <c r="BY97" s="62"/>
    </row>
    <row r="98" spans="2:77" ht="12.75" customHeight="1" x14ac:dyDescent="0.2">
      <c r="B98" s="17"/>
      <c r="C98" s="17"/>
      <c r="H98" s="84"/>
      <c r="I98" s="84"/>
      <c r="J98" s="84"/>
      <c r="K98" s="229"/>
      <c r="L98" s="229"/>
      <c r="M98" s="229"/>
      <c r="W98" s="67"/>
      <c r="X98" s="258"/>
      <c r="Y98" s="259"/>
      <c r="Z98" s="67"/>
      <c r="AA98" s="67"/>
      <c r="AC98" s="162"/>
      <c r="AD98" s="185"/>
      <c r="AE98" s="185"/>
      <c r="AF98" s="185"/>
      <c r="AG98" s="185"/>
      <c r="AK98" s="62"/>
      <c r="AL98" s="41"/>
      <c r="AM98" s="41"/>
      <c r="AN98" s="41"/>
      <c r="AO98" s="41"/>
      <c r="AP98"/>
      <c r="AQ98"/>
      <c r="AR98"/>
      <c r="AS98"/>
      <c r="AT98"/>
      <c r="AU98"/>
      <c r="AV98"/>
      <c r="BS98" s="62"/>
      <c r="BT98" s="162"/>
      <c r="BU98" s="185"/>
      <c r="BV98" s="185"/>
      <c r="BW98" s="185"/>
      <c r="BX98" s="62"/>
      <c r="BY98" s="62"/>
    </row>
    <row r="99" spans="2:77" ht="12.75" customHeight="1" x14ac:dyDescent="0.2">
      <c r="B99" s="17"/>
      <c r="C99" s="17"/>
      <c r="H99" s="84"/>
      <c r="I99" s="84"/>
      <c r="J99" s="84"/>
      <c r="K99" s="229"/>
      <c r="L99" s="229"/>
      <c r="M99" s="229"/>
      <c r="W99" s="67"/>
      <c r="X99" s="258"/>
      <c r="Y99" s="259"/>
      <c r="Z99" s="67"/>
      <c r="AA99" s="67"/>
      <c r="AB99" s="169"/>
      <c r="AC99" s="234"/>
      <c r="AD99" s="445"/>
      <c r="AE99" s="445"/>
      <c r="AF99" s="249"/>
      <c r="AG99" s="445"/>
      <c r="AH99" s="169"/>
      <c r="AI99" s="169"/>
      <c r="AJ99" s="169"/>
      <c r="AK99" s="169"/>
      <c r="AL99" s="235"/>
      <c r="AM99" s="235"/>
      <c r="AN99" s="235"/>
      <c r="AO99" s="235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9"/>
      <c r="BT99" s="234"/>
      <c r="BU99" s="445"/>
      <c r="BV99" s="445"/>
      <c r="BW99" s="445"/>
      <c r="BX99" s="169"/>
      <c r="BY99" s="169"/>
    </row>
    <row r="100" spans="2:77" ht="12.75" customHeight="1" x14ac:dyDescent="0.2">
      <c r="B100" s="17"/>
      <c r="C100" s="17"/>
      <c r="H100" s="84"/>
      <c r="I100" s="84"/>
      <c r="J100" s="84"/>
      <c r="K100" s="229"/>
      <c r="L100" s="229"/>
      <c r="M100" s="229"/>
      <c r="W100" s="67"/>
      <c r="X100" s="258"/>
      <c r="Y100" s="259"/>
      <c r="Z100" s="67"/>
      <c r="AA100" s="67"/>
      <c r="AB100" s="169"/>
      <c r="AC100" s="234"/>
      <c r="AD100" s="445"/>
      <c r="AE100" s="445"/>
      <c r="AF100" s="249"/>
      <c r="AG100" s="445"/>
      <c r="AH100" s="169"/>
      <c r="AI100" s="169"/>
      <c r="AJ100" s="169"/>
      <c r="AK100" s="169"/>
      <c r="AL100" s="235"/>
      <c r="AM100" s="235"/>
      <c r="AN100" s="235"/>
      <c r="AO100" s="235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9"/>
      <c r="BT100" s="234"/>
      <c r="BU100" s="445"/>
      <c r="BV100" s="445"/>
      <c r="BW100" s="445"/>
      <c r="BX100" s="169"/>
      <c r="BY100" s="169"/>
    </row>
    <row r="101" spans="2:77" ht="12.75" customHeight="1" x14ac:dyDescent="0.2">
      <c r="B101" s="17"/>
      <c r="C101" s="17"/>
      <c r="H101" s="84"/>
      <c r="I101" s="84"/>
      <c r="J101" s="84"/>
      <c r="K101" s="229"/>
      <c r="L101" s="229"/>
      <c r="M101" s="229"/>
      <c r="W101" s="41"/>
      <c r="X101" s="41"/>
      <c r="Y101" s="41"/>
      <c r="Z101" s="17"/>
      <c r="AA101" s="17"/>
      <c r="AB101" s="169"/>
      <c r="AC101" s="234"/>
      <c r="AD101" s="445"/>
      <c r="AE101" s="445"/>
      <c r="AF101" s="249"/>
      <c r="AG101" s="445"/>
      <c r="AH101" s="169"/>
      <c r="AI101" s="169"/>
      <c r="AJ101" s="169"/>
      <c r="AK101" s="169"/>
      <c r="AL101" s="235"/>
      <c r="AM101" s="235"/>
      <c r="AN101" s="235"/>
      <c r="AO101" s="235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9"/>
      <c r="BT101" s="234"/>
      <c r="BU101" s="445"/>
      <c r="BV101" s="445"/>
      <c r="BW101" s="445"/>
      <c r="BX101" s="169"/>
      <c r="BY101" s="169"/>
    </row>
    <row r="102" spans="2:77" ht="12.75" customHeight="1" x14ac:dyDescent="0.2">
      <c r="B102" s="17"/>
      <c r="C102" s="17"/>
      <c r="H102" s="84"/>
      <c r="I102" s="84"/>
      <c r="J102" s="84"/>
      <c r="K102" s="229"/>
      <c r="L102" s="229"/>
      <c r="M102" s="229"/>
      <c r="W102" s="68"/>
      <c r="X102" s="68"/>
      <c r="Y102" s="68"/>
      <c r="Z102" s="17"/>
      <c r="AA102" s="17"/>
      <c r="AB102" s="169"/>
      <c r="AC102" s="234"/>
      <c r="AD102" s="445"/>
      <c r="AE102" s="445"/>
      <c r="AF102" s="249"/>
      <c r="AG102" s="445"/>
      <c r="AH102" s="169"/>
      <c r="AI102" s="169"/>
      <c r="AJ102" s="169"/>
      <c r="AK102" s="169"/>
      <c r="AL102" s="235"/>
      <c r="AM102" s="235"/>
      <c r="AN102" s="235"/>
      <c r="AO102" s="235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9"/>
      <c r="BT102" s="234"/>
      <c r="BU102" s="445"/>
      <c r="BV102" s="445"/>
      <c r="BW102" s="445"/>
      <c r="BX102" s="169"/>
      <c r="BY102" s="169"/>
    </row>
    <row r="103" spans="2:77" ht="12.75" customHeight="1" x14ac:dyDescent="0.2">
      <c r="B103" s="17"/>
      <c r="C103" s="17"/>
      <c r="H103" s="84"/>
      <c r="I103" s="84"/>
      <c r="J103" s="84"/>
      <c r="K103" s="229"/>
      <c r="L103" s="229"/>
      <c r="M103" s="229"/>
      <c r="W103" s="68"/>
      <c r="X103" s="68"/>
      <c r="Y103" s="68"/>
      <c r="Z103" s="17"/>
      <c r="AA103" s="17"/>
      <c r="AC103" s="162"/>
      <c r="AK103" s="62"/>
      <c r="AL103" s="41"/>
      <c r="AM103" s="41"/>
      <c r="AN103" s="41"/>
      <c r="AO103" s="41"/>
      <c r="AP103"/>
      <c r="AQ103"/>
      <c r="AR103"/>
      <c r="AS103"/>
      <c r="AT103"/>
      <c r="AU103"/>
      <c r="AV103"/>
      <c r="BS103" s="62"/>
      <c r="BT103" s="162"/>
      <c r="BU103" s="62"/>
      <c r="BV103" s="62"/>
      <c r="BW103" s="62"/>
      <c r="BX103" s="62"/>
      <c r="BY103" s="62"/>
    </row>
    <row r="104" spans="2:77" s="42" customFormat="1" ht="12.75" customHeight="1" x14ac:dyDescent="0.2">
      <c r="B104" s="17"/>
      <c r="C104" s="17"/>
      <c r="D104"/>
      <c r="E104" s="21"/>
      <c r="F104"/>
      <c r="G104"/>
      <c r="H104" s="84"/>
      <c r="I104" s="84"/>
      <c r="J104" s="84"/>
      <c r="K104" s="229"/>
      <c r="L104" s="229"/>
      <c r="M104" s="229"/>
      <c r="N104" s="21"/>
      <c r="O104" s="21"/>
      <c r="P104" s="21"/>
      <c r="Q104" s="21"/>
      <c r="R104" s="21"/>
      <c r="S104" s="21"/>
      <c r="T104" s="21"/>
      <c r="U104" s="21"/>
      <c r="V104" s="21"/>
      <c r="W104" s="68"/>
      <c r="X104" s="68"/>
      <c r="Y104" s="68"/>
      <c r="AA104" s="66"/>
      <c r="AB104" s="62"/>
      <c r="AC104" s="162"/>
      <c r="AD104" s="62"/>
      <c r="AE104" s="62"/>
      <c r="AF104" s="62"/>
      <c r="AG104" s="62"/>
      <c r="AH104" s="62"/>
      <c r="AI104" s="62"/>
      <c r="AJ104" s="62"/>
      <c r="AK104" s="62"/>
      <c r="AL104" s="41"/>
      <c r="AM104" s="41"/>
      <c r="AN104" s="41"/>
      <c r="AO104" s="41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 s="62"/>
      <c r="BT104" s="162"/>
      <c r="BU104" s="62"/>
      <c r="BV104" s="62"/>
      <c r="BW104" s="62"/>
      <c r="BX104" s="62"/>
      <c r="BY104" s="62"/>
    </row>
    <row r="105" spans="2:77" ht="12.75" customHeight="1" x14ac:dyDescent="0.25">
      <c r="B105" s="17"/>
      <c r="C105" s="17"/>
      <c r="H105" s="84"/>
      <c r="I105" s="84"/>
      <c r="J105" s="84"/>
      <c r="K105" s="229"/>
      <c r="L105" s="229"/>
      <c r="M105" s="229"/>
      <c r="Z105" s="95"/>
      <c r="AA105" s="95"/>
      <c r="AC105" s="162"/>
      <c r="AK105" s="62"/>
      <c r="AL105" s="41"/>
      <c r="AM105" s="41"/>
      <c r="AN105" s="41"/>
      <c r="AO105" s="41"/>
      <c r="AP105"/>
      <c r="AQ105"/>
      <c r="AR105"/>
      <c r="AS105"/>
      <c r="AT105"/>
      <c r="AU105"/>
      <c r="AV105"/>
      <c r="BS105" s="62"/>
      <c r="BT105" s="162"/>
      <c r="BU105" s="62"/>
      <c r="BV105" s="62"/>
      <c r="BW105" s="62"/>
      <c r="BX105" s="62"/>
      <c r="BY105" s="62"/>
    </row>
    <row r="106" spans="2:77" ht="12.75" customHeight="1" x14ac:dyDescent="0.25">
      <c r="B106" s="17"/>
      <c r="C106" s="17"/>
      <c r="H106" s="84"/>
      <c r="I106" s="84"/>
      <c r="J106" s="84"/>
      <c r="K106" s="229"/>
      <c r="L106" s="229"/>
      <c r="M106" s="229"/>
      <c r="Z106" s="95"/>
      <c r="AA106" s="95"/>
      <c r="AC106" s="162"/>
      <c r="AD106" s="185"/>
      <c r="AE106" s="185"/>
      <c r="AF106" s="185"/>
      <c r="AG106" s="185"/>
      <c r="AK106" s="62"/>
      <c r="AL106" s="41"/>
      <c r="AM106" s="41"/>
      <c r="AN106" s="41"/>
      <c r="AO106" s="41"/>
      <c r="AP106"/>
      <c r="AQ106"/>
      <c r="AR106"/>
      <c r="AS106"/>
      <c r="AT106"/>
      <c r="AU106"/>
      <c r="AV106"/>
      <c r="BS106" s="62"/>
      <c r="BT106" s="162"/>
      <c r="BU106" s="185"/>
      <c r="BV106" s="185"/>
      <c r="BW106" s="185"/>
      <c r="BX106" s="62"/>
      <c r="BY106" s="62"/>
    </row>
    <row r="107" spans="2:77" ht="12.75" customHeight="1" x14ac:dyDescent="0.25">
      <c r="B107" s="17"/>
      <c r="C107" s="17"/>
      <c r="H107" s="84"/>
      <c r="I107" s="84"/>
      <c r="J107" s="84"/>
      <c r="K107" s="229"/>
      <c r="L107" s="229"/>
      <c r="M107" s="229"/>
      <c r="Z107" s="95"/>
      <c r="AA107" s="95"/>
      <c r="AB107" s="169"/>
      <c r="AC107" s="234"/>
      <c r="AD107" s="445"/>
      <c r="AE107" s="445"/>
      <c r="AF107" s="249"/>
      <c r="AG107" s="445"/>
      <c r="AH107" s="169"/>
      <c r="AI107" s="169"/>
      <c r="AJ107" s="169"/>
      <c r="AK107" s="169"/>
      <c r="AL107" s="235"/>
      <c r="AM107" s="235"/>
      <c r="AN107" s="235"/>
      <c r="AO107" s="235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9"/>
      <c r="BT107" s="234"/>
      <c r="BU107" s="445"/>
      <c r="BV107" s="445"/>
      <c r="BW107" s="445"/>
      <c r="BX107" s="169"/>
      <c r="BY107" s="169"/>
    </row>
    <row r="108" spans="2:77" ht="12.75" customHeight="1" x14ac:dyDescent="0.25">
      <c r="B108" s="17"/>
      <c r="C108" s="17"/>
      <c r="H108" s="84"/>
      <c r="I108" s="84"/>
      <c r="J108" s="84"/>
      <c r="K108" s="229"/>
      <c r="L108" s="229"/>
      <c r="M108" s="229"/>
      <c r="Z108" s="95"/>
      <c r="AA108" s="95"/>
      <c r="AB108" s="169"/>
      <c r="AC108" s="234"/>
      <c r="AD108" s="445"/>
      <c r="AE108" s="445"/>
      <c r="AF108" s="249"/>
      <c r="AG108" s="445"/>
      <c r="AH108" s="169"/>
      <c r="AI108" s="169"/>
      <c r="AJ108" s="169"/>
      <c r="AK108" s="169"/>
      <c r="AL108" s="235"/>
      <c r="AM108" s="235"/>
      <c r="AN108" s="235"/>
      <c r="AO108" s="235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9"/>
      <c r="BT108" s="234"/>
      <c r="BU108" s="445"/>
      <c r="BV108" s="445"/>
      <c r="BW108" s="445"/>
      <c r="BX108" s="169"/>
      <c r="BY108" s="169"/>
    </row>
    <row r="109" spans="2:77" ht="12.75" customHeight="1" x14ac:dyDescent="0.2">
      <c r="Z109" s="96"/>
      <c r="AA109" s="96"/>
      <c r="AB109" s="169"/>
      <c r="AC109" s="234"/>
      <c r="AD109" s="445"/>
      <c r="AE109" s="445"/>
      <c r="AF109" s="249"/>
      <c r="AG109" s="445"/>
      <c r="AH109" s="169"/>
      <c r="AI109" s="169"/>
      <c r="AJ109" s="169"/>
      <c r="AK109" s="169"/>
      <c r="AL109" s="235"/>
      <c r="AM109" s="235"/>
      <c r="AN109" s="235"/>
      <c r="AO109" s="235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9"/>
      <c r="BT109" s="234"/>
      <c r="BU109" s="445"/>
      <c r="BV109" s="445"/>
      <c r="BW109" s="445"/>
      <c r="BX109" s="169"/>
      <c r="BY109" s="169"/>
    </row>
    <row r="110" spans="2:77" ht="12.75" customHeight="1" x14ac:dyDescent="0.25">
      <c r="Z110" s="386"/>
      <c r="AA110" s="386"/>
      <c r="AB110" s="169"/>
      <c r="AC110" s="234"/>
      <c r="AD110" s="445"/>
      <c r="AE110" s="445"/>
      <c r="AF110" s="249"/>
      <c r="AG110" s="445"/>
      <c r="AH110" s="169"/>
      <c r="AI110" s="169"/>
      <c r="AJ110" s="169"/>
      <c r="AK110" s="169"/>
      <c r="AL110" s="235"/>
      <c r="AM110" s="235"/>
      <c r="AN110" s="235"/>
      <c r="AO110" s="235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9"/>
      <c r="BT110" s="234"/>
      <c r="BU110" s="445"/>
      <c r="BV110" s="445"/>
      <c r="BW110" s="445"/>
      <c r="BX110" s="169"/>
      <c r="BY110" s="169"/>
    </row>
    <row r="111" spans="2:77" ht="12.75" customHeight="1" x14ac:dyDescent="0.25">
      <c r="Z111" s="386"/>
      <c r="AA111" s="386"/>
      <c r="AC111" s="162"/>
      <c r="AK111" s="62"/>
      <c r="AL111" s="41"/>
      <c r="AM111" s="41"/>
      <c r="AN111" s="41"/>
      <c r="AO111" s="41"/>
      <c r="AP111"/>
      <c r="AQ111"/>
      <c r="AR111"/>
      <c r="AS111"/>
      <c r="AT111"/>
      <c r="AU111"/>
      <c r="AV111"/>
      <c r="BS111" s="62"/>
      <c r="BT111" s="162"/>
      <c r="BU111" s="62"/>
      <c r="BV111" s="62"/>
      <c r="BW111" s="62"/>
      <c r="BX111" s="62"/>
      <c r="BY111" s="62"/>
    </row>
    <row r="112" spans="2:77" ht="12.75" customHeight="1" x14ac:dyDescent="0.25">
      <c r="Z112" s="386"/>
      <c r="AA112" s="386"/>
      <c r="AC112" s="162"/>
      <c r="AK112" s="62"/>
      <c r="AL112" s="41"/>
      <c r="AM112" s="41"/>
      <c r="AN112" s="41"/>
      <c r="AO112" s="41"/>
      <c r="AP112"/>
      <c r="AQ112"/>
      <c r="AR112"/>
      <c r="AS112"/>
      <c r="AT112"/>
      <c r="AU112"/>
      <c r="AV112"/>
      <c r="BS112" s="62"/>
      <c r="BT112" s="162"/>
      <c r="BU112" s="62"/>
      <c r="BV112" s="62"/>
      <c r="BW112" s="62"/>
      <c r="BX112" s="62"/>
      <c r="BY112" s="62"/>
    </row>
    <row r="113" spans="26:44" ht="12.75" customHeight="1" x14ac:dyDescent="0.25">
      <c r="Z113" s="386"/>
      <c r="AA113" s="386"/>
      <c r="AB113" s="98"/>
      <c r="AC113" s="99"/>
      <c r="AD113" s="98"/>
      <c r="AE113" s="99"/>
      <c r="AF113" s="99"/>
      <c r="AG113" s="98"/>
      <c r="AH113" s="98"/>
      <c r="AI113" s="98"/>
      <c r="AJ113" s="99"/>
      <c r="AK113" s="99"/>
      <c r="AL113" s="99"/>
      <c r="AM113" s="99"/>
      <c r="AN113" s="99"/>
      <c r="AO113" s="98"/>
      <c r="AP113" s="99"/>
      <c r="AQ113" s="98"/>
      <c r="AR113" s="99"/>
    </row>
  </sheetData>
  <sheetProtection password="88B8" sheet="1" selectLockedCells="1"/>
  <mergeCells count="109">
    <mergeCell ref="C2:J2"/>
    <mergeCell ref="C3:J3"/>
    <mergeCell ref="C5:AB5"/>
    <mergeCell ref="AJ6:AK6"/>
    <mergeCell ref="BF6:BO7"/>
    <mergeCell ref="D7:G7"/>
    <mergeCell ref="D8:G8"/>
    <mergeCell ref="BF8:BG10"/>
    <mergeCell ref="BH8:BI10"/>
    <mergeCell ref="BJ8:BK10"/>
    <mergeCell ref="BL8:BM10"/>
    <mergeCell ref="BN8:BO10"/>
    <mergeCell ref="D9:G9"/>
    <mergeCell ref="C10:E10"/>
    <mergeCell ref="F10:G10"/>
    <mergeCell ref="C11:E11"/>
    <mergeCell ref="F11:G11"/>
    <mergeCell ref="C12:E12"/>
    <mergeCell ref="F12:G12"/>
    <mergeCell ref="BD12:BE12"/>
    <mergeCell ref="BD13:BE13"/>
    <mergeCell ref="BD14:BE14"/>
    <mergeCell ref="BD15:BE15"/>
    <mergeCell ref="B16:K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B39:K39"/>
    <mergeCell ref="C40:J40"/>
    <mergeCell ref="C41:J41"/>
    <mergeCell ref="AO41:AP41"/>
    <mergeCell ref="C42:J42"/>
    <mergeCell ref="AO42:AP42"/>
    <mergeCell ref="C43:J43"/>
    <mergeCell ref="C44:J44"/>
    <mergeCell ref="C45:J45"/>
    <mergeCell ref="C46:J46"/>
    <mergeCell ref="C48:E48"/>
    <mergeCell ref="AD53:AD54"/>
    <mergeCell ref="AE53:AE54"/>
    <mergeCell ref="AG53:AG54"/>
    <mergeCell ref="BU53:BU54"/>
    <mergeCell ref="BV53:BV54"/>
    <mergeCell ref="BW53:BW54"/>
    <mergeCell ref="AD59:AD62"/>
    <mergeCell ref="AE59:AE62"/>
    <mergeCell ref="AG59:AG62"/>
    <mergeCell ref="BU59:BU62"/>
    <mergeCell ref="BV59:BV62"/>
    <mergeCell ref="BW59:BW62"/>
    <mergeCell ref="AD67:AD70"/>
    <mergeCell ref="AE67:AE70"/>
    <mergeCell ref="AG67:AG70"/>
    <mergeCell ref="BU67:BU70"/>
    <mergeCell ref="BV67:BV70"/>
    <mergeCell ref="BW67:BW70"/>
    <mergeCell ref="AD75:AD78"/>
    <mergeCell ref="AE75:AE78"/>
    <mergeCell ref="AG75:AG78"/>
    <mergeCell ref="BU75:BU78"/>
    <mergeCell ref="BV75:BV78"/>
    <mergeCell ref="BW75:BW78"/>
    <mergeCell ref="AD83:AD86"/>
    <mergeCell ref="AE83:AE86"/>
    <mergeCell ref="AG83:AG86"/>
    <mergeCell ref="BU83:BU86"/>
    <mergeCell ref="BV83:BV86"/>
    <mergeCell ref="BW83:BW86"/>
    <mergeCell ref="BU91:BU94"/>
    <mergeCell ref="BV91:BV94"/>
    <mergeCell ref="BW91:BW94"/>
    <mergeCell ref="AG107:AG110"/>
    <mergeCell ref="BU107:BU110"/>
    <mergeCell ref="BV107:BV110"/>
    <mergeCell ref="BW107:BW110"/>
    <mergeCell ref="AD99:AD102"/>
    <mergeCell ref="AE99:AE102"/>
    <mergeCell ref="AG99:AG102"/>
    <mergeCell ref="BU99:BU102"/>
    <mergeCell ref="BV99:BV102"/>
    <mergeCell ref="BW99:BW102"/>
    <mergeCell ref="Z110:AA110"/>
    <mergeCell ref="Z111:AA111"/>
    <mergeCell ref="Z112:AA112"/>
    <mergeCell ref="Z113:AA113"/>
    <mergeCell ref="AD107:AD110"/>
    <mergeCell ref="AE107:AE110"/>
    <mergeCell ref="AD91:AD94"/>
    <mergeCell ref="AE91:AE94"/>
    <mergeCell ref="AG91:AG94"/>
  </mergeCells>
  <conditionalFormatting sqref="X79:X100">
    <cfRule type="cellIs" dxfId="4" priority="5" stopIfTrue="1" operator="equal">
      <formula>0</formula>
    </cfRule>
  </conditionalFormatting>
  <conditionalFormatting sqref="D50:D52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53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79:E100">
      <formula1>$AZ$14:$AZ$15</formula1>
    </dataValidation>
    <dataValidation type="list" allowBlank="1" showInputMessage="1" showErrorMessage="1" errorTitle="ERROR" error="SOLO SE ADMITEN LAS ALTERNATIVAS: A, B, C y D." sqref="F79:G100 H100:I100">
      <formula1>$H$8:$H$11</formula1>
    </dataValidation>
    <dataValidation type="list" allowBlank="1" showInputMessage="1" showErrorMessage="1" errorTitle="ERROR" error="SOLO SE ADMITEN LAS RESPUESTAS NUMÉRICAS: 0, 1 y 2." sqref="N59:Q59">
      <formula1>#REF!</formula1>
    </dataValidation>
    <dataValidation type="list" allowBlank="1" showInputMessage="1" showErrorMessage="1" errorTitle="ERROR" error="SOLO SE ADMITEN LAS RESPUESTAS NUMÉRICAS: 0, 1, 2 y 3." sqref="R59:V59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5" orientation="landscape" r:id="rId1"/>
  <headerFooter>
    <oddHeader>&amp;C&amp;G</oddHeader>
  </headerFooter>
  <rowBreaks count="1" manualBreakCount="1">
    <brk id="61" max="16383" man="1"/>
  </rowBreaks>
  <colBreaks count="1" manualBreakCount="1">
    <brk id="35" max="1048575" man="1"/>
  </colBreaks>
  <ignoredErrors>
    <ignoredError sqref="D9" unlockedFormula="1"/>
    <ignoredError sqref="BH12:BH15 BJ12:BJ15 BM12 BM13:BM15 BL12 BL13:BL15 BO12 BO13:BO15 BN12 BN13:BN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2º básico A</vt:lpstr>
      <vt:lpstr>2º básico B</vt:lpstr>
      <vt:lpstr>2º básico C</vt:lpstr>
      <vt:lpstr>INFORME GLOBAL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2015-04-01T15:35:00Z</cp:lastPrinted>
  <dcterms:created xsi:type="dcterms:W3CDTF">2012-03-12T00:55:10Z</dcterms:created>
  <dcterms:modified xsi:type="dcterms:W3CDTF">2016-03-15T16:45:27Z</dcterms:modified>
</cp:coreProperties>
</file>