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4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240" windowWidth="14115" windowHeight="8550"/>
  </bookViews>
  <sheets>
    <sheet name="3º básico A" sheetId="3" r:id="rId1"/>
    <sheet name="3º básico B" sheetId="7" r:id="rId2"/>
    <sheet name="3º básico C" sheetId="8" r:id="rId3"/>
    <sheet name="INFORME GLOBAL" sheetId="6" r:id="rId4"/>
  </sheets>
  <definedNames>
    <definedName name="_xlnm._FilterDatabase" localSheetId="0" hidden="1">'3º básico A'!#REF!</definedName>
    <definedName name="_xlnm._FilterDatabase" localSheetId="1" hidden="1">'3º básico B'!#REF!</definedName>
    <definedName name="_xlnm._FilterDatabase" localSheetId="2" hidden="1">'3º básico C'!#REF!</definedName>
    <definedName name="_xlnm.Print_Area" localSheetId="0">'3º básico A'!$A$1:$DW$126</definedName>
    <definedName name="_xlnm.Print_Area" localSheetId="1">'3º básico B'!$A$1:$DW$126</definedName>
    <definedName name="_xlnm.Print_Area" localSheetId="2">'3º básico C'!$A$1:$DW$126</definedName>
    <definedName name="_xlnm.Print_Area" localSheetId="3">'INFORME GLOBAL'!$A$1:$CQ$93</definedName>
  </definedNames>
  <calcPr calcId="145621"/>
</workbook>
</file>

<file path=xl/calcChain.xml><?xml version="1.0" encoding="utf-8"?>
<calcChain xmlns="http://schemas.openxmlformats.org/spreadsheetml/2006/main">
  <c r="G69" i="3" l="1"/>
  <c r="I69" i="3"/>
  <c r="K69" i="3"/>
  <c r="M69" i="3"/>
  <c r="O69" i="3"/>
  <c r="Q69" i="3"/>
  <c r="S69" i="3"/>
  <c r="U69" i="3"/>
  <c r="W69" i="3"/>
  <c r="Y69" i="3"/>
  <c r="AA69" i="3"/>
  <c r="AC69" i="3"/>
  <c r="AE69" i="3"/>
  <c r="AG69" i="3"/>
  <c r="AI69" i="3"/>
  <c r="AK69" i="3"/>
  <c r="AM69" i="3"/>
  <c r="AO69" i="3"/>
  <c r="AQ69" i="3"/>
  <c r="AS69" i="3"/>
  <c r="AU69" i="3"/>
  <c r="AW69" i="3"/>
  <c r="AY69" i="3"/>
  <c r="BA69" i="3"/>
  <c r="BC69" i="3"/>
  <c r="BE69" i="3"/>
  <c r="BG69" i="3"/>
  <c r="BI69" i="3"/>
  <c r="BK69" i="3"/>
  <c r="BM69" i="3"/>
  <c r="BO69" i="3"/>
  <c r="BQ69" i="3"/>
  <c r="BS69" i="3"/>
  <c r="BU69" i="3"/>
  <c r="BW69" i="3"/>
  <c r="BY69" i="3"/>
  <c r="CA69" i="3"/>
  <c r="CC69" i="3"/>
  <c r="CE69" i="3"/>
  <c r="G70" i="3"/>
  <c r="I70" i="3"/>
  <c r="K70" i="3"/>
  <c r="M70" i="3"/>
  <c r="O70" i="3"/>
  <c r="Q70" i="3"/>
  <c r="S70" i="3"/>
  <c r="U70" i="3"/>
  <c r="W70" i="3"/>
  <c r="Y70" i="3"/>
  <c r="AA70" i="3"/>
  <c r="AC70" i="3"/>
  <c r="AE70" i="3"/>
  <c r="AG70" i="3"/>
  <c r="AI70" i="3"/>
  <c r="AK70" i="3"/>
  <c r="AM70" i="3"/>
  <c r="AO70" i="3"/>
  <c r="AQ70" i="3"/>
  <c r="AS70" i="3"/>
  <c r="AU70" i="3"/>
  <c r="AW70" i="3"/>
  <c r="AY70" i="3"/>
  <c r="BA70" i="3"/>
  <c r="BC70" i="3"/>
  <c r="BE70" i="3"/>
  <c r="BG70" i="3"/>
  <c r="BI70" i="3"/>
  <c r="BK70" i="3"/>
  <c r="BM70" i="3"/>
  <c r="BO70" i="3"/>
  <c r="BQ70" i="3"/>
  <c r="BS70" i="3"/>
  <c r="BU70" i="3"/>
  <c r="BW70" i="3"/>
  <c r="BY70" i="3"/>
  <c r="CA70" i="3"/>
  <c r="CC70" i="3"/>
  <c r="CE70" i="3"/>
  <c r="G71" i="3"/>
  <c r="I71" i="3"/>
  <c r="K71" i="3"/>
  <c r="M71" i="3"/>
  <c r="O71" i="3"/>
  <c r="Q71" i="3"/>
  <c r="S71" i="3"/>
  <c r="U71" i="3"/>
  <c r="W71" i="3"/>
  <c r="Y71" i="3"/>
  <c r="AA71" i="3"/>
  <c r="AC71" i="3"/>
  <c r="AE71" i="3"/>
  <c r="AG71" i="3"/>
  <c r="AI71" i="3"/>
  <c r="AK71" i="3"/>
  <c r="AM71" i="3"/>
  <c r="AO71" i="3"/>
  <c r="AQ71" i="3"/>
  <c r="AS71" i="3"/>
  <c r="AU71" i="3"/>
  <c r="AW71" i="3"/>
  <c r="AY71" i="3"/>
  <c r="BA71" i="3"/>
  <c r="BC71" i="3"/>
  <c r="BE71" i="3"/>
  <c r="BG71" i="3"/>
  <c r="BI71" i="3"/>
  <c r="BK71" i="3"/>
  <c r="BM71" i="3"/>
  <c r="BO71" i="3"/>
  <c r="BQ71" i="3"/>
  <c r="BS71" i="3"/>
  <c r="BU71" i="3"/>
  <c r="BW71" i="3"/>
  <c r="BY71" i="3"/>
  <c r="CA71" i="3"/>
  <c r="CC71" i="3"/>
  <c r="CE71" i="3"/>
  <c r="G72" i="3"/>
  <c r="I72" i="3"/>
  <c r="K72" i="3"/>
  <c r="M72" i="3"/>
  <c r="O72" i="3"/>
  <c r="Q72" i="3"/>
  <c r="S72" i="3"/>
  <c r="U72" i="3"/>
  <c r="W72" i="3"/>
  <c r="Y72" i="3"/>
  <c r="AA72" i="3"/>
  <c r="AC72" i="3"/>
  <c r="AE72" i="3"/>
  <c r="AG72" i="3"/>
  <c r="AI72" i="3"/>
  <c r="AK72" i="3"/>
  <c r="AM72" i="3"/>
  <c r="AO72" i="3"/>
  <c r="AQ72" i="3"/>
  <c r="AS72" i="3"/>
  <c r="AU72" i="3"/>
  <c r="AW72" i="3"/>
  <c r="AY72" i="3"/>
  <c r="BA72" i="3"/>
  <c r="BC72" i="3"/>
  <c r="BE72" i="3"/>
  <c r="BG72" i="3"/>
  <c r="BI72" i="3"/>
  <c r="BK72" i="3"/>
  <c r="BM72" i="3"/>
  <c r="BO72" i="3"/>
  <c r="BQ72" i="3"/>
  <c r="BS72" i="3"/>
  <c r="BU72" i="3"/>
  <c r="BW72" i="3"/>
  <c r="BY72" i="3"/>
  <c r="CA72" i="3"/>
  <c r="CC72" i="3"/>
  <c r="CE72" i="3"/>
  <c r="G73" i="3"/>
  <c r="I73" i="3"/>
  <c r="K73" i="3"/>
  <c r="M73" i="3"/>
  <c r="O73" i="3"/>
  <c r="Q73" i="3"/>
  <c r="S73" i="3"/>
  <c r="U73" i="3"/>
  <c r="W73" i="3"/>
  <c r="Y73" i="3"/>
  <c r="AA73" i="3"/>
  <c r="AC73" i="3"/>
  <c r="AE73" i="3"/>
  <c r="AG73" i="3"/>
  <c r="AI73" i="3"/>
  <c r="AK73" i="3"/>
  <c r="AM73" i="3"/>
  <c r="AO73" i="3"/>
  <c r="AQ73" i="3"/>
  <c r="AS73" i="3"/>
  <c r="AU73" i="3"/>
  <c r="AW73" i="3"/>
  <c r="AY73" i="3"/>
  <c r="BA73" i="3"/>
  <c r="BC73" i="3"/>
  <c r="BE73" i="3"/>
  <c r="BG73" i="3"/>
  <c r="BI73" i="3"/>
  <c r="BK73" i="3"/>
  <c r="BM73" i="3"/>
  <c r="BO73" i="3"/>
  <c r="BQ73" i="3"/>
  <c r="BS73" i="3"/>
  <c r="BU73" i="3"/>
  <c r="BW73" i="3"/>
  <c r="BY73" i="3"/>
  <c r="CA73" i="3"/>
  <c r="CC73" i="3"/>
  <c r="CE73" i="3"/>
  <c r="G74" i="3"/>
  <c r="I74" i="3"/>
  <c r="K74" i="3"/>
  <c r="M74" i="3"/>
  <c r="O74" i="3"/>
  <c r="Q74" i="3"/>
  <c r="S74" i="3"/>
  <c r="U74" i="3"/>
  <c r="W74" i="3"/>
  <c r="Y74" i="3"/>
  <c r="AA74" i="3"/>
  <c r="AC74" i="3"/>
  <c r="AE74" i="3"/>
  <c r="AG74" i="3"/>
  <c r="AI74" i="3"/>
  <c r="AK74" i="3"/>
  <c r="AM74" i="3"/>
  <c r="AO74" i="3"/>
  <c r="AQ74" i="3"/>
  <c r="AS74" i="3"/>
  <c r="AU74" i="3"/>
  <c r="AW74" i="3"/>
  <c r="AY74" i="3"/>
  <c r="BA74" i="3"/>
  <c r="BC74" i="3"/>
  <c r="BE74" i="3"/>
  <c r="BG74" i="3"/>
  <c r="BI74" i="3"/>
  <c r="BK74" i="3"/>
  <c r="BM74" i="3"/>
  <c r="BO74" i="3"/>
  <c r="BQ74" i="3"/>
  <c r="BS74" i="3"/>
  <c r="BU74" i="3"/>
  <c r="BW74" i="3"/>
  <c r="BY74" i="3"/>
  <c r="CA74" i="3"/>
  <c r="CC74" i="3"/>
  <c r="CE74" i="3"/>
  <c r="G75" i="3"/>
  <c r="I75" i="3"/>
  <c r="K75" i="3"/>
  <c r="M75" i="3"/>
  <c r="O75" i="3"/>
  <c r="Q75" i="3"/>
  <c r="S75" i="3"/>
  <c r="U75" i="3"/>
  <c r="W75" i="3"/>
  <c r="Y75" i="3"/>
  <c r="AA75" i="3"/>
  <c r="AC75" i="3"/>
  <c r="AE75" i="3"/>
  <c r="AG75" i="3"/>
  <c r="AI75" i="3"/>
  <c r="AK75" i="3"/>
  <c r="AM75" i="3"/>
  <c r="AO75" i="3"/>
  <c r="AQ75" i="3"/>
  <c r="AS75" i="3"/>
  <c r="AU75" i="3"/>
  <c r="AW75" i="3"/>
  <c r="AY75" i="3"/>
  <c r="BA75" i="3"/>
  <c r="BC75" i="3"/>
  <c r="BE75" i="3"/>
  <c r="BG75" i="3"/>
  <c r="BI75" i="3"/>
  <c r="BK75" i="3"/>
  <c r="BM75" i="3"/>
  <c r="BO75" i="3"/>
  <c r="BQ75" i="3"/>
  <c r="BS75" i="3"/>
  <c r="BU75" i="3"/>
  <c r="BW75" i="3"/>
  <c r="BY75" i="3"/>
  <c r="CA75" i="3"/>
  <c r="CC75" i="3"/>
  <c r="CE75" i="3"/>
  <c r="G76" i="3"/>
  <c r="I76" i="3"/>
  <c r="K76" i="3"/>
  <c r="M76" i="3"/>
  <c r="O76" i="3"/>
  <c r="Q76" i="3"/>
  <c r="S76" i="3"/>
  <c r="U76" i="3"/>
  <c r="W76" i="3"/>
  <c r="Y76" i="3"/>
  <c r="AA76" i="3"/>
  <c r="AC76" i="3"/>
  <c r="AE76" i="3"/>
  <c r="AG76" i="3"/>
  <c r="AI76" i="3"/>
  <c r="AK76" i="3"/>
  <c r="AM76" i="3"/>
  <c r="AO76" i="3"/>
  <c r="AQ76" i="3"/>
  <c r="AS76" i="3"/>
  <c r="AU76" i="3"/>
  <c r="AW76" i="3"/>
  <c r="AY76" i="3"/>
  <c r="BA76" i="3"/>
  <c r="BC76" i="3"/>
  <c r="BE76" i="3"/>
  <c r="BG76" i="3"/>
  <c r="BI76" i="3"/>
  <c r="BK76" i="3"/>
  <c r="BM76" i="3"/>
  <c r="BO76" i="3"/>
  <c r="BQ76" i="3"/>
  <c r="BS76" i="3"/>
  <c r="BU76" i="3"/>
  <c r="BW76" i="3"/>
  <c r="BY76" i="3"/>
  <c r="CA76" i="3"/>
  <c r="CC76" i="3"/>
  <c r="CE76" i="3"/>
  <c r="G77" i="3"/>
  <c r="I77" i="3"/>
  <c r="K77" i="3"/>
  <c r="M77" i="3"/>
  <c r="O77" i="3"/>
  <c r="Q77" i="3"/>
  <c r="S77" i="3"/>
  <c r="U77" i="3"/>
  <c r="W77" i="3"/>
  <c r="Y77" i="3"/>
  <c r="AA77" i="3"/>
  <c r="AC77" i="3"/>
  <c r="AE77" i="3"/>
  <c r="AG77" i="3"/>
  <c r="AI77" i="3"/>
  <c r="AK77" i="3"/>
  <c r="AM77" i="3"/>
  <c r="AO77" i="3"/>
  <c r="AQ77" i="3"/>
  <c r="AS77" i="3"/>
  <c r="AU77" i="3"/>
  <c r="AW77" i="3"/>
  <c r="AY77" i="3"/>
  <c r="BA77" i="3"/>
  <c r="BC77" i="3"/>
  <c r="BE77" i="3"/>
  <c r="BG77" i="3"/>
  <c r="BI77" i="3"/>
  <c r="BK77" i="3"/>
  <c r="BM77" i="3"/>
  <c r="BO77" i="3"/>
  <c r="BQ77" i="3"/>
  <c r="BS77" i="3"/>
  <c r="BU77" i="3"/>
  <c r="BW77" i="3"/>
  <c r="BY77" i="3"/>
  <c r="CA77" i="3"/>
  <c r="CC77" i="3"/>
  <c r="CE77" i="3"/>
  <c r="G78" i="3"/>
  <c r="I78" i="3"/>
  <c r="K78" i="3"/>
  <c r="M78" i="3"/>
  <c r="O78" i="3"/>
  <c r="Q78" i="3"/>
  <c r="S78" i="3"/>
  <c r="U78" i="3"/>
  <c r="W78" i="3"/>
  <c r="Y78" i="3"/>
  <c r="AA78" i="3"/>
  <c r="AC78" i="3"/>
  <c r="AE78" i="3"/>
  <c r="AG78" i="3"/>
  <c r="AI78" i="3"/>
  <c r="AK78" i="3"/>
  <c r="AM78" i="3"/>
  <c r="AO78" i="3"/>
  <c r="AQ78" i="3"/>
  <c r="AS78" i="3"/>
  <c r="AU78" i="3"/>
  <c r="AW78" i="3"/>
  <c r="AY78" i="3"/>
  <c r="BA78" i="3"/>
  <c r="BC78" i="3"/>
  <c r="BE78" i="3"/>
  <c r="BG78" i="3"/>
  <c r="BI78" i="3"/>
  <c r="BK78" i="3"/>
  <c r="BM78" i="3"/>
  <c r="BO78" i="3"/>
  <c r="BQ78" i="3"/>
  <c r="BS78" i="3"/>
  <c r="BU78" i="3"/>
  <c r="BW78" i="3"/>
  <c r="BY78" i="3"/>
  <c r="CA78" i="3"/>
  <c r="CC78" i="3"/>
  <c r="CE78" i="3"/>
  <c r="G79" i="3"/>
  <c r="I79" i="3"/>
  <c r="K79" i="3"/>
  <c r="M79" i="3"/>
  <c r="O79" i="3"/>
  <c r="Q79" i="3"/>
  <c r="S79" i="3"/>
  <c r="U79" i="3"/>
  <c r="W79" i="3"/>
  <c r="Y79" i="3"/>
  <c r="AA79" i="3"/>
  <c r="AC79" i="3"/>
  <c r="AE79" i="3"/>
  <c r="AG79" i="3"/>
  <c r="AI79" i="3"/>
  <c r="AK79" i="3"/>
  <c r="AM79" i="3"/>
  <c r="AO79" i="3"/>
  <c r="AQ79" i="3"/>
  <c r="AS79" i="3"/>
  <c r="AU79" i="3"/>
  <c r="AW79" i="3"/>
  <c r="AY79" i="3"/>
  <c r="BA79" i="3"/>
  <c r="BC79" i="3"/>
  <c r="BE79" i="3"/>
  <c r="BG79" i="3"/>
  <c r="BI79" i="3"/>
  <c r="BK79" i="3"/>
  <c r="BM79" i="3"/>
  <c r="BO79" i="3"/>
  <c r="BQ79" i="3"/>
  <c r="BS79" i="3"/>
  <c r="BU79" i="3"/>
  <c r="BW79" i="3"/>
  <c r="BY79" i="3"/>
  <c r="CA79" i="3"/>
  <c r="CC79" i="3"/>
  <c r="CE79" i="3"/>
  <c r="G80" i="3"/>
  <c r="I80" i="3"/>
  <c r="K80" i="3"/>
  <c r="M80" i="3"/>
  <c r="O80" i="3"/>
  <c r="Q80" i="3"/>
  <c r="S80" i="3"/>
  <c r="U80" i="3"/>
  <c r="W80" i="3"/>
  <c r="Y80" i="3"/>
  <c r="AA80" i="3"/>
  <c r="AC80" i="3"/>
  <c r="AE80" i="3"/>
  <c r="AG80" i="3"/>
  <c r="AI80" i="3"/>
  <c r="AK80" i="3"/>
  <c r="AM80" i="3"/>
  <c r="AO80" i="3"/>
  <c r="AQ80" i="3"/>
  <c r="AS80" i="3"/>
  <c r="AU80" i="3"/>
  <c r="AW80" i="3"/>
  <c r="AY80" i="3"/>
  <c r="BA80" i="3"/>
  <c r="BC80" i="3"/>
  <c r="BE80" i="3"/>
  <c r="BG80" i="3"/>
  <c r="BI80" i="3"/>
  <c r="BK80" i="3"/>
  <c r="BM80" i="3"/>
  <c r="BO80" i="3"/>
  <c r="BQ80" i="3"/>
  <c r="BS80" i="3"/>
  <c r="BU80" i="3"/>
  <c r="BW80" i="3"/>
  <c r="BY80" i="3"/>
  <c r="CA80" i="3"/>
  <c r="CC80" i="3"/>
  <c r="CE80" i="3"/>
  <c r="G81" i="3"/>
  <c r="I81" i="3"/>
  <c r="K81" i="3"/>
  <c r="M81" i="3"/>
  <c r="O81" i="3"/>
  <c r="Q81" i="3"/>
  <c r="S81" i="3"/>
  <c r="U81" i="3"/>
  <c r="W81" i="3"/>
  <c r="Y81" i="3"/>
  <c r="AA81" i="3"/>
  <c r="AC81" i="3"/>
  <c r="AE81" i="3"/>
  <c r="AG81" i="3"/>
  <c r="AI81" i="3"/>
  <c r="AK81" i="3"/>
  <c r="AM81" i="3"/>
  <c r="AO81" i="3"/>
  <c r="AQ81" i="3"/>
  <c r="AS81" i="3"/>
  <c r="AU81" i="3"/>
  <c r="AW81" i="3"/>
  <c r="AY81" i="3"/>
  <c r="BA81" i="3"/>
  <c r="BC81" i="3"/>
  <c r="BE81" i="3"/>
  <c r="BG81" i="3"/>
  <c r="BI81" i="3"/>
  <c r="BK81" i="3"/>
  <c r="BM81" i="3"/>
  <c r="BO81" i="3"/>
  <c r="BQ81" i="3"/>
  <c r="BS81" i="3"/>
  <c r="BU81" i="3"/>
  <c r="BW81" i="3"/>
  <c r="BY81" i="3"/>
  <c r="CA81" i="3"/>
  <c r="CC81" i="3"/>
  <c r="CE81" i="3"/>
  <c r="G82" i="3"/>
  <c r="I82" i="3"/>
  <c r="K82" i="3"/>
  <c r="M82" i="3"/>
  <c r="O82" i="3"/>
  <c r="Q82" i="3"/>
  <c r="S82" i="3"/>
  <c r="U82" i="3"/>
  <c r="W82" i="3"/>
  <c r="Y82" i="3"/>
  <c r="AA82" i="3"/>
  <c r="AC82" i="3"/>
  <c r="AE82" i="3"/>
  <c r="AG82" i="3"/>
  <c r="AI82" i="3"/>
  <c r="AK82" i="3"/>
  <c r="AM82" i="3"/>
  <c r="AO82" i="3"/>
  <c r="AQ82" i="3"/>
  <c r="AS82" i="3"/>
  <c r="AU82" i="3"/>
  <c r="AW82" i="3"/>
  <c r="AY82" i="3"/>
  <c r="BA82" i="3"/>
  <c r="BC82" i="3"/>
  <c r="BE82" i="3"/>
  <c r="BG82" i="3"/>
  <c r="BI82" i="3"/>
  <c r="BK82" i="3"/>
  <c r="BM82" i="3"/>
  <c r="BO82" i="3"/>
  <c r="BQ82" i="3"/>
  <c r="BS82" i="3"/>
  <c r="BU82" i="3"/>
  <c r="BW82" i="3"/>
  <c r="BY82" i="3"/>
  <c r="CA82" i="3"/>
  <c r="CC82" i="3"/>
  <c r="CE82" i="3"/>
  <c r="G83" i="3"/>
  <c r="I83" i="3"/>
  <c r="K83" i="3"/>
  <c r="M83" i="3"/>
  <c r="O83" i="3"/>
  <c r="Q83" i="3"/>
  <c r="S83" i="3"/>
  <c r="U83" i="3"/>
  <c r="W83" i="3"/>
  <c r="Y83" i="3"/>
  <c r="AA83" i="3"/>
  <c r="AC83" i="3"/>
  <c r="AE83" i="3"/>
  <c r="AG83" i="3"/>
  <c r="AI83" i="3"/>
  <c r="AK83" i="3"/>
  <c r="AM83" i="3"/>
  <c r="AO83" i="3"/>
  <c r="AQ83" i="3"/>
  <c r="AS83" i="3"/>
  <c r="AU83" i="3"/>
  <c r="AW83" i="3"/>
  <c r="AY83" i="3"/>
  <c r="BA83" i="3"/>
  <c r="BC83" i="3"/>
  <c r="BE83" i="3"/>
  <c r="BG83" i="3"/>
  <c r="BI83" i="3"/>
  <c r="BK83" i="3"/>
  <c r="BM83" i="3"/>
  <c r="BO83" i="3"/>
  <c r="BQ83" i="3"/>
  <c r="BS83" i="3"/>
  <c r="BU83" i="3"/>
  <c r="BW83" i="3"/>
  <c r="BY83" i="3"/>
  <c r="CA83" i="3"/>
  <c r="CC83" i="3"/>
  <c r="CE83" i="3"/>
  <c r="G84" i="3"/>
  <c r="I84" i="3"/>
  <c r="K84" i="3"/>
  <c r="M84" i="3"/>
  <c r="O84" i="3"/>
  <c r="Q84" i="3"/>
  <c r="S84" i="3"/>
  <c r="U84" i="3"/>
  <c r="W84" i="3"/>
  <c r="Y84" i="3"/>
  <c r="AA84" i="3"/>
  <c r="AC84" i="3"/>
  <c r="AE84" i="3"/>
  <c r="AG84" i="3"/>
  <c r="AI84" i="3"/>
  <c r="AK84" i="3"/>
  <c r="AM84" i="3"/>
  <c r="AO84" i="3"/>
  <c r="AQ84" i="3"/>
  <c r="AS84" i="3"/>
  <c r="AU84" i="3"/>
  <c r="AW84" i="3"/>
  <c r="AY84" i="3"/>
  <c r="BA84" i="3"/>
  <c r="BC84" i="3"/>
  <c r="BE84" i="3"/>
  <c r="BG84" i="3"/>
  <c r="BI84" i="3"/>
  <c r="BK84" i="3"/>
  <c r="BM84" i="3"/>
  <c r="BO84" i="3"/>
  <c r="BQ84" i="3"/>
  <c r="BS84" i="3"/>
  <c r="BU84" i="3"/>
  <c r="BW84" i="3"/>
  <c r="BY84" i="3"/>
  <c r="CA84" i="3"/>
  <c r="CC84" i="3"/>
  <c r="CE84" i="3"/>
  <c r="G85" i="3"/>
  <c r="I85" i="3"/>
  <c r="K85" i="3"/>
  <c r="M85" i="3"/>
  <c r="O85" i="3"/>
  <c r="Q85" i="3"/>
  <c r="S85" i="3"/>
  <c r="U85" i="3"/>
  <c r="W85" i="3"/>
  <c r="Y85" i="3"/>
  <c r="AA85" i="3"/>
  <c r="AC85" i="3"/>
  <c r="AE85" i="3"/>
  <c r="AG85" i="3"/>
  <c r="AI85" i="3"/>
  <c r="AK85" i="3"/>
  <c r="AM85" i="3"/>
  <c r="AO85" i="3"/>
  <c r="AQ85" i="3"/>
  <c r="AS85" i="3"/>
  <c r="AU85" i="3"/>
  <c r="AW85" i="3"/>
  <c r="AY85" i="3"/>
  <c r="BA85" i="3"/>
  <c r="BC85" i="3"/>
  <c r="BE85" i="3"/>
  <c r="BG85" i="3"/>
  <c r="BI85" i="3"/>
  <c r="BK85" i="3"/>
  <c r="BM85" i="3"/>
  <c r="BO85" i="3"/>
  <c r="BQ85" i="3"/>
  <c r="BS85" i="3"/>
  <c r="BU85" i="3"/>
  <c r="BW85" i="3"/>
  <c r="BY85" i="3"/>
  <c r="CA85" i="3"/>
  <c r="CC85" i="3"/>
  <c r="CE85" i="3"/>
  <c r="G86" i="3"/>
  <c r="I86" i="3"/>
  <c r="K86" i="3"/>
  <c r="M86" i="3"/>
  <c r="O86" i="3"/>
  <c r="Q86" i="3"/>
  <c r="S86" i="3"/>
  <c r="U86" i="3"/>
  <c r="W86" i="3"/>
  <c r="Y86" i="3"/>
  <c r="AA86" i="3"/>
  <c r="AC86" i="3"/>
  <c r="AE86" i="3"/>
  <c r="AG86" i="3"/>
  <c r="AI86" i="3"/>
  <c r="AK86" i="3"/>
  <c r="AM86" i="3"/>
  <c r="AO86" i="3"/>
  <c r="AQ86" i="3"/>
  <c r="AS86" i="3"/>
  <c r="AU86" i="3"/>
  <c r="AW86" i="3"/>
  <c r="AY86" i="3"/>
  <c r="BA86" i="3"/>
  <c r="BC86" i="3"/>
  <c r="BE86" i="3"/>
  <c r="BG86" i="3"/>
  <c r="BI86" i="3"/>
  <c r="BK86" i="3"/>
  <c r="BM86" i="3"/>
  <c r="BO86" i="3"/>
  <c r="BQ86" i="3"/>
  <c r="BS86" i="3"/>
  <c r="BU86" i="3"/>
  <c r="BW86" i="3"/>
  <c r="BY86" i="3"/>
  <c r="CA86" i="3"/>
  <c r="CC86" i="3"/>
  <c r="CE86" i="3"/>
  <c r="G87" i="3"/>
  <c r="I87" i="3"/>
  <c r="K87" i="3"/>
  <c r="M87" i="3"/>
  <c r="O87" i="3"/>
  <c r="Q87" i="3"/>
  <c r="S87" i="3"/>
  <c r="U87" i="3"/>
  <c r="W87" i="3"/>
  <c r="Y87" i="3"/>
  <c r="AA87" i="3"/>
  <c r="AC87" i="3"/>
  <c r="AE87" i="3"/>
  <c r="AG87" i="3"/>
  <c r="AI87" i="3"/>
  <c r="AK87" i="3"/>
  <c r="AM87" i="3"/>
  <c r="AO87" i="3"/>
  <c r="AQ87" i="3"/>
  <c r="AS87" i="3"/>
  <c r="AU87" i="3"/>
  <c r="AW87" i="3"/>
  <c r="AY87" i="3"/>
  <c r="BA87" i="3"/>
  <c r="BC87" i="3"/>
  <c r="BE87" i="3"/>
  <c r="BG87" i="3"/>
  <c r="BI87" i="3"/>
  <c r="BK87" i="3"/>
  <c r="BM87" i="3"/>
  <c r="BO87" i="3"/>
  <c r="BQ87" i="3"/>
  <c r="BS87" i="3"/>
  <c r="BU87" i="3"/>
  <c r="BW87" i="3"/>
  <c r="BY87" i="3"/>
  <c r="CA87" i="3"/>
  <c r="CC87" i="3"/>
  <c r="CE87" i="3"/>
  <c r="G88" i="3"/>
  <c r="I88" i="3"/>
  <c r="K88" i="3"/>
  <c r="M88" i="3"/>
  <c r="O88" i="3"/>
  <c r="Q88" i="3"/>
  <c r="S88" i="3"/>
  <c r="U88" i="3"/>
  <c r="W88" i="3"/>
  <c r="Y88" i="3"/>
  <c r="AA88" i="3"/>
  <c r="AC88" i="3"/>
  <c r="AE88" i="3"/>
  <c r="AG88" i="3"/>
  <c r="AI88" i="3"/>
  <c r="AK88" i="3"/>
  <c r="AM88" i="3"/>
  <c r="AO88" i="3"/>
  <c r="AQ88" i="3"/>
  <c r="AS88" i="3"/>
  <c r="AU88" i="3"/>
  <c r="AW88" i="3"/>
  <c r="AY88" i="3"/>
  <c r="BA88" i="3"/>
  <c r="BC88" i="3"/>
  <c r="BE88" i="3"/>
  <c r="BG88" i="3"/>
  <c r="BI88" i="3"/>
  <c r="BK88" i="3"/>
  <c r="BM88" i="3"/>
  <c r="BO88" i="3"/>
  <c r="BQ88" i="3"/>
  <c r="BS88" i="3"/>
  <c r="BU88" i="3"/>
  <c r="BW88" i="3"/>
  <c r="BY88" i="3"/>
  <c r="CA88" i="3"/>
  <c r="CC88" i="3"/>
  <c r="CE88" i="3"/>
  <c r="G89" i="3"/>
  <c r="I89" i="3"/>
  <c r="K89" i="3"/>
  <c r="M89" i="3"/>
  <c r="O89" i="3"/>
  <c r="Q89" i="3"/>
  <c r="S89" i="3"/>
  <c r="U89" i="3"/>
  <c r="W89" i="3"/>
  <c r="Y89" i="3"/>
  <c r="AA89" i="3"/>
  <c r="AC89" i="3"/>
  <c r="AE89" i="3"/>
  <c r="AG89" i="3"/>
  <c r="AI89" i="3"/>
  <c r="AK89" i="3"/>
  <c r="AM89" i="3"/>
  <c r="AO89" i="3"/>
  <c r="AQ89" i="3"/>
  <c r="AS89" i="3"/>
  <c r="AU89" i="3"/>
  <c r="AW89" i="3"/>
  <c r="AY89" i="3"/>
  <c r="BA89" i="3"/>
  <c r="BC89" i="3"/>
  <c r="BE89" i="3"/>
  <c r="BG89" i="3"/>
  <c r="BI89" i="3"/>
  <c r="BK89" i="3"/>
  <c r="BM89" i="3"/>
  <c r="BO89" i="3"/>
  <c r="BQ89" i="3"/>
  <c r="BS89" i="3"/>
  <c r="BU89" i="3"/>
  <c r="BW89" i="3"/>
  <c r="BY89" i="3"/>
  <c r="CA89" i="3"/>
  <c r="CC89" i="3"/>
  <c r="CE89" i="3"/>
  <c r="G90" i="3"/>
  <c r="I90" i="3"/>
  <c r="K90" i="3"/>
  <c r="M90" i="3"/>
  <c r="O90" i="3"/>
  <c r="Q90" i="3"/>
  <c r="S90" i="3"/>
  <c r="U90" i="3"/>
  <c r="W90" i="3"/>
  <c r="Y90" i="3"/>
  <c r="AA90" i="3"/>
  <c r="AC90" i="3"/>
  <c r="AE90" i="3"/>
  <c r="AG90" i="3"/>
  <c r="AI90" i="3"/>
  <c r="AK90" i="3"/>
  <c r="AM90" i="3"/>
  <c r="AO90" i="3"/>
  <c r="AQ90" i="3"/>
  <c r="AS90" i="3"/>
  <c r="AU90" i="3"/>
  <c r="AW90" i="3"/>
  <c r="AY90" i="3"/>
  <c r="BA90" i="3"/>
  <c r="BC90" i="3"/>
  <c r="BE90" i="3"/>
  <c r="BG90" i="3"/>
  <c r="BI90" i="3"/>
  <c r="BK90" i="3"/>
  <c r="BM90" i="3"/>
  <c r="BO90" i="3"/>
  <c r="BQ90" i="3"/>
  <c r="BS90" i="3"/>
  <c r="BU90" i="3"/>
  <c r="BW90" i="3"/>
  <c r="BY90" i="3"/>
  <c r="CA90" i="3"/>
  <c r="CC90" i="3"/>
  <c r="CE90" i="3"/>
  <c r="G91" i="3"/>
  <c r="I91" i="3"/>
  <c r="K91" i="3"/>
  <c r="M91" i="3"/>
  <c r="O91" i="3"/>
  <c r="Q91" i="3"/>
  <c r="S91" i="3"/>
  <c r="U91" i="3"/>
  <c r="W91" i="3"/>
  <c r="Y91" i="3"/>
  <c r="AA91" i="3"/>
  <c r="AC91" i="3"/>
  <c r="AE91" i="3"/>
  <c r="AG91" i="3"/>
  <c r="AI91" i="3"/>
  <c r="AK91" i="3"/>
  <c r="AM91" i="3"/>
  <c r="AO91" i="3"/>
  <c r="AQ91" i="3"/>
  <c r="AS91" i="3"/>
  <c r="AU91" i="3"/>
  <c r="AW91" i="3"/>
  <c r="AY91" i="3"/>
  <c r="BA91" i="3"/>
  <c r="BC91" i="3"/>
  <c r="BE91" i="3"/>
  <c r="BG91" i="3"/>
  <c r="BI91" i="3"/>
  <c r="BK91" i="3"/>
  <c r="BM91" i="3"/>
  <c r="BO91" i="3"/>
  <c r="BQ91" i="3"/>
  <c r="BS91" i="3"/>
  <c r="BU91" i="3"/>
  <c r="BW91" i="3"/>
  <c r="BY91" i="3"/>
  <c r="CA91" i="3"/>
  <c r="CC91" i="3"/>
  <c r="CE91" i="3"/>
  <c r="G92" i="3"/>
  <c r="I92" i="3"/>
  <c r="K92" i="3"/>
  <c r="M92" i="3"/>
  <c r="O92" i="3"/>
  <c r="Q92" i="3"/>
  <c r="S92" i="3"/>
  <c r="U92" i="3"/>
  <c r="W92" i="3"/>
  <c r="Y92" i="3"/>
  <c r="AA92" i="3"/>
  <c r="AC92" i="3"/>
  <c r="AE92" i="3"/>
  <c r="AG92" i="3"/>
  <c r="AI92" i="3"/>
  <c r="AK92" i="3"/>
  <c r="AM92" i="3"/>
  <c r="AO92" i="3"/>
  <c r="AQ92" i="3"/>
  <c r="AS92" i="3"/>
  <c r="AU92" i="3"/>
  <c r="AW92" i="3"/>
  <c r="AY92" i="3"/>
  <c r="BA92" i="3"/>
  <c r="BC92" i="3"/>
  <c r="BE92" i="3"/>
  <c r="BG92" i="3"/>
  <c r="BI92" i="3"/>
  <c r="BK92" i="3"/>
  <c r="BM92" i="3"/>
  <c r="BO92" i="3"/>
  <c r="BQ92" i="3"/>
  <c r="BS92" i="3"/>
  <c r="BU92" i="3"/>
  <c r="BW92" i="3"/>
  <c r="BY92" i="3"/>
  <c r="CA92" i="3"/>
  <c r="CC92" i="3"/>
  <c r="CE92" i="3"/>
  <c r="G93" i="3"/>
  <c r="I93" i="3"/>
  <c r="K93" i="3"/>
  <c r="M93" i="3"/>
  <c r="O93" i="3"/>
  <c r="Q93" i="3"/>
  <c r="S93" i="3"/>
  <c r="U93" i="3"/>
  <c r="W93" i="3"/>
  <c r="Y93" i="3"/>
  <c r="AA93" i="3"/>
  <c r="AC93" i="3"/>
  <c r="AE93" i="3"/>
  <c r="AG93" i="3"/>
  <c r="AI93" i="3"/>
  <c r="AK93" i="3"/>
  <c r="AM93" i="3"/>
  <c r="AO93" i="3"/>
  <c r="AQ93" i="3"/>
  <c r="AS93" i="3"/>
  <c r="AU93" i="3"/>
  <c r="AW93" i="3"/>
  <c r="AY93" i="3"/>
  <c r="BA93" i="3"/>
  <c r="BC93" i="3"/>
  <c r="BE93" i="3"/>
  <c r="BG93" i="3"/>
  <c r="BI93" i="3"/>
  <c r="BK93" i="3"/>
  <c r="BM93" i="3"/>
  <c r="BO93" i="3"/>
  <c r="BQ93" i="3"/>
  <c r="BS93" i="3"/>
  <c r="BU93" i="3"/>
  <c r="BW93" i="3"/>
  <c r="BY93" i="3"/>
  <c r="CA93" i="3"/>
  <c r="CC93" i="3"/>
  <c r="CE93" i="3"/>
  <c r="G94" i="3"/>
  <c r="I94" i="3"/>
  <c r="K94" i="3"/>
  <c r="M94" i="3"/>
  <c r="O94" i="3"/>
  <c r="Q94" i="3"/>
  <c r="S94" i="3"/>
  <c r="U94" i="3"/>
  <c r="W94" i="3"/>
  <c r="Y94" i="3"/>
  <c r="AA94" i="3"/>
  <c r="AC94" i="3"/>
  <c r="AE94" i="3"/>
  <c r="AG94" i="3"/>
  <c r="AI94" i="3"/>
  <c r="AK94" i="3"/>
  <c r="AM94" i="3"/>
  <c r="AO94" i="3"/>
  <c r="AQ94" i="3"/>
  <c r="AS94" i="3"/>
  <c r="AU94" i="3"/>
  <c r="AW94" i="3"/>
  <c r="AY94" i="3"/>
  <c r="BA94" i="3"/>
  <c r="BC94" i="3"/>
  <c r="BE94" i="3"/>
  <c r="BG94" i="3"/>
  <c r="BI94" i="3"/>
  <c r="BK94" i="3"/>
  <c r="BM94" i="3"/>
  <c r="BO94" i="3"/>
  <c r="BQ94" i="3"/>
  <c r="BS94" i="3"/>
  <c r="BU94" i="3"/>
  <c r="BW94" i="3"/>
  <c r="BY94" i="3"/>
  <c r="CA94" i="3"/>
  <c r="CC94" i="3"/>
  <c r="CE94" i="3"/>
  <c r="G95" i="3"/>
  <c r="I95" i="3"/>
  <c r="K95" i="3"/>
  <c r="M95" i="3"/>
  <c r="O95" i="3"/>
  <c r="Q95" i="3"/>
  <c r="S95" i="3"/>
  <c r="U95" i="3"/>
  <c r="W95" i="3"/>
  <c r="Y95" i="3"/>
  <c r="AA95" i="3"/>
  <c r="AC95" i="3"/>
  <c r="AE95" i="3"/>
  <c r="AG95" i="3"/>
  <c r="AI95" i="3"/>
  <c r="AK95" i="3"/>
  <c r="AM95" i="3"/>
  <c r="AO95" i="3"/>
  <c r="AQ95" i="3"/>
  <c r="AS95" i="3"/>
  <c r="AU95" i="3"/>
  <c r="AW95" i="3"/>
  <c r="AY95" i="3"/>
  <c r="BA95" i="3"/>
  <c r="BC95" i="3"/>
  <c r="BE95" i="3"/>
  <c r="BG95" i="3"/>
  <c r="BI95" i="3"/>
  <c r="BK95" i="3"/>
  <c r="BM95" i="3"/>
  <c r="BO95" i="3"/>
  <c r="BQ95" i="3"/>
  <c r="BS95" i="3"/>
  <c r="BU95" i="3"/>
  <c r="BW95" i="3"/>
  <c r="BY95" i="3"/>
  <c r="CA95" i="3"/>
  <c r="CC95" i="3"/>
  <c r="CE95" i="3"/>
  <c r="G96" i="3"/>
  <c r="I96" i="3"/>
  <c r="K96" i="3"/>
  <c r="M96" i="3"/>
  <c r="O96" i="3"/>
  <c r="Q96" i="3"/>
  <c r="S96" i="3"/>
  <c r="U96" i="3"/>
  <c r="W96" i="3"/>
  <c r="Y96" i="3"/>
  <c r="AA96" i="3"/>
  <c r="AC96" i="3"/>
  <c r="AE96" i="3"/>
  <c r="AG96" i="3"/>
  <c r="AI96" i="3"/>
  <c r="AK96" i="3"/>
  <c r="AM96" i="3"/>
  <c r="AO96" i="3"/>
  <c r="AQ96" i="3"/>
  <c r="AS96" i="3"/>
  <c r="AU96" i="3"/>
  <c r="AW96" i="3"/>
  <c r="AY96" i="3"/>
  <c r="BA96" i="3"/>
  <c r="BC96" i="3"/>
  <c r="BE96" i="3"/>
  <c r="BG96" i="3"/>
  <c r="BI96" i="3"/>
  <c r="BK96" i="3"/>
  <c r="BM96" i="3"/>
  <c r="BO96" i="3"/>
  <c r="BQ96" i="3"/>
  <c r="BS96" i="3"/>
  <c r="BU96" i="3"/>
  <c r="BW96" i="3"/>
  <c r="BY96" i="3"/>
  <c r="CA96" i="3"/>
  <c r="CC96" i="3"/>
  <c r="CE96" i="3"/>
  <c r="G97" i="3"/>
  <c r="I97" i="3"/>
  <c r="K97" i="3"/>
  <c r="M97" i="3"/>
  <c r="O97" i="3"/>
  <c r="Q97" i="3"/>
  <c r="S97" i="3"/>
  <c r="U97" i="3"/>
  <c r="W97" i="3"/>
  <c r="Y97" i="3"/>
  <c r="AA97" i="3"/>
  <c r="AC97" i="3"/>
  <c r="AE97" i="3"/>
  <c r="AG97" i="3"/>
  <c r="AI97" i="3"/>
  <c r="AK97" i="3"/>
  <c r="AM97" i="3"/>
  <c r="AO97" i="3"/>
  <c r="AQ97" i="3"/>
  <c r="AS97" i="3"/>
  <c r="AU97" i="3"/>
  <c r="AW97" i="3"/>
  <c r="AY97" i="3"/>
  <c r="BA97" i="3"/>
  <c r="BC97" i="3"/>
  <c r="BE97" i="3"/>
  <c r="BG97" i="3"/>
  <c r="BI97" i="3"/>
  <c r="BK97" i="3"/>
  <c r="BM97" i="3"/>
  <c r="BO97" i="3"/>
  <c r="BQ97" i="3"/>
  <c r="BS97" i="3"/>
  <c r="BU97" i="3"/>
  <c r="BW97" i="3"/>
  <c r="BY97" i="3"/>
  <c r="CA97" i="3"/>
  <c r="CC97" i="3"/>
  <c r="CE97" i="3"/>
  <c r="G98" i="3"/>
  <c r="I98" i="3"/>
  <c r="K98" i="3"/>
  <c r="M98" i="3"/>
  <c r="O98" i="3"/>
  <c r="Q98" i="3"/>
  <c r="S98" i="3"/>
  <c r="U98" i="3"/>
  <c r="W98" i="3"/>
  <c r="Y98" i="3"/>
  <c r="AA98" i="3"/>
  <c r="AC98" i="3"/>
  <c r="AE98" i="3"/>
  <c r="AG98" i="3"/>
  <c r="AI98" i="3"/>
  <c r="AK98" i="3"/>
  <c r="AM98" i="3"/>
  <c r="AO98" i="3"/>
  <c r="AQ98" i="3"/>
  <c r="AS98" i="3"/>
  <c r="AU98" i="3"/>
  <c r="AW98" i="3"/>
  <c r="AY98" i="3"/>
  <c r="BA98" i="3"/>
  <c r="BC98" i="3"/>
  <c r="BE98" i="3"/>
  <c r="BG98" i="3"/>
  <c r="BI98" i="3"/>
  <c r="BK98" i="3"/>
  <c r="BM98" i="3"/>
  <c r="BO98" i="3"/>
  <c r="BQ98" i="3"/>
  <c r="BS98" i="3"/>
  <c r="BU98" i="3"/>
  <c r="BW98" i="3"/>
  <c r="BY98" i="3"/>
  <c r="CA98" i="3"/>
  <c r="CC98" i="3"/>
  <c r="CE98" i="3"/>
  <c r="G99" i="3"/>
  <c r="I99" i="3"/>
  <c r="K99" i="3"/>
  <c r="M99" i="3"/>
  <c r="O99" i="3"/>
  <c r="Q99" i="3"/>
  <c r="S99" i="3"/>
  <c r="U99" i="3"/>
  <c r="W99" i="3"/>
  <c r="Y99" i="3"/>
  <c r="AA99" i="3"/>
  <c r="AC99" i="3"/>
  <c r="AE99" i="3"/>
  <c r="AG99" i="3"/>
  <c r="AI99" i="3"/>
  <c r="AK99" i="3"/>
  <c r="AM99" i="3"/>
  <c r="AO99" i="3"/>
  <c r="AQ99" i="3"/>
  <c r="AS99" i="3"/>
  <c r="AU99" i="3"/>
  <c r="AW99" i="3"/>
  <c r="AY99" i="3"/>
  <c r="BA99" i="3"/>
  <c r="BC99" i="3"/>
  <c r="BE99" i="3"/>
  <c r="BG99" i="3"/>
  <c r="BI99" i="3"/>
  <c r="BK99" i="3"/>
  <c r="BM99" i="3"/>
  <c r="BO99" i="3"/>
  <c r="BQ99" i="3"/>
  <c r="BS99" i="3"/>
  <c r="BU99" i="3"/>
  <c r="BW99" i="3"/>
  <c r="BY99" i="3"/>
  <c r="CA99" i="3"/>
  <c r="CC99" i="3"/>
  <c r="CE99" i="3"/>
  <c r="G100" i="3"/>
  <c r="I100" i="3"/>
  <c r="K100" i="3"/>
  <c r="M100" i="3"/>
  <c r="O100" i="3"/>
  <c r="Q100" i="3"/>
  <c r="S100" i="3"/>
  <c r="U100" i="3"/>
  <c r="W100" i="3"/>
  <c r="Y100" i="3"/>
  <c r="AA100" i="3"/>
  <c r="AC100" i="3"/>
  <c r="AE100" i="3"/>
  <c r="AG100" i="3"/>
  <c r="AI100" i="3"/>
  <c r="AK100" i="3"/>
  <c r="AM100" i="3"/>
  <c r="AO100" i="3"/>
  <c r="AQ100" i="3"/>
  <c r="AS100" i="3"/>
  <c r="AU100" i="3"/>
  <c r="AW100" i="3"/>
  <c r="AY100" i="3"/>
  <c r="BA100" i="3"/>
  <c r="BC100" i="3"/>
  <c r="BE100" i="3"/>
  <c r="BG100" i="3"/>
  <c r="BI100" i="3"/>
  <c r="BK100" i="3"/>
  <c r="BM100" i="3"/>
  <c r="BO100" i="3"/>
  <c r="BQ100" i="3"/>
  <c r="BS100" i="3"/>
  <c r="BU100" i="3"/>
  <c r="BW100" i="3"/>
  <c r="BY100" i="3"/>
  <c r="CA100" i="3"/>
  <c r="CC100" i="3"/>
  <c r="CE100" i="3"/>
  <c r="G101" i="3"/>
  <c r="I101" i="3"/>
  <c r="K101" i="3"/>
  <c r="M101" i="3"/>
  <c r="O101" i="3"/>
  <c r="Q101" i="3"/>
  <c r="S101" i="3"/>
  <c r="U101" i="3"/>
  <c r="W101" i="3"/>
  <c r="Y101" i="3"/>
  <c r="AA101" i="3"/>
  <c r="AC101" i="3"/>
  <c r="AE101" i="3"/>
  <c r="AG101" i="3"/>
  <c r="AI101" i="3"/>
  <c r="AK101" i="3"/>
  <c r="AM101" i="3"/>
  <c r="AO101" i="3"/>
  <c r="AQ101" i="3"/>
  <c r="AS101" i="3"/>
  <c r="AU101" i="3"/>
  <c r="AW101" i="3"/>
  <c r="AY101" i="3"/>
  <c r="BA101" i="3"/>
  <c r="BC101" i="3"/>
  <c r="BE101" i="3"/>
  <c r="BG101" i="3"/>
  <c r="BI101" i="3"/>
  <c r="BK101" i="3"/>
  <c r="BM101" i="3"/>
  <c r="BO101" i="3"/>
  <c r="BQ101" i="3"/>
  <c r="BS101" i="3"/>
  <c r="BU101" i="3"/>
  <c r="BW101" i="3"/>
  <c r="BY101" i="3"/>
  <c r="CA101" i="3"/>
  <c r="CC101" i="3"/>
  <c r="CE101" i="3"/>
  <c r="CE69" i="7" l="1"/>
  <c r="CE70" i="7"/>
  <c r="CE71" i="7"/>
  <c r="CE72" i="7"/>
  <c r="CE73" i="7"/>
  <c r="CE74" i="7"/>
  <c r="CE75" i="7"/>
  <c r="CE76" i="7"/>
  <c r="CE77" i="7"/>
  <c r="CE78" i="7"/>
  <c r="CE79" i="7"/>
  <c r="CE80" i="7"/>
  <c r="CE81" i="7"/>
  <c r="CE82" i="7"/>
  <c r="CE83" i="7"/>
  <c r="CE84" i="7"/>
  <c r="CE85" i="7"/>
  <c r="CE86" i="7"/>
  <c r="CE87" i="7"/>
  <c r="CE88" i="7"/>
  <c r="CE89" i="7"/>
  <c r="CE90" i="7"/>
  <c r="CE91" i="7"/>
  <c r="CE92" i="7"/>
  <c r="CE93" i="7"/>
  <c r="CE94" i="7"/>
  <c r="CE95" i="7"/>
  <c r="CE96" i="7"/>
  <c r="CE97" i="7"/>
  <c r="CE98" i="7"/>
  <c r="CC69" i="7"/>
  <c r="CC70" i="7"/>
  <c r="CC71" i="7"/>
  <c r="CC72" i="7"/>
  <c r="CC73" i="7"/>
  <c r="CC74" i="7"/>
  <c r="CC75" i="7"/>
  <c r="CC76" i="7"/>
  <c r="CC77" i="7"/>
  <c r="CC78" i="7"/>
  <c r="CC79" i="7"/>
  <c r="CC80" i="7"/>
  <c r="CC81" i="7"/>
  <c r="CC82" i="7"/>
  <c r="CC83" i="7"/>
  <c r="CC84" i="7"/>
  <c r="CC85" i="7"/>
  <c r="CC86" i="7"/>
  <c r="CC87" i="7"/>
  <c r="CC88" i="7"/>
  <c r="CC89" i="7"/>
  <c r="CC90" i="7"/>
  <c r="CC91" i="7"/>
  <c r="CC92" i="7"/>
  <c r="CC93" i="7"/>
  <c r="CC94" i="7"/>
  <c r="CC95" i="7"/>
  <c r="CC96" i="7"/>
  <c r="CC97" i="7"/>
  <c r="CC98" i="7"/>
  <c r="CA69" i="7"/>
  <c r="CA70" i="7"/>
  <c r="CA71" i="7"/>
  <c r="CA72" i="7"/>
  <c r="CA73" i="7"/>
  <c r="CA74" i="7"/>
  <c r="CA75" i="7"/>
  <c r="CA76" i="7"/>
  <c r="CA77" i="7"/>
  <c r="CA78" i="7"/>
  <c r="CA79" i="7"/>
  <c r="CA80" i="7"/>
  <c r="CA81" i="7"/>
  <c r="CA82" i="7"/>
  <c r="CA83" i="7"/>
  <c r="CA84" i="7"/>
  <c r="CA85" i="7"/>
  <c r="CA86" i="7"/>
  <c r="CA87" i="7"/>
  <c r="CA88" i="7"/>
  <c r="CA89" i="7"/>
  <c r="CA90" i="7"/>
  <c r="CA91" i="7"/>
  <c r="CA92" i="7"/>
  <c r="CA93" i="7"/>
  <c r="CA94" i="7"/>
  <c r="CA95" i="7"/>
  <c r="CA96" i="7"/>
  <c r="CA97" i="7"/>
  <c r="CA98" i="7"/>
  <c r="BY69" i="7"/>
  <c r="BY70" i="7"/>
  <c r="BY71" i="7"/>
  <c r="BY72" i="7"/>
  <c r="BY73" i="7"/>
  <c r="BY74" i="7"/>
  <c r="BY75" i="7"/>
  <c r="BY76" i="7"/>
  <c r="BY77" i="7"/>
  <c r="BY78" i="7"/>
  <c r="BY79" i="7"/>
  <c r="BY80" i="7"/>
  <c r="BY81" i="7"/>
  <c r="BY82" i="7"/>
  <c r="BY83" i="7"/>
  <c r="BY84" i="7"/>
  <c r="BY85" i="7"/>
  <c r="BY86" i="7"/>
  <c r="BY87" i="7"/>
  <c r="BY88" i="7"/>
  <c r="BY89" i="7"/>
  <c r="BY90" i="7"/>
  <c r="BY91" i="7"/>
  <c r="BY92" i="7"/>
  <c r="BY93" i="7"/>
  <c r="BY94" i="7"/>
  <c r="BY95" i="7"/>
  <c r="BY96" i="7"/>
  <c r="BY97" i="7"/>
  <c r="BY98" i="7"/>
  <c r="BW69" i="7"/>
  <c r="BW70" i="7"/>
  <c r="BW71" i="7"/>
  <c r="BW72" i="7"/>
  <c r="BW73" i="7"/>
  <c r="BW74" i="7"/>
  <c r="BW75" i="7"/>
  <c r="BW76" i="7"/>
  <c r="BW77" i="7"/>
  <c r="BW78" i="7"/>
  <c r="BW79" i="7"/>
  <c r="BW80" i="7"/>
  <c r="BW81" i="7"/>
  <c r="BW82" i="7"/>
  <c r="BW83" i="7"/>
  <c r="BW84" i="7"/>
  <c r="BW85" i="7"/>
  <c r="BW86" i="7"/>
  <c r="BW87" i="7"/>
  <c r="BW88" i="7"/>
  <c r="BW89" i="7"/>
  <c r="BW90" i="7"/>
  <c r="BW91" i="7"/>
  <c r="BW92" i="7"/>
  <c r="BW93" i="7"/>
  <c r="BW94" i="7"/>
  <c r="BW95" i="7"/>
  <c r="BW96" i="7"/>
  <c r="BW97" i="7"/>
  <c r="BW98" i="7"/>
  <c r="BU69" i="7"/>
  <c r="BU70" i="7"/>
  <c r="BU71" i="7"/>
  <c r="BU72" i="7"/>
  <c r="BU73" i="7"/>
  <c r="BU74" i="7"/>
  <c r="BU75" i="7"/>
  <c r="BU76" i="7"/>
  <c r="BU77" i="7"/>
  <c r="BU78" i="7"/>
  <c r="BU79" i="7"/>
  <c r="BU80" i="7"/>
  <c r="BU81" i="7"/>
  <c r="BU82" i="7"/>
  <c r="BU83" i="7"/>
  <c r="BU84" i="7"/>
  <c r="BU85" i="7"/>
  <c r="BU86" i="7"/>
  <c r="BU87" i="7"/>
  <c r="BU88" i="7"/>
  <c r="BU89" i="7"/>
  <c r="BU90" i="7"/>
  <c r="BU91" i="7"/>
  <c r="BU92" i="7"/>
  <c r="BU93" i="7"/>
  <c r="BU94" i="7"/>
  <c r="BU95" i="7"/>
  <c r="BU96" i="7"/>
  <c r="BU97" i="7"/>
  <c r="BU98" i="7"/>
  <c r="BS69" i="7"/>
  <c r="BS70" i="7"/>
  <c r="BS71" i="7"/>
  <c r="BS72" i="7"/>
  <c r="BS73" i="7"/>
  <c r="BS74" i="7"/>
  <c r="BS75" i="7"/>
  <c r="BS76" i="7"/>
  <c r="BS77" i="7"/>
  <c r="BS78" i="7"/>
  <c r="BS79" i="7"/>
  <c r="BS80" i="7"/>
  <c r="BS81" i="7"/>
  <c r="BS82" i="7"/>
  <c r="BS83" i="7"/>
  <c r="BS84" i="7"/>
  <c r="BS85" i="7"/>
  <c r="BS86" i="7"/>
  <c r="BS87" i="7"/>
  <c r="BS88" i="7"/>
  <c r="BS89" i="7"/>
  <c r="BS90" i="7"/>
  <c r="BS91" i="7"/>
  <c r="BS92" i="7"/>
  <c r="BS93" i="7"/>
  <c r="BS94" i="7"/>
  <c r="BS95" i="7"/>
  <c r="BS96" i="7"/>
  <c r="BS97" i="7"/>
  <c r="BS98" i="7"/>
  <c r="BQ69" i="7"/>
  <c r="BQ70" i="7"/>
  <c r="BQ71" i="7"/>
  <c r="BQ72" i="7"/>
  <c r="BQ73" i="7"/>
  <c r="BQ74" i="7"/>
  <c r="BQ75" i="7"/>
  <c r="BQ76" i="7"/>
  <c r="BQ77" i="7"/>
  <c r="BQ78" i="7"/>
  <c r="BQ79" i="7"/>
  <c r="BQ80" i="7"/>
  <c r="BQ81" i="7"/>
  <c r="BQ82" i="7"/>
  <c r="BQ83" i="7"/>
  <c r="BQ84" i="7"/>
  <c r="BQ85" i="7"/>
  <c r="BQ86" i="7"/>
  <c r="BQ87" i="7"/>
  <c r="BQ88" i="7"/>
  <c r="BQ89" i="7"/>
  <c r="BQ90" i="7"/>
  <c r="BQ91" i="7"/>
  <c r="BQ92" i="7"/>
  <c r="BQ93" i="7"/>
  <c r="BQ94" i="7"/>
  <c r="BQ95" i="7"/>
  <c r="BQ96" i="7"/>
  <c r="BQ97" i="7"/>
  <c r="BQ98" i="7"/>
  <c r="BO69" i="7"/>
  <c r="BO70" i="7"/>
  <c r="BO71" i="7"/>
  <c r="BO72" i="7"/>
  <c r="BO73" i="7"/>
  <c r="BO74" i="7"/>
  <c r="BO75" i="7"/>
  <c r="BO76" i="7"/>
  <c r="BO77" i="7"/>
  <c r="BO78" i="7"/>
  <c r="BO79" i="7"/>
  <c r="BO80" i="7"/>
  <c r="BO81" i="7"/>
  <c r="BO82" i="7"/>
  <c r="BO83" i="7"/>
  <c r="BO84" i="7"/>
  <c r="BO85" i="7"/>
  <c r="BO86" i="7"/>
  <c r="BO87" i="7"/>
  <c r="BO88" i="7"/>
  <c r="BO89" i="7"/>
  <c r="BO90" i="7"/>
  <c r="BO91" i="7"/>
  <c r="BO92" i="7"/>
  <c r="BO93" i="7"/>
  <c r="BO94" i="7"/>
  <c r="BO95" i="7"/>
  <c r="BO96" i="7"/>
  <c r="BO97" i="7"/>
  <c r="BO98" i="7"/>
  <c r="BM69" i="7"/>
  <c r="BM70" i="7"/>
  <c r="BM71" i="7"/>
  <c r="BM72" i="7"/>
  <c r="BM73" i="7"/>
  <c r="BM74" i="7"/>
  <c r="BM75" i="7"/>
  <c r="BM76" i="7"/>
  <c r="BM77" i="7"/>
  <c r="BM78" i="7"/>
  <c r="BM79" i="7"/>
  <c r="BM80" i="7"/>
  <c r="BM81" i="7"/>
  <c r="BM82" i="7"/>
  <c r="BM83" i="7"/>
  <c r="BM84" i="7"/>
  <c r="BM85" i="7"/>
  <c r="BM86" i="7"/>
  <c r="BM87" i="7"/>
  <c r="BM88" i="7"/>
  <c r="BM89" i="7"/>
  <c r="BM90" i="7"/>
  <c r="BM91" i="7"/>
  <c r="BM92" i="7"/>
  <c r="BM93" i="7"/>
  <c r="BM94" i="7"/>
  <c r="BM95" i="7"/>
  <c r="BM96" i="7"/>
  <c r="BM97" i="7"/>
  <c r="BM98" i="7"/>
  <c r="BK69" i="7"/>
  <c r="BK70" i="7"/>
  <c r="BK71" i="7"/>
  <c r="BK72" i="7"/>
  <c r="BK73" i="7"/>
  <c r="BK74" i="7"/>
  <c r="BK75" i="7"/>
  <c r="BK76" i="7"/>
  <c r="BK77" i="7"/>
  <c r="BK78" i="7"/>
  <c r="BK79" i="7"/>
  <c r="BK80" i="7"/>
  <c r="BK81" i="7"/>
  <c r="BK82" i="7"/>
  <c r="BK83" i="7"/>
  <c r="BK84" i="7"/>
  <c r="BK85" i="7"/>
  <c r="BK86" i="7"/>
  <c r="BK87" i="7"/>
  <c r="BK88" i="7"/>
  <c r="BK89" i="7"/>
  <c r="BK90" i="7"/>
  <c r="BK91" i="7"/>
  <c r="BK92" i="7"/>
  <c r="BK93" i="7"/>
  <c r="BK94" i="7"/>
  <c r="BK95" i="7"/>
  <c r="BK96" i="7"/>
  <c r="BK97" i="7"/>
  <c r="BK98" i="7"/>
  <c r="BI69" i="7"/>
  <c r="BI70" i="7"/>
  <c r="BI71" i="7"/>
  <c r="BI72" i="7"/>
  <c r="BI73" i="7"/>
  <c r="BI74" i="7"/>
  <c r="BI75" i="7"/>
  <c r="BI76" i="7"/>
  <c r="BI77" i="7"/>
  <c r="BI78" i="7"/>
  <c r="BI79" i="7"/>
  <c r="BI80" i="7"/>
  <c r="BI81" i="7"/>
  <c r="BI82" i="7"/>
  <c r="BI83" i="7"/>
  <c r="BI84" i="7"/>
  <c r="BI85" i="7"/>
  <c r="BI86" i="7"/>
  <c r="BI87" i="7"/>
  <c r="BI88" i="7"/>
  <c r="BI89" i="7"/>
  <c r="BI90" i="7"/>
  <c r="BI91" i="7"/>
  <c r="BI92" i="7"/>
  <c r="BI93" i="7"/>
  <c r="BI94" i="7"/>
  <c r="BI95" i="7"/>
  <c r="BI96" i="7"/>
  <c r="BI97" i="7"/>
  <c r="BI98" i="7"/>
  <c r="BG69" i="7"/>
  <c r="BG70" i="7"/>
  <c r="BG71" i="7"/>
  <c r="BG72" i="7"/>
  <c r="BG73" i="7"/>
  <c r="BG74" i="7"/>
  <c r="BG75" i="7"/>
  <c r="BG76" i="7"/>
  <c r="BG77" i="7"/>
  <c r="BG78" i="7"/>
  <c r="BG79" i="7"/>
  <c r="BG80" i="7"/>
  <c r="BG81" i="7"/>
  <c r="BG82" i="7"/>
  <c r="BG83" i="7"/>
  <c r="BG84" i="7"/>
  <c r="BG85" i="7"/>
  <c r="BG86" i="7"/>
  <c r="BG87" i="7"/>
  <c r="BG88" i="7"/>
  <c r="BG89" i="7"/>
  <c r="BG90" i="7"/>
  <c r="BG91" i="7"/>
  <c r="BG92" i="7"/>
  <c r="BG93" i="7"/>
  <c r="BG94" i="7"/>
  <c r="BG95" i="7"/>
  <c r="BG96" i="7"/>
  <c r="BG97" i="7"/>
  <c r="BG98" i="7"/>
  <c r="BE69" i="7"/>
  <c r="BE70" i="7"/>
  <c r="BE71" i="7"/>
  <c r="BE72" i="7"/>
  <c r="BE73" i="7"/>
  <c r="BE74" i="7"/>
  <c r="BE75" i="7"/>
  <c r="BE76" i="7"/>
  <c r="BE77" i="7"/>
  <c r="BE78" i="7"/>
  <c r="BE79" i="7"/>
  <c r="BE80" i="7"/>
  <c r="BE81" i="7"/>
  <c r="BE82" i="7"/>
  <c r="BE83" i="7"/>
  <c r="BE84" i="7"/>
  <c r="BE85" i="7"/>
  <c r="BE86" i="7"/>
  <c r="BE87" i="7"/>
  <c r="BE88" i="7"/>
  <c r="BE89" i="7"/>
  <c r="BE90" i="7"/>
  <c r="BE91" i="7"/>
  <c r="BE92" i="7"/>
  <c r="BE93" i="7"/>
  <c r="BE94" i="7"/>
  <c r="BE95" i="7"/>
  <c r="BE96" i="7"/>
  <c r="BE97" i="7"/>
  <c r="BE98" i="7"/>
  <c r="BC69" i="7"/>
  <c r="BC70" i="7"/>
  <c r="BC71" i="7"/>
  <c r="BC72" i="7"/>
  <c r="BC73" i="7"/>
  <c r="BC74" i="7"/>
  <c r="BC75" i="7"/>
  <c r="BC76" i="7"/>
  <c r="BC77" i="7"/>
  <c r="BC78" i="7"/>
  <c r="BC79" i="7"/>
  <c r="BC80" i="7"/>
  <c r="BC81" i="7"/>
  <c r="BC82" i="7"/>
  <c r="BC83" i="7"/>
  <c r="BC84" i="7"/>
  <c r="BC85" i="7"/>
  <c r="BC86" i="7"/>
  <c r="BC87" i="7"/>
  <c r="BC88" i="7"/>
  <c r="BC89" i="7"/>
  <c r="BC90" i="7"/>
  <c r="BC91" i="7"/>
  <c r="BC92" i="7"/>
  <c r="BC93" i="7"/>
  <c r="BC94" i="7"/>
  <c r="BC95" i="7"/>
  <c r="BC96" i="7"/>
  <c r="BC97" i="7"/>
  <c r="BC98" i="7"/>
  <c r="BA69" i="7"/>
  <c r="BA70" i="7"/>
  <c r="BA71" i="7"/>
  <c r="BA72" i="7"/>
  <c r="BA73" i="7"/>
  <c r="BA74" i="7"/>
  <c r="BA75" i="7"/>
  <c r="BA76" i="7"/>
  <c r="BA77" i="7"/>
  <c r="BA78" i="7"/>
  <c r="BA79" i="7"/>
  <c r="BA80" i="7"/>
  <c r="BA81" i="7"/>
  <c r="BA82" i="7"/>
  <c r="BA83" i="7"/>
  <c r="BA84" i="7"/>
  <c r="BA85" i="7"/>
  <c r="BA86" i="7"/>
  <c r="BA87" i="7"/>
  <c r="BA88" i="7"/>
  <c r="BA89" i="7"/>
  <c r="BA90" i="7"/>
  <c r="BA91" i="7"/>
  <c r="BA92" i="7"/>
  <c r="BA93" i="7"/>
  <c r="BA94" i="7"/>
  <c r="BA95" i="7"/>
  <c r="BA96" i="7"/>
  <c r="BA97" i="7"/>
  <c r="BA98" i="7"/>
  <c r="AY69" i="7"/>
  <c r="AY70" i="7"/>
  <c r="AY71" i="7"/>
  <c r="AY72" i="7"/>
  <c r="AY73" i="7"/>
  <c r="AY74" i="7"/>
  <c r="AY75" i="7"/>
  <c r="AY76" i="7"/>
  <c r="AY77" i="7"/>
  <c r="AY78" i="7"/>
  <c r="AY79" i="7"/>
  <c r="AY80" i="7"/>
  <c r="AY81" i="7"/>
  <c r="AY82" i="7"/>
  <c r="AY83" i="7"/>
  <c r="AY84" i="7"/>
  <c r="AY85" i="7"/>
  <c r="AY86" i="7"/>
  <c r="AY87" i="7"/>
  <c r="AY88" i="7"/>
  <c r="AY89" i="7"/>
  <c r="AY90" i="7"/>
  <c r="AY91" i="7"/>
  <c r="AY92" i="7"/>
  <c r="AY93" i="7"/>
  <c r="AY94" i="7"/>
  <c r="AY95" i="7"/>
  <c r="AY96" i="7"/>
  <c r="AY97" i="7"/>
  <c r="AY98" i="7"/>
  <c r="AW69" i="7"/>
  <c r="AW70" i="7"/>
  <c r="AW71" i="7"/>
  <c r="AW72" i="7"/>
  <c r="AW73" i="7"/>
  <c r="AW74" i="7"/>
  <c r="AW75" i="7"/>
  <c r="AW76" i="7"/>
  <c r="AW77" i="7"/>
  <c r="AW78" i="7"/>
  <c r="AW79" i="7"/>
  <c r="AW80" i="7"/>
  <c r="AW81" i="7"/>
  <c r="AW82" i="7"/>
  <c r="AW83" i="7"/>
  <c r="AW84" i="7"/>
  <c r="AW85" i="7"/>
  <c r="AW86" i="7"/>
  <c r="AW87" i="7"/>
  <c r="AW88" i="7"/>
  <c r="AW89" i="7"/>
  <c r="AW90" i="7"/>
  <c r="AW91" i="7"/>
  <c r="AW92" i="7"/>
  <c r="AW93" i="7"/>
  <c r="AW94" i="7"/>
  <c r="AW95" i="7"/>
  <c r="AW96" i="7"/>
  <c r="AW97" i="7"/>
  <c r="AW98" i="7"/>
  <c r="AU69" i="7"/>
  <c r="AU70" i="7"/>
  <c r="AU71" i="7"/>
  <c r="AU72" i="7"/>
  <c r="AU73" i="7"/>
  <c r="AU74" i="7"/>
  <c r="AU75" i="7"/>
  <c r="AU76" i="7"/>
  <c r="AU77" i="7"/>
  <c r="AU78" i="7"/>
  <c r="AU79" i="7"/>
  <c r="AU80" i="7"/>
  <c r="AU81" i="7"/>
  <c r="AU82" i="7"/>
  <c r="AU83" i="7"/>
  <c r="AU84" i="7"/>
  <c r="AU85" i="7"/>
  <c r="AU86" i="7"/>
  <c r="AU87" i="7"/>
  <c r="AU88" i="7"/>
  <c r="AU89" i="7"/>
  <c r="AU90" i="7"/>
  <c r="AU91" i="7"/>
  <c r="AU92" i="7"/>
  <c r="AU93" i="7"/>
  <c r="AU94" i="7"/>
  <c r="AU95" i="7"/>
  <c r="AU96" i="7"/>
  <c r="AU97" i="7"/>
  <c r="AU98" i="7"/>
  <c r="AS69" i="7"/>
  <c r="AS70" i="7"/>
  <c r="AS71" i="7"/>
  <c r="AS72" i="7"/>
  <c r="AS73" i="7"/>
  <c r="AS74" i="7"/>
  <c r="AS75" i="7"/>
  <c r="AS76" i="7"/>
  <c r="AS77" i="7"/>
  <c r="AS78" i="7"/>
  <c r="AS79" i="7"/>
  <c r="AS80" i="7"/>
  <c r="AS81" i="7"/>
  <c r="AS82" i="7"/>
  <c r="AS83" i="7"/>
  <c r="AS84" i="7"/>
  <c r="AS85" i="7"/>
  <c r="AS86" i="7"/>
  <c r="AS87" i="7"/>
  <c r="AS88" i="7"/>
  <c r="AS89" i="7"/>
  <c r="AS90" i="7"/>
  <c r="AS91" i="7"/>
  <c r="AS92" i="7"/>
  <c r="AS93" i="7"/>
  <c r="AS94" i="7"/>
  <c r="AS95" i="7"/>
  <c r="AS96" i="7"/>
  <c r="AS97" i="7"/>
  <c r="AS98" i="7"/>
  <c r="AQ69" i="7"/>
  <c r="AQ70" i="7"/>
  <c r="AQ71" i="7"/>
  <c r="AQ72" i="7"/>
  <c r="AQ73" i="7"/>
  <c r="AQ74" i="7"/>
  <c r="AQ75" i="7"/>
  <c r="AQ76" i="7"/>
  <c r="AQ77" i="7"/>
  <c r="AQ78" i="7"/>
  <c r="AQ79" i="7"/>
  <c r="AQ80" i="7"/>
  <c r="AQ81" i="7"/>
  <c r="AQ82" i="7"/>
  <c r="AQ83" i="7"/>
  <c r="AQ84" i="7"/>
  <c r="AQ85" i="7"/>
  <c r="AQ86" i="7"/>
  <c r="AQ87" i="7"/>
  <c r="AQ88" i="7"/>
  <c r="AQ89" i="7"/>
  <c r="AQ90" i="7"/>
  <c r="AQ91" i="7"/>
  <c r="AQ92" i="7"/>
  <c r="AQ93" i="7"/>
  <c r="AQ94" i="7"/>
  <c r="AQ95" i="7"/>
  <c r="AQ96" i="7"/>
  <c r="AQ97" i="7"/>
  <c r="AQ98" i="7"/>
  <c r="AO69" i="7"/>
  <c r="AO70" i="7"/>
  <c r="AO71" i="7"/>
  <c r="AO72" i="7"/>
  <c r="AO73" i="7"/>
  <c r="AO74" i="7"/>
  <c r="AO75" i="7"/>
  <c r="AO76" i="7"/>
  <c r="AO77" i="7"/>
  <c r="AO78" i="7"/>
  <c r="AO79" i="7"/>
  <c r="AO80" i="7"/>
  <c r="AO81" i="7"/>
  <c r="AO82" i="7"/>
  <c r="AO83" i="7"/>
  <c r="AO84" i="7"/>
  <c r="AO85" i="7"/>
  <c r="AO86" i="7"/>
  <c r="AO87" i="7"/>
  <c r="AO88" i="7"/>
  <c r="AO89" i="7"/>
  <c r="AO90" i="7"/>
  <c r="AO91" i="7"/>
  <c r="AO92" i="7"/>
  <c r="AO93" i="7"/>
  <c r="AO94" i="7"/>
  <c r="AO95" i="7"/>
  <c r="AO96" i="7"/>
  <c r="AO97" i="7"/>
  <c r="AO98" i="7"/>
  <c r="AM69" i="7"/>
  <c r="AM70" i="7"/>
  <c r="AM71" i="7"/>
  <c r="AM72" i="7"/>
  <c r="AM73" i="7"/>
  <c r="AM74" i="7"/>
  <c r="AM75" i="7"/>
  <c r="AM76" i="7"/>
  <c r="AM77" i="7"/>
  <c r="AM78" i="7"/>
  <c r="AM79" i="7"/>
  <c r="AM80" i="7"/>
  <c r="AM81" i="7"/>
  <c r="AM82" i="7"/>
  <c r="AM83" i="7"/>
  <c r="AM84" i="7"/>
  <c r="AM85" i="7"/>
  <c r="AM86" i="7"/>
  <c r="AM87" i="7"/>
  <c r="AM88" i="7"/>
  <c r="AM89" i="7"/>
  <c r="AM90" i="7"/>
  <c r="AM91" i="7"/>
  <c r="AM92" i="7"/>
  <c r="AM93" i="7"/>
  <c r="AM94" i="7"/>
  <c r="AM95" i="7"/>
  <c r="AM96" i="7"/>
  <c r="AM97" i="7"/>
  <c r="AM98" i="7"/>
  <c r="AK69" i="7"/>
  <c r="AK70" i="7"/>
  <c r="AK71" i="7"/>
  <c r="AK72" i="7"/>
  <c r="AK73" i="7"/>
  <c r="AK74" i="7"/>
  <c r="AK75" i="7"/>
  <c r="AK76" i="7"/>
  <c r="AK77" i="7"/>
  <c r="AK78" i="7"/>
  <c r="AK79" i="7"/>
  <c r="AK80" i="7"/>
  <c r="AK81" i="7"/>
  <c r="AK82" i="7"/>
  <c r="AK83" i="7"/>
  <c r="AK84" i="7"/>
  <c r="AK85" i="7"/>
  <c r="AK86" i="7"/>
  <c r="AK87" i="7"/>
  <c r="AK88" i="7"/>
  <c r="AK89" i="7"/>
  <c r="AK90" i="7"/>
  <c r="AK91" i="7"/>
  <c r="AK92" i="7"/>
  <c r="AK93" i="7"/>
  <c r="AK94" i="7"/>
  <c r="AK95" i="7"/>
  <c r="AK96" i="7"/>
  <c r="AK97" i="7"/>
  <c r="AK98" i="7"/>
  <c r="AI69" i="7"/>
  <c r="AI70" i="7"/>
  <c r="AI71" i="7"/>
  <c r="AI72" i="7"/>
  <c r="AI73" i="7"/>
  <c r="AI74" i="7"/>
  <c r="AI75" i="7"/>
  <c r="AI76" i="7"/>
  <c r="AI77" i="7"/>
  <c r="AI78" i="7"/>
  <c r="AI79" i="7"/>
  <c r="AI80" i="7"/>
  <c r="AI81" i="7"/>
  <c r="AI82" i="7"/>
  <c r="AI83" i="7"/>
  <c r="AI84" i="7"/>
  <c r="AI85" i="7"/>
  <c r="AI86" i="7"/>
  <c r="AI87" i="7"/>
  <c r="AI88" i="7"/>
  <c r="AI89" i="7"/>
  <c r="AI90" i="7"/>
  <c r="AI91" i="7"/>
  <c r="AI92" i="7"/>
  <c r="AI93" i="7"/>
  <c r="AI94" i="7"/>
  <c r="AI95" i="7"/>
  <c r="AI96" i="7"/>
  <c r="AI97" i="7"/>
  <c r="AI98" i="7"/>
  <c r="AG69" i="7"/>
  <c r="AG70" i="7"/>
  <c r="AG71" i="7"/>
  <c r="AG72" i="7"/>
  <c r="AG73" i="7"/>
  <c r="AG74" i="7"/>
  <c r="AG75" i="7"/>
  <c r="AG76" i="7"/>
  <c r="AG77" i="7"/>
  <c r="AG78" i="7"/>
  <c r="AG79" i="7"/>
  <c r="AG80" i="7"/>
  <c r="AG81" i="7"/>
  <c r="AG82" i="7"/>
  <c r="AG83" i="7"/>
  <c r="AG84" i="7"/>
  <c r="AG85" i="7"/>
  <c r="AG86" i="7"/>
  <c r="AG87" i="7"/>
  <c r="AG88" i="7"/>
  <c r="AG89" i="7"/>
  <c r="AG90" i="7"/>
  <c r="AG91" i="7"/>
  <c r="AG92" i="7"/>
  <c r="AG93" i="7"/>
  <c r="AG94" i="7"/>
  <c r="AG95" i="7"/>
  <c r="AG96" i="7"/>
  <c r="AG97" i="7"/>
  <c r="AG98" i="7"/>
  <c r="AE69" i="7"/>
  <c r="AE70" i="7"/>
  <c r="AE71" i="7"/>
  <c r="AE72" i="7"/>
  <c r="AE73" i="7"/>
  <c r="AE74" i="7"/>
  <c r="AE75" i="7"/>
  <c r="AE76" i="7"/>
  <c r="AE77" i="7"/>
  <c r="AE78" i="7"/>
  <c r="AE79" i="7"/>
  <c r="AE80" i="7"/>
  <c r="AE81" i="7"/>
  <c r="AE82" i="7"/>
  <c r="AE83" i="7"/>
  <c r="AE84" i="7"/>
  <c r="AE85" i="7"/>
  <c r="AE86" i="7"/>
  <c r="AE87" i="7"/>
  <c r="AE88" i="7"/>
  <c r="AE89" i="7"/>
  <c r="AE90" i="7"/>
  <c r="AE91" i="7"/>
  <c r="AE92" i="7"/>
  <c r="AE93" i="7"/>
  <c r="AE94" i="7"/>
  <c r="AE95" i="7"/>
  <c r="AE96" i="7"/>
  <c r="AE97" i="7"/>
  <c r="AE98" i="7"/>
  <c r="AC69" i="7"/>
  <c r="AC70" i="7"/>
  <c r="AC71" i="7"/>
  <c r="AC72" i="7"/>
  <c r="AC73" i="7"/>
  <c r="AC74" i="7"/>
  <c r="AC75" i="7"/>
  <c r="AC76" i="7"/>
  <c r="AC77" i="7"/>
  <c r="AC78" i="7"/>
  <c r="AC79" i="7"/>
  <c r="AC80" i="7"/>
  <c r="AC81" i="7"/>
  <c r="AC82" i="7"/>
  <c r="AC83" i="7"/>
  <c r="AC84" i="7"/>
  <c r="AC85" i="7"/>
  <c r="AC86" i="7"/>
  <c r="AC87" i="7"/>
  <c r="AC88" i="7"/>
  <c r="AC89" i="7"/>
  <c r="AC90" i="7"/>
  <c r="AC91" i="7"/>
  <c r="AC92" i="7"/>
  <c r="AC93" i="7"/>
  <c r="AC94" i="7"/>
  <c r="AC95" i="7"/>
  <c r="AC96" i="7"/>
  <c r="AC97" i="7"/>
  <c r="AC98" i="7"/>
  <c r="AA69" i="7"/>
  <c r="AA70" i="7"/>
  <c r="AA71" i="7"/>
  <c r="AA72" i="7"/>
  <c r="AA73" i="7"/>
  <c r="AA74" i="7"/>
  <c r="AA75" i="7"/>
  <c r="AA76" i="7"/>
  <c r="AA77" i="7"/>
  <c r="AA78" i="7"/>
  <c r="AA79" i="7"/>
  <c r="AA80" i="7"/>
  <c r="AA81" i="7"/>
  <c r="AA82" i="7"/>
  <c r="AA83" i="7"/>
  <c r="AA84" i="7"/>
  <c r="AA85" i="7"/>
  <c r="AA86" i="7"/>
  <c r="AA87" i="7"/>
  <c r="AA88" i="7"/>
  <c r="AA89" i="7"/>
  <c r="AA90" i="7"/>
  <c r="AA91" i="7"/>
  <c r="AA92" i="7"/>
  <c r="AA93" i="7"/>
  <c r="AA94" i="7"/>
  <c r="AA95" i="7"/>
  <c r="AA96" i="7"/>
  <c r="AA97" i="7"/>
  <c r="AA98" i="7"/>
  <c r="Y69" i="7"/>
  <c r="Y70" i="7"/>
  <c r="Y71" i="7"/>
  <c r="Y72" i="7"/>
  <c r="Y73" i="7"/>
  <c r="Y74" i="7"/>
  <c r="Y75" i="7"/>
  <c r="Y76" i="7"/>
  <c r="Y77" i="7"/>
  <c r="Y78" i="7"/>
  <c r="Y79" i="7"/>
  <c r="Y80" i="7"/>
  <c r="Y81" i="7"/>
  <c r="Y82" i="7"/>
  <c r="Y83" i="7"/>
  <c r="Y84" i="7"/>
  <c r="Y85" i="7"/>
  <c r="Y86" i="7"/>
  <c r="Y87" i="7"/>
  <c r="Y88" i="7"/>
  <c r="Y89" i="7"/>
  <c r="Y90" i="7"/>
  <c r="Y91" i="7"/>
  <c r="Y92" i="7"/>
  <c r="Y93" i="7"/>
  <c r="Y94" i="7"/>
  <c r="Y95" i="7"/>
  <c r="Y96" i="7"/>
  <c r="Y97" i="7"/>
  <c r="Y98" i="7"/>
  <c r="W69" i="7"/>
  <c r="W70" i="7"/>
  <c r="W71" i="7"/>
  <c r="W72" i="7"/>
  <c r="W73" i="7"/>
  <c r="W74" i="7"/>
  <c r="W75" i="7"/>
  <c r="W76" i="7"/>
  <c r="W77" i="7"/>
  <c r="W78" i="7"/>
  <c r="W79" i="7"/>
  <c r="W80" i="7"/>
  <c r="W81" i="7"/>
  <c r="W82" i="7"/>
  <c r="W83" i="7"/>
  <c r="W84" i="7"/>
  <c r="W85" i="7"/>
  <c r="W86" i="7"/>
  <c r="W87" i="7"/>
  <c r="W88" i="7"/>
  <c r="W89" i="7"/>
  <c r="W90" i="7"/>
  <c r="W91" i="7"/>
  <c r="W92" i="7"/>
  <c r="W93" i="7"/>
  <c r="W94" i="7"/>
  <c r="W95" i="7"/>
  <c r="W96" i="7"/>
  <c r="W97" i="7"/>
  <c r="W98" i="7"/>
  <c r="U69" i="7"/>
  <c r="U70" i="7"/>
  <c r="U71" i="7"/>
  <c r="U72" i="7"/>
  <c r="U73" i="7"/>
  <c r="U74" i="7"/>
  <c r="U75" i="7"/>
  <c r="U76" i="7"/>
  <c r="U77" i="7"/>
  <c r="U78" i="7"/>
  <c r="U79" i="7"/>
  <c r="U80" i="7"/>
  <c r="U81" i="7"/>
  <c r="U82" i="7"/>
  <c r="U83" i="7"/>
  <c r="U84" i="7"/>
  <c r="U85" i="7"/>
  <c r="U86" i="7"/>
  <c r="U87" i="7"/>
  <c r="U88" i="7"/>
  <c r="U89" i="7"/>
  <c r="U90" i="7"/>
  <c r="U91" i="7"/>
  <c r="U92" i="7"/>
  <c r="U93" i="7"/>
  <c r="U94" i="7"/>
  <c r="U95" i="7"/>
  <c r="U96" i="7"/>
  <c r="U97" i="7"/>
  <c r="U98" i="7"/>
  <c r="S69" i="7"/>
  <c r="S70" i="7"/>
  <c r="S71" i="7"/>
  <c r="S72" i="7"/>
  <c r="S73" i="7"/>
  <c r="S74" i="7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88" i="7"/>
  <c r="S89" i="7"/>
  <c r="S90" i="7"/>
  <c r="S91" i="7"/>
  <c r="S92" i="7"/>
  <c r="S93" i="7"/>
  <c r="S94" i="7"/>
  <c r="S95" i="7"/>
  <c r="S96" i="7"/>
  <c r="S97" i="7"/>
  <c r="S9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Q85" i="7"/>
  <c r="Q86" i="7"/>
  <c r="Q87" i="7"/>
  <c r="Q88" i="7"/>
  <c r="Q89" i="7"/>
  <c r="Q90" i="7"/>
  <c r="Q91" i="7"/>
  <c r="Q92" i="7"/>
  <c r="Q93" i="7"/>
  <c r="Q94" i="7"/>
  <c r="Q95" i="7"/>
  <c r="Q96" i="7"/>
  <c r="Q97" i="7"/>
  <c r="Q9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D69" i="6" l="1"/>
  <c r="C69" i="6"/>
  <c r="F10" i="6" l="1"/>
  <c r="M122" i="8"/>
  <c r="AA120" i="8"/>
  <c r="Y120" i="8"/>
  <c r="W120" i="8"/>
  <c r="U120" i="8"/>
  <c r="S120" i="8"/>
  <c r="Q120" i="8"/>
  <c r="O120" i="8"/>
  <c r="M120" i="8"/>
  <c r="K120" i="8"/>
  <c r="I120" i="8"/>
  <c r="G120" i="8"/>
  <c r="CE117" i="8"/>
  <c r="CC117" i="8"/>
  <c r="CA117" i="8"/>
  <c r="BY117" i="8"/>
  <c r="BW117" i="8"/>
  <c r="BU117" i="8"/>
  <c r="BS117" i="8"/>
  <c r="BQ117" i="8"/>
  <c r="BO117" i="8"/>
  <c r="BM117" i="8"/>
  <c r="BK117" i="8"/>
  <c r="BI117" i="8"/>
  <c r="BG117" i="8"/>
  <c r="BE117" i="8"/>
  <c r="BC117" i="8"/>
  <c r="BA117" i="8"/>
  <c r="AY117" i="8"/>
  <c r="AW117" i="8"/>
  <c r="AW118" i="8"/>
  <c r="AU117" i="8"/>
  <c r="AU118" i="8"/>
  <c r="AS117" i="8"/>
  <c r="AS118" i="8"/>
  <c r="CX115" i="8"/>
  <c r="CV115" i="8"/>
  <c r="CT115" i="8"/>
  <c r="CR115" i="8"/>
  <c r="CP115" i="8"/>
  <c r="CM115" i="8"/>
  <c r="CL115" i="8"/>
  <c r="CK115" i="8"/>
  <c r="CH115" i="8"/>
  <c r="CG115" i="8"/>
  <c r="CE115" i="8"/>
  <c r="CC115" i="8"/>
  <c r="CW115" i="8"/>
  <c r="CA115" i="8"/>
  <c r="BY115" i="8"/>
  <c r="BW115" i="8"/>
  <c r="BU115" i="8"/>
  <c r="CS115" i="8"/>
  <c r="BS115" i="8"/>
  <c r="BQ115" i="8"/>
  <c r="BO115" i="8"/>
  <c r="BM115" i="8"/>
  <c r="BK115" i="8"/>
  <c r="BI115" i="8"/>
  <c r="BG115" i="8"/>
  <c r="BE115" i="8"/>
  <c r="BC115" i="8"/>
  <c r="BA115" i="8"/>
  <c r="AY115" i="8"/>
  <c r="AW115" i="8"/>
  <c r="AU115" i="8"/>
  <c r="CU115" i="8"/>
  <c r="AS115" i="8"/>
  <c r="AQ115" i="8"/>
  <c r="AO115" i="8"/>
  <c r="AM115" i="8"/>
  <c r="AK115" i="8"/>
  <c r="AI115" i="8"/>
  <c r="AG115" i="8"/>
  <c r="AE115" i="8"/>
  <c r="AC115" i="8"/>
  <c r="CQ115" i="8"/>
  <c r="AA115" i="8"/>
  <c r="Y115" i="8"/>
  <c r="W115" i="8"/>
  <c r="U115" i="8"/>
  <c r="S115" i="8"/>
  <c r="Q115" i="8"/>
  <c r="O115" i="8"/>
  <c r="M115" i="8"/>
  <c r="K115" i="8"/>
  <c r="I115" i="8"/>
  <c r="G115" i="8"/>
  <c r="CO115" i="8"/>
  <c r="CX114" i="8"/>
  <c r="CV114" i="8"/>
  <c r="CT114" i="8"/>
  <c r="CR114" i="8"/>
  <c r="CP114" i="8"/>
  <c r="CM114" i="8"/>
  <c r="CL114" i="8"/>
  <c r="CK114" i="8"/>
  <c r="CH114" i="8"/>
  <c r="CG114" i="8"/>
  <c r="CE114" i="8"/>
  <c r="CC114" i="8"/>
  <c r="CW114" i="8"/>
  <c r="CA114" i="8"/>
  <c r="BY114" i="8"/>
  <c r="BW114" i="8"/>
  <c r="BU114" i="8"/>
  <c r="CS114" i="8"/>
  <c r="BS114" i="8"/>
  <c r="BQ114" i="8"/>
  <c r="BO114" i="8"/>
  <c r="BM114" i="8"/>
  <c r="BK114" i="8"/>
  <c r="BI114" i="8"/>
  <c r="BG114" i="8"/>
  <c r="BE114" i="8"/>
  <c r="BC114" i="8"/>
  <c r="BA114" i="8"/>
  <c r="AY114" i="8"/>
  <c r="AW114" i="8"/>
  <c r="AU114" i="8"/>
  <c r="CU114" i="8"/>
  <c r="AS114" i="8"/>
  <c r="AQ114" i="8"/>
  <c r="AO114" i="8"/>
  <c r="AM114" i="8"/>
  <c r="AK114" i="8"/>
  <c r="AI114" i="8"/>
  <c r="AG114" i="8"/>
  <c r="AE114" i="8"/>
  <c r="AC114" i="8"/>
  <c r="CQ114" i="8"/>
  <c r="AA114" i="8"/>
  <c r="Y114" i="8"/>
  <c r="W114" i="8"/>
  <c r="U114" i="8"/>
  <c r="S114" i="8"/>
  <c r="Q114" i="8"/>
  <c r="O114" i="8"/>
  <c r="M114" i="8"/>
  <c r="K114" i="8"/>
  <c r="I114" i="8"/>
  <c r="G114" i="8"/>
  <c r="CO114" i="8"/>
  <c r="CX113" i="8"/>
  <c r="CV113" i="8"/>
  <c r="CT113" i="8"/>
  <c r="CR113" i="8"/>
  <c r="CP113" i="8"/>
  <c r="CM113" i="8"/>
  <c r="CL113" i="8"/>
  <c r="CK113" i="8"/>
  <c r="CH113" i="8"/>
  <c r="CG113" i="8"/>
  <c r="CE113" i="8"/>
  <c r="CC113" i="8"/>
  <c r="CW113" i="8"/>
  <c r="CA113" i="8"/>
  <c r="BY113" i="8"/>
  <c r="BW113" i="8"/>
  <c r="BU113" i="8"/>
  <c r="CS113" i="8"/>
  <c r="BS113" i="8"/>
  <c r="BQ113" i="8"/>
  <c r="BO113" i="8"/>
  <c r="BM113" i="8"/>
  <c r="BK113" i="8"/>
  <c r="BI113" i="8"/>
  <c r="BG113" i="8"/>
  <c r="BE113" i="8"/>
  <c r="BC113" i="8"/>
  <c r="BA113" i="8"/>
  <c r="AY113" i="8"/>
  <c r="AW113" i="8"/>
  <c r="AU113" i="8"/>
  <c r="CU113" i="8"/>
  <c r="AS113" i="8"/>
  <c r="AQ113" i="8"/>
  <c r="AO113" i="8"/>
  <c r="AM113" i="8"/>
  <c r="AK113" i="8"/>
  <c r="AI113" i="8"/>
  <c r="AG113" i="8"/>
  <c r="AE113" i="8"/>
  <c r="AC113" i="8"/>
  <c r="CQ113" i="8"/>
  <c r="AA113" i="8"/>
  <c r="Y113" i="8"/>
  <c r="W113" i="8"/>
  <c r="U113" i="8"/>
  <c r="S113" i="8"/>
  <c r="Q113" i="8"/>
  <c r="O113" i="8"/>
  <c r="M113" i="8"/>
  <c r="K113" i="8"/>
  <c r="I113" i="8"/>
  <c r="G113" i="8"/>
  <c r="CO113" i="8"/>
  <c r="CX112" i="8"/>
  <c r="CV112" i="8"/>
  <c r="CT112" i="8"/>
  <c r="CR112" i="8"/>
  <c r="CP112" i="8"/>
  <c r="CM112" i="8"/>
  <c r="CL112" i="8"/>
  <c r="CK112" i="8"/>
  <c r="CH112" i="8"/>
  <c r="CG112" i="8"/>
  <c r="CE112" i="8"/>
  <c r="CC112" i="8"/>
  <c r="CW112" i="8"/>
  <c r="CA112" i="8"/>
  <c r="BY112" i="8"/>
  <c r="BW112" i="8"/>
  <c r="BU112" i="8"/>
  <c r="CS112" i="8"/>
  <c r="BS112" i="8"/>
  <c r="BQ112" i="8"/>
  <c r="BO112" i="8"/>
  <c r="BM112" i="8"/>
  <c r="BK112" i="8"/>
  <c r="BI112" i="8"/>
  <c r="BG112" i="8"/>
  <c r="BE112" i="8"/>
  <c r="BC112" i="8"/>
  <c r="BA112" i="8"/>
  <c r="AY112" i="8"/>
  <c r="AW112" i="8"/>
  <c r="AU112" i="8"/>
  <c r="CU112" i="8"/>
  <c r="AS112" i="8"/>
  <c r="AQ112" i="8"/>
  <c r="AO112" i="8"/>
  <c r="AM112" i="8"/>
  <c r="AK112" i="8"/>
  <c r="AI112" i="8"/>
  <c r="AG112" i="8"/>
  <c r="AE112" i="8"/>
  <c r="AC112" i="8"/>
  <c r="CQ112" i="8"/>
  <c r="AA112" i="8"/>
  <c r="Y112" i="8"/>
  <c r="W112" i="8"/>
  <c r="U112" i="8"/>
  <c r="S112" i="8"/>
  <c r="Q112" i="8"/>
  <c r="O112" i="8"/>
  <c r="M112" i="8"/>
  <c r="K112" i="8"/>
  <c r="I112" i="8"/>
  <c r="G112" i="8"/>
  <c r="CO112" i="8"/>
  <c r="CX111" i="8"/>
  <c r="CV111" i="8"/>
  <c r="CT111" i="8"/>
  <c r="CR111" i="8"/>
  <c r="CP111" i="8"/>
  <c r="CM111" i="8"/>
  <c r="CL111" i="8"/>
  <c r="CK111" i="8"/>
  <c r="CH111" i="8"/>
  <c r="CG111" i="8"/>
  <c r="CE111" i="8"/>
  <c r="CC111" i="8"/>
  <c r="CW111" i="8"/>
  <c r="CA111" i="8"/>
  <c r="BY111" i="8"/>
  <c r="BW111" i="8"/>
  <c r="BU111" i="8"/>
  <c r="CS111" i="8"/>
  <c r="BS111" i="8"/>
  <c r="BQ111" i="8"/>
  <c r="BO111" i="8"/>
  <c r="BM111" i="8"/>
  <c r="BK111" i="8"/>
  <c r="BI111" i="8"/>
  <c r="BG111" i="8"/>
  <c r="BE111" i="8"/>
  <c r="BC111" i="8"/>
  <c r="BA111" i="8"/>
  <c r="AY111" i="8"/>
  <c r="AW111" i="8"/>
  <c r="AU111" i="8"/>
  <c r="CU111" i="8"/>
  <c r="AS111" i="8"/>
  <c r="AQ111" i="8"/>
  <c r="AO111" i="8"/>
  <c r="AM111" i="8"/>
  <c r="AK111" i="8"/>
  <c r="AI111" i="8"/>
  <c r="AG111" i="8"/>
  <c r="AE111" i="8"/>
  <c r="AC111" i="8"/>
  <c r="CQ111" i="8"/>
  <c r="AA111" i="8"/>
  <c r="Y111" i="8"/>
  <c r="W111" i="8"/>
  <c r="U111" i="8"/>
  <c r="S111" i="8"/>
  <c r="Q111" i="8"/>
  <c r="O111" i="8"/>
  <c r="M111" i="8"/>
  <c r="K111" i="8"/>
  <c r="I111" i="8"/>
  <c r="G111" i="8"/>
  <c r="CO111" i="8"/>
  <c r="CX110" i="8"/>
  <c r="CV110" i="8"/>
  <c r="CT110" i="8"/>
  <c r="CR110" i="8"/>
  <c r="CP110" i="8"/>
  <c r="CM110" i="8"/>
  <c r="CL110" i="8"/>
  <c r="CK110" i="8"/>
  <c r="CH110" i="8"/>
  <c r="CG110" i="8"/>
  <c r="CE110" i="8"/>
  <c r="CC110" i="8"/>
  <c r="CW110" i="8"/>
  <c r="CA110" i="8"/>
  <c r="BY110" i="8"/>
  <c r="BW110" i="8"/>
  <c r="BU110" i="8"/>
  <c r="CS110" i="8"/>
  <c r="BS110" i="8"/>
  <c r="BQ110" i="8"/>
  <c r="BO110" i="8"/>
  <c r="BM110" i="8"/>
  <c r="BK110" i="8"/>
  <c r="BI110" i="8"/>
  <c r="BG110" i="8"/>
  <c r="BE110" i="8"/>
  <c r="BC110" i="8"/>
  <c r="BA110" i="8"/>
  <c r="AY110" i="8"/>
  <c r="AW110" i="8"/>
  <c r="AU110" i="8"/>
  <c r="CU110" i="8"/>
  <c r="AS110" i="8"/>
  <c r="AQ110" i="8"/>
  <c r="AO110" i="8"/>
  <c r="AM110" i="8"/>
  <c r="AK110" i="8"/>
  <c r="AI110" i="8"/>
  <c r="AG110" i="8"/>
  <c r="AE110" i="8"/>
  <c r="AC110" i="8"/>
  <c r="CQ110" i="8"/>
  <c r="AA110" i="8"/>
  <c r="Y110" i="8"/>
  <c r="W110" i="8"/>
  <c r="U110" i="8"/>
  <c r="S110" i="8"/>
  <c r="Q110" i="8"/>
  <c r="O110" i="8"/>
  <c r="M110" i="8"/>
  <c r="K110" i="8"/>
  <c r="I110" i="8"/>
  <c r="G110" i="8"/>
  <c r="CO110" i="8"/>
  <c r="CX109" i="8"/>
  <c r="CV109" i="8"/>
  <c r="CT109" i="8"/>
  <c r="CR109" i="8"/>
  <c r="CP109" i="8"/>
  <c r="CM109" i="8"/>
  <c r="CL109" i="8"/>
  <c r="CK109" i="8"/>
  <c r="CH109" i="8"/>
  <c r="CG109" i="8"/>
  <c r="CE109" i="8"/>
  <c r="CC109" i="8"/>
  <c r="CW109" i="8"/>
  <c r="CA109" i="8"/>
  <c r="BY109" i="8"/>
  <c r="BW109" i="8"/>
  <c r="BU109" i="8"/>
  <c r="CS109" i="8"/>
  <c r="BS109" i="8"/>
  <c r="BQ109" i="8"/>
  <c r="BO109" i="8"/>
  <c r="BM109" i="8"/>
  <c r="BK109" i="8"/>
  <c r="BI109" i="8"/>
  <c r="BG109" i="8"/>
  <c r="BE109" i="8"/>
  <c r="BC109" i="8"/>
  <c r="BA109" i="8"/>
  <c r="AY109" i="8"/>
  <c r="AW109" i="8"/>
  <c r="AU109" i="8"/>
  <c r="CU109" i="8"/>
  <c r="AS109" i="8"/>
  <c r="AQ109" i="8"/>
  <c r="AO109" i="8"/>
  <c r="AM109" i="8"/>
  <c r="AK109" i="8"/>
  <c r="AI109" i="8"/>
  <c r="AG109" i="8"/>
  <c r="AE109" i="8"/>
  <c r="AC109" i="8"/>
  <c r="CQ109" i="8"/>
  <c r="AA109" i="8"/>
  <c r="Y109" i="8"/>
  <c r="W109" i="8"/>
  <c r="U109" i="8"/>
  <c r="S109" i="8"/>
  <c r="Q109" i="8"/>
  <c r="O109" i="8"/>
  <c r="M109" i="8"/>
  <c r="K109" i="8"/>
  <c r="I109" i="8"/>
  <c r="G109" i="8"/>
  <c r="CO109" i="8"/>
  <c r="CX108" i="8"/>
  <c r="CV108" i="8"/>
  <c r="CT108" i="8"/>
  <c r="CR108" i="8"/>
  <c r="CP108" i="8"/>
  <c r="CM108" i="8"/>
  <c r="CL108" i="8"/>
  <c r="CK108" i="8"/>
  <c r="CH108" i="8"/>
  <c r="CG108" i="8"/>
  <c r="CE108" i="8"/>
  <c r="CC108" i="8"/>
  <c r="CW108" i="8"/>
  <c r="CA108" i="8"/>
  <c r="BY108" i="8"/>
  <c r="BW108" i="8"/>
  <c r="BU108" i="8"/>
  <c r="CS108" i="8"/>
  <c r="BS108" i="8"/>
  <c r="BQ108" i="8"/>
  <c r="BO108" i="8"/>
  <c r="BM108" i="8"/>
  <c r="BK108" i="8"/>
  <c r="BI108" i="8"/>
  <c r="BG108" i="8"/>
  <c r="BE108" i="8"/>
  <c r="BC108" i="8"/>
  <c r="BA108" i="8"/>
  <c r="AY108" i="8"/>
  <c r="AW108" i="8"/>
  <c r="AU108" i="8"/>
  <c r="CU108" i="8"/>
  <c r="AS108" i="8"/>
  <c r="AQ108" i="8"/>
  <c r="AO108" i="8"/>
  <c r="AM108" i="8"/>
  <c r="AK108" i="8"/>
  <c r="AI108" i="8"/>
  <c r="AG108" i="8"/>
  <c r="AE108" i="8"/>
  <c r="AC108" i="8"/>
  <c r="CQ108" i="8"/>
  <c r="AA108" i="8"/>
  <c r="Y108" i="8"/>
  <c r="W108" i="8"/>
  <c r="U108" i="8"/>
  <c r="S108" i="8"/>
  <c r="Q108" i="8"/>
  <c r="O108" i="8"/>
  <c r="M108" i="8"/>
  <c r="K108" i="8"/>
  <c r="I108" i="8"/>
  <c r="G108" i="8"/>
  <c r="CO108" i="8"/>
  <c r="CX107" i="8"/>
  <c r="CV107" i="8"/>
  <c r="CT107" i="8"/>
  <c r="CR107" i="8"/>
  <c r="CP107" i="8"/>
  <c r="CM107" i="8"/>
  <c r="CL107" i="8"/>
  <c r="CK107" i="8"/>
  <c r="CH107" i="8"/>
  <c r="CG107" i="8"/>
  <c r="CE107" i="8"/>
  <c r="CC107" i="8"/>
  <c r="CW107" i="8"/>
  <c r="CA107" i="8"/>
  <c r="BY107" i="8"/>
  <c r="BW107" i="8"/>
  <c r="BU107" i="8"/>
  <c r="CS107" i="8"/>
  <c r="BS107" i="8"/>
  <c r="BQ107" i="8"/>
  <c r="BO107" i="8"/>
  <c r="BM107" i="8"/>
  <c r="BK107" i="8"/>
  <c r="BI107" i="8"/>
  <c r="BG107" i="8"/>
  <c r="BE107" i="8"/>
  <c r="BC107" i="8"/>
  <c r="BA107" i="8"/>
  <c r="AY107" i="8"/>
  <c r="AW107" i="8"/>
  <c r="AU107" i="8"/>
  <c r="CU107" i="8"/>
  <c r="AS107" i="8"/>
  <c r="AQ107" i="8"/>
  <c r="AO107" i="8"/>
  <c r="AM107" i="8"/>
  <c r="AK107" i="8"/>
  <c r="AI107" i="8"/>
  <c r="AG107" i="8"/>
  <c r="AE107" i="8"/>
  <c r="AC107" i="8"/>
  <c r="CQ107" i="8"/>
  <c r="AA107" i="8"/>
  <c r="Y107" i="8"/>
  <c r="W107" i="8"/>
  <c r="U107" i="8"/>
  <c r="S107" i="8"/>
  <c r="Q107" i="8"/>
  <c r="O107" i="8"/>
  <c r="M107" i="8"/>
  <c r="K107" i="8"/>
  <c r="I107" i="8"/>
  <c r="G107" i="8"/>
  <c r="CO107" i="8"/>
  <c r="CX106" i="8"/>
  <c r="CV106" i="8"/>
  <c r="CT106" i="8"/>
  <c r="CR106" i="8"/>
  <c r="CP106" i="8"/>
  <c r="CM106" i="8"/>
  <c r="CL106" i="8"/>
  <c r="CK106" i="8"/>
  <c r="CH106" i="8"/>
  <c r="CG106" i="8"/>
  <c r="CE106" i="8"/>
  <c r="CC106" i="8"/>
  <c r="CW106" i="8"/>
  <c r="CA106" i="8"/>
  <c r="BY106" i="8"/>
  <c r="BW106" i="8"/>
  <c r="BU106" i="8"/>
  <c r="CS106" i="8"/>
  <c r="BS106" i="8"/>
  <c r="BQ106" i="8"/>
  <c r="BO106" i="8"/>
  <c r="BM106" i="8"/>
  <c r="BK106" i="8"/>
  <c r="BI106" i="8"/>
  <c r="BG106" i="8"/>
  <c r="BE106" i="8"/>
  <c r="BC106" i="8"/>
  <c r="BA106" i="8"/>
  <c r="AY106" i="8"/>
  <c r="AW106" i="8"/>
  <c r="AU106" i="8"/>
  <c r="CU106" i="8"/>
  <c r="AS106" i="8"/>
  <c r="AQ106" i="8"/>
  <c r="AO106" i="8"/>
  <c r="AM106" i="8"/>
  <c r="AK106" i="8"/>
  <c r="AI106" i="8"/>
  <c r="AG106" i="8"/>
  <c r="AE106" i="8"/>
  <c r="AC106" i="8"/>
  <c r="CQ106" i="8"/>
  <c r="AA106" i="8"/>
  <c r="Y106" i="8"/>
  <c r="W106" i="8"/>
  <c r="U106" i="8"/>
  <c r="S106" i="8"/>
  <c r="Q106" i="8"/>
  <c r="O106" i="8"/>
  <c r="M106" i="8"/>
  <c r="K106" i="8"/>
  <c r="I106" i="8"/>
  <c r="G106" i="8"/>
  <c r="CO106" i="8"/>
  <c r="CX105" i="8"/>
  <c r="CV105" i="8"/>
  <c r="CT105" i="8"/>
  <c r="CR105" i="8"/>
  <c r="CP105" i="8"/>
  <c r="CM105" i="8"/>
  <c r="CL105" i="8"/>
  <c r="CK105" i="8"/>
  <c r="CH105" i="8"/>
  <c r="CG105" i="8"/>
  <c r="CE105" i="8"/>
  <c r="CC105" i="8"/>
  <c r="CW105" i="8"/>
  <c r="CA105" i="8"/>
  <c r="BY105" i="8"/>
  <c r="BW105" i="8"/>
  <c r="BU105" i="8"/>
  <c r="CS105" i="8"/>
  <c r="BS105" i="8"/>
  <c r="BQ105" i="8"/>
  <c r="BO105" i="8"/>
  <c r="BM105" i="8"/>
  <c r="BK105" i="8"/>
  <c r="BI105" i="8"/>
  <c r="BG105" i="8"/>
  <c r="BE105" i="8"/>
  <c r="BC105" i="8"/>
  <c r="BA105" i="8"/>
  <c r="AY105" i="8"/>
  <c r="AW105" i="8"/>
  <c r="AU105" i="8"/>
  <c r="CU105" i="8"/>
  <c r="AS105" i="8"/>
  <c r="AQ105" i="8"/>
  <c r="AO105" i="8"/>
  <c r="AM105" i="8"/>
  <c r="AK105" i="8"/>
  <c r="AI105" i="8"/>
  <c r="AG105" i="8"/>
  <c r="AE105" i="8"/>
  <c r="AC105" i="8"/>
  <c r="CQ105" i="8"/>
  <c r="AA105" i="8"/>
  <c r="Y105" i="8"/>
  <c r="W105" i="8"/>
  <c r="U105" i="8"/>
  <c r="S105" i="8"/>
  <c r="Q105" i="8"/>
  <c r="O105" i="8"/>
  <c r="M105" i="8"/>
  <c r="K105" i="8"/>
  <c r="I105" i="8"/>
  <c r="G105" i="8"/>
  <c r="CO105" i="8"/>
  <c r="CX104" i="8"/>
  <c r="CV104" i="8"/>
  <c r="CT104" i="8"/>
  <c r="CR104" i="8"/>
  <c r="CP104" i="8"/>
  <c r="CM104" i="8"/>
  <c r="CL104" i="8"/>
  <c r="CK104" i="8"/>
  <c r="CH104" i="8"/>
  <c r="CG104" i="8"/>
  <c r="CE104" i="8"/>
  <c r="CC104" i="8"/>
  <c r="CW104" i="8"/>
  <c r="CA104" i="8"/>
  <c r="BY104" i="8"/>
  <c r="BW104" i="8"/>
  <c r="BU104" i="8"/>
  <c r="CS104" i="8"/>
  <c r="BS104" i="8"/>
  <c r="BQ104" i="8"/>
  <c r="BO104" i="8"/>
  <c r="BM104" i="8"/>
  <c r="BK104" i="8"/>
  <c r="BI104" i="8"/>
  <c r="BG104" i="8"/>
  <c r="BE104" i="8"/>
  <c r="BC104" i="8"/>
  <c r="BA104" i="8"/>
  <c r="AY104" i="8"/>
  <c r="AW104" i="8"/>
  <c r="AU104" i="8"/>
  <c r="CU104" i="8"/>
  <c r="AS104" i="8"/>
  <c r="AQ104" i="8"/>
  <c r="AO104" i="8"/>
  <c r="AM104" i="8"/>
  <c r="AK104" i="8"/>
  <c r="AI104" i="8"/>
  <c r="AG104" i="8"/>
  <c r="AE104" i="8"/>
  <c r="AC104" i="8"/>
  <c r="CQ104" i="8"/>
  <c r="AA104" i="8"/>
  <c r="Y104" i="8"/>
  <c r="W104" i="8"/>
  <c r="U104" i="8"/>
  <c r="S104" i="8"/>
  <c r="Q104" i="8"/>
  <c r="O104" i="8"/>
  <c r="M104" i="8"/>
  <c r="K104" i="8"/>
  <c r="I104" i="8"/>
  <c r="G104" i="8"/>
  <c r="CO104" i="8"/>
  <c r="CX103" i="8"/>
  <c r="CV103" i="8"/>
  <c r="CT103" i="8"/>
  <c r="CR103" i="8"/>
  <c r="CP103" i="8"/>
  <c r="CM103" i="8"/>
  <c r="CL103" i="8"/>
  <c r="CK103" i="8"/>
  <c r="CH103" i="8"/>
  <c r="CG103" i="8"/>
  <c r="CE103" i="8"/>
  <c r="CC103" i="8"/>
  <c r="CW103" i="8"/>
  <c r="CA103" i="8"/>
  <c r="BY103" i="8"/>
  <c r="BW103" i="8"/>
  <c r="BU103" i="8"/>
  <c r="CS103" i="8"/>
  <c r="BS103" i="8"/>
  <c r="BQ103" i="8"/>
  <c r="BO103" i="8"/>
  <c r="BM103" i="8"/>
  <c r="BK103" i="8"/>
  <c r="BI103" i="8"/>
  <c r="BG103" i="8"/>
  <c r="BE103" i="8"/>
  <c r="BC103" i="8"/>
  <c r="BA103" i="8"/>
  <c r="AY103" i="8"/>
  <c r="AW103" i="8"/>
  <c r="AU103" i="8"/>
  <c r="CU103" i="8"/>
  <c r="AS103" i="8"/>
  <c r="AQ103" i="8"/>
  <c r="AO103" i="8"/>
  <c r="AM103" i="8"/>
  <c r="AK103" i="8"/>
  <c r="AI103" i="8"/>
  <c r="AG103" i="8"/>
  <c r="AE103" i="8"/>
  <c r="AC103" i="8"/>
  <c r="CQ103" i="8"/>
  <c r="AA103" i="8"/>
  <c r="Y103" i="8"/>
  <c r="W103" i="8"/>
  <c r="U103" i="8"/>
  <c r="S103" i="8"/>
  <c r="Q103" i="8"/>
  <c r="O103" i="8"/>
  <c r="M103" i="8"/>
  <c r="K103" i="8"/>
  <c r="I103" i="8"/>
  <c r="G103" i="8"/>
  <c r="CO103" i="8"/>
  <c r="CX102" i="8"/>
  <c r="CV102" i="8"/>
  <c r="CT102" i="8"/>
  <c r="CR102" i="8"/>
  <c r="CP102" i="8"/>
  <c r="CM102" i="8"/>
  <c r="CL102" i="8"/>
  <c r="CK102" i="8"/>
  <c r="CH102" i="8"/>
  <c r="CG102" i="8"/>
  <c r="CE102" i="8"/>
  <c r="CC102" i="8"/>
  <c r="CW102" i="8"/>
  <c r="CA102" i="8"/>
  <c r="BY102" i="8"/>
  <c r="BW102" i="8"/>
  <c r="BU102" i="8"/>
  <c r="CS102" i="8"/>
  <c r="BS102" i="8"/>
  <c r="BQ102" i="8"/>
  <c r="BO102" i="8"/>
  <c r="BM102" i="8"/>
  <c r="BK102" i="8"/>
  <c r="BI102" i="8"/>
  <c r="BG102" i="8"/>
  <c r="BE102" i="8"/>
  <c r="BC102" i="8"/>
  <c r="BA102" i="8"/>
  <c r="AY102" i="8"/>
  <c r="AW102" i="8"/>
  <c r="AU102" i="8"/>
  <c r="CU102" i="8"/>
  <c r="AS102" i="8"/>
  <c r="AQ102" i="8"/>
  <c r="AO102" i="8"/>
  <c r="AM102" i="8"/>
  <c r="AK102" i="8"/>
  <c r="AI102" i="8"/>
  <c r="AG102" i="8"/>
  <c r="AE102" i="8"/>
  <c r="AC102" i="8"/>
  <c r="CQ102" i="8"/>
  <c r="AA102" i="8"/>
  <c r="Y102" i="8"/>
  <c r="W102" i="8"/>
  <c r="U102" i="8"/>
  <c r="S102" i="8"/>
  <c r="Q102" i="8"/>
  <c r="O102" i="8"/>
  <c r="M102" i="8"/>
  <c r="K102" i="8"/>
  <c r="I102" i="8"/>
  <c r="G102" i="8"/>
  <c r="CO102" i="8"/>
  <c r="CX101" i="8"/>
  <c r="CV101" i="8"/>
  <c r="CT101" i="8"/>
  <c r="CR101" i="8"/>
  <c r="CP101" i="8"/>
  <c r="CM101" i="8"/>
  <c r="CL101" i="8"/>
  <c r="CK101" i="8"/>
  <c r="CH101" i="8"/>
  <c r="CG101" i="8"/>
  <c r="CE101" i="8"/>
  <c r="CC101" i="8"/>
  <c r="CW101" i="8"/>
  <c r="CA101" i="8"/>
  <c r="BY101" i="8"/>
  <c r="BW101" i="8"/>
  <c r="BU101" i="8"/>
  <c r="CS101" i="8"/>
  <c r="BS101" i="8"/>
  <c r="BQ101" i="8"/>
  <c r="BO101" i="8"/>
  <c r="BM101" i="8"/>
  <c r="BK101" i="8"/>
  <c r="BI101" i="8"/>
  <c r="BG101" i="8"/>
  <c r="BE101" i="8"/>
  <c r="BC101" i="8"/>
  <c r="BA101" i="8"/>
  <c r="AY101" i="8"/>
  <c r="AW101" i="8"/>
  <c r="AU101" i="8"/>
  <c r="CU101" i="8"/>
  <c r="AS101" i="8"/>
  <c r="AQ101" i="8"/>
  <c r="AO101" i="8"/>
  <c r="AM101" i="8"/>
  <c r="AK101" i="8"/>
  <c r="AI101" i="8"/>
  <c r="AG101" i="8"/>
  <c r="AE101" i="8"/>
  <c r="AC101" i="8"/>
  <c r="CQ101" i="8"/>
  <c r="AA101" i="8"/>
  <c r="Y101" i="8"/>
  <c r="W101" i="8"/>
  <c r="U101" i="8"/>
  <c r="S101" i="8"/>
  <c r="Q101" i="8"/>
  <c r="O101" i="8"/>
  <c r="M101" i="8"/>
  <c r="K101" i="8"/>
  <c r="I101" i="8"/>
  <c r="G101" i="8"/>
  <c r="CO101" i="8"/>
  <c r="CX100" i="8"/>
  <c r="CV100" i="8"/>
  <c r="CT100" i="8"/>
  <c r="CR100" i="8"/>
  <c r="CP100" i="8"/>
  <c r="CM100" i="8"/>
  <c r="CL100" i="8"/>
  <c r="CK100" i="8"/>
  <c r="CH100" i="8"/>
  <c r="CG100" i="8"/>
  <c r="CE100" i="8"/>
  <c r="CC100" i="8"/>
  <c r="CW100" i="8"/>
  <c r="CA100" i="8"/>
  <c r="BY100" i="8"/>
  <c r="BW100" i="8"/>
  <c r="BU100" i="8"/>
  <c r="CS100" i="8"/>
  <c r="BS100" i="8"/>
  <c r="BQ100" i="8"/>
  <c r="BO100" i="8"/>
  <c r="BM100" i="8"/>
  <c r="BK100" i="8"/>
  <c r="BI100" i="8"/>
  <c r="BG100" i="8"/>
  <c r="BE100" i="8"/>
  <c r="BC100" i="8"/>
  <c r="BA100" i="8"/>
  <c r="AY100" i="8"/>
  <c r="AW100" i="8"/>
  <c r="AU100" i="8"/>
  <c r="CU100" i="8"/>
  <c r="AS100" i="8"/>
  <c r="AQ100" i="8"/>
  <c r="AO100" i="8"/>
  <c r="AM100" i="8"/>
  <c r="AK100" i="8"/>
  <c r="AI100" i="8"/>
  <c r="AG100" i="8"/>
  <c r="AE100" i="8"/>
  <c r="AC100" i="8"/>
  <c r="CQ100" i="8"/>
  <c r="AA100" i="8"/>
  <c r="Y100" i="8"/>
  <c r="W100" i="8"/>
  <c r="U100" i="8"/>
  <c r="S100" i="8"/>
  <c r="Q100" i="8"/>
  <c r="O100" i="8"/>
  <c r="M100" i="8"/>
  <c r="K100" i="8"/>
  <c r="I100" i="8"/>
  <c r="G100" i="8"/>
  <c r="CO100" i="8"/>
  <c r="CX99" i="8"/>
  <c r="CV99" i="8"/>
  <c r="CT99" i="8"/>
  <c r="CR99" i="8"/>
  <c r="CP99" i="8"/>
  <c r="CM99" i="8"/>
  <c r="CL99" i="8"/>
  <c r="CK99" i="8"/>
  <c r="CH99" i="8"/>
  <c r="CG99" i="8"/>
  <c r="CE99" i="8"/>
  <c r="CC99" i="8"/>
  <c r="CW99" i="8"/>
  <c r="CA99" i="8"/>
  <c r="BY99" i="8"/>
  <c r="BW99" i="8"/>
  <c r="BU99" i="8"/>
  <c r="CS99" i="8"/>
  <c r="BS99" i="8"/>
  <c r="BQ99" i="8"/>
  <c r="BO99" i="8"/>
  <c r="BM99" i="8"/>
  <c r="BK99" i="8"/>
  <c r="BI99" i="8"/>
  <c r="BG99" i="8"/>
  <c r="BE99" i="8"/>
  <c r="BC99" i="8"/>
  <c r="BA99" i="8"/>
  <c r="AY99" i="8"/>
  <c r="AW99" i="8"/>
  <c r="AU99" i="8"/>
  <c r="CU99" i="8"/>
  <c r="AS99" i="8"/>
  <c r="AQ99" i="8"/>
  <c r="AO99" i="8"/>
  <c r="AM99" i="8"/>
  <c r="AK99" i="8"/>
  <c r="AI99" i="8"/>
  <c r="AG99" i="8"/>
  <c r="AE99" i="8"/>
  <c r="AC99" i="8"/>
  <c r="CQ99" i="8"/>
  <c r="AA99" i="8"/>
  <c r="Y99" i="8"/>
  <c r="W99" i="8"/>
  <c r="U99" i="8"/>
  <c r="S99" i="8"/>
  <c r="Q99" i="8"/>
  <c r="O99" i="8"/>
  <c r="M99" i="8"/>
  <c r="K99" i="8"/>
  <c r="I99" i="8"/>
  <c r="G99" i="8"/>
  <c r="CO99" i="8"/>
  <c r="CX98" i="8"/>
  <c r="CV98" i="8"/>
  <c r="CT98" i="8"/>
  <c r="CR98" i="8"/>
  <c r="CP98" i="8"/>
  <c r="CM98" i="8"/>
  <c r="CL98" i="8"/>
  <c r="CK98" i="8"/>
  <c r="CH98" i="8"/>
  <c r="CG98" i="8"/>
  <c r="CE98" i="8"/>
  <c r="CC98" i="8"/>
  <c r="CW98" i="8"/>
  <c r="CA98" i="8"/>
  <c r="BY98" i="8"/>
  <c r="BW98" i="8"/>
  <c r="BU98" i="8"/>
  <c r="CS98" i="8"/>
  <c r="BS98" i="8"/>
  <c r="BQ98" i="8"/>
  <c r="BO98" i="8"/>
  <c r="BM98" i="8"/>
  <c r="BK98" i="8"/>
  <c r="BI98" i="8"/>
  <c r="BG98" i="8"/>
  <c r="BE98" i="8"/>
  <c r="BC98" i="8"/>
  <c r="BA98" i="8"/>
  <c r="AY98" i="8"/>
  <c r="AW98" i="8"/>
  <c r="AU98" i="8"/>
  <c r="CU98" i="8"/>
  <c r="AS98" i="8"/>
  <c r="AQ98" i="8"/>
  <c r="AO98" i="8"/>
  <c r="AM98" i="8"/>
  <c r="AK98" i="8"/>
  <c r="AI98" i="8"/>
  <c r="AG98" i="8"/>
  <c r="AE98" i="8"/>
  <c r="AC98" i="8"/>
  <c r="CQ98" i="8"/>
  <c r="AA98" i="8"/>
  <c r="Y98" i="8"/>
  <c r="W98" i="8"/>
  <c r="U98" i="8"/>
  <c r="S98" i="8"/>
  <c r="Q98" i="8"/>
  <c r="O98" i="8"/>
  <c r="M98" i="8"/>
  <c r="K98" i="8"/>
  <c r="I98" i="8"/>
  <c r="G98" i="8"/>
  <c r="CO98" i="8"/>
  <c r="CX97" i="8"/>
  <c r="CV97" i="8"/>
  <c r="CT97" i="8"/>
  <c r="CR97" i="8"/>
  <c r="CP97" i="8"/>
  <c r="CM97" i="8"/>
  <c r="CL97" i="8"/>
  <c r="CK97" i="8"/>
  <c r="CH97" i="8"/>
  <c r="CG97" i="8"/>
  <c r="CE97" i="8"/>
  <c r="CC97" i="8"/>
  <c r="CW97" i="8"/>
  <c r="CA97" i="8"/>
  <c r="BY97" i="8"/>
  <c r="BW97" i="8"/>
  <c r="BU97" i="8"/>
  <c r="CS97" i="8"/>
  <c r="BS97" i="8"/>
  <c r="BQ97" i="8"/>
  <c r="BO97" i="8"/>
  <c r="BM97" i="8"/>
  <c r="BK97" i="8"/>
  <c r="BI97" i="8"/>
  <c r="BG97" i="8"/>
  <c r="BE97" i="8"/>
  <c r="BC97" i="8"/>
  <c r="BA97" i="8"/>
  <c r="AY97" i="8"/>
  <c r="AW97" i="8"/>
  <c r="AU97" i="8"/>
  <c r="CU97" i="8"/>
  <c r="AS97" i="8"/>
  <c r="AQ97" i="8"/>
  <c r="AO97" i="8"/>
  <c r="AM97" i="8"/>
  <c r="AK97" i="8"/>
  <c r="AI97" i="8"/>
  <c r="AG97" i="8"/>
  <c r="AE97" i="8"/>
  <c r="AC97" i="8"/>
  <c r="CQ97" i="8"/>
  <c r="AA97" i="8"/>
  <c r="Y97" i="8"/>
  <c r="W97" i="8"/>
  <c r="U97" i="8"/>
  <c r="S97" i="8"/>
  <c r="Q97" i="8"/>
  <c r="O97" i="8"/>
  <c r="M97" i="8"/>
  <c r="K97" i="8"/>
  <c r="I97" i="8"/>
  <c r="G97" i="8"/>
  <c r="CO97" i="8"/>
  <c r="CX96" i="8"/>
  <c r="CV96" i="8"/>
  <c r="CT96" i="8"/>
  <c r="CR96" i="8"/>
  <c r="CP96" i="8"/>
  <c r="CM96" i="8"/>
  <c r="CL96" i="8"/>
  <c r="CK96" i="8"/>
  <c r="CH96" i="8"/>
  <c r="CG96" i="8"/>
  <c r="CE96" i="8"/>
  <c r="CC96" i="8"/>
  <c r="CW96" i="8"/>
  <c r="CA96" i="8"/>
  <c r="BY96" i="8"/>
  <c r="BW96" i="8"/>
  <c r="BU96" i="8"/>
  <c r="CS96" i="8"/>
  <c r="BS96" i="8"/>
  <c r="BQ96" i="8"/>
  <c r="BO96" i="8"/>
  <c r="BM96" i="8"/>
  <c r="BK96" i="8"/>
  <c r="BI96" i="8"/>
  <c r="BG96" i="8"/>
  <c r="BE96" i="8"/>
  <c r="BC96" i="8"/>
  <c r="BA96" i="8"/>
  <c r="AY96" i="8"/>
  <c r="AW96" i="8"/>
  <c r="AU96" i="8"/>
  <c r="CU96" i="8"/>
  <c r="AS96" i="8"/>
  <c r="AQ96" i="8"/>
  <c r="AO96" i="8"/>
  <c r="AM96" i="8"/>
  <c r="AK96" i="8"/>
  <c r="AI96" i="8"/>
  <c r="AG96" i="8"/>
  <c r="AE96" i="8"/>
  <c r="AC96" i="8"/>
  <c r="CQ96" i="8"/>
  <c r="AA96" i="8"/>
  <c r="Y96" i="8"/>
  <c r="W96" i="8"/>
  <c r="U96" i="8"/>
  <c r="S96" i="8"/>
  <c r="Q96" i="8"/>
  <c r="O96" i="8"/>
  <c r="M96" i="8"/>
  <c r="K96" i="8"/>
  <c r="I96" i="8"/>
  <c r="G96" i="8"/>
  <c r="CO96" i="8"/>
  <c r="CX95" i="8"/>
  <c r="CV95" i="8"/>
  <c r="CT95" i="8"/>
  <c r="CR95" i="8"/>
  <c r="CP95" i="8"/>
  <c r="CM95" i="8"/>
  <c r="CL95" i="8"/>
  <c r="CK95" i="8"/>
  <c r="CH95" i="8"/>
  <c r="CG95" i="8"/>
  <c r="CE95" i="8"/>
  <c r="CC95" i="8"/>
  <c r="CW95" i="8"/>
  <c r="CA95" i="8"/>
  <c r="BY95" i="8"/>
  <c r="BW95" i="8"/>
  <c r="BU95" i="8"/>
  <c r="CS95" i="8"/>
  <c r="BS95" i="8"/>
  <c r="BQ95" i="8"/>
  <c r="BO95" i="8"/>
  <c r="BM95" i="8"/>
  <c r="BK95" i="8"/>
  <c r="BI95" i="8"/>
  <c r="BG95" i="8"/>
  <c r="BE95" i="8"/>
  <c r="BC95" i="8"/>
  <c r="BA95" i="8"/>
  <c r="AY95" i="8"/>
  <c r="AW95" i="8"/>
  <c r="AU95" i="8"/>
  <c r="CU95" i="8"/>
  <c r="AS95" i="8"/>
  <c r="AQ95" i="8"/>
  <c r="AO95" i="8"/>
  <c r="AM95" i="8"/>
  <c r="AK95" i="8"/>
  <c r="AI95" i="8"/>
  <c r="AG95" i="8"/>
  <c r="AE95" i="8"/>
  <c r="AC95" i="8"/>
  <c r="CQ95" i="8"/>
  <c r="AA95" i="8"/>
  <c r="Y95" i="8"/>
  <c r="W95" i="8"/>
  <c r="U95" i="8"/>
  <c r="S95" i="8"/>
  <c r="Q95" i="8"/>
  <c r="O95" i="8"/>
  <c r="M95" i="8"/>
  <c r="K95" i="8"/>
  <c r="I95" i="8"/>
  <c r="G95" i="8"/>
  <c r="CO95" i="8"/>
  <c r="CX94" i="8"/>
  <c r="CV94" i="8"/>
  <c r="CT94" i="8"/>
  <c r="CR94" i="8"/>
  <c r="CP94" i="8"/>
  <c r="CM94" i="8"/>
  <c r="CL94" i="8"/>
  <c r="CK94" i="8"/>
  <c r="CH94" i="8"/>
  <c r="CG94" i="8"/>
  <c r="CE94" i="8"/>
  <c r="CC94" i="8"/>
  <c r="CW94" i="8"/>
  <c r="CA94" i="8"/>
  <c r="BY94" i="8"/>
  <c r="BW94" i="8"/>
  <c r="BU94" i="8"/>
  <c r="CS94" i="8"/>
  <c r="BS94" i="8"/>
  <c r="BQ94" i="8"/>
  <c r="BO94" i="8"/>
  <c r="BM94" i="8"/>
  <c r="BK94" i="8"/>
  <c r="BI94" i="8"/>
  <c r="BG94" i="8"/>
  <c r="BE94" i="8"/>
  <c r="BC94" i="8"/>
  <c r="BA94" i="8"/>
  <c r="AY94" i="8"/>
  <c r="AW94" i="8"/>
  <c r="AU94" i="8"/>
  <c r="CU94" i="8"/>
  <c r="AS94" i="8"/>
  <c r="AQ94" i="8"/>
  <c r="AO94" i="8"/>
  <c r="AM94" i="8"/>
  <c r="AK94" i="8"/>
  <c r="AI94" i="8"/>
  <c r="AG94" i="8"/>
  <c r="AE94" i="8"/>
  <c r="AC94" i="8"/>
  <c r="CQ94" i="8"/>
  <c r="AA94" i="8"/>
  <c r="Y94" i="8"/>
  <c r="W94" i="8"/>
  <c r="U94" i="8"/>
  <c r="S94" i="8"/>
  <c r="Q94" i="8"/>
  <c r="O94" i="8"/>
  <c r="M94" i="8"/>
  <c r="K94" i="8"/>
  <c r="I94" i="8"/>
  <c r="G94" i="8"/>
  <c r="CO94" i="8"/>
  <c r="CX93" i="8"/>
  <c r="CV93" i="8"/>
  <c r="CT93" i="8"/>
  <c r="CR93" i="8"/>
  <c r="CP93" i="8"/>
  <c r="CM93" i="8"/>
  <c r="CL93" i="8"/>
  <c r="CK93" i="8"/>
  <c r="CH93" i="8"/>
  <c r="CG93" i="8"/>
  <c r="CE93" i="8"/>
  <c r="CC93" i="8"/>
  <c r="CW93" i="8"/>
  <c r="CA93" i="8"/>
  <c r="BY93" i="8"/>
  <c r="BW93" i="8"/>
  <c r="BU93" i="8"/>
  <c r="CS93" i="8"/>
  <c r="BS93" i="8"/>
  <c r="BQ93" i="8"/>
  <c r="BO93" i="8"/>
  <c r="BM93" i="8"/>
  <c r="BK93" i="8"/>
  <c r="BI93" i="8"/>
  <c r="BG93" i="8"/>
  <c r="BE93" i="8"/>
  <c r="BC93" i="8"/>
  <c r="BA93" i="8"/>
  <c r="AY93" i="8"/>
  <c r="AW93" i="8"/>
  <c r="AU93" i="8"/>
  <c r="CU93" i="8"/>
  <c r="AS93" i="8"/>
  <c r="AQ93" i="8"/>
  <c r="AO93" i="8"/>
  <c r="AM93" i="8"/>
  <c r="AK93" i="8"/>
  <c r="AI93" i="8"/>
  <c r="AG93" i="8"/>
  <c r="AE93" i="8"/>
  <c r="AC93" i="8"/>
  <c r="CQ93" i="8"/>
  <c r="AA93" i="8"/>
  <c r="Y93" i="8"/>
  <c r="W93" i="8"/>
  <c r="U93" i="8"/>
  <c r="S93" i="8"/>
  <c r="Q93" i="8"/>
  <c r="O93" i="8"/>
  <c r="M93" i="8"/>
  <c r="K93" i="8"/>
  <c r="I93" i="8"/>
  <c r="G93" i="8"/>
  <c r="CO93" i="8"/>
  <c r="CX92" i="8"/>
  <c r="CV92" i="8"/>
  <c r="CT92" i="8"/>
  <c r="CR92" i="8"/>
  <c r="CP92" i="8"/>
  <c r="CM92" i="8"/>
  <c r="CL92" i="8"/>
  <c r="CK92" i="8"/>
  <c r="CH92" i="8"/>
  <c r="CG92" i="8"/>
  <c r="CE92" i="8"/>
  <c r="CC92" i="8"/>
  <c r="CW92" i="8"/>
  <c r="CA92" i="8"/>
  <c r="BY92" i="8"/>
  <c r="BW92" i="8"/>
  <c r="BU92" i="8"/>
  <c r="CS92" i="8"/>
  <c r="BS92" i="8"/>
  <c r="BQ92" i="8"/>
  <c r="BO92" i="8"/>
  <c r="BM92" i="8"/>
  <c r="BK92" i="8"/>
  <c r="BI92" i="8"/>
  <c r="BG92" i="8"/>
  <c r="BE92" i="8"/>
  <c r="BC92" i="8"/>
  <c r="BA92" i="8"/>
  <c r="AY92" i="8"/>
  <c r="AW92" i="8"/>
  <c r="AU92" i="8"/>
  <c r="CU92" i="8"/>
  <c r="AS92" i="8"/>
  <c r="AQ92" i="8"/>
  <c r="AO92" i="8"/>
  <c r="AM92" i="8"/>
  <c r="AK92" i="8"/>
  <c r="AI92" i="8"/>
  <c r="AG92" i="8"/>
  <c r="AE92" i="8"/>
  <c r="AC92" i="8"/>
  <c r="CQ92" i="8"/>
  <c r="AA92" i="8"/>
  <c r="Y92" i="8"/>
  <c r="W92" i="8"/>
  <c r="U92" i="8"/>
  <c r="S92" i="8"/>
  <c r="Q92" i="8"/>
  <c r="O92" i="8"/>
  <c r="M92" i="8"/>
  <c r="K92" i="8"/>
  <c r="I92" i="8"/>
  <c r="G92" i="8"/>
  <c r="CO92" i="8"/>
  <c r="CX91" i="8"/>
  <c r="CV91" i="8"/>
  <c r="CT91" i="8"/>
  <c r="CR91" i="8"/>
  <c r="CP91" i="8"/>
  <c r="CM91" i="8"/>
  <c r="CL91" i="8"/>
  <c r="CK91" i="8"/>
  <c r="CH91" i="8"/>
  <c r="CG91" i="8"/>
  <c r="CE91" i="8"/>
  <c r="CC91" i="8"/>
  <c r="CW91" i="8"/>
  <c r="CA91" i="8"/>
  <c r="BY91" i="8"/>
  <c r="BW91" i="8"/>
  <c r="BU91" i="8"/>
  <c r="CS91" i="8"/>
  <c r="BS91" i="8"/>
  <c r="BQ91" i="8"/>
  <c r="BO91" i="8"/>
  <c r="BM91" i="8"/>
  <c r="BK91" i="8"/>
  <c r="BI91" i="8"/>
  <c r="BG91" i="8"/>
  <c r="BE91" i="8"/>
  <c r="BC91" i="8"/>
  <c r="BA91" i="8"/>
  <c r="AY91" i="8"/>
  <c r="AW91" i="8"/>
  <c r="AU91" i="8"/>
  <c r="CU91" i="8"/>
  <c r="AS91" i="8"/>
  <c r="AQ91" i="8"/>
  <c r="AO91" i="8"/>
  <c r="AM91" i="8"/>
  <c r="AK91" i="8"/>
  <c r="AI91" i="8"/>
  <c r="AG91" i="8"/>
  <c r="AE91" i="8"/>
  <c r="AC91" i="8"/>
  <c r="CQ91" i="8"/>
  <c r="AA91" i="8"/>
  <c r="Y91" i="8"/>
  <c r="W91" i="8"/>
  <c r="U91" i="8"/>
  <c r="S91" i="8"/>
  <c r="Q91" i="8"/>
  <c r="O91" i="8"/>
  <c r="M91" i="8"/>
  <c r="K91" i="8"/>
  <c r="I91" i="8"/>
  <c r="G91" i="8"/>
  <c r="CO91" i="8"/>
  <c r="CX90" i="8"/>
  <c r="CV90" i="8"/>
  <c r="CT90" i="8"/>
  <c r="CR90" i="8"/>
  <c r="CP90" i="8"/>
  <c r="CM90" i="8"/>
  <c r="CL90" i="8"/>
  <c r="CK90" i="8"/>
  <c r="CH90" i="8"/>
  <c r="CG90" i="8"/>
  <c r="CE90" i="8"/>
  <c r="CC90" i="8"/>
  <c r="CW90" i="8"/>
  <c r="CA90" i="8"/>
  <c r="BY90" i="8"/>
  <c r="BW90" i="8"/>
  <c r="BU90" i="8"/>
  <c r="CS90" i="8"/>
  <c r="BS90" i="8"/>
  <c r="BQ90" i="8"/>
  <c r="BO90" i="8"/>
  <c r="BM90" i="8"/>
  <c r="BK90" i="8"/>
  <c r="BI90" i="8"/>
  <c r="BG90" i="8"/>
  <c r="BE90" i="8"/>
  <c r="BC90" i="8"/>
  <c r="BA90" i="8"/>
  <c r="AY90" i="8"/>
  <c r="AW90" i="8"/>
  <c r="AU90" i="8"/>
  <c r="CU90" i="8"/>
  <c r="AS90" i="8"/>
  <c r="AQ90" i="8"/>
  <c r="AO90" i="8"/>
  <c r="AM90" i="8"/>
  <c r="AK90" i="8"/>
  <c r="AI90" i="8"/>
  <c r="AG90" i="8"/>
  <c r="AE90" i="8"/>
  <c r="AC90" i="8"/>
  <c r="CQ90" i="8"/>
  <c r="AA90" i="8"/>
  <c r="Y90" i="8"/>
  <c r="W90" i="8"/>
  <c r="U90" i="8"/>
  <c r="S90" i="8"/>
  <c r="Q90" i="8"/>
  <c r="O90" i="8"/>
  <c r="M90" i="8"/>
  <c r="K90" i="8"/>
  <c r="I90" i="8"/>
  <c r="G90" i="8"/>
  <c r="CO90" i="8"/>
  <c r="CX89" i="8"/>
  <c r="CV89" i="8"/>
  <c r="CT89" i="8"/>
  <c r="CR89" i="8"/>
  <c r="CP89" i="8"/>
  <c r="CM89" i="8"/>
  <c r="CL89" i="8"/>
  <c r="CK89" i="8"/>
  <c r="CH89" i="8"/>
  <c r="CG89" i="8"/>
  <c r="CE89" i="8"/>
  <c r="CC89" i="8"/>
  <c r="CW89" i="8"/>
  <c r="CA89" i="8"/>
  <c r="BY89" i="8"/>
  <c r="BW89" i="8"/>
  <c r="BU89" i="8"/>
  <c r="CS89" i="8"/>
  <c r="BS89" i="8"/>
  <c r="BQ89" i="8"/>
  <c r="BO89" i="8"/>
  <c r="BM89" i="8"/>
  <c r="BK89" i="8"/>
  <c r="BI89" i="8"/>
  <c r="BG89" i="8"/>
  <c r="BE89" i="8"/>
  <c r="BC89" i="8"/>
  <c r="BA89" i="8"/>
  <c r="AY89" i="8"/>
  <c r="AW89" i="8"/>
  <c r="AU89" i="8"/>
  <c r="CU89" i="8"/>
  <c r="AS89" i="8"/>
  <c r="AQ89" i="8"/>
  <c r="AO89" i="8"/>
  <c r="AM89" i="8"/>
  <c r="AK89" i="8"/>
  <c r="AI89" i="8"/>
  <c r="AG89" i="8"/>
  <c r="AE89" i="8"/>
  <c r="AC89" i="8"/>
  <c r="CQ89" i="8"/>
  <c r="AA89" i="8"/>
  <c r="Y89" i="8"/>
  <c r="W89" i="8"/>
  <c r="U89" i="8"/>
  <c r="S89" i="8"/>
  <c r="Q89" i="8"/>
  <c r="O89" i="8"/>
  <c r="M89" i="8"/>
  <c r="K89" i="8"/>
  <c r="I89" i="8"/>
  <c r="G89" i="8"/>
  <c r="CO89" i="8"/>
  <c r="CX88" i="8"/>
  <c r="CV88" i="8"/>
  <c r="CT88" i="8"/>
  <c r="CR88" i="8"/>
  <c r="CP88" i="8"/>
  <c r="CM88" i="8"/>
  <c r="CL88" i="8"/>
  <c r="CK88" i="8"/>
  <c r="CH88" i="8"/>
  <c r="CG88" i="8"/>
  <c r="CE88" i="8"/>
  <c r="CC88" i="8"/>
  <c r="CW88" i="8"/>
  <c r="CA88" i="8"/>
  <c r="BY88" i="8"/>
  <c r="BW88" i="8"/>
  <c r="BU88" i="8"/>
  <c r="CS88" i="8"/>
  <c r="BS88" i="8"/>
  <c r="BQ88" i="8"/>
  <c r="BO88" i="8"/>
  <c r="BM88" i="8"/>
  <c r="BK88" i="8"/>
  <c r="BI88" i="8"/>
  <c r="BG88" i="8"/>
  <c r="BE88" i="8"/>
  <c r="BC88" i="8"/>
  <c r="BA88" i="8"/>
  <c r="AY88" i="8"/>
  <c r="AW88" i="8"/>
  <c r="AU88" i="8"/>
  <c r="CU88" i="8"/>
  <c r="AS88" i="8"/>
  <c r="AQ88" i="8"/>
  <c r="AO88" i="8"/>
  <c r="AM88" i="8"/>
  <c r="AK88" i="8"/>
  <c r="AI88" i="8"/>
  <c r="AG88" i="8"/>
  <c r="AE88" i="8"/>
  <c r="AC88" i="8"/>
  <c r="CQ88" i="8"/>
  <c r="AA88" i="8"/>
  <c r="Y88" i="8"/>
  <c r="W88" i="8"/>
  <c r="U88" i="8"/>
  <c r="S88" i="8"/>
  <c r="Q88" i="8"/>
  <c r="O88" i="8"/>
  <c r="M88" i="8"/>
  <c r="K88" i="8"/>
  <c r="I88" i="8"/>
  <c r="G88" i="8"/>
  <c r="CO88" i="8"/>
  <c r="CX87" i="8"/>
  <c r="CV87" i="8"/>
  <c r="CT87" i="8"/>
  <c r="CR87" i="8"/>
  <c r="CP87" i="8"/>
  <c r="CM87" i="8"/>
  <c r="CL87" i="8"/>
  <c r="CK87" i="8"/>
  <c r="CH87" i="8"/>
  <c r="CG87" i="8"/>
  <c r="CE87" i="8"/>
  <c r="CC87" i="8"/>
  <c r="CW87" i="8"/>
  <c r="CA87" i="8"/>
  <c r="BY87" i="8"/>
  <c r="BW87" i="8"/>
  <c r="BU87" i="8"/>
  <c r="CS87" i="8"/>
  <c r="BS87" i="8"/>
  <c r="BQ87" i="8"/>
  <c r="BO87" i="8"/>
  <c r="BM87" i="8"/>
  <c r="BK87" i="8"/>
  <c r="BI87" i="8"/>
  <c r="BG87" i="8"/>
  <c r="BE87" i="8"/>
  <c r="BC87" i="8"/>
  <c r="BA87" i="8"/>
  <c r="AY87" i="8"/>
  <c r="AW87" i="8"/>
  <c r="AU87" i="8"/>
  <c r="CU87" i="8"/>
  <c r="AS87" i="8"/>
  <c r="AQ87" i="8"/>
  <c r="AO87" i="8"/>
  <c r="AM87" i="8"/>
  <c r="AK87" i="8"/>
  <c r="AI87" i="8"/>
  <c r="AG87" i="8"/>
  <c r="AE87" i="8"/>
  <c r="AC87" i="8"/>
  <c r="CQ87" i="8"/>
  <c r="AA87" i="8"/>
  <c r="Y87" i="8"/>
  <c r="W87" i="8"/>
  <c r="U87" i="8"/>
  <c r="S87" i="8"/>
  <c r="Q87" i="8"/>
  <c r="O87" i="8"/>
  <c r="M87" i="8"/>
  <c r="K87" i="8"/>
  <c r="I87" i="8"/>
  <c r="G87" i="8"/>
  <c r="CO87" i="8"/>
  <c r="CX86" i="8"/>
  <c r="CV86" i="8"/>
  <c r="CT86" i="8"/>
  <c r="CR86" i="8"/>
  <c r="CP86" i="8"/>
  <c r="CM86" i="8"/>
  <c r="CL86" i="8"/>
  <c r="CK86" i="8"/>
  <c r="CH86" i="8"/>
  <c r="CG86" i="8"/>
  <c r="CE86" i="8"/>
  <c r="CC86" i="8"/>
  <c r="CW86" i="8"/>
  <c r="CA86" i="8"/>
  <c r="BY86" i="8"/>
  <c r="BW86" i="8"/>
  <c r="BU86" i="8"/>
  <c r="CS86" i="8"/>
  <c r="BS86" i="8"/>
  <c r="BQ86" i="8"/>
  <c r="BO86" i="8"/>
  <c r="BM86" i="8"/>
  <c r="BK86" i="8"/>
  <c r="BI86" i="8"/>
  <c r="BG86" i="8"/>
  <c r="BE86" i="8"/>
  <c r="BC86" i="8"/>
  <c r="BA86" i="8"/>
  <c r="AY86" i="8"/>
  <c r="AW86" i="8"/>
  <c r="AU86" i="8"/>
  <c r="CU86" i="8"/>
  <c r="AS86" i="8"/>
  <c r="AQ86" i="8"/>
  <c r="AO86" i="8"/>
  <c r="AM86" i="8"/>
  <c r="AK86" i="8"/>
  <c r="AI86" i="8"/>
  <c r="AG86" i="8"/>
  <c r="AE86" i="8"/>
  <c r="AC86" i="8"/>
  <c r="CQ86" i="8"/>
  <c r="AA86" i="8"/>
  <c r="Y86" i="8"/>
  <c r="W86" i="8"/>
  <c r="U86" i="8"/>
  <c r="S86" i="8"/>
  <c r="Q86" i="8"/>
  <c r="O86" i="8"/>
  <c r="M86" i="8"/>
  <c r="K86" i="8"/>
  <c r="I86" i="8"/>
  <c r="G86" i="8"/>
  <c r="CO86" i="8"/>
  <c r="CX85" i="8"/>
  <c r="CV85" i="8"/>
  <c r="CT85" i="8"/>
  <c r="CR85" i="8"/>
  <c r="CP85" i="8"/>
  <c r="CM85" i="8"/>
  <c r="CL85" i="8"/>
  <c r="CK85" i="8"/>
  <c r="CH85" i="8"/>
  <c r="CG85" i="8"/>
  <c r="CE85" i="8"/>
  <c r="CC85" i="8"/>
  <c r="CW85" i="8"/>
  <c r="CA85" i="8"/>
  <c r="BY85" i="8"/>
  <c r="BW85" i="8"/>
  <c r="BU85" i="8"/>
  <c r="CS85" i="8"/>
  <c r="BS85" i="8"/>
  <c r="BQ85" i="8"/>
  <c r="BO85" i="8"/>
  <c r="BM85" i="8"/>
  <c r="BK85" i="8"/>
  <c r="BI85" i="8"/>
  <c r="BG85" i="8"/>
  <c r="BE85" i="8"/>
  <c r="BC85" i="8"/>
  <c r="BA85" i="8"/>
  <c r="AY85" i="8"/>
  <c r="AW85" i="8"/>
  <c r="AU85" i="8"/>
  <c r="CU85" i="8"/>
  <c r="AS85" i="8"/>
  <c r="AQ85" i="8"/>
  <c r="AO85" i="8"/>
  <c r="AM85" i="8"/>
  <c r="AK85" i="8"/>
  <c r="AI85" i="8"/>
  <c r="AG85" i="8"/>
  <c r="AE85" i="8"/>
  <c r="AC85" i="8"/>
  <c r="CQ85" i="8"/>
  <c r="AA85" i="8"/>
  <c r="Y85" i="8"/>
  <c r="W85" i="8"/>
  <c r="U85" i="8"/>
  <c r="S85" i="8"/>
  <c r="Q85" i="8"/>
  <c r="O85" i="8"/>
  <c r="M85" i="8"/>
  <c r="K85" i="8"/>
  <c r="I85" i="8"/>
  <c r="G85" i="8"/>
  <c r="CO85" i="8"/>
  <c r="CX84" i="8"/>
  <c r="CV84" i="8"/>
  <c r="CT84" i="8"/>
  <c r="CR84" i="8"/>
  <c r="CP84" i="8"/>
  <c r="CM84" i="8"/>
  <c r="CL84" i="8"/>
  <c r="CK84" i="8"/>
  <c r="CH84" i="8"/>
  <c r="CG84" i="8"/>
  <c r="CE84" i="8"/>
  <c r="CC84" i="8"/>
  <c r="CW84" i="8"/>
  <c r="CA84" i="8"/>
  <c r="BY84" i="8"/>
  <c r="BW84" i="8"/>
  <c r="BU84" i="8"/>
  <c r="CS84" i="8"/>
  <c r="BS84" i="8"/>
  <c r="BQ84" i="8"/>
  <c r="BO84" i="8"/>
  <c r="BM84" i="8"/>
  <c r="BK84" i="8"/>
  <c r="BI84" i="8"/>
  <c r="BG84" i="8"/>
  <c r="BE84" i="8"/>
  <c r="BC84" i="8"/>
  <c r="BA84" i="8"/>
  <c r="AY84" i="8"/>
  <c r="AW84" i="8"/>
  <c r="AU84" i="8"/>
  <c r="CU84" i="8"/>
  <c r="AS84" i="8"/>
  <c r="AQ84" i="8"/>
  <c r="AO84" i="8"/>
  <c r="AM84" i="8"/>
  <c r="AK84" i="8"/>
  <c r="AI84" i="8"/>
  <c r="AG84" i="8"/>
  <c r="AE84" i="8"/>
  <c r="AC84" i="8"/>
  <c r="CQ84" i="8"/>
  <c r="AA84" i="8"/>
  <c r="Y84" i="8"/>
  <c r="W84" i="8"/>
  <c r="U84" i="8"/>
  <c r="S84" i="8"/>
  <c r="Q84" i="8"/>
  <c r="O84" i="8"/>
  <c r="M84" i="8"/>
  <c r="K84" i="8"/>
  <c r="I84" i="8"/>
  <c r="G84" i="8"/>
  <c r="CO84" i="8"/>
  <c r="CX83" i="8"/>
  <c r="CV83" i="8"/>
  <c r="CT83" i="8"/>
  <c r="CR83" i="8"/>
  <c r="CP83" i="8"/>
  <c r="CM83" i="8"/>
  <c r="CL83" i="8"/>
  <c r="CK83" i="8"/>
  <c r="CH83" i="8"/>
  <c r="CG83" i="8"/>
  <c r="CE83" i="8"/>
  <c r="CC83" i="8"/>
  <c r="CW83" i="8"/>
  <c r="CA83" i="8"/>
  <c r="BY83" i="8"/>
  <c r="BW83" i="8"/>
  <c r="BU83" i="8"/>
  <c r="CS83" i="8"/>
  <c r="BS83" i="8"/>
  <c r="BQ83" i="8"/>
  <c r="BO83" i="8"/>
  <c r="BM83" i="8"/>
  <c r="BK83" i="8"/>
  <c r="BI83" i="8"/>
  <c r="BG83" i="8"/>
  <c r="BE83" i="8"/>
  <c r="BC83" i="8"/>
  <c r="BA83" i="8"/>
  <c r="AY83" i="8"/>
  <c r="AW83" i="8"/>
  <c r="AU83" i="8"/>
  <c r="CU83" i="8"/>
  <c r="AS83" i="8"/>
  <c r="AQ83" i="8"/>
  <c r="AO83" i="8"/>
  <c r="AM83" i="8"/>
  <c r="AK83" i="8"/>
  <c r="AI83" i="8"/>
  <c r="AG83" i="8"/>
  <c r="AE83" i="8"/>
  <c r="AC83" i="8"/>
  <c r="CQ83" i="8"/>
  <c r="AA83" i="8"/>
  <c r="Y83" i="8"/>
  <c r="W83" i="8"/>
  <c r="U83" i="8"/>
  <c r="S83" i="8"/>
  <c r="Q83" i="8"/>
  <c r="O83" i="8"/>
  <c r="M83" i="8"/>
  <c r="K83" i="8"/>
  <c r="I83" i="8"/>
  <c r="G83" i="8"/>
  <c r="CO83" i="8"/>
  <c r="CX82" i="8"/>
  <c r="CV82" i="8"/>
  <c r="CT82" i="8"/>
  <c r="CR82" i="8"/>
  <c r="CP82" i="8"/>
  <c r="CM82" i="8"/>
  <c r="CL82" i="8"/>
  <c r="CK82" i="8"/>
  <c r="CH82" i="8"/>
  <c r="CG82" i="8"/>
  <c r="CE82" i="8"/>
  <c r="CC82" i="8"/>
  <c r="CW82" i="8"/>
  <c r="CA82" i="8"/>
  <c r="BY82" i="8"/>
  <c r="BW82" i="8"/>
  <c r="BU82" i="8"/>
  <c r="CS82" i="8"/>
  <c r="BS82" i="8"/>
  <c r="BQ82" i="8"/>
  <c r="BO82" i="8"/>
  <c r="BM82" i="8"/>
  <c r="BK82" i="8"/>
  <c r="BI82" i="8"/>
  <c r="BG82" i="8"/>
  <c r="BE82" i="8"/>
  <c r="BC82" i="8"/>
  <c r="BA82" i="8"/>
  <c r="AY82" i="8"/>
  <c r="AW82" i="8"/>
  <c r="AU82" i="8"/>
  <c r="CU82" i="8"/>
  <c r="AS82" i="8"/>
  <c r="AQ82" i="8"/>
  <c r="AO82" i="8"/>
  <c r="AM82" i="8"/>
  <c r="AK82" i="8"/>
  <c r="AI82" i="8"/>
  <c r="AG82" i="8"/>
  <c r="AE82" i="8"/>
  <c r="AC82" i="8"/>
  <c r="CQ82" i="8"/>
  <c r="AA82" i="8"/>
  <c r="Y82" i="8"/>
  <c r="W82" i="8"/>
  <c r="U82" i="8"/>
  <c r="S82" i="8"/>
  <c r="Q82" i="8"/>
  <c r="O82" i="8"/>
  <c r="M82" i="8"/>
  <c r="K82" i="8"/>
  <c r="I82" i="8"/>
  <c r="G82" i="8"/>
  <c r="CO82" i="8"/>
  <c r="CX81" i="8"/>
  <c r="CV81" i="8"/>
  <c r="CT81" i="8"/>
  <c r="CR81" i="8"/>
  <c r="CP81" i="8"/>
  <c r="CM81" i="8"/>
  <c r="CL81" i="8"/>
  <c r="CK81" i="8"/>
  <c r="CH81" i="8"/>
  <c r="CG81" i="8"/>
  <c r="CE81" i="8"/>
  <c r="CC81" i="8"/>
  <c r="CW81" i="8"/>
  <c r="CA81" i="8"/>
  <c r="BY81" i="8"/>
  <c r="BW81" i="8"/>
  <c r="BU81" i="8"/>
  <c r="CS81" i="8"/>
  <c r="BS81" i="8"/>
  <c r="BQ81" i="8"/>
  <c r="BO81" i="8"/>
  <c r="BM81" i="8"/>
  <c r="BK81" i="8"/>
  <c r="BI81" i="8"/>
  <c r="BG81" i="8"/>
  <c r="BE81" i="8"/>
  <c r="BC81" i="8"/>
  <c r="BA81" i="8"/>
  <c r="AY81" i="8"/>
  <c r="AW81" i="8"/>
  <c r="AU81" i="8"/>
  <c r="CU81" i="8"/>
  <c r="AS81" i="8"/>
  <c r="AQ81" i="8"/>
  <c r="AO81" i="8"/>
  <c r="AM81" i="8"/>
  <c r="AK81" i="8"/>
  <c r="AI81" i="8"/>
  <c r="AG81" i="8"/>
  <c r="AE81" i="8"/>
  <c r="AC81" i="8"/>
  <c r="CQ81" i="8"/>
  <c r="AA81" i="8"/>
  <c r="Y81" i="8"/>
  <c r="W81" i="8"/>
  <c r="U81" i="8"/>
  <c r="S81" i="8"/>
  <c r="Q81" i="8"/>
  <c r="O81" i="8"/>
  <c r="M81" i="8"/>
  <c r="K81" i="8"/>
  <c r="I81" i="8"/>
  <c r="G81" i="8"/>
  <c r="CO81" i="8"/>
  <c r="CX80" i="8"/>
  <c r="CV80" i="8"/>
  <c r="CT80" i="8"/>
  <c r="CR80" i="8"/>
  <c r="CP80" i="8"/>
  <c r="CM80" i="8"/>
  <c r="CL80" i="8"/>
  <c r="CK80" i="8"/>
  <c r="CH80" i="8"/>
  <c r="CG80" i="8"/>
  <c r="CE80" i="8"/>
  <c r="CC80" i="8"/>
  <c r="CW80" i="8"/>
  <c r="CA80" i="8"/>
  <c r="BY80" i="8"/>
  <c r="BW80" i="8"/>
  <c r="BU80" i="8"/>
  <c r="CS80" i="8"/>
  <c r="BS80" i="8"/>
  <c r="BQ80" i="8"/>
  <c r="BO80" i="8"/>
  <c r="BM80" i="8"/>
  <c r="BK80" i="8"/>
  <c r="BI80" i="8"/>
  <c r="BG80" i="8"/>
  <c r="BE80" i="8"/>
  <c r="BC80" i="8"/>
  <c r="BA80" i="8"/>
  <c r="AY80" i="8"/>
  <c r="AW80" i="8"/>
  <c r="AU80" i="8"/>
  <c r="CU80" i="8"/>
  <c r="AS80" i="8"/>
  <c r="AQ80" i="8"/>
  <c r="AO80" i="8"/>
  <c r="AM80" i="8"/>
  <c r="AK80" i="8"/>
  <c r="AI80" i="8"/>
  <c r="AG80" i="8"/>
  <c r="AE80" i="8"/>
  <c r="AC80" i="8"/>
  <c r="CQ80" i="8"/>
  <c r="AA80" i="8"/>
  <c r="Y80" i="8"/>
  <c r="W80" i="8"/>
  <c r="U80" i="8"/>
  <c r="S80" i="8"/>
  <c r="Q80" i="8"/>
  <c r="O80" i="8"/>
  <c r="M80" i="8"/>
  <c r="K80" i="8"/>
  <c r="I80" i="8"/>
  <c r="G80" i="8"/>
  <c r="CO80" i="8"/>
  <c r="CX79" i="8"/>
  <c r="CV79" i="8"/>
  <c r="CT79" i="8"/>
  <c r="CR79" i="8"/>
  <c r="CP79" i="8"/>
  <c r="CM79" i="8"/>
  <c r="CL79" i="8"/>
  <c r="CK79" i="8"/>
  <c r="CH79" i="8"/>
  <c r="CG79" i="8"/>
  <c r="CE79" i="8"/>
  <c r="CC79" i="8"/>
  <c r="CW79" i="8"/>
  <c r="CA79" i="8"/>
  <c r="BY79" i="8"/>
  <c r="BW79" i="8"/>
  <c r="BU79" i="8"/>
  <c r="CS79" i="8"/>
  <c r="BS79" i="8"/>
  <c r="BQ79" i="8"/>
  <c r="BO79" i="8"/>
  <c r="BM79" i="8"/>
  <c r="BK79" i="8"/>
  <c r="BI79" i="8"/>
  <c r="BG79" i="8"/>
  <c r="BE79" i="8"/>
  <c r="BC79" i="8"/>
  <c r="BA79" i="8"/>
  <c r="AY79" i="8"/>
  <c r="AW79" i="8"/>
  <c r="AU79" i="8"/>
  <c r="CU79" i="8"/>
  <c r="AS79" i="8"/>
  <c r="AQ79" i="8"/>
  <c r="AO79" i="8"/>
  <c r="AM79" i="8"/>
  <c r="AK79" i="8"/>
  <c r="AI79" i="8"/>
  <c r="AG79" i="8"/>
  <c r="AE79" i="8"/>
  <c r="AC79" i="8"/>
  <c r="CQ79" i="8"/>
  <c r="AA79" i="8"/>
  <c r="Y79" i="8"/>
  <c r="W79" i="8"/>
  <c r="U79" i="8"/>
  <c r="S79" i="8"/>
  <c r="Q79" i="8"/>
  <c r="O79" i="8"/>
  <c r="M79" i="8"/>
  <c r="K79" i="8"/>
  <c r="I79" i="8"/>
  <c r="G79" i="8"/>
  <c r="CO79" i="8"/>
  <c r="CX78" i="8"/>
  <c r="CV78" i="8"/>
  <c r="CT78" i="8"/>
  <c r="CR78" i="8"/>
  <c r="CP78" i="8"/>
  <c r="CM78" i="8"/>
  <c r="CL78" i="8"/>
  <c r="CK78" i="8"/>
  <c r="CH78" i="8"/>
  <c r="CG78" i="8"/>
  <c r="CE78" i="8"/>
  <c r="CC78" i="8"/>
  <c r="CW78" i="8"/>
  <c r="CA78" i="8"/>
  <c r="BY78" i="8"/>
  <c r="BW78" i="8"/>
  <c r="BU78" i="8"/>
  <c r="CS78" i="8"/>
  <c r="BS78" i="8"/>
  <c r="BQ78" i="8"/>
  <c r="BO78" i="8"/>
  <c r="BM78" i="8"/>
  <c r="BK78" i="8"/>
  <c r="BI78" i="8"/>
  <c r="BG78" i="8"/>
  <c r="BE78" i="8"/>
  <c r="BC78" i="8"/>
  <c r="BA78" i="8"/>
  <c r="AY78" i="8"/>
  <c r="AW78" i="8"/>
  <c r="AU78" i="8"/>
  <c r="CU78" i="8"/>
  <c r="AS78" i="8"/>
  <c r="AQ78" i="8"/>
  <c r="AO78" i="8"/>
  <c r="AM78" i="8"/>
  <c r="AK78" i="8"/>
  <c r="AI78" i="8"/>
  <c r="AG78" i="8"/>
  <c r="AE78" i="8"/>
  <c r="AC78" i="8"/>
  <c r="CQ78" i="8"/>
  <c r="AA78" i="8"/>
  <c r="Y78" i="8"/>
  <c r="W78" i="8"/>
  <c r="U78" i="8"/>
  <c r="S78" i="8"/>
  <c r="Q78" i="8"/>
  <c r="O78" i="8"/>
  <c r="M78" i="8"/>
  <c r="K78" i="8"/>
  <c r="I78" i="8"/>
  <c r="G78" i="8"/>
  <c r="CO78" i="8"/>
  <c r="CX77" i="8"/>
  <c r="CV77" i="8"/>
  <c r="CT77" i="8"/>
  <c r="CR77" i="8"/>
  <c r="CP77" i="8"/>
  <c r="CM77" i="8"/>
  <c r="CL77" i="8"/>
  <c r="CK77" i="8"/>
  <c r="CH77" i="8"/>
  <c r="CG77" i="8"/>
  <c r="CE77" i="8"/>
  <c r="CC77" i="8"/>
  <c r="CW77" i="8"/>
  <c r="CA77" i="8"/>
  <c r="BY77" i="8"/>
  <c r="BW77" i="8"/>
  <c r="BU77" i="8"/>
  <c r="CS77" i="8"/>
  <c r="BS77" i="8"/>
  <c r="BQ77" i="8"/>
  <c r="BO77" i="8"/>
  <c r="BM77" i="8"/>
  <c r="BK77" i="8"/>
  <c r="BI77" i="8"/>
  <c r="BG77" i="8"/>
  <c r="BE77" i="8"/>
  <c r="BC77" i="8"/>
  <c r="BA77" i="8"/>
  <c r="AY77" i="8"/>
  <c r="AW77" i="8"/>
  <c r="AU77" i="8"/>
  <c r="CU77" i="8"/>
  <c r="AS77" i="8"/>
  <c r="AQ77" i="8"/>
  <c r="AO77" i="8"/>
  <c r="AM77" i="8"/>
  <c r="AK77" i="8"/>
  <c r="AI77" i="8"/>
  <c r="AG77" i="8"/>
  <c r="AE77" i="8"/>
  <c r="AC77" i="8"/>
  <c r="CQ77" i="8"/>
  <c r="AA77" i="8"/>
  <c r="Y77" i="8"/>
  <c r="W77" i="8"/>
  <c r="U77" i="8"/>
  <c r="S77" i="8"/>
  <c r="Q77" i="8"/>
  <c r="O77" i="8"/>
  <c r="M77" i="8"/>
  <c r="K77" i="8"/>
  <c r="I77" i="8"/>
  <c r="G77" i="8"/>
  <c r="CO77" i="8"/>
  <c r="CX76" i="8"/>
  <c r="CV76" i="8"/>
  <c r="CT76" i="8"/>
  <c r="CR76" i="8"/>
  <c r="CP76" i="8"/>
  <c r="CM76" i="8"/>
  <c r="CL76" i="8"/>
  <c r="CK76" i="8"/>
  <c r="CH76" i="8"/>
  <c r="CG76" i="8"/>
  <c r="CE76" i="8"/>
  <c r="CC76" i="8"/>
  <c r="CW76" i="8"/>
  <c r="CA76" i="8"/>
  <c r="BY76" i="8"/>
  <c r="BW76" i="8"/>
  <c r="BU76" i="8"/>
  <c r="CS76" i="8"/>
  <c r="BS76" i="8"/>
  <c r="BQ76" i="8"/>
  <c r="BO76" i="8"/>
  <c r="BM76" i="8"/>
  <c r="BK76" i="8"/>
  <c r="BI76" i="8"/>
  <c r="BG76" i="8"/>
  <c r="BE76" i="8"/>
  <c r="BC76" i="8"/>
  <c r="BA76" i="8"/>
  <c r="AY76" i="8"/>
  <c r="AW76" i="8"/>
  <c r="AU76" i="8"/>
  <c r="CU76" i="8"/>
  <c r="AS76" i="8"/>
  <c r="AQ76" i="8"/>
  <c r="AO76" i="8"/>
  <c r="AM76" i="8"/>
  <c r="AK76" i="8"/>
  <c r="AI76" i="8"/>
  <c r="AG76" i="8"/>
  <c r="AE76" i="8"/>
  <c r="AC76" i="8"/>
  <c r="CQ76" i="8"/>
  <c r="AA76" i="8"/>
  <c r="Y76" i="8"/>
  <c r="W76" i="8"/>
  <c r="U76" i="8"/>
  <c r="S76" i="8"/>
  <c r="Q76" i="8"/>
  <c r="O76" i="8"/>
  <c r="M76" i="8"/>
  <c r="K76" i="8"/>
  <c r="I76" i="8"/>
  <c r="G76" i="8"/>
  <c r="CO76" i="8"/>
  <c r="CX75" i="8"/>
  <c r="CV75" i="8"/>
  <c r="CT75" i="8"/>
  <c r="CR75" i="8"/>
  <c r="CP75" i="8"/>
  <c r="CM75" i="8"/>
  <c r="CL75" i="8"/>
  <c r="CK75" i="8"/>
  <c r="CH75" i="8"/>
  <c r="CG75" i="8"/>
  <c r="CE75" i="8"/>
  <c r="CC75" i="8"/>
  <c r="CW75" i="8"/>
  <c r="CA75" i="8"/>
  <c r="BY75" i="8"/>
  <c r="BW75" i="8"/>
  <c r="BU75" i="8"/>
  <c r="CS75" i="8"/>
  <c r="BS75" i="8"/>
  <c r="BQ75" i="8"/>
  <c r="BO75" i="8"/>
  <c r="BM75" i="8"/>
  <c r="BK75" i="8"/>
  <c r="BI75" i="8"/>
  <c r="BG75" i="8"/>
  <c r="BE75" i="8"/>
  <c r="BC75" i="8"/>
  <c r="BA75" i="8"/>
  <c r="AY75" i="8"/>
  <c r="AW75" i="8"/>
  <c r="AU75" i="8"/>
  <c r="CU75" i="8"/>
  <c r="AS75" i="8"/>
  <c r="AQ75" i="8"/>
  <c r="AO75" i="8"/>
  <c r="AM75" i="8"/>
  <c r="AK75" i="8"/>
  <c r="AI75" i="8"/>
  <c r="AG75" i="8"/>
  <c r="AE75" i="8"/>
  <c r="AC75" i="8"/>
  <c r="CQ75" i="8"/>
  <c r="AA75" i="8"/>
  <c r="Y75" i="8"/>
  <c r="W75" i="8"/>
  <c r="U75" i="8"/>
  <c r="S75" i="8"/>
  <c r="Q75" i="8"/>
  <c r="O75" i="8"/>
  <c r="M75" i="8"/>
  <c r="K75" i="8"/>
  <c r="I75" i="8"/>
  <c r="G75" i="8"/>
  <c r="CO75" i="8"/>
  <c r="CX74" i="8"/>
  <c r="CV74" i="8"/>
  <c r="CT74" i="8"/>
  <c r="CR74" i="8"/>
  <c r="CP74" i="8"/>
  <c r="CM74" i="8"/>
  <c r="CL74" i="8"/>
  <c r="CK74" i="8"/>
  <c r="CH74" i="8"/>
  <c r="CG74" i="8"/>
  <c r="CE74" i="8"/>
  <c r="CC74" i="8"/>
  <c r="CW74" i="8"/>
  <c r="CA74" i="8"/>
  <c r="BY74" i="8"/>
  <c r="BW74" i="8"/>
  <c r="BU74" i="8"/>
  <c r="CS74" i="8"/>
  <c r="BS74" i="8"/>
  <c r="BQ74" i="8"/>
  <c r="BO74" i="8"/>
  <c r="BM74" i="8"/>
  <c r="BK74" i="8"/>
  <c r="BI74" i="8"/>
  <c r="BG74" i="8"/>
  <c r="BE74" i="8"/>
  <c r="BC74" i="8"/>
  <c r="BA74" i="8"/>
  <c r="AY74" i="8"/>
  <c r="AW74" i="8"/>
  <c r="AU74" i="8"/>
  <c r="CU74" i="8"/>
  <c r="AS74" i="8"/>
  <c r="AQ74" i="8"/>
  <c r="AO74" i="8"/>
  <c r="AM74" i="8"/>
  <c r="AK74" i="8"/>
  <c r="AI74" i="8"/>
  <c r="AG74" i="8"/>
  <c r="AE74" i="8"/>
  <c r="AC74" i="8"/>
  <c r="CQ74" i="8"/>
  <c r="AA74" i="8"/>
  <c r="Y74" i="8"/>
  <c r="W74" i="8"/>
  <c r="U74" i="8"/>
  <c r="S74" i="8"/>
  <c r="Q74" i="8"/>
  <c r="O74" i="8"/>
  <c r="M74" i="8"/>
  <c r="K74" i="8"/>
  <c r="I74" i="8"/>
  <c r="G74" i="8"/>
  <c r="CO74" i="8"/>
  <c r="CX73" i="8"/>
  <c r="CV73" i="8"/>
  <c r="CT73" i="8"/>
  <c r="CR73" i="8"/>
  <c r="CP73" i="8"/>
  <c r="CM73" i="8"/>
  <c r="CL73" i="8"/>
  <c r="CK73" i="8"/>
  <c r="CH73" i="8"/>
  <c r="CG73" i="8"/>
  <c r="CE73" i="8"/>
  <c r="CC73" i="8"/>
  <c r="CW73" i="8"/>
  <c r="CA73" i="8"/>
  <c r="BY73" i="8"/>
  <c r="BW73" i="8"/>
  <c r="BU73" i="8"/>
  <c r="CS73" i="8"/>
  <c r="BS73" i="8"/>
  <c r="BQ73" i="8"/>
  <c r="BO73" i="8"/>
  <c r="BM73" i="8"/>
  <c r="BK73" i="8"/>
  <c r="BI73" i="8"/>
  <c r="BG73" i="8"/>
  <c r="BE73" i="8"/>
  <c r="BC73" i="8"/>
  <c r="BA73" i="8"/>
  <c r="AY73" i="8"/>
  <c r="AW73" i="8"/>
  <c r="AU73" i="8"/>
  <c r="CU73" i="8"/>
  <c r="AS73" i="8"/>
  <c r="AQ73" i="8"/>
  <c r="AO73" i="8"/>
  <c r="AM73" i="8"/>
  <c r="AK73" i="8"/>
  <c r="AI73" i="8"/>
  <c r="AG73" i="8"/>
  <c r="AE73" i="8"/>
  <c r="AC73" i="8"/>
  <c r="CQ73" i="8"/>
  <c r="AA73" i="8"/>
  <c r="Y73" i="8"/>
  <c r="W73" i="8"/>
  <c r="U73" i="8"/>
  <c r="S73" i="8"/>
  <c r="Q73" i="8"/>
  <c r="O73" i="8"/>
  <c r="M73" i="8"/>
  <c r="K73" i="8"/>
  <c r="I73" i="8"/>
  <c r="G73" i="8"/>
  <c r="CO73" i="8"/>
  <c r="CX72" i="8"/>
  <c r="CV72" i="8"/>
  <c r="CT72" i="8"/>
  <c r="CR72" i="8"/>
  <c r="CP72" i="8"/>
  <c r="CM72" i="8"/>
  <c r="CL72" i="8"/>
  <c r="CK72" i="8"/>
  <c r="CH72" i="8"/>
  <c r="CG72" i="8"/>
  <c r="CE72" i="8"/>
  <c r="CC72" i="8"/>
  <c r="CW72" i="8"/>
  <c r="CA72" i="8"/>
  <c r="BY72" i="8"/>
  <c r="BW72" i="8"/>
  <c r="BU72" i="8"/>
  <c r="CS72" i="8"/>
  <c r="BS72" i="8"/>
  <c r="BQ72" i="8"/>
  <c r="BO72" i="8"/>
  <c r="BM72" i="8"/>
  <c r="BK72" i="8"/>
  <c r="BI72" i="8"/>
  <c r="BG72" i="8"/>
  <c r="BE72" i="8"/>
  <c r="BC72" i="8"/>
  <c r="BA72" i="8"/>
  <c r="AY72" i="8"/>
  <c r="AW72" i="8"/>
  <c r="AU72" i="8"/>
  <c r="CU72" i="8"/>
  <c r="AS72" i="8"/>
  <c r="AQ72" i="8"/>
  <c r="AO72" i="8"/>
  <c r="AM72" i="8"/>
  <c r="AK72" i="8"/>
  <c r="AI72" i="8"/>
  <c r="AG72" i="8"/>
  <c r="AE72" i="8"/>
  <c r="AC72" i="8"/>
  <c r="CQ72" i="8"/>
  <c r="AA72" i="8"/>
  <c r="Y72" i="8"/>
  <c r="W72" i="8"/>
  <c r="U72" i="8"/>
  <c r="S72" i="8"/>
  <c r="Q72" i="8"/>
  <c r="O72" i="8"/>
  <c r="M72" i="8"/>
  <c r="K72" i="8"/>
  <c r="I72" i="8"/>
  <c r="G72" i="8"/>
  <c r="CO72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CG71" i="8"/>
  <c r="CE71" i="8"/>
  <c r="CC71" i="8"/>
  <c r="CW71" i="8"/>
  <c r="CX71" i="8"/>
  <c r="CA71" i="8"/>
  <c r="BY71" i="8"/>
  <c r="BW71" i="8"/>
  <c r="BU71" i="8"/>
  <c r="CS71" i="8"/>
  <c r="CT71" i="8"/>
  <c r="BS71" i="8"/>
  <c r="BQ71" i="8"/>
  <c r="BO71" i="8"/>
  <c r="BM71" i="8"/>
  <c r="BK71" i="8"/>
  <c r="BI71" i="8"/>
  <c r="BG71" i="8"/>
  <c r="BE71" i="8"/>
  <c r="BC71" i="8"/>
  <c r="BA71" i="8"/>
  <c r="AY71" i="8"/>
  <c r="AW71" i="8"/>
  <c r="AU71" i="8"/>
  <c r="CU71" i="8"/>
  <c r="CV71" i="8"/>
  <c r="AS71" i="8"/>
  <c r="AQ71" i="8"/>
  <c r="AO71" i="8"/>
  <c r="AM71" i="8"/>
  <c r="AK71" i="8"/>
  <c r="AI71" i="8"/>
  <c r="AG71" i="8"/>
  <c r="AE71" i="8"/>
  <c r="AC71" i="8"/>
  <c r="CQ71" i="8"/>
  <c r="CR71" i="8"/>
  <c r="AA71" i="8"/>
  <c r="Y71" i="8"/>
  <c r="W71" i="8"/>
  <c r="U71" i="8"/>
  <c r="S71" i="8"/>
  <c r="Q71" i="8"/>
  <c r="O71" i="8"/>
  <c r="M71" i="8"/>
  <c r="K71" i="8"/>
  <c r="I71" i="8"/>
  <c r="G71" i="8"/>
  <c r="CO71" i="8"/>
  <c r="CP71" i="8"/>
  <c r="CN70" i="8"/>
  <c r="CG70" i="8"/>
  <c r="CE70" i="8"/>
  <c r="CC70" i="8"/>
  <c r="CW70" i="8"/>
  <c r="CX70" i="8"/>
  <c r="CA70" i="8"/>
  <c r="BY70" i="8"/>
  <c r="BW70" i="8"/>
  <c r="BU70" i="8"/>
  <c r="CS70" i="8"/>
  <c r="CT70" i="8"/>
  <c r="BS70" i="8"/>
  <c r="BQ70" i="8"/>
  <c r="BO70" i="8"/>
  <c r="BM70" i="8"/>
  <c r="BK70" i="8"/>
  <c r="BI70" i="8"/>
  <c r="BG70" i="8"/>
  <c r="BE70" i="8"/>
  <c r="BC70" i="8"/>
  <c r="BA70" i="8"/>
  <c r="AY70" i="8"/>
  <c r="AW70" i="8"/>
  <c r="AU70" i="8"/>
  <c r="CU70" i="8"/>
  <c r="CV70" i="8"/>
  <c r="AS70" i="8"/>
  <c r="AQ70" i="8"/>
  <c r="AO70" i="8"/>
  <c r="AM70" i="8"/>
  <c r="AK70" i="8"/>
  <c r="AI70" i="8"/>
  <c r="AG70" i="8"/>
  <c r="AE70" i="8"/>
  <c r="AC70" i="8"/>
  <c r="CQ70" i="8"/>
  <c r="CR70" i="8"/>
  <c r="AA70" i="8"/>
  <c r="Y70" i="8"/>
  <c r="W70" i="8"/>
  <c r="U70" i="8"/>
  <c r="S70" i="8"/>
  <c r="Q70" i="8"/>
  <c r="O70" i="8"/>
  <c r="M70" i="8"/>
  <c r="K70" i="8"/>
  <c r="I70" i="8"/>
  <c r="G70" i="8"/>
  <c r="CO70" i="8"/>
  <c r="CP70" i="8"/>
  <c r="CG69" i="8"/>
  <c r="CF117" i="8"/>
  <c r="CE69" i="8"/>
  <c r="CD117" i="8"/>
  <c r="CC69" i="8"/>
  <c r="CB117" i="8"/>
  <c r="CA69" i="8"/>
  <c r="BZ117" i="8"/>
  <c r="BY69" i="8"/>
  <c r="BX117" i="8"/>
  <c r="BW69" i="8"/>
  <c r="BV117" i="8"/>
  <c r="BU69" i="8"/>
  <c r="BT117" i="8"/>
  <c r="BS69" i="8"/>
  <c r="BR117" i="8"/>
  <c r="BQ69" i="8"/>
  <c r="BP117" i="8"/>
  <c r="BO69" i="8"/>
  <c r="BN117" i="8"/>
  <c r="BM69" i="8"/>
  <c r="BL117" i="8"/>
  <c r="BK69" i="8"/>
  <c r="BJ117" i="8"/>
  <c r="BI69" i="8"/>
  <c r="BH117" i="8"/>
  <c r="BG69" i="8"/>
  <c r="BF117" i="8"/>
  <c r="BE69" i="8"/>
  <c r="BD117" i="8"/>
  <c r="BC69" i="8"/>
  <c r="BB117" i="8"/>
  <c r="BA69" i="8"/>
  <c r="AZ117" i="8"/>
  <c r="AY69" i="8"/>
  <c r="AX117" i="8"/>
  <c r="AW69" i="8"/>
  <c r="AV117" i="8"/>
  <c r="AU69" i="8"/>
  <c r="AS69" i="8"/>
  <c r="AR117" i="8"/>
  <c r="AQ69" i="8"/>
  <c r="AP117" i="8"/>
  <c r="AO69" i="8"/>
  <c r="AN117" i="8"/>
  <c r="AM69" i="8"/>
  <c r="AL117" i="8"/>
  <c r="AK69" i="8"/>
  <c r="AJ117" i="8"/>
  <c r="AI69" i="8"/>
  <c r="AH117" i="8"/>
  <c r="AG69" i="8"/>
  <c r="AF117" i="8"/>
  <c r="AE69" i="8"/>
  <c r="AD117" i="8"/>
  <c r="AC69" i="8"/>
  <c r="AA69" i="8"/>
  <c r="Z117" i="8"/>
  <c r="Y69" i="8"/>
  <c r="X117" i="8"/>
  <c r="W69" i="8"/>
  <c r="V117" i="8"/>
  <c r="U69" i="8"/>
  <c r="T117" i="8"/>
  <c r="S69" i="8"/>
  <c r="R117" i="8"/>
  <c r="Q69" i="8"/>
  <c r="P117" i="8"/>
  <c r="O69" i="8"/>
  <c r="N117" i="8"/>
  <c r="M69" i="8"/>
  <c r="L117" i="8"/>
  <c r="K69" i="8"/>
  <c r="J117" i="8"/>
  <c r="I69" i="8"/>
  <c r="H117" i="8"/>
  <c r="G69" i="8"/>
  <c r="CW65" i="8"/>
  <c r="DU93" i="8"/>
  <c r="CU65" i="8"/>
  <c r="DU92" i="8"/>
  <c r="CS65" i="8"/>
  <c r="DU91" i="8"/>
  <c r="CQ65" i="8"/>
  <c r="DU90" i="8"/>
  <c r="CO65" i="8"/>
  <c r="DU89" i="8"/>
  <c r="C58" i="8"/>
  <c r="F61" i="8"/>
  <c r="F62" i="8"/>
  <c r="CW54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F12" i="8"/>
  <c r="F11" i="8"/>
  <c r="M122" i="7"/>
  <c r="AA120" i="7"/>
  <c r="Y120" i="7"/>
  <c r="W120" i="7"/>
  <c r="U120" i="7"/>
  <c r="S120" i="7"/>
  <c r="Q120" i="7"/>
  <c r="O120" i="7"/>
  <c r="M120" i="7"/>
  <c r="K120" i="7"/>
  <c r="I120" i="7"/>
  <c r="G120" i="7"/>
  <c r="CE117" i="7"/>
  <c r="CC117" i="7"/>
  <c r="CA117" i="7"/>
  <c r="BY117" i="7"/>
  <c r="BW117" i="7"/>
  <c r="BU117" i="7"/>
  <c r="BS117" i="7"/>
  <c r="BQ117" i="7"/>
  <c r="BO117" i="7"/>
  <c r="BM117" i="7"/>
  <c r="BK117" i="7"/>
  <c r="BI117" i="7"/>
  <c r="BG117" i="7"/>
  <c r="BE117" i="7"/>
  <c r="BC117" i="7"/>
  <c r="BA117" i="7"/>
  <c r="AY117" i="7"/>
  <c r="AW117" i="7"/>
  <c r="AW118" i="7" s="1"/>
  <c r="AU117" i="7"/>
  <c r="AU118" i="7" s="1"/>
  <c r="AS117" i="7"/>
  <c r="AS118" i="7" s="1"/>
  <c r="CX115" i="7"/>
  <c r="CV115" i="7"/>
  <c r="CT115" i="7"/>
  <c r="CR115" i="7"/>
  <c r="CP115" i="7"/>
  <c r="CM115" i="7"/>
  <c r="CL115" i="7"/>
  <c r="CK115" i="7"/>
  <c r="CH115" i="7"/>
  <c r="CG115" i="7"/>
  <c r="CE115" i="7"/>
  <c r="CC115" i="7"/>
  <c r="CW115" i="7" s="1"/>
  <c r="CA115" i="7"/>
  <c r="BY115" i="7"/>
  <c r="BW115" i="7"/>
  <c r="BU115" i="7"/>
  <c r="BS115" i="7"/>
  <c r="BQ115" i="7"/>
  <c r="BO115" i="7"/>
  <c r="BM115" i="7"/>
  <c r="BK115" i="7"/>
  <c r="BI115" i="7"/>
  <c r="BG115" i="7"/>
  <c r="BE115" i="7"/>
  <c r="BC115" i="7"/>
  <c r="BA115" i="7"/>
  <c r="AY115" i="7"/>
  <c r="AW115" i="7"/>
  <c r="CU115" i="7" s="1"/>
  <c r="AU115" i="7"/>
  <c r="AS115" i="7"/>
  <c r="AQ115" i="7"/>
  <c r="AO115" i="7"/>
  <c r="AM115" i="7"/>
  <c r="AK115" i="7"/>
  <c r="AI115" i="7"/>
  <c r="AG115" i="7"/>
  <c r="AE115" i="7"/>
  <c r="AC115" i="7"/>
  <c r="AA115" i="7"/>
  <c r="Y115" i="7"/>
  <c r="W115" i="7"/>
  <c r="U115" i="7"/>
  <c r="S115" i="7"/>
  <c r="Q115" i="7"/>
  <c r="O115" i="7"/>
  <c r="M115" i="7"/>
  <c r="K115" i="7"/>
  <c r="I115" i="7"/>
  <c r="G115" i="7"/>
  <c r="CX114" i="7"/>
  <c r="CV114" i="7"/>
  <c r="CT114" i="7"/>
  <c r="CR114" i="7"/>
  <c r="CP114" i="7"/>
  <c r="CM114" i="7"/>
  <c r="CL114" i="7"/>
  <c r="CK114" i="7"/>
  <c r="CH114" i="7"/>
  <c r="CG114" i="7"/>
  <c r="CW114" i="7" s="1"/>
  <c r="CE114" i="7"/>
  <c r="CC114" i="7"/>
  <c r="CA114" i="7"/>
  <c r="BY114" i="7"/>
  <c r="BW114" i="7"/>
  <c r="BU114" i="7"/>
  <c r="CS114" i="7"/>
  <c r="BS114" i="7"/>
  <c r="BQ114" i="7"/>
  <c r="BO114" i="7"/>
  <c r="BM114" i="7"/>
  <c r="BK114" i="7"/>
  <c r="BI114" i="7"/>
  <c r="BG114" i="7"/>
  <c r="BE114" i="7"/>
  <c r="BC114" i="7"/>
  <c r="BA114" i="7"/>
  <c r="AY114" i="7"/>
  <c r="AW114" i="7"/>
  <c r="AU114" i="7"/>
  <c r="AS114" i="7"/>
  <c r="AQ114" i="7"/>
  <c r="AO114" i="7"/>
  <c r="AM114" i="7"/>
  <c r="AK114" i="7"/>
  <c r="AI114" i="7"/>
  <c r="AG114" i="7"/>
  <c r="CQ114" i="7" s="1"/>
  <c r="AE114" i="7"/>
  <c r="AC114" i="7"/>
  <c r="AA114" i="7"/>
  <c r="Y114" i="7"/>
  <c r="W114" i="7"/>
  <c r="U114" i="7"/>
  <c r="S114" i="7"/>
  <c r="Q114" i="7"/>
  <c r="O114" i="7"/>
  <c r="M114" i="7"/>
  <c r="K114" i="7"/>
  <c r="CO114" i="7" s="1"/>
  <c r="I114" i="7"/>
  <c r="G114" i="7"/>
  <c r="CX113" i="7"/>
  <c r="CV113" i="7"/>
  <c r="CT113" i="7"/>
  <c r="CR113" i="7"/>
  <c r="CP113" i="7"/>
  <c r="CM113" i="7"/>
  <c r="CL113" i="7"/>
  <c r="CK113" i="7"/>
  <c r="CH113" i="7"/>
  <c r="CG113" i="7"/>
  <c r="CE113" i="7"/>
  <c r="CC113" i="7"/>
  <c r="CW113" i="7" s="1"/>
  <c r="CA113" i="7"/>
  <c r="BY113" i="7"/>
  <c r="BW113" i="7"/>
  <c r="BU113" i="7"/>
  <c r="BS113" i="7"/>
  <c r="BQ113" i="7"/>
  <c r="BO113" i="7"/>
  <c r="BM113" i="7"/>
  <c r="BK113" i="7"/>
  <c r="BI113" i="7"/>
  <c r="BG113" i="7"/>
  <c r="BE113" i="7"/>
  <c r="BC113" i="7"/>
  <c r="BA113" i="7"/>
  <c r="AY113" i="7"/>
  <c r="AW113" i="7"/>
  <c r="AU113" i="7"/>
  <c r="CU113" i="7" s="1"/>
  <c r="AS113" i="7"/>
  <c r="AQ113" i="7"/>
  <c r="AO113" i="7"/>
  <c r="AM113" i="7"/>
  <c r="AK113" i="7"/>
  <c r="AI113" i="7"/>
  <c r="AG113" i="7"/>
  <c r="AE113" i="7"/>
  <c r="AC113" i="7"/>
  <c r="AA113" i="7"/>
  <c r="Y113" i="7"/>
  <c r="W113" i="7"/>
  <c r="U113" i="7"/>
  <c r="S113" i="7"/>
  <c r="Q113" i="7"/>
  <c r="O113" i="7"/>
  <c r="M113" i="7"/>
  <c r="K113" i="7"/>
  <c r="I113" i="7"/>
  <c r="G113" i="7"/>
  <c r="CX112" i="7"/>
  <c r="CV112" i="7"/>
  <c r="CT112" i="7"/>
  <c r="CR112" i="7"/>
  <c r="CP112" i="7"/>
  <c r="CM112" i="7"/>
  <c r="CL112" i="7"/>
  <c r="CK112" i="7"/>
  <c r="CH112" i="7"/>
  <c r="CG112" i="7"/>
  <c r="CE112" i="7"/>
  <c r="CW112" i="7" s="1"/>
  <c r="CC112" i="7"/>
  <c r="CA112" i="7"/>
  <c r="BY112" i="7"/>
  <c r="CS112" i="7" s="1"/>
  <c r="BW112" i="7"/>
  <c r="BU112" i="7"/>
  <c r="BS112" i="7"/>
  <c r="BQ112" i="7"/>
  <c r="BO112" i="7"/>
  <c r="BM112" i="7"/>
  <c r="BK112" i="7"/>
  <c r="BI112" i="7"/>
  <c r="BG112" i="7"/>
  <c r="BE112" i="7"/>
  <c r="BC112" i="7"/>
  <c r="BA112" i="7"/>
  <c r="AY112" i="7"/>
  <c r="AW112" i="7"/>
  <c r="AU112" i="7"/>
  <c r="CU112" i="7" s="1"/>
  <c r="AS112" i="7"/>
  <c r="AQ112" i="7"/>
  <c r="AO112" i="7"/>
  <c r="AM112" i="7"/>
  <c r="AK112" i="7"/>
  <c r="AI112" i="7"/>
  <c r="AG112" i="7"/>
  <c r="AE112" i="7"/>
  <c r="AC112" i="7"/>
  <c r="AA112" i="7"/>
  <c r="Y112" i="7"/>
  <c r="W112" i="7"/>
  <c r="U112" i="7"/>
  <c r="S112" i="7"/>
  <c r="Q112" i="7"/>
  <c r="O112" i="7"/>
  <c r="M112" i="7"/>
  <c r="K112" i="7"/>
  <c r="I112" i="7"/>
  <c r="G112" i="7"/>
  <c r="CX111" i="7"/>
  <c r="CV111" i="7"/>
  <c r="CT111" i="7"/>
  <c r="CR111" i="7"/>
  <c r="CP111" i="7"/>
  <c r="CM111" i="7"/>
  <c r="CL111" i="7"/>
  <c r="CK111" i="7"/>
  <c r="CH111" i="7"/>
  <c r="CG111" i="7"/>
  <c r="CE111" i="7"/>
  <c r="CC111" i="7"/>
  <c r="CA111" i="7"/>
  <c r="BY111" i="7"/>
  <c r="BW111" i="7"/>
  <c r="BU111" i="7"/>
  <c r="BS111" i="7"/>
  <c r="BQ111" i="7"/>
  <c r="BO111" i="7"/>
  <c r="BM111" i="7"/>
  <c r="BK111" i="7"/>
  <c r="BI111" i="7"/>
  <c r="BG111" i="7"/>
  <c r="BE111" i="7"/>
  <c r="BC111" i="7"/>
  <c r="BA111" i="7"/>
  <c r="AY111" i="7"/>
  <c r="AW111" i="7"/>
  <c r="AU111" i="7"/>
  <c r="CU111" i="7"/>
  <c r="AS111" i="7"/>
  <c r="AQ111" i="7"/>
  <c r="AO111" i="7"/>
  <c r="AM111" i="7"/>
  <c r="AK111" i="7"/>
  <c r="AI111" i="7"/>
  <c r="AG111" i="7"/>
  <c r="AE111" i="7"/>
  <c r="AC111" i="7"/>
  <c r="AA111" i="7"/>
  <c r="Y111" i="7"/>
  <c r="W111" i="7"/>
  <c r="U111" i="7"/>
  <c r="S111" i="7"/>
  <c r="Q111" i="7"/>
  <c r="O111" i="7"/>
  <c r="M111" i="7"/>
  <c r="K111" i="7"/>
  <c r="I111" i="7"/>
  <c r="G111" i="7"/>
  <c r="CO111" i="7" s="1"/>
  <c r="CX110" i="7"/>
  <c r="CV110" i="7"/>
  <c r="CT110" i="7"/>
  <c r="CR110" i="7"/>
  <c r="CP110" i="7"/>
  <c r="CM110" i="7"/>
  <c r="CL110" i="7"/>
  <c r="CK110" i="7"/>
  <c r="CH110" i="7"/>
  <c r="CG110" i="7"/>
  <c r="CE110" i="7"/>
  <c r="CC110" i="7"/>
  <c r="CW110" i="7" s="1"/>
  <c r="CA110" i="7"/>
  <c r="BY110" i="7"/>
  <c r="BW110" i="7"/>
  <c r="BU110" i="7"/>
  <c r="CS110" i="7" s="1"/>
  <c r="BS110" i="7"/>
  <c r="BQ110" i="7"/>
  <c r="BO110" i="7"/>
  <c r="BM110" i="7"/>
  <c r="BK110" i="7"/>
  <c r="BI110" i="7"/>
  <c r="BG110" i="7"/>
  <c r="BE110" i="7"/>
  <c r="BC110" i="7"/>
  <c r="BA110" i="7"/>
  <c r="AY110" i="7"/>
  <c r="AW110" i="7"/>
  <c r="AU110" i="7"/>
  <c r="CU110" i="7" s="1"/>
  <c r="AS110" i="7"/>
  <c r="AQ110" i="7"/>
  <c r="AO110" i="7"/>
  <c r="AM110" i="7"/>
  <c r="AK110" i="7"/>
  <c r="AI110" i="7"/>
  <c r="AG110" i="7"/>
  <c r="AE110" i="7"/>
  <c r="AC110" i="7"/>
  <c r="CQ110" i="7" s="1"/>
  <c r="AA110" i="7"/>
  <c r="Y110" i="7"/>
  <c r="W110" i="7"/>
  <c r="U110" i="7"/>
  <c r="S110" i="7"/>
  <c r="Q110" i="7"/>
  <c r="O110" i="7"/>
  <c r="M110" i="7"/>
  <c r="K110" i="7"/>
  <c r="I110" i="7"/>
  <c r="G110" i="7"/>
  <c r="CX109" i="7"/>
  <c r="CV109" i="7"/>
  <c r="CT109" i="7"/>
  <c r="CR109" i="7"/>
  <c r="CP109" i="7"/>
  <c r="CM109" i="7"/>
  <c r="CL109" i="7"/>
  <c r="CK109" i="7"/>
  <c r="CH109" i="7"/>
  <c r="CG109" i="7"/>
  <c r="CE109" i="7"/>
  <c r="CC109" i="7"/>
  <c r="CA109" i="7"/>
  <c r="BY109" i="7"/>
  <c r="BW109" i="7"/>
  <c r="CS109" i="7" s="1"/>
  <c r="BU109" i="7"/>
  <c r="BS109" i="7"/>
  <c r="BQ109" i="7"/>
  <c r="BO109" i="7"/>
  <c r="BM109" i="7"/>
  <c r="BK109" i="7"/>
  <c r="BI109" i="7"/>
  <c r="BG109" i="7"/>
  <c r="BE109" i="7"/>
  <c r="BC109" i="7"/>
  <c r="BA109" i="7"/>
  <c r="AY109" i="7"/>
  <c r="CU109" i="7" s="1"/>
  <c r="AW109" i="7"/>
  <c r="AU109" i="7"/>
  <c r="AS109" i="7"/>
  <c r="AQ109" i="7"/>
  <c r="AO109" i="7"/>
  <c r="AM109" i="7"/>
  <c r="AK109" i="7"/>
  <c r="AI109" i="7"/>
  <c r="AG109" i="7"/>
  <c r="AE109" i="7"/>
  <c r="AC109" i="7"/>
  <c r="CQ109" i="7" s="1"/>
  <c r="AA109" i="7"/>
  <c r="Y109" i="7"/>
  <c r="W109" i="7"/>
  <c r="U109" i="7"/>
  <c r="S109" i="7"/>
  <c r="Q109" i="7"/>
  <c r="O109" i="7"/>
  <c r="M109" i="7"/>
  <c r="K109" i="7"/>
  <c r="I109" i="7"/>
  <c r="G109" i="7"/>
  <c r="CX108" i="7"/>
  <c r="CV108" i="7"/>
  <c r="CT108" i="7"/>
  <c r="CR108" i="7"/>
  <c r="CP108" i="7"/>
  <c r="CM108" i="7"/>
  <c r="CL108" i="7"/>
  <c r="CK108" i="7"/>
  <c r="CH108" i="7"/>
  <c r="CG108" i="7"/>
  <c r="CE108" i="7"/>
  <c r="CC108" i="7"/>
  <c r="CW108" i="7"/>
  <c r="CA108" i="7"/>
  <c r="BY108" i="7"/>
  <c r="BW108" i="7"/>
  <c r="BU108" i="7"/>
  <c r="CS108" i="7" s="1"/>
  <c r="BS108" i="7"/>
  <c r="BQ108" i="7"/>
  <c r="BO108" i="7"/>
  <c r="BM108" i="7"/>
  <c r="BK108" i="7"/>
  <c r="BI108" i="7"/>
  <c r="BG108" i="7"/>
  <c r="BE108" i="7"/>
  <c r="BC108" i="7"/>
  <c r="BA108" i="7"/>
  <c r="AY108" i="7"/>
  <c r="AW108" i="7"/>
  <c r="AU108" i="7"/>
  <c r="AS108" i="7"/>
  <c r="AQ108" i="7"/>
  <c r="AO108" i="7"/>
  <c r="AM108" i="7"/>
  <c r="AK108" i="7"/>
  <c r="AI108" i="7"/>
  <c r="AG108" i="7"/>
  <c r="AE108" i="7"/>
  <c r="AC108" i="7"/>
  <c r="CQ108" i="7"/>
  <c r="AA108" i="7"/>
  <c r="Y108" i="7"/>
  <c r="W108" i="7"/>
  <c r="U108" i="7"/>
  <c r="S108" i="7"/>
  <c r="Q108" i="7"/>
  <c r="O108" i="7"/>
  <c r="M108" i="7"/>
  <c r="K108" i="7"/>
  <c r="I108" i="7"/>
  <c r="G108" i="7"/>
  <c r="CO108" i="7"/>
  <c r="CX107" i="7"/>
  <c r="CV107" i="7"/>
  <c r="CT107" i="7"/>
  <c r="CR107" i="7"/>
  <c r="CP107" i="7"/>
  <c r="CM107" i="7"/>
  <c r="CL107" i="7"/>
  <c r="CK107" i="7"/>
  <c r="CH107" i="7"/>
  <c r="CG107" i="7"/>
  <c r="CE107" i="7"/>
  <c r="CC107" i="7"/>
  <c r="CW107" i="7" s="1"/>
  <c r="CA107" i="7"/>
  <c r="BY107" i="7"/>
  <c r="BW107" i="7"/>
  <c r="BU107" i="7"/>
  <c r="BS107" i="7"/>
  <c r="BQ107" i="7"/>
  <c r="BO107" i="7"/>
  <c r="BM107" i="7"/>
  <c r="BK107" i="7"/>
  <c r="BI107" i="7"/>
  <c r="BG107" i="7"/>
  <c r="BE107" i="7"/>
  <c r="BC107" i="7"/>
  <c r="BA107" i="7"/>
  <c r="AY107" i="7"/>
  <c r="AW107" i="7"/>
  <c r="CU107" i="7" s="1"/>
  <c r="AU107" i="7"/>
  <c r="AS107" i="7"/>
  <c r="AQ107" i="7"/>
  <c r="AO107" i="7"/>
  <c r="AM107" i="7"/>
  <c r="AK107" i="7"/>
  <c r="AI107" i="7"/>
  <c r="AG107" i="7"/>
  <c r="AE107" i="7"/>
  <c r="AC107" i="7"/>
  <c r="AA107" i="7"/>
  <c r="Y107" i="7"/>
  <c r="W107" i="7"/>
  <c r="U107" i="7"/>
  <c r="S107" i="7"/>
  <c r="Q107" i="7"/>
  <c r="O107" i="7"/>
  <c r="M107" i="7"/>
  <c r="K107" i="7"/>
  <c r="I107" i="7"/>
  <c r="G107" i="7"/>
  <c r="CX106" i="7"/>
  <c r="CV106" i="7"/>
  <c r="CT106" i="7"/>
  <c r="CR106" i="7"/>
  <c r="CP106" i="7"/>
  <c r="CM106" i="7"/>
  <c r="CL106" i="7"/>
  <c r="CK106" i="7"/>
  <c r="CH106" i="7"/>
  <c r="CG106" i="7"/>
  <c r="CW106" i="7" s="1"/>
  <c r="CE106" i="7"/>
  <c r="CC106" i="7"/>
  <c r="CA106" i="7"/>
  <c r="BY106" i="7"/>
  <c r="BW106" i="7"/>
  <c r="BU106" i="7"/>
  <c r="CS106" i="7"/>
  <c r="BS106" i="7"/>
  <c r="BQ106" i="7"/>
  <c r="BO106" i="7"/>
  <c r="BM106" i="7"/>
  <c r="BK106" i="7"/>
  <c r="BI106" i="7"/>
  <c r="BG106" i="7"/>
  <c r="BE106" i="7"/>
  <c r="BC106" i="7"/>
  <c r="BA106" i="7"/>
  <c r="AY106" i="7"/>
  <c r="AW106" i="7"/>
  <c r="AU106" i="7"/>
  <c r="AS106" i="7"/>
  <c r="AQ106" i="7"/>
  <c r="AO106" i="7"/>
  <c r="AM106" i="7"/>
  <c r="AK106" i="7"/>
  <c r="AI106" i="7"/>
  <c r="AG106" i="7"/>
  <c r="CQ106" i="7" s="1"/>
  <c r="AE106" i="7"/>
  <c r="AC106" i="7"/>
  <c r="AA106" i="7"/>
  <c r="Y106" i="7"/>
  <c r="W106" i="7"/>
  <c r="U106" i="7"/>
  <c r="S106" i="7"/>
  <c r="Q106" i="7"/>
  <c r="O106" i="7"/>
  <c r="M106" i="7"/>
  <c r="K106" i="7"/>
  <c r="I106" i="7"/>
  <c r="G106" i="7"/>
  <c r="CX105" i="7"/>
  <c r="CV105" i="7"/>
  <c r="CT105" i="7"/>
  <c r="CR105" i="7"/>
  <c r="CP105" i="7"/>
  <c r="CM105" i="7"/>
  <c r="CL105" i="7"/>
  <c r="CK105" i="7"/>
  <c r="CH105" i="7"/>
  <c r="CG105" i="7"/>
  <c r="CE105" i="7"/>
  <c r="CC105" i="7"/>
  <c r="CW105" i="7" s="1"/>
  <c r="CA105" i="7"/>
  <c r="BY105" i="7"/>
  <c r="BW105" i="7"/>
  <c r="BU105" i="7"/>
  <c r="BS105" i="7"/>
  <c r="BQ105" i="7"/>
  <c r="BO105" i="7"/>
  <c r="BM105" i="7"/>
  <c r="BK105" i="7"/>
  <c r="BI105" i="7"/>
  <c r="BG105" i="7"/>
  <c r="BE105" i="7"/>
  <c r="BC105" i="7"/>
  <c r="BA105" i="7"/>
  <c r="AY105" i="7"/>
  <c r="AW105" i="7"/>
  <c r="AU105" i="7"/>
  <c r="CU105" i="7" s="1"/>
  <c r="AS105" i="7"/>
  <c r="AQ105" i="7"/>
  <c r="AO105" i="7"/>
  <c r="AM105" i="7"/>
  <c r="AK105" i="7"/>
  <c r="AI105" i="7"/>
  <c r="AG105" i="7"/>
  <c r="AE105" i="7"/>
  <c r="AC105" i="7"/>
  <c r="AA105" i="7"/>
  <c r="Y105" i="7"/>
  <c r="W105" i="7"/>
  <c r="U105" i="7"/>
  <c r="S105" i="7"/>
  <c r="Q105" i="7"/>
  <c r="O105" i="7"/>
  <c r="M105" i="7"/>
  <c r="K105" i="7"/>
  <c r="I105" i="7"/>
  <c r="G105" i="7"/>
  <c r="CX104" i="7"/>
  <c r="CV104" i="7"/>
  <c r="CT104" i="7"/>
  <c r="CR104" i="7"/>
  <c r="CP104" i="7"/>
  <c r="CM104" i="7"/>
  <c r="CL104" i="7"/>
  <c r="CK104" i="7"/>
  <c r="CH104" i="7"/>
  <c r="CG104" i="7"/>
  <c r="CE104" i="7"/>
  <c r="CW104" i="7" s="1"/>
  <c r="CC104" i="7"/>
  <c r="CA104" i="7"/>
  <c r="BY104" i="7"/>
  <c r="CS104" i="7" s="1"/>
  <c r="BW104" i="7"/>
  <c r="BU104" i="7"/>
  <c r="BS104" i="7"/>
  <c r="BQ104" i="7"/>
  <c r="BO104" i="7"/>
  <c r="BM104" i="7"/>
  <c r="BK104" i="7"/>
  <c r="BI104" i="7"/>
  <c r="BG104" i="7"/>
  <c r="BE104" i="7"/>
  <c r="BC104" i="7"/>
  <c r="BA104" i="7"/>
  <c r="AY104" i="7"/>
  <c r="AW104" i="7"/>
  <c r="AU104" i="7"/>
  <c r="CU104" i="7" s="1"/>
  <c r="AS104" i="7"/>
  <c r="AQ104" i="7"/>
  <c r="AO104" i="7"/>
  <c r="AM104" i="7"/>
  <c r="AK104" i="7"/>
  <c r="AI104" i="7"/>
  <c r="AG104" i="7"/>
  <c r="AE104" i="7"/>
  <c r="CQ104" i="7" s="1"/>
  <c r="AC104" i="7"/>
  <c r="AA104" i="7"/>
  <c r="Y104" i="7"/>
  <c r="W104" i="7"/>
  <c r="U104" i="7"/>
  <c r="S104" i="7"/>
  <c r="Q104" i="7"/>
  <c r="O104" i="7"/>
  <c r="M104" i="7"/>
  <c r="K104" i="7"/>
  <c r="I104" i="7"/>
  <c r="CO104" i="7" s="1"/>
  <c r="G104" i="7"/>
  <c r="CX103" i="7"/>
  <c r="CV103" i="7"/>
  <c r="CT103" i="7"/>
  <c r="CR103" i="7"/>
  <c r="CP103" i="7"/>
  <c r="CM103" i="7"/>
  <c r="CL103" i="7"/>
  <c r="CK103" i="7"/>
  <c r="CH103" i="7"/>
  <c r="CG103" i="7"/>
  <c r="CE103" i="7"/>
  <c r="CC103" i="7"/>
  <c r="CA103" i="7"/>
  <c r="BY103" i="7"/>
  <c r="BW103" i="7"/>
  <c r="BU103" i="7"/>
  <c r="BS103" i="7"/>
  <c r="BQ103" i="7"/>
  <c r="BO103" i="7"/>
  <c r="BM103" i="7"/>
  <c r="BK103" i="7"/>
  <c r="BI103" i="7"/>
  <c r="BG103" i="7"/>
  <c r="BE103" i="7"/>
  <c r="BC103" i="7"/>
  <c r="BA103" i="7"/>
  <c r="AY103" i="7"/>
  <c r="AW103" i="7"/>
  <c r="AU103" i="7"/>
  <c r="CU103" i="7"/>
  <c r="AS103" i="7"/>
  <c r="AQ103" i="7"/>
  <c r="AO103" i="7"/>
  <c r="AM103" i="7"/>
  <c r="AK103" i="7"/>
  <c r="AI103" i="7"/>
  <c r="AG103" i="7"/>
  <c r="AE103" i="7"/>
  <c r="AC103" i="7"/>
  <c r="AA103" i="7"/>
  <c r="Y103" i="7"/>
  <c r="W103" i="7"/>
  <c r="U103" i="7"/>
  <c r="S103" i="7"/>
  <c r="Q103" i="7"/>
  <c r="O103" i="7"/>
  <c r="M103" i="7"/>
  <c r="K103" i="7"/>
  <c r="I103" i="7"/>
  <c r="G103" i="7"/>
  <c r="CO103" i="7" s="1"/>
  <c r="CX102" i="7"/>
  <c r="CV102" i="7"/>
  <c r="CT102" i="7"/>
  <c r="CR102" i="7"/>
  <c r="CP102" i="7"/>
  <c r="CM102" i="7"/>
  <c r="CL102" i="7"/>
  <c r="CK102" i="7"/>
  <c r="CH102" i="7"/>
  <c r="CG102" i="7"/>
  <c r="CE102" i="7"/>
  <c r="CC102" i="7"/>
  <c r="CW102" i="7" s="1"/>
  <c r="CA102" i="7"/>
  <c r="BY102" i="7"/>
  <c r="BW102" i="7"/>
  <c r="CS102" i="7" s="1"/>
  <c r="BU102" i="7"/>
  <c r="BS102" i="7"/>
  <c r="BQ102" i="7"/>
  <c r="BO102" i="7"/>
  <c r="BM102" i="7"/>
  <c r="BK102" i="7"/>
  <c r="BI102" i="7"/>
  <c r="BG102" i="7"/>
  <c r="BE102" i="7"/>
  <c r="BC102" i="7"/>
  <c r="BA102" i="7"/>
  <c r="AY102" i="7"/>
  <c r="AW102" i="7"/>
  <c r="AU102" i="7"/>
  <c r="CU102" i="7" s="1"/>
  <c r="AS102" i="7"/>
  <c r="AQ102" i="7"/>
  <c r="AO102" i="7"/>
  <c r="AM102" i="7"/>
  <c r="AK102" i="7"/>
  <c r="AI102" i="7"/>
  <c r="AG102" i="7"/>
  <c r="AE102" i="7"/>
  <c r="AC102" i="7"/>
  <c r="CQ102" i="7" s="1"/>
  <c r="AA102" i="7"/>
  <c r="Y102" i="7"/>
  <c r="W102" i="7"/>
  <c r="U102" i="7"/>
  <c r="S102" i="7"/>
  <c r="Q102" i="7"/>
  <c r="O102" i="7"/>
  <c r="M102" i="7"/>
  <c r="K102" i="7"/>
  <c r="I102" i="7"/>
  <c r="G102" i="7"/>
  <c r="CO102" i="7" s="1"/>
  <c r="CX101" i="7"/>
  <c r="CV101" i="7"/>
  <c r="CT101" i="7"/>
  <c r="CR101" i="7"/>
  <c r="CP101" i="7"/>
  <c r="CM101" i="7"/>
  <c r="CL101" i="7"/>
  <c r="CK101" i="7"/>
  <c r="CH101" i="7"/>
  <c r="CG101" i="7"/>
  <c r="CE101" i="7"/>
  <c r="CC101" i="7"/>
  <c r="CA101" i="7"/>
  <c r="BY101" i="7"/>
  <c r="BW101" i="7"/>
  <c r="BU101" i="7"/>
  <c r="BS101" i="7"/>
  <c r="BQ101" i="7"/>
  <c r="BO101" i="7"/>
  <c r="BM101" i="7"/>
  <c r="BK101" i="7"/>
  <c r="BI101" i="7"/>
  <c r="BG101" i="7"/>
  <c r="BE101" i="7"/>
  <c r="BC101" i="7"/>
  <c r="BA101" i="7"/>
  <c r="AY101" i="7"/>
  <c r="CU101" i="7" s="1"/>
  <c r="AW101" i="7"/>
  <c r="AU101" i="7"/>
  <c r="AS101" i="7"/>
  <c r="AQ101" i="7"/>
  <c r="AO101" i="7"/>
  <c r="AM101" i="7"/>
  <c r="AK101" i="7"/>
  <c r="AI101" i="7"/>
  <c r="AG101" i="7"/>
  <c r="AE101" i="7"/>
  <c r="AC101" i="7"/>
  <c r="CQ101" i="7" s="1"/>
  <c r="AA101" i="7"/>
  <c r="Y101" i="7"/>
  <c r="W101" i="7"/>
  <c r="U101" i="7"/>
  <c r="S101" i="7"/>
  <c r="Q101" i="7"/>
  <c r="O101" i="7"/>
  <c r="M101" i="7"/>
  <c r="K101" i="7"/>
  <c r="I101" i="7"/>
  <c r="G101" i="7"/>
  <c r="CX100" i="7"/>
  <c r="CV100" i="7"/>
  <c r="CT100" i="7"/>
  <c r="CR100" i="7"/>
  <c r="CP100" i="7"/>
  <c r="CH100" i="7"/>
  <c r="CG100" i="7"/>
  <c r="CE100" i="7"/>
  <c r="CC100" i="7"/>
  <c r="CW100" i="7" s="1"/>
  <c r="CA100" i="7"/>
  <c r="BY100" i="7"/>
  <c r="BW100" i="7"/>
  <c r="BU100" i="7"/>
  <c r="BS100" i="7"/>
  <c r="BQ100" i="7"/>
  <c r="BO100" i="7"/>
  <c r="BM100" i="7"/>
  <c r="BK100" i="7"/>
  <c r="BI100" i="7"/>
  <c r="BG100" i="7"/>
  <c r="BE100" i="7"/>
  <c r="BC100" i="7"/>
  <c r="BA100" i="7"/>
  <c r="AY100" i="7"/>
  <c r="CU100" i="7" s="1"/>
  <c r="AW100" i="7"/>
  <c r="AU100" i="7"/>
  <c r="AS100" i="7"/>
  <c r="AQ100" i="7"/>
  <c r="AO100" i="7"/>
  <c r="AM100" i="7"/>
  <c r="AK100" i="7"/>
  <c r="AI100" i="7"/>
  <c r="AG100" i="7"/>
  <c r="AE100" i="7"/>
  <c r="AC100" i="7"/>
  <c r="AA100" i="7"/>
  <c r="Y100" i="7"/>
  <c r="W100" i="7"/>
  <c r="U100" i="7"/>
  <c r="S100" i="7"/>
  <c r="Q100" i="7"/>
  <c r="O100" i="7"/>
  <c r="M100" i="7"/>
  <c r="K100" i="7"/>
  <c r="I100" i="7"/>
  <c r="G100" i="7"/>
  <c r="CX99" i="7"/>
  <c r="CV99" i="7"/>
  <c r="CT99" i="7"/>
  <c r="CR99" i="7"/>
  <c r="CP99" i="7"/>
  <c r="CK99" i="7"/>
  <c r="CH99" i="7"/>
  <c r="CG99" i="7"/>
  <c r="CE99" i="7"/>
  <c r="CC99" i="7"/>
  <c r="CW99" i="7" s="1"/>
  <c r="CA99" i="7"/>
  <c r="BY99" i="7"/>
  <c r="BW99" i="7"/>
  <c r="BU99" i="7"/>
  <c r="BS99" i="7"/>
  <c r="BQ99" i="7"/>
  <c r="BO99" i="7"/>
  <c r="BM99" i="7"/>
  <c r="BK99" i="7"/>
  <c r="BI99" i="7"/>
  <c r="BG99" i="7"/>
  <c r="BE99" i="7"/>
  <c r="BC99" i="7"/>
  <c r="BA99" i="7"/>
  <c r="AY99" i="7"/>
  <c r="CU99" i="7" s="1"/>
  <c r="AW99" i="7"/>
  <c r="AU99" i="7"/>
  <c r="AS99" i="7"/>
  <c r="AQ99" i="7"/>
  <c r="AO99" i="7"/>
  <c r="AM99" i="7"/>
  <c r="AK99" i="7"/>
  <c r="AI99" i="7"/>
  <c r="AG99" i="7"/>
  <c r="AE99" i="7"/>
  <c r="AC99" i="7"/>
  <c r="AA99" i="7"/>
  <c r="Y99" i="7"/>
  <c r="W99" i="7"/>
  <c r="U99" i="7"/>
  <c r="S99" i="7"/>
  <c r="Q99" i="7"/>
  <c r="O99" i="7"/>
  <c r="M99" i="7"/>
  <c r="K99" i="7"/>
  <c r="I99" i="7"/>
  <c r="G99" i="7"/>
  <c r="CV98" i="7"/>
  <c r="CG98" i="7"/>
  <c r="CW98" i="7" s="1"/>
  <c r="CX98" i="7" s="1"/>
  <c r="CS98" i="7"/>
  <c r="CT98" i="7" s="1"/>
  <c r="CU98" i="7"/>
  <c r="CQ98" i="7"/>
  <c r="CR98" i="7" s="1"/>
  <c r="CO98" i="7"/>
  <c r="CP98" i="7" s="1"/>
  <c r="CG97" i="7"/>
  <c r="CW97" i="7" s="1"/>
  <c r="CX97" i="7" s="1"/>
  <c r="CS97" i="7"/>
  <c r="CT97" i="7" s="1"/>
  <c r="CU97" i="7"/>
  <c r="CV97" i="7" s="1"/>
  <c r="CQ97" i="7"/>
  <c r="CR97" i="7" s="1"/>
  <c r="CO97" i="7"/>
  <c r="CP97" i="7" s="1"/>
  <c r="CG96" i="7"/>
  <c r="CH96" i="7" s="1"/>
  <c r="CS96" i="7"/>
  <c r="CT96" i="7" s="1"/>
  <c r="CU96" i="7"/>
  <c r="CV96" i="7" s="1"/>
  <c r="CQ96" i="7"/>
  <c r="CR96" i="7" s="1"/>
  <c r="CO96" i="7"/>
  <c r="CP96" i="7" s="1"/>
  <c r="CH95" i="7"/>
  <c r="CG95" i="7"/>
  <c r="CW95" i="7" s="1"/>
  <c r="CX95" i="7" s="1"/>
  <c r="CS95" i="7"/>
  <c r="CT95" i="7" s="1"/>
  <c r="CU95" i="7"/>
  <c r="CV95" i="7" s="1"/>
  <c r="CQ95" i="7"/>
  <c r="CR95" i="7" s="1"/>
  <c r="CO95" i="7"/>
  <c r="CP95" i="7" s="1"/>
  <c r="CH94" i="7"/>
  <c r="CG94" i="7"/>
  <c r="CW94" i="7"/>
  <c r="CX94" i="7" s="1"/>
  <c r="CS94" i="7"/>
  <c r="CT94" i="7" s="1"/>
  <c r="CU94" i="7"/>
  <c r="CV94" i="7" s="1"/>
  <c r="CQ94" i="7"/>
  <c r="CR94" i="7" s="1"/>
  <c r="CO94" i="7"/>
  <c r="CP94" i="7" s="1"/>
  <c r="CG93" i="7"/>
  <c r="CW93" i="7" s="1"/>
  <c r="CX93" i="7" s="1"/>
  <c r="CS93" i="7"/>
  <c r="CT93" i="7" s="1"/>
  <c r="CU93" i="7"/>
  <c r="CV93" i="7" s="1"/>
  <c r="CQ93" i="7"/>
  <c r="CR93" i="7" s="1"/>
  <c r="CO93" i="7"/>
  <c r="CP93" i="7" s="1"/>
  <c r="CG92" i="7"/>
  <c r="CW92" i="7" s="1"/>
  <c r="CX92" i="7" s="1"/>
  <c r="CS92" i="7"/>
  <c r="CT92" i="7" s="1"/>
  <c r="CU92" i="7"/>
  <c r="CV92" i="7" s="1"/>
  <c r="CQ92" i="7"/>
  <c r="CR92" i="7" s="1"/>
  <c r="CO92" i="7"/>
  <c r="CP92" i="7" s="1"/>
  <c r="CG91" i="7"/>
  <c r="CW91" i="7" s="1"/>
  <c r="CX91" i="7" s="1"/>
  <c r="CS91" i="7"/>
  <c r="CT91" i="7" s="1"/>
  <c r="CU91" i="7"/>
  <c r="CV91" i="7" s="1"/>
  <c r="CQ91" i="7"/>
  <c r="CR91" i="7" s="1"/>
  <c r="CO91" i="7"/>
  <c r="CP91" i="7" s="1"/>
  <c r="CG90" i="7"/>
  <c r="CH90" i="7" s="1"/>
  <c r="CS90" i="7"/>
  <c r="CT90" i="7" s="1"/>
  <c r="CU90" i="7"/>
  <c r="CV90" i="7" s="1"/>
  <c r="CQ90" i="7"/>
  <c r="CR90" i="7" s="1"/>
  <c r="CO90" i="7"/>
  <c r="CP90" i="7" s="1"/>
  <c r="CG89" i="7"/>
  <c r="CW89" i="7" s="1"/>
  <c r="CX89" i="7" s="1"/>
  <c r="CS89" i="7"/>
  <c r="CT89" i="7" s="1"/>
  <c r="CU89" i="7"/>
  <c r="CV89" i="7" s="1"/>
  <c r="CQ89" i="7"/>
  <c r="CR89" i="7" s="1"/>
  <c r="CO89" i="7"/>
  <c r="CP89" i="7" s="1"/>
  <c r="CG88" i="7"/>
  <c r="CW88" i="7" s="1"/>
  <c r="CX88" i="7" s="1"/>
  <c r="CS88" i="7"/>
  <c r="CT88" i="7" s="1"/>
  <c r="CU88" i="7"/>
  <c r="CV88" i="7" s="1"/>
  <c r="CQ88" i="7"/>
  <c r="CR88" i="7" s="1"/>
  <c r="CO88" i="7"/>
  <c r="CP88" i="7" s="1"/>
  <c r="CG87" i="7"/>
  <c r="CW87" i="7" s="1"/>
  <c r="CX87" i="7" s="1"/>
  <c r="CS87" i="7"/>
  <c r="CT87" i="7" s="1"/>
  <c r="CU87" i="7"/>
  <c r="CV87" i="7" s="1"/>
  <c r="CQ87" i="7"/>
  <c r="CR87" i="7" s="1"/>
  <c r="CO87" i="7"/>
  <c r="CP87" i="7" s="1"/>
  <c r="CG86" i="7"/>
  <c r="CH86" i="7" s="1"/>
  <c r="CS86" i="7"/>
  <c r="CT86" i="7" s="1"/>
  <c r="CU86" i="7"/>
  <c r="CV86" i="7" s="1"/>
  <c r="CQ86" i="7"/>
  <c r="CR86" i="7" s="1"/>
  <c r="CO86" i="7"/>
  <c r="CP86" i="7" s="1"/>
  <c r="CH85" i="7"/>
  <c r="CG85" i="7"/>
  <c r="CW85" i="7" s="1"/>
  <c r="CX85" i="7" s="1"/>
  <c r="CS85" i="7"/>
  <c r="CT85" i="7" s="1"/>
  <c r="CU85" i="7"/>
  <c r="CV85" i="7" s="1"/>
  <c r="CQ85" i="7"/>
  <c r="CR85" i="7" s="1"/>
  <c r="CO85" i="7"/>
  <c r="CP85" i="7" s="1"/>
  <c r="CG84" i="7"/>
  <c r="CH84" i="7" s="1"/>
  <c r="CW84" i="7"/>
  <c r="CX84" i="7" s="1"/>
  <c r="CS84" i="7"/>
  <c r="CT84" i="7" s="1"/>
  <c r="CU84" i="7"/>
  <c r="CV84" i="7" s="1"/>
  <c r="CQ84" i="7"/>
  <c r="CR84" i="7" s="1"/>
  <c r="CO84" i="7"/>
  <c r="CP84" i="7" s="1"/>
  <c r="CG83" i="7"/>
  <c r="CW83" i="7" s="1"/>
  <c r="CX83" i="7" s="1"/>
  <c r="CS83" i="7"/>
  <c r="CT83" i="7" s="1"/>
  <c r="CU83" i="7"/>
  <c r="CV83" i="7" s="1"/>
  <c r="CQ83" i="7"/>
  <c r="CR83" i="7" s="1"/>
  <c r="CO83" i="7"/>
  <c r="CP83" i="7" s="1"/>
  <c r="CG82" i="7"/>
  <c r="CH82" i="7" s="1"/>
  <c r="CW82" i="7"/>
  <c r="CX82" i="7" s="1"/>
  <c r="CS82" i="7"/>
  <c r="CT82" i="7" s="1"/>
  <c r="CU82" i="7"/>
  <c r="CV82" i="7" s="1"/>
  <c r="CQ82" i="7"/>
  <c r="CR82" i="7" s="1"/>
  <c r="CO82" i="7"/>
  <c r="CP82" i="7" s="1"/>
  <c r="CG81" i="7"/>
  <c r="CW81" i="7" s="1"/>
  <c r="CX81" i="7" s="1"/>
  <c r="CS81" i="7"/>
  <c r="CT81" i="7" s="1"/>
  <c r="CU81" i="7"/>
  <c r="CV81" i="7" s="1"/>
  <c r="CQ81" i="7"/>
  <c r="CR81" i="7" s="1"/>
  <c r="CO81" i="7"/>
  <c r="CP81" i="7" s="1"/>
  <c r="CG80" i="7"/>
  <c r="CH80" i="7" s="1"/>
  <c r="CS80" i="7"/>
  <c r="CT80" i="7" s="1"/>
  <c r="CU80" i="7"/>
  <c r="CV80" i="7" s="1"/>
  <c r="CQ80" i="7"/>
  <c r="CR80" i="7" s="1"/>
  <c r="CO80" i="7"/>
  <c r="CP80" i="7" s="1"/>
  <c r="CG79" i="7"/>
  <c r="CW79" i="7" s="1"/>
  <c r="CX79" i="7" s="1"/>
  <c r="CS79" i="7"/>
  <c r="CT79" i="7" s="1"/>
  <c r="CU79" i="7"/>
  <c r="CV79" i="7" s="1"/>
  <c r="CQ79" i="7"/>
  <c r="CR79" i="7" s="1"/>
  <c r="CO79" i="7"/>
  <c r="CP79" i="7" s="1"/>
  <c r="CG78" i="7"/>
  <c r="CS78" i="7"/>
  <c r="CT78" i="7" s="1"/>
  <c r="CU78" i="7"/>
  <c r="CV78" i="7" s="1"/>
  <c r="CQ78" i="7"/>
  <c r="CR78" i="7" s="1"/>
  <c r="CO78" i="7"/>
  <c r="CP78" i="7" s="1"/>
  <c r="CG77" i="7"/>
  <c r="CW77" i="7" s="1"/>
  <c r="CX77" i="7" s="1"/>
  <c r="CS77" i="7"/>
  <c r="CT77" i="7" s="1"/>
  <c r="CU77" i="7"/>
  <c r="CV77" i="7" s="1"/>
  <c r="CQ77" i="7"/>
  <c r="CR77" i="7" s="1"/>
  <c r="CO77" i="7"/>
  <c r="CP77" i="7" s="1"/>
  <c r="CG76" i="7"/>
  <c r="CS76" i="7"/>
  <c r="CT76" i="7" s="1"/>
  <c r="CU76" i="7"/>
  <c r="CV76" i="7" s="1"/>
  <c r="CQ76" i="7"/>
  <c r="CR76" i="7" s="1"/>
  <c r="CO76" i="7"/>
  <c r="CP76" i="7" s="1"/>
  <c r="CG75" i="7"/>
  <c r="CW75" i="7" s="1"/>
  <c r="CX75" i="7" s="1"/>
  <c r="CS75" i="7"/>
  <c r="CT75" i="7" s="1"/>
  <c r="CU75" i="7"/>
  <c r="CV75" i="7" s="1"/>
  <c r="CQ75" i="7"/>
  <c r="CR75" i="7" s="1"/>
  <c r="CO75" i="7"/>
  <c r="CP75" i="7" s="1"/>
  <c r="CG74" i="7"/>
  <c r="CH74" i="7" s="1"/>
  <c r="CW74" i="7"/>
  <c r="CX74" i="7" s="1"/>
  <c r="CS74" i="7"/>
  <c r="CT74" i="7" s="1"/>
  <c r="CU74" i="7"/>
  <c r="CV74" i="7" s="1"/>
  <c r="CQ74" i="7"/>
  <c r="CR74" i="7" s="1"/>
  <c r="CO74" i="7"/>
  <c r="CP74" i="7" s="1"/>
  <c r="CG73" i="7"/>
  <c r="CW73" i="7" s="1"/>
  <c r="CX73" i="7" s="1"/>
  <c r="CS73" i="7"/>
  <c r="CT73" i="7" s="1"/>
  <c r="CU73" i="7"/>
  <c r="CV73" i="7" s="1"/>
  <c r="CQ73" i="7"/>
  <c r="CR73" i="7" s="1"/>
  <c r="CO73" i="7"/>
  <c r="CP73" i="7" s="1"/>
  <c r="CG72" i="7"/>
  <c r="CW72" i="7" s="1"/>
  <c r="CX72" i="7" s="1"/>
  <c r="CS72" i="7"/>
  <c r="CT72" i="7" s="1"/>
  <c r="CU72" i="7"/>
  <c r="CV72" i="7" s="1"/>
  <c r="CQ72" i="7"/>
  <c r="CR72" i="7" s="1"/>
  <c r="CO72" i="7"/>
  <c r="CP72" i="7" s="1"/>
  <c r="B72" i="7"/>
  <c r="B73" i="7" s="1"/>
  <c r="B74" i="7" s="1"/>
  <c r="B75" i="7" s="1"/>
  <c r="B76" i="7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CG71" i="7"/>
  <c r="CW71" i="7" s="1"/>
  <c r="CX71" i="7" s="1"/>
  <c r="CS71" i="7"/>
  <c r="CT71" i="7" s="1"/>
  <c r="CU71" i="7"/>
  <c r="CV71" i="7" s="1"/>
  <c r="CQ71" i="7"/>
  <c r="CR71" i="7" s="1"/>
  <c r="CO71" i="7"/>
  <c r="CP71" i="7" s="1"/>
  <c r="CN70" i="7"/>
  <c r="CG70" i="7"/>
  <c r="CW70" i="7" s="1"/>
  <c r="CX70" i="7" s="1"/>
  <c r="CS70" i="7"/>
  <c r="CT70" i="7" s="1"/>
  <c r="CU70" i="7"/>
  <c r="CV70" i="7" s="1"/>
  <c r="CQ70" i="7"/>
  <c r="CR70" i="7" s="1"/>
  <c r="CO70" i="7"/>
  <c r="CP70" i="7" s="1"/>
  <c r="CG69" i="7"/>
  <c r="CD117" i="7"/>
  <c r="CB117" i="7"/>
  <c r="BZ117" i="7"/>
  <c r="BX117" i="7"/>
  <c r="BV117" i="7"/>
  <c r="BT117" i="7"/>
  <c r="BR117" i="7"/>
  <c r="BP117" i="7"/>
  <c r="BN117" i="7"/>
  <c r="BL117" i="7"/>
  <c r="BJ117" i="7"/>
  <c r="BH117" i="7"/>
  <c r="BF117" i="7"/>
  <c r="BD117" i="7"/>
  <c r="BB117" i="7"/>
  <c r="AZ117" i="7"/>
  <c r="AX117" i="7"/>
  <c r="AV117" i="7"/>
  <c r="AR117" i="7"/>
  <c r="AP117" i="7"/>
  <c r="AN117" i="7"/>
  <c r="AL117" i="7"/>
  <c r="AJ117" i="7"/>
  <c r="AH117" i="7"/>
  <c r="AF117" i="7"/>
  <c r="AD117" i="7"/>
  <c r="Z117" i="7"/>
  <c r="X117" i="7"/>
  <c r="V117" i="7"/>
  <c r="T117" i="7"/>
  <c r="R117" i="7"/>
  <c r="P117" i="7"/>
  <c r="N117" i="7"/>
  <c r="L117" i="7"/>
  <c r="J117" i="7"/>
  <c r="H117" i="7"/>
  <c r="CW65" i="7"/>
  <c r="DU93" i="7"/>
  <c r="CU65" i="7"/>
  <c r="DU92" i="7"/>
  <c r="CS65" i="7"/>
  <c r="DU91" i="7"/>
  <c r="CQ65" i="7"/>
  <c r="DU90" i="7"/>
  <c r="CO65" i="7"/>
  <c r="DU89" i="7"/>
  <c r="C58" i="7"/>
  <c r="F61" i="7" s="1"/>
  <c r="CI108" i="7" s="1"/>
  <c r="CW54" i="7"/>
  <c r="B19" i="7"/>
  <c r="B20" i="7" s="1"/>
  <c r="B21" i="7" s="1"/>
  <c r="B22" i="7"/>
  <c r="B23" i="7" s="1"/>
  <c r="B24" i="7" s="1"/>
  <c r="B25" i="7" s="1"/>
  <c r="B26" i="7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F12" i="7"/>
  <c r="F11" i="7"/>
  <c r="F117" i="8"/>
  <c r="F118" i="8"/>
  <c r="BB23" i="6" s="1"/>
  <c r="CO69" i="8"/>
  <c r="CP69" i="8"/>
  <c r="CH69" i="8"/>
  <c r="H118" i="8"/>
  <c r="BC23" i="6" s="1"/>
  <c r="H120" i="8"/>
  <c r="O22" i="6" s="1"/>
  <c r="J118" i="8"/>
  <c r="BD23" i="6" s="1"/>
  <c r="J120" i="8"/>
  <c r="P22" i="6" s="1"/>
  <c r="L118" i="8"/>
  <c r="BE23" i="6" s="1"/>
  <c r="L120" i="8"/>
  <c r="Q22" i="6" s="1"/>
  <c r="N118" i="8"/>
  <c r="BF23" i="6" s="1"/>
  <c r="N120" i="8"/>
  <c r="R22" i="6" s="1"/>
  <c r="P118" i="8"/>
  <c r="BG23" i="6" s="1"/>
  <c r="P120" i="8"/>
  <c r="S22" i="6" s="1"/>
  <c r="R118" i="8"/>
  <c r="BH23" i="6" s="1"/>
  <c r="R120" i="8"/>
  <c r="T22" i="6" s="1"/>
  <c r="T118" i="8"/>
  <c r="BI23" i="6" s="1"/>
  <c r="T120" i="8"/>
  <c r="U22" i="6" s="1"/>
  <c r="V118" i="8"/>
  <c r="BJ23" i="6" s="1"/>
  <c r="V120" i="8"/>
  <c r="V22" i="6" s="1"/>
  <c r="X118" i="8"/>
  <c r="BK23" i="6" s="1"/>
  <c r="X120" i="8"/>
  <c r="W22" i="6" s="1"/>
  <c r="Z118" i="8"/>
  <c r="BL23" i="6" s="1"/>
  <c r="AB117" i="8"/>
  <c r="AB118" i="8"/>
  <c r="BM23" i="6" s="1"/>
  <c r="CQ69" i="8"/>
  <c r="CR69" i="8"/>
  <c r="AD118" i="8"/>
  <c r="BN23" i="6" s="1"/>
  <c r="AD120" i="8"/>
  <c r="Z22" i="6" s="1"/>
  <c r="AF118" i="8"/>
  <c r="BO23" i="6" s="1"/>
  <c r="AH118" i="8"/>
  <c r="BP23" i="6" s="1"/>
  <c r="AF120" i="8"/>
  <c r="AA22" i="6" s="1"/>
  <c r="AJ118" i="8"/>
  <c r="BQ23" i="6" s="1"/>
  <c r="AH120" i="8"/>
  <c r="AB22" i="6" s="1"/>
  <c r="AL118" i="8"/>
  <c r="BR23" i="6" s="1"/>
  <c r="AN118" i="8"/>
  <c r="BS23" i="6" s="1"/>
  <c r="AP118" i="8"/>
  <c r="BT23" i="6" s="1"/>
  <c r="AR118" i="8"/>
  <c r="BU23" i="6" s="1"/>
  <c r="AP120" i="8"/>
  <c r="AF22" i="6" s="1"/>
  <c r="AT117" i="8"/>
  <c r="AT118" i="8"/>
  <c r="BV23" i="6" s="1"/>
  <c r="AR120" i="8"/>
  <c r="AG22" i="6" s="1"/>
  <c r="CU69" i="8"/>
  <c r="CV69" i="8"/>
  <c r="AV118" i="8"/>
  <c r="BW23" i="6" s="1"/>
  <c r="AT120" i="8"/>
  <c r="AH22" i="6" s="1"/>
  <c r="AX118" i="8"/>
  <c r="BX23" i="6" s="1"/>
  <c r="AV120" i="8"/>
  <c r="AI22" i="6" s="1"/>
  <c r="AZ118" i="8"/>
  <c r="BY23" i="6" s="1"/>
  <c r="AX120" i="8"/>
  <c r="AJ22" i="6" s="1"/>
  <c r="BB118" i="8"/>
  <c r="BZ23" i="6" s="1"/>
  <c r="CJ72" i="8"/>
  <c r="CJ73" i="8"/>
  <c r="CJ74" i="8"/>
  <c r="CJ75" i="8"/>
  <c r="CJ76" i="8"/>
  <c r="CJ77" i="8"/>
  <c r="CJ78" i="8"/>
  <c r="CJ79" i="8"/>
  <c r="CJ80" i="8"/>
  <c r="CJ81" i="8"/>
  <c r="CJ82" i="8"/>
  <c r="CJ83" i="8"/>
  <c r="CJ84" i="8"/>
  <c r="CJ85" i="8"/>
  <c r="CJ86" i="8"/>
  <c r="CJ87" i="8"/>
  <c r="CJ88" i="8"/>
  <c r="CJ89" i="8"/>
  <c r="CJ90" i="8"/>
  <c r="CJ91" i="8"/>
  <c r="CJ92" i="8"/>
  <c r="CJ93" i="8"/>
  <c r="CJ94" i="8"/>
  <c r="CJ95" i="8"/>
  <c r="CJ96" i="8"/>
  <c r="CJ97" i="8"/>
  <c r="CJ98" i="8"/>
  <c r="CJ99" i="8"/>
  <c r="CJ100" i="8"/>
  <c r="CJ101" i="8"/>
  <c r="CJ102" i="8"/>
  <c r="CJ103" i="8"/>
  <c r="BD118" i="8"/>
  <c r="CA23" i="6" s="1"/>
  <c r="AZ120" i="8"/>
  <c r="AK22" i="6" s="1"/>
  <c r="BF118" i="8"/>
  <c r="CB23" i="6" s="1"/>
  <c r="BB120" i="8"/>
  <c r="AL22" i="6" s="1"/>
  <c r="BH118" i="8"/>
  <c r="CC23" i="6" s="1"/>
  <c r="BD120" i="8"/>
  <c r="AM22" i="6" s="1"/>
  <c r="BJ118" i="8"/>
  <c r="CD23" i="6" s="1"/>
  <c r="BF120" i="8"/>
  <c r="AN22" i="6" s="1"/>
  <c r="BL118" i="8"/>
  <c r="CE23" i="6" s="1"/>
  <c r="BN118" i="8"/>
  <c r="CF23" i="6" s="1"/>
  <c r="BH120" i="8"/>
  <c r="AO22" i="6" s="1"/>
  <c r="BP118" i="8"/>
  <c r="CG23" i="6" s="1"/>
  <c r="BJ120" i="8"/>
  <c r="AP22" i="6" s="1"/>
  <c r="BR118" i="8"/>
  <c r="CH23" i="6" s="1"/>
  <c r="BL120" i="8"/>
  <c r="AQ22" i="6" s="1"/>
  <c r="BT118" i="8"/>
  <c r="CI23" i="6" s="1"/>
  <c r="BN120" i="8"/>
  <c r="AR22" i="6" s="1"/>
  <c r="BV118" i="8"/>
  <c r="CJ23" i="6" s="1"/>
  <c r="BX118" i="8"/>
  <c r="CK23" i="6" s="1"/>
  <c r="BZ118" i="8"/>
  <c r="CL23" i="6" s="1"/>
  <c r="CB118" i="8"/>
  <c r="CM23" i="6" s="1"/>
  <c r="BR120" i="8"/>
  <c r="AT22" i="6" s="1"/>
  <c r="CD118" i="8"/>
  <c r="CN23" i="6" s="1"/>
  <c r="BT120" i="8"/>
  <c r="AU22" i="6" s="1"/>
  <c r="CF118" i="8"/>
  <c r="CO23" i="6" s="1"/>
  <c r="BV120" i="8"/>
  <c r="AV22" i="6" s="1"/>
  <c r="CS69" i="8"/>
  <c r="CT69" i="8"/>
  <c r="CW69" i="8"/>
  <c r="CX69" i="8"/>
  <c r="CH70" i="8"/>
  <c r="CH71" i="8"/>
  <c r="CI72" i="8"/>
  <c r="CI73" i="8"/>
  <c r="CI74" i="8"/>
  <c r="CI75" i="8"/>
  <c r="CI76" i="8"/>
  <c r="CI77" i="8"/>
  <c r="CI78" i="8"/>
  <c r="CI79" i="8"/>
  <c r="CI80" i="8"/>
  <c r="CI81" i="8"/>
  <c r="CI82" i="8"/>
  <c r="CI83" i="8"/>
  <c r="CI84" i="8"/>
  <c r="CI85" i="8"/>
  <c r="CI86" i="8"/>
  <c r="CI87" i="8"/>
  <c r="CI88" i="8"/>
  <c r="CI89" i="8"/>
  <c r="CI90" i="8"/>
  <c r="CI91" i="8"/>
  <c r="CI92" i="8"/>
  <c r="CI93" i="8"/>
  <c r="CI94" i="8"/>
  <c r="CI95" i="8"/>
  <c r="CI96" i="8"/>
  <c r="CI97" i="8"/>
  <c r="CI98" i="8"/>
  <c r="CI99" i="8"/>
  <c r="CI100" i="8"/>
  <c r="CI101" i="8"/>
  <c r="CI102" i="8"/>
  <c r="CI103" i="8"/>
  <c r="CJ104" i="8"/>
  <c r="CJ105" i="8"/>
  <c r="CJ106" i="8"/>
  <c r="CJ107" i="8"/>
  <c r="CJ108" i="8"/>
  <c r="CJ109" i="8"/>
  <c r="CJ110" i="8"/>
  <c r="CJ111" i="8"/>
  <c r="CJ112" i="8"/>
  <c r="CJ113" i="8"/>
  <c r="CJ114" i="8"/>
  <c r="CJ115" i="8"/>
  <c r="CI104" i="8"/>
  <c r="CI105" i="8"/>
  <c r="CI106" i="8"/>
  <c r="CI107" i="8"/>
  <c r="CI108" i="8"/>
  <c r="CI109" i="8"/>
  <c r="CI110" i="8"/>
  <c r="CI111" i="8"/>
  <c r="CI112" i="8"/>
  <c r="CI113" i="8"/>
  <c r="CI114" i="8"/>
  <c r="CI115" i="8"/>
  <c r="AY118" i="8"/>
  <c r="BA118" i="8"/>
  <c r="BC118" i="8"/>
  <c r="BE118" i="8"/>
  <c r="BG118" i="8"/>
  <c r="BI118" i="8"/>
  <c r="BK118" i="8"/>
  <c r="BM118" i="8"/>
  <c r="BO118" i="8"/>
  <c r="BQ118" i="8"/>
  <c r="BS118" i="8"/>
  <c r="BU118" i="8"/>
  <c r="BW118" i="8"/>
  <c r="BY118" i="8"/>
  <c r="CA118" i="8"/>
  <c r="CC118" i="8"/>
  <c r="CE118" i="8"/>
  <c r="F117" i="7"/>
  <c r="CO69" i="7"/>
  <c r="CP69" i="7" s="1"/>
  <c r="CH69" i="7"/>
  <c r="AB117" i="7"/>
  <c r="CQ69" i="7"/>
  <c r="CR69" i="7" s="1"/>
  <c r="AT117" i="7"/>
  <c r="CU69" i="7"/>
  <c r="CV69" i="7" s="1"/>
  <c r="CS69" i="7"/>
  <c r="CT69" i="7" s="1"/>
  <c r="CW69" i="7"/>
  <c r="CX69" i="7" s="1"/>
  <c r="CI113" i="7"/>
  <c r="BF58" i="6"/>
  <c r="D9" i="6"/>
  <c r="CJ71" i="8"/>
  <c r="CI71" i="8"/>
  <c r="CK71" i="8"/>
  <c r="CJ70" i="8"/>
  <c r="CI70" i="8"/>
  <c r="CK70" i="8"/>
  <c r="CX61" i="8"/>
  <c r="CW61" i="8"/>
  <c r="CX60" i="8"/>
  <c r="CW60" i="8"/>
  <c r="CX59" i="8"/>
  <c r="CW59" i="8"/>
  <c r="CX58" i="8"/>
  <c r="CW58" i="8"/>
  <c r="CT61" i="8"/>
  <c r="CS61" i="8"/>
  <c r="CT60" i="8"/>
  <c r="CS60" i="8"/>
  <c r="CT59" i="8"/>
  <c r="CS59" i="8"/>
  <c r="CT58" i="8"/>
  <c r="CS58" i="8"/>
  <c r="BP120" i="8"/>
  <c r="AS22" i="6" s="1"/>
  <c r="CV61" i="8"/>
  <c r="CU61" i="8"/>
  <c r="CV60" i="8"/>
  <c r="CU60" i="8"/>
  <c r="CV59" i="8"/>
  <c r="CU59" i="8"/>
  <c r="CV58" i="8"/>
  <c r="CU58" i="8"/>
  <c r="N122" i="8"/>
  <c r="R18" i="6" s="1"/>
  <c r="AL120" i="8"/>
  <c r="AD22" i="6" s="1"/>
  <c r="L122" i="8"/>
  <c r="Q18" i="6" s="1"/>
  <c r="AJ120" i="8"/>
  <c r="AC22" i="6" s="1"/>
  <c r="J122" i="8"/>
  <c r="P18" i="6" s="1"/>
  <c r="CR61" i="8"/>
  <c r="CQ61" i="8"/>
  <c r="CR60" i="8"/>
  <c r="CQ60" i="8"/>
  <c r="CR59" i="8"/>
  <c r="CQ59" i="8"/>
  <c r="CR58" i="8"/>
  <c r="CQ58" i="8"/>
  <c r="AB120" i="8"/>
  <c r="Y22" i="6" s="1"/>
  <c r="H122" i="8"/>
  <c r="O18" i="6" s="1"/>
  <c r="Z120" i="8"/>
  <c r="X22" i="6" s="1"/>
  <c r="CJ69" i="8"/>
  <c r="CI69" i="8"/>
  <c r="CP61" i="8"/>
  <c r="CO61" i="8"/>
  <c r="CP60" i="8"/>
  <c r="CO60" i="8"/>
  <c r="CP59" i="8"/>
  <c r="CO59" i="8"/>
  <c r="CP58" i="8"/>
  <c r="CO58" i="8"/>
  <c r="F122" i="8"/>
  <c r="N18" i="6" s="1"/>
  <c r="F120" i="8"/>
  <c r="N22" i="6" s="1"/>
  <c r="BI76" i="6"/>
  <c r="CI118" i="8"/>
  <c r="CK69" i="8"/>
  <c r="CJ118" i="8"/>
  <c r="CL69" i="8"/>
  <c r="CM69" i="8"/>
  <c r="CL70" i="8"/>
  <c r="CM70" i="8"/>
  <c r="CL71" i="8"/>
  <c r="CM71" i="8"/>
  <c r="CN69" i="8"/>
  <c r="DB100" i="8"/>
  <c r="DB101" i="8"/>
  <c r="DA100" i="8"/>
  <c r="DA101" i="8"/>
  <c r="CZ100" i="8"/>
  <c r="CZ101" i="8"/>
  <c r="CN70" i="3"/>
  <c r="F11" i="3"/>
  <c r="CM100" i="3"/>
  <c r="CM101" i="3"/>
  <c r="CM102" i="3"/>
  <c r="CM103" i="3"/>
  <c r="CM104" i="3"/>
  <c r="CM105" i="3"/>
  <c r="CM106" i="3"/>
  <c r="CM107" i="3"/>
  <c r="CM108" i="3"/>
  <c r="CM109" i="3"/>
  <c r="CM110" i="3"/>
  <c r="CM111" i="3"/>
  <c r="CM112" i="3"/>
  <c r="CM113" i="3"/>
  <c r="CM114" i="3"/>
  <c r="CM115" i="3"/>
  <c r="CL100" i="3"/>
  <c r="CL101" i="3"/>
  <c r="CL102" i="3"/>
  <c r="CL103" i="3"/>
  <c r="CL104" i="3"/>
  <c r="CL105" i="3"/>
  <c r="CL106" i="3"/>
  <c r="CL107" i="3"/>
  <c r="CL108" i="3"/>
  <c r="CL109" i="3"/>
  <c r="CL110" i="3"/>
  <c r="CL111" i="3"/>
  <c r="CL112" i="3"/>
  <c r="CL113" i="3"/>
  <c r="CL114" i="3"/>
  <c r="CL115" i="3"/>
  <c r="DU93" i="3"/>
  <c r="CW65" i="3"/>
  <c r="CW54" i="3"/>
  <c r="CU86" i="3"/>
  <c r="CV86" i="3" s="1"/>
  <c r="CR99" i="3"/>
  <c r="CV99" i="3"/>
  <c r="CX100" i="3"/>
  <c r="CR101" i="3"/>
  <c r="CT102" i="3"/>
  <c r="CV102" i="3"/>
  <c r="CX102" i="3"/>
  <c r="CP104" i="3"/>
  <c r="CT104" i="3"/>
  <c r="CT105" i="3"/>
  <c r="CV105" i="3"/>
  <c r="CX105" i="3"/>
  <c r="CR106" i="3"/>
  <c r="CV106" i="3"/>
  <c r="CP107" i="3"/>
  <c r="CT107" i="3"/>
  <c r="CX107" i="3"/>
  <c r="CR108" i="3"/>
  <c r="CV108" i="3"/>
  <c r="CP109" i="3"/>
  <c r="CT109" i="3"/>
  <c r="CX109" i="3"/>
  <c r="CR110" i="3"/>
  <c r="CV110" i="3"/>
  <c r="CP111" i="3"/>
  <c r="CR111" i="3"/>
  <c r="CT111" i="3"/>
  <c r="CV111" i="3"/>
  <c r="CX111" i="3"/>
  <c r="CR112" i="3"/>
  <c r="CV112" i="3"/>
  <c r="CP113" i="3"/>
  <c r="CT113" i="3"/>
  <c r="CX113" i="3"/>
  <c r="CP114" i="3"/>
  <c r="CR114" i="3"/>
  <c r="CT114" i="3"/>
  <c r="CV114" i="3"/>
  <c r="CX114" i="3"/>
  <c r="CP115" i="3"/>
  <c r="CR115" i="3"/>
  <c r="CT115" i="3"/>
  <c r="CV115" i="3"/>
  <c r="CX115" i="3"/>
  <c r="AS117" i="3"/>
  <c r="AS118" i="3" s="1"/>
  <c r="AU117" i="3"/>
  <c r="AU118" i="3" s="1"/>
  <c r="AW117" i="3"/>
  <c r="AW118" i="3" s="1"/>
  <c r="AY117" i="3"/>
  <c r="BA117" i="3"/>
  <c r="BC117" i="3"/>
  <c r="BE117" i="3"/>
  <c r="BG117" i="3"/>
  <c r="BI117" i="3"/>
  <c r="BK117" i="3"/>
  <c r="BM117" i="3"/>
  <c r="BO117" i="3"/>
  <c r="BQ117" i="3"/>
  <c r="BS117" i="3"/>
  <c r="BU117" i="3"/>
  <c r="BU118" i="3" s="1"/>
  <c r="BW117" i="3"/>
  <c r="BY117" i="3"/>
  <c r="CA117" i="3"/>
  <c r="CC117" i="3"/>
  <c r="CC118" i="3" s="1"/>
  <c r="CE117" i="3"/>
  <c r="CH99" i="3"/>
  <c r="CI99" i="3" s="1"/>
  <c r="CH100" i="3"/>
  <c r="CJ100" i="3" s="1"/>
  <c r="CH101" i="3"/>
  <c r="CI101" i="3" s="1"/>
  <c r="CH102" i="3"/>
  <c r="CI102" i="3" s="1"/>
  <c r="CH103" i="3"/>
  <c r="CI103" i="3" s="1"/>
  <c r="CH104" i="3"/>
  <c r="CJ104" i="3" s="1"/>
  <c r="CH105" i="3"/>
  <c r="CI105" i="3" s="1"/>
  <c r="CK105" i="3"/>
  <c r="CH106" i="3"/>
  <c r="CI106" i="3" s="1"/>
  <c r="CH107" i="3"/>
  <c r="CI107" i="3" s="1"/>
  <c r="CH108" i="3"/>
  <c r="CJ108" i="3" s="1"/>
  <c r="CH109" i="3"/>
  <c r="CJ109" i="3" s="1"/>
  <c r="CH110" i="3"/>
  <c r="CI110" i="3" s="1"/>
  <c r="CH111" i="3"/>
  <c r="CJ111" i="3" s="1"/>
  <c r="CH112" i="3"/>
  <c r="CJ112" i="3" s="1"/>
  <c r="CH113" i="3"/>
  <c r="CJ113" i="3" s="1"/>
  <c r="CH114" i="3"/>
  <c r="CI114" i="3" s="1"/>
  <c r="CH115" i="3"/>
  <c r="CJ115" i="3" s="1"/>
  <c r="CS71" i="3"/>
  <c r="CU74" i="3"/>
  <c r="CV74" i="3" s="1"/>
  <c r="CS74" i="3"/>
  <c r="CT74" i="3" s="1"/>
  <c r="CU75" i="3"/>
  <c r="CV75" i="3" s="1"/>
  <c r="CS77" i="3"/>
  <c r="CT77" i="3"/>
  <c r="CS81" i="3"/>
  <c r="CT81" i="3" s="1"/>
  <c r="CS86" i="3"/>
  <c r="CT86" i="3" s="1"/>
  <c r="CU90" i="3"/>
  <c r="CV90" i="3"/>
  <c r="CS90" i="3"/>
  <c r="CT90" i="3" s="1"/>
  <c r="CS93" i="3"/>
  <c r="CT93" i="3" s="1"/>
  <c r="CU94" i="3"/>
  <c r="CV94" i="3"/>
  <c r="CS94" i="3"/>
  <c r="CT94" i="3" s="1"/>
  <c r="CS97" i="3"/>
  <c r="CT97" i="3" s="1"/>
  <c r="CU98" i="3"/>
  <c r="CV98" i="3" s="1"/>
  <c r="CS98" i="3"/>
  <c r="CT98" i="3"/>
  <c r="CS101" i="3"/>
  <c r="CT101" i="3"/>
  <c r="CX101" i="3"/>
  <c r="G102" i="3"/>
  <c r="CO102" i="3" s="1"/>
  <c r="I102" i="3"/>
  <c r="K102" i="3"/>
  <c r="M102" i="3"/>
  <c r="O102" i="3"/>
  <c r="Q102" i="3"/>
  <c r="S102" i="3"/>
  <c r="U102" i="3"/>
  <c r="W102" i="3"/>
  <c r="Y102" i="3"/>
  <c r="AA102" i="3"/>
  <c r="AC102" i="3"/>
  <c r="AE102" i="3"/>
  <c r="CQ102" i="3" s="1"/>
  <c r="AG102" i="3"/>
  <c r="AI102" i="3"/>
  <c r="AK102" i="3"/>
  <c r="AM102" i="3"/>
  <c r="AO102" i="3"/>
  <c r="AQ102" i="3"/>
  <c r="AS102" i="3"/>
  <c r="AU102" i="3"/>
  <c r="CU102" i="3" s="1"/>
  <c r="AW102" i="3"/>
  <c r="AY102" i="3"/>
  <c r="BA102" i="3"/>
  <c r="BC102" i="3"/>
  <c r="BE102" i="3"/>
  <c r="BG102" i="3"/>
  <c r="BI102" i="3"/>
  <c r="BK102" i="3"/>
  <c r="BM102" i="3"/>
  <c r="BO102" i="3"/>
  <c r="BQ102" i="3"/>
  <c r="BS102" i="3"/>
  <c r="BU102" i="3"/>
  <c r="BW102" i="3"/>
  <c r="BY102" i="3"/>
  <c r="CA102" i="3"/>
  <c r="CC102" i="3"/>
  <c r="CE102" i="3"/>
  <c r="G103" i="3"/>
  <c r="I103" i="3"/>
  <c r="K103" i="3"/>
  <c r="M103" i="3"/>
  <c r="O103" i="3"/>
  <c r="Q103" i="3"/>
  <c r="S103" i="3"/>
  <c r="U103" i="3"/>
  <c r="W103" i="3"/>
  <c r="Y103" i="3"/>
  <c r="AA103" i="3"/>
  <c r="AC103" i="3"/>
  <c r="AE103" i="3"/>
  <c r="AG103" i="3"/>
  <c r="CQ103" i="3" s="1"/>
  <c r="AI103" i="3"/>
  <c r="AK103" i="3"/>
  <c r="AM103" i="3"/>
  <c r="AO103" i="3"/>
  <c r="AQ103" i="3"/>
  <c r="AS103" i="3"/>
  <c r="AU103" i="3"/>
  <c r="AW103" i="3"/>
  <c r="CU103" i="3" s="1"/>
  <c r="AY103" i="3"/>
  <c r="CV103" i="3"/>
  <c r="BA103" i="3"/>
  <c r="BC103" i="3"/>
  <c r="BE103" i="3"/>
  <c r="BG103" i="3"/>
  <c r="BI103" i="3"/>
  <c r="BK103" i="3"/>
  <c r="BM103" i="3"/>
  <c r="BO103" i="3"/>
  <c r="BQ103" i="3"/>
  <c r="BS103" i="3"/>
  <c r="BU103" i="3"/>
  <c r="BW103" i="3"/>
  <c r="BY103" i="3"/>
  <c r="CA103" i="3"/>
  <c r="CC103" i="3"/>
  <c r="CE103" i="3"/>
  <c r="G104" i="3"/>
  <c r="CO104" i="3" s="1"/>
  <c r="I104" i="3"/>
  <c r="K104" i="3"/>
  <c r="M104" i="3"/>
  <c r="O104" i="3"/>
  <c r="Q104" i="3"/>
  <c r="S104" i="3"/>
  <c r="U104" i="3"/>
  <c r="W104" i="3"/>
  <c r="Y104" i="3"/>
  <c r="AA104" i="3"/>
  <c r="AC104" i="3"/>
  <c r="AE104" i="3"/>
  <c r="CQ104" i="3" s="1"/>
  <c r="AG104" i="3"/>
  <c r="AI104" i="3"/>
  <c r="AK104" i="3"/>
  <c r="AM104" i="3"/>
  <c r="AO104" i="3"/>
  <c r="AQ104" i="3"/>
  <c r="AS104" i="3"/>
  <c r="AU104" i="3"/>
  <c r="CU104" i="3" s="1"/>
  <c r="AW104" i="3"/>
  <c r="AY104" i="3"/>
  <c r="BA104" i="3"/>
  <c r="BC104" i="3"/>
  <c r="BE104" i="3"/>
  <c r="BG104" i="3"/>
  <c r="BI104" i="3"/>
  <c r="BK104" i="3"/>
  <c r="BM104" i="3"/>
  <c r="BO104" i="3"/>
  <c r="BQ104" i="3"/>
  <c r="BS104" i="3"/>
  <c r="BU104" i="3"/>
  <c r="BW104" i="3"/>
  <c r="BY104" i="3"/>
  <c r="CA104" i="3"/>
  <c r="CS104" i="3" s="1"/>
  <c r="CC104" i="3"/>
  <c r="CE104" i="3"/>
  <c r="G105" i="3"/>
  <c r="I105" i="3"/>
  <c r="CO105" i="3" s="1"/>
  <c r="K105" i="3"/>
  <c r="M105" i="3"/>
  <c r="O105" i="3"/>
  <c r="Q105" i="3"/>
  <c r="S105" i="3"/>
  <c r="U105" i="3"/>
  <c r="W105" i="3"/>
  <c r="Y105" i="3"/>
  <c r="AA105" i="3"/>
  <c r="AC105" i="3"/>
  <c r="AE105" i="3"/>
  <c r="AG105" i="3"/>
  <c r="CQ105" i="3" s="1"/>
  <c r="AI105" i="3"/>
  <c r="AK105" i="3"/>
  <c r="AM105" i="3"/>
  <c r="AO105" i="3"/>
  <c r="AQ105" i="3"/>
  <c r="AS105" i="3"/>
  <c r="AU105" i="3"/>
  <c r="AW105" i="3"/>
  <c r="AY105" i="3"/>
  <c r="BA105" i="3"/>
  <c r="BC105" i="3"/>
  <c r="BE105" i="3"/>
  <c r="BG105" i="3"/>
  <c r="BI105" i="3"/>
  <c r="BK105" i="3"/>
  <c r="BM105" i="3"/>
  <c r="BO105" i="3"/>
  <c r="BQ105" i="3"/>
  <c r="BS105" i="3"/>
  <c r="BU105" i="3"/>
  <c r="CS105" i="3" s="1"/>
  <c r="BW105" i="3"/>
  <c r="BY105" i="3"/>
  <c r="CA105" i="3"/>
  <c r="CC105" i="3"/>
  <c r="CE105" i="3"/>
  <c r="G106" i="3"/>
  <c r="I106" i="3"/>
  <c r="K106" i="3"/>
  <c r="CO106" i="3" s="1"/>
  <c r="M106" i="3"/>
  <c r="O106" i="3"/>
  <c r="Q106" i="3"/>
  <c r="S106" i="3"/>
  <c r="U106" i="3"/>
  <c r="W106" i="3"/>
  <c r="Y106" i="3"/>
  <c r="AA106" i="3"/>
  <c r="AC106" i="3"/>
  <c r="AE106" i="3"/>
  <c r="AG106" i="3"/>
  <c r="AI106" i="3"/>
  <c r="AK106" i="3"/>
  <c r="AM106" i="3"/>
  <c r="AO106" i="3"/>
  <c r="AQ106" i="3"/>
  <c r="AS106" i="3"/>
  <c r="AU106" i="3"/>
  <c r="AW106" i="3"/>
  <c r="AY106" i="3"/>
  <c r="BA106" i="3"/>
  <c r="BC106" i="3"/>
  <c r="BE106" i="3"/>
  <c r="BG106" i="3"/>
  <c r="BI106" i="3"/>
  <c r="BK106" i="3"/>
  <c r="BM106" i="3"/>
  <c r="BO106" i="3"/>
  <c r="BQ106" i="3"/>
  <c r="BS106" i="3"/>
  <c r="BU106" i="3"/>
  <c r="CT106" i="3"/>
  <c r="BW106" i="3"/>
  <c r="BY106" i="3"/>
  <c r="CA106" i="3"/>
  <c r="CC106" i="3"/>
  <c r="CW106" i="3" s="1"/>
  <c r="CE106" i="3"/>
  <c r="G107" i="3"/>
  <c r="I107" i="3"/>
  <c r="K107" i="3"/>
  <c r="M107" i="3"/>
  <c r="O107" i="3"/>
  <c r="Q107" i="3"/>
  <c r="S107" i="3"/>
  <c r="U107" i="3"/>
  <c r="W107" i="3"/>
  <c r="Y107" i="3"/>
  <c r="AA107" i="3"/>
  <c r="AC107" i="3"/>
  <c r="AE107" i="3"/>
  <c r="AG107" i="3"/>
  <c r="AI107" i="3"/>
  <c r="CQ107" i="3" s="1"/>
  <c r="AK107" i="3"/>
  <c r="AM107" i="3"/>
  <c r="AO107" i="3"/>
  <c r="AQ107" i="3"/>
  <c r="AS107" i="3"/>
  <c r="AU107" i="3"/>
  <c r="AW107" i="3"/>
  <c r="AY107" i="3"/>
  <c r="CU107" i="3" s="1"/>
  <c r="BA107" i="3"/>
  <c r="BC107" i="3"/>
  <c r="BE107" i="3"/>
  <c r="BG107" i="3"/>
  <c r="BI107" i="3"/>
  <c r="BK107" i="3"/>
  <c r="BM107" i="3"/>
  <c r="BO107" i="3"/>
  <c r="BQ107" i="3"/>
  <c r="BS107" i="3"/>
  <c r="BU107" i="3"/>
  <c r="BW107" i="3"/>
  <c r="CS107" i="3" s="1"/>
  <c r="BY107" i="3"/>
  <c r="CA107" i="3"/>
  <c r="CC107" i="3"/>
  <c r="CE107" i="3"/>
  <c r="G108" i="3"/>
  <c r="I108" i="3"/>
  <c r="K108" i="3"/>
  <c r="M108" i="3"/>
  <c r="CO108" i="3" s="1"/>
  <c r="O108" i="3"/>
  <c r="Q108" i="3"/>
  <c r="S108" i="3"/>
  <c r="U108" i="3"/>
  <c r="W108" i="3"/>
  <c r="Y108" i="3"/>
  <c r="AA108" i="3"/>
  <c r="AC108" i="3"/>
  <c r="CQ108" i="3" s="1"/>
  <c r="AE108" i="3"/>
  <c r="AG108" i="3"/>
  <c r="AI108" i="3"/>
  <c r="AK108" i="3"/>
  <c r="AM108" i="3"/>
  <c r="AO108" i="3"/>
  <c r="AQ108" i="3"/>
  <c r="AS108" i="3"/>
  <c r="AU108" i="3"/>
  <c r="AW108" i="3"/>
  <c r="AY108" i="3"/>
  <c r="BA108" i="3"/>
  <c r="BC108" i="3"/>
  <c r="BE108" i="3"/>
  <c r="BG108" i="3"/>
  <c r="BI108" i="3"/>
  <c r="BK108" i="3"/>
  <c r="BM108" i="3"/>
  <c r="BO108" i="3"/>
  <c r="BQ108" i="3"/>
  <c r="BS108" i="3"/>
  <c r="BU108" i="3"/>
  <c r="BW108" i="3"/>
  <c r="CS108" i="3" s="1"/>
  <c r="BY108" i="3"/>
  <c r="CA108" i="3"/>
  <c r="CT108" i="3"/>
  <c r="CC108" i="3"/>
  <c r="CE108" i="3"/>
  <c r="G109" i="3"/>
  <c r="I109" i="3"/>
  <c r="K109" i="3"/>
  <c r="M109" i="3"/>
  <c r="O109" i="3"/>
  <c r="Q109" i="3"/>
  <c r="S109" i="3"/>
  <c r="U109" i="3"/>
  <c r="W109" i="3"/>
  <c r="Y109" i="3"/>
  <c r="AA109" i="3"/>
  <c r="AC109" i="3"/>
  <c r="AE109" i="3"/>
  <c r="AG109" i="3"/>
  <c r="AI109" i="3"/>
  <c r="AK109" i="3"/>
  <c r="AM109" i="3"/>
  <c r="AO109" i="3"/>
  <c r="AQ109" i="3"/>
  <c r="AS109" i="3"/>
  <c r="AU109" i="3"/>
  <c r="AW109" i="3"/>
  <c r="AY109" i="3"/>
  <c r="CU109" i="3" s="1"/>
  <c r="BA109" i="3"/>
  <c r="BC109" i="3"/>
  <c r="BE109" i="3"/>
  <c r="BG109" i="3"/>
  <c r="BI109" i="3"/>
  <c r="BK109" i="3"/>
  <c r="BM109" i="3"/>
  <c r="BO109" i="3"/>
  <c r="BQ109" i="3"/>
  <c r="BS109" i="3"/>
  <c r="BU109" i="3"/>
  <c r="BW109" i="3"/>
  <c r="BY109" i="3"/>
  <c r="CA109" i="3"/>
  <c r="CC109" i="3"/>
  <c r="CE109" i="3"/>
  <c r="CW109" i="3" s="1"/>
  <c r="G110" i="3"/>
  <c r="I110" i="3"/>
  <c r="K110" i="3"/>
  <c r="M110" i="3"/>
  <c r="O110" i="3"/>
  <c r="Q110" i="3"/>
  <c r="S110" i="3"/>
  <c r="U110" i="3"/>
  <c r="W110" i="3"/>
  <c r="Y110" i="3"/>
  <c r="AA110" i="3"/>
  <c r="AC110" i="3"/>
  <c r="CQ110" i="3" s="1"/>
  <c r="AE110" i="3"/>
  <c r="AG110" i="3"/>
  <c r="AI110" i="3"/>
  <c r="AK110" i="3"/>
  <c r="AM110" i="3"/>
  <c r="AO110" i="3"/>
  <c r="AQ110" i="3"/>
  <c r="AS110" i="3"/>
  <c r="AU110" i="3"/>
  <c r="CU110" i="3" s="1"/>
  <c r="AW110" i="3"/>
  <c r="AY110" i="3"/>
  <c r="BA110" i="3"/>
  <c r="BC110" i="3"/>
  <c r="BE110" i="3"/>
  <c r="BG110" i="3"/>
  <c r="BI110" i="3"/>
  <c r="BK110" i="3"/>
  <c r="BM110" i="3"/>
  <c r="BO110" i="3"/>
  <c r="BQ110" i="3"/>
  <c r="BS110" i="3"/>
  <c r="BU110" i="3"/>
  <c r="CT110" i="3"/>
  <c r="BW110" i="3"/>
  <c r="BY110" i="3"/>
  <c r="CA110" i="3"/>
  <c r="CC110" i="3"/>
  <c r="CE110" i="3"/>
  <c r="CX110" i="3"/>
  <c r="G111" i="3"/>
  <c r="I111" i="3"/>
  <c r="K111" i="3"/>
  <c r="CO111" i="3" s="1"/>
  <c r="M111" i="3"/>
  <c r="O111" i="3"/>
  <c r="Q111" i="3"/>
  <c r="S111" i="3"/>
  <c r="U111" i="3"/>
  <c r="W111" i="3"/>
  <c r="Y111" i="3"/>
  <c r="AA111" i="3"/>
  <c r="AC111" i="3"/>
  <c r="AE111" i="3"/>
  <c r="AG111" i="3"/>
  <c r="AI111" i="3"/>
  <c r="AK111" i="3"/>
  <c r="AM111" i="3"/>
  <c r="AO111" i="3"/>
  <c r="AQ111" i="3"/>
  <c r="AS111" i="3"/>
  <c r="AU111" i="3"/>
  <c r="AW111" i="3"/>
  <c r="AY111" i="3"/>
  <c r="CU111" i="3" s="1"/>
  <c r="BA111" i="3"/>
  <c r="BC111" i="3"/>
  <c r="BE111" i="3"/>
  <c r="BG111" i="3"/>
  <c r="BI111" i="3"/>
  <c r="BK111" i="3"/>
  <c r="BM111" i="3"/>
  <c r="BO111" i="3"/>
  <c r="BQ111" i="3"/>
  <c r="BS111" i="3"/>
  <c r="BU111" i="3"/>
  <c r="BW111" i="3"/>
  <c r="CS111" i="3" s="1"/>
  <c r="BY111" i="3"/>
  <c r="CA111" i="3"/>
  <c r="CC111" i="3"/>
  <c r="CE111" i="3"/>
  <c r="CW111" i="3" s="1"/>
  <c r="G112" i="3"/>
  <c r="I112" i="3"/>
  <c r="K112" i="3"/>
  <c r="M112" i="3"/>
  <c r="CO112" i="3" s="1"/>
  <c r="O112" i="3"/>
  <c r="Q112" i="3"/>
  <c r="S112" i="3"/>
  <c r="U112" i="3"/>
  <c r="W112" i="3"/>
  <c r="Y112" i="3"/>
  <c r="AA112" i="3"/>
  <c r="AC112" i="3"/>
  <c r="CQ112" i="3" s="1"/>
  <c r="AE112" i="3"/>
  <c r="AG112" i="3"/>
  <c r="AI112" i="3"/>
  <c r="AK112" i="3"/>
  <c r="AM112" i="3"/>
  <c r="AO112" i="3"/>
  <c r="AQ112" i="3"/>
  <c r="AS112" i="3"/>
  <c r="AU112" i="3"/>
  <c r="AW112" i="3"/>
  <c r="AY112" i="3"/>
  <c r="BA112" i="3"/>
  <c r="BC112" i="3"/>
  <c r="BE112" i="3"/>
  <c r="BG112" i="3"/>
  <c r="BI112" i="3"/>
  <c r="BK112" i="3"/>
  <c r="BM112" i="3"/>
  <c r="BO112" i="3"/>
  <c r="BQ112" i="3"/>
  <c r="BS112" i="3"/>
  <c r="BU112" i="3"/>
  <c r="BW112" i="3"/>
  <c r="BY112" i="3"/>
  <c r="CA112" i="3"/>
  <c r="CC112" i="3"/>
  <c r="CE112" i="3"/>
  <c r="G113" i="3"/>
  <c r="CO113" i="3" s="1"/>
  <c r="I113" i="3"/>
  <c r="K113" i="3"/>
  <c r="M113" i="3"/>
  <c r="O113" i="3"/>
  <c r="Q113" i="3"/>
  <c r="S113" i="3"/>
  <c r="U113" i="3"/>
  <c r="W113" i="3"/>
  <c r="Y113" i="3"/>
  <c r="AA113" i="3"/>
  <c r="AC113" i="3"/>
  <c r="AE113" i="3"/>
  <c r="AG113" i="3"/>
  <c r="AI113" i="3"/>
  <c r="AK113" i="3"/>
  <c r="AM113" i="3"/>
  <c r="AO113" i="3"/>
  <c r="AQ113" i="3"/>
  <c r="AS113" i="3"/>
  <c r="AU113" i="3"/>
  <c r="AW113" i="3"/>
  <c r="AY113" i="3"/>
  <c r="BA113" i="3"/>
  <c r="BC113" i="3"/>
  <c r="BE113" i="3"/>
  <c r="BG113" i="3"/>
  <c r="BI113" i="3"/>
  <c r="BK113" i="3"/>
  <c r="BM113" i="3"/>
  <c r="BO113" i="3"/>
  <c r="BQ113" i="3"/>
  <c r="BS113" i="3"/>
  <c r="BU113" i="3"/>
  <c r="CS113" i="3" s="1"/>
  <c r="BW113" i="3"/>
  <c r="BY113" i="3"/>
  <c r="CA113" i="3"/>
  <c r="CC113" i="3"/>
  <c r="CE113" i="3"/>
  <c r="G114" i="3"/>
  <c r="CO114" i="3" s="1"/>
  <c r="I114" i="3"/>
  <c r="K114" i="3"/>
  <c r="M114" i="3"/>
  <c r="O114" i="3"/>
  <c r="Q114" i="3"/>
  <c r="S114" i="3"/>
  <c r="U114" i="3"/>
  <c r="W114" i="3"/>
  <c r="Y114" i="3"/>
  <c r="AA114" i="3"/>
  <c r="AC114" i="3"/>
  <c r="AE114" i="3"/>
  <c r="CQ114" i="3" s="1"/>
  <c r="AG114" i="3"/>
  <c r="AI114" i="3"/>
  <c r="AK114" i="3"/>
  <c r="AM114" i="3"/>
  <c r="AO114" i="3"/>
  <c r="AQ114" i="3"/>
  <c r="AS114" i="3"/>
  <c r="AU114" i="3"/>
  <c r="CU114" i="3" s="1"/>
  <c r="AW114" i="3"/>
  <c r="AY114" i="3"/>
  <c r="BA114" i="3"/>
  <c r="BC114" i="3"/>
  <c r="BE114" i="3"/>
  <c r="BG114" i="3"/>
  <c r="BI114" i="3"/>
  <c r="BK114" i="3"/>
  <c r="BM114" i="3"/>
  <c r="BO114" i="3"/>
  <c r="BQ114" i="3"/>
  <c r="BS114" i="3"/>
  <c r="BU114" i="3"/>
  <c r="BW114" i="3"/>
  <c r="BY114" i="3"/>
  <c r="CA114" i="3"/>
  <c r="CC114" i="3"/>
  <c r="CW114" i="3" s="1"/>
  <c r="CE114" i="3"/>
  <c r="G115" i="3"/>
  <c r="I115" i="3"/>
  <c r="CO115" i="3" s="1"/>
  <c r="K115" i="3"/>
  <c r="M115" i="3"/>
  <c r="O115" i="3"/>
  <c r="Q115" i="3"/>
  <c r="S115" i="3"/>
  <c r="U115" i="3"/>
  <c r="W115" i="3"/>
  <c r="Y115" i="3"/>
  <c r="AA115" i="3"/>
  <c r="AC115" i="3"/>
  <c r="AE115" i="3"/>
  <c r="AG115" i="3"/>
  <c r="CQ115" i="3" s="1"/>
  <c r="AI115" i="3"/>
  <c r="AK115" i="3"/>
  <c r="AM115" i="3"/>
  <c r="AO115" i="3"/>
  <c r="AQ115" i="3"/>
  <c r="AS115" i="3"/>
  <c r="AU115" i="3"/>
  <c r="AW115" i="3"/>
  <c r="AY115" i="3"/>
  <c r="BA115" i="3"/>
  <c r="BC115" i="3"/>
  <c r="BE115" i="3"/>
  <c r="BG115" i="3"/>
  <c r="BI115" i="3"/>
  <c r="BK115" i="3"/>
  <c r="BM115" i="3"/>
  <c r="BO115" i="3"/>
  <c r="BQ115" i="3"/>
  <c r="BS115" i="3"/>
  <c r="BU115" i="3"/>
  <c r="BW115" i="3"/>
  <c r="BY115" i="3"/>
  <c r="CA115" i="3"/>
  <c r="CC115" i="3"/>
  <c r="CW115" i="3" s="1"/>
  <c r="CE115" i="3"/>
  <c r="CG70" i="3"/>
  <c r="CW70" i="3" s="1"/>
  <c r="CX70" i="3" s="1"/>
  <c r="CG71" i="3"/>
  <c r="CW71" i="3" s="1"/>
  <c r="CG72" i="3"/>
  <c r="CH72" i="3" s="1"/>
  <c r="CG73" i="3"/>
  <c r="CH73" i="3" s="1"/>
  <c r="CG74" i="3"/>
  <c r="CW74" i="3" s="1"/>
  <c r="CX74" i="3" s="1"/>
  <c r="CG75" i="3"/>
  <c r="CH75" i="3" s="1"/>
  <c r="CG76" i="3"/>
  <c r="CW76" i="3" s="1"/>
  <c r="CX76" i="3" s="1"/>
  <c r="CG77" i="3"/>
  <c r="CW77" i="3" s="1"/>
  <c r="CX77" i="3" s="1"/>
  <c r="CG78" i="3"/>
  <c r="CG79" i="3"/>
  <c r="CH79" i="3" s="1"/>
  <c r="CG80" i="3"/>
  <c r="CW80" i="3" s="1"/>
  <c r="CG81" i="3"/>
  <c r="CW81" i="3" s="1"/>
  <c r="CX81" i="3" s="1"/>
  <c r="CG82" i="3"/>
  <c r="CG83" i="3"/>
  <c r="CG84" i="3"/>
  <c r="CW84" i="3" s="1"/>
  <c r="CX84" i="3" s="1"/>
  <c r="CG85" i="3"/>
  <c r="CG86" i="3"/>
  <c r="CW86" i="3" s="1"/>
  <c r="CX86" i="3" s="1"/>
  <c r="CG87" i="3"/>
  <c r="CG88" i="3"/>
  <c r="CW88" i="3" s="1"/>
  <c r="CG89" i="3"/>
  <c r="CW89" i="3" s="1"/>
  <c r="CX89" i="3" s="1"/>
  <c r="CG90" i="3"/>
  <c r="CH90" i="3" s="1"/>
  <c r="CG91" i="3"/>
  <c r="CG92" i="3"/>
  <c r="CW92" i="3" s="1"/>
  <c r="CX92" i="3" s="1"/>
  <c r="CG93" i="3"/>
  <c r="CW93" i="3" s="1"/>
  <c r="CX93" i="3" s="1"/>
  <c r="CG94" i="3"/>
  <c r="CH94" i="3" s="1"/>
  <c r="CG95" i="3"/>
  <c r="CH95" i="3" s="1"/>
  <c r="CG96" i="3"/>
  <c r="CH96" i="3" s="1"/>
  <c r="CG97" i="3"/>
  <c r="CW97" i="3" s="1"/>
  <c r="CX97" i="3" s="1"/>
  <c r="CG98" i="3"/>
  <c r="CW98" i="3" s="1"/>
  <c r="CX98" i="3" s="1"/>
  <c r="CG99" i="3"/>
  <c r="CG100" i="3"/>
  <c r="CG101" i="3"/>
  <c r="CW101" i="3" s="1"/>
  <c r="CG102" i="3"/>
  <c r="CG103" i="3"/>
  <c r="CG104" i="3"/>
  <c r="CW104" i="3" s="1"/>
  <c r="CG105" i="3"/>
  <c r="CG106" i="3"/>
  <c r="CG107" i="3"/>
  <c r="CG108" i="3"/>
  <c r="CG109" i="3"/>
  <c r="CG110" i="3"/>
  <c r="CG111" i="3"/>
  <c r="CG112" i="3"/>
  <c r="CW112" i="3" s="1"/>
  <c r="CG113" i="3"/>
  <c r="CG114" i="3"/>
  <c r="CG115" i="3"/>
  <c r="CG69" i="3"/>
  <c r="CW69" i="3" s="1"/>
  <c r="CF117" i="3"/>
  <c r="CD117" i="3"/>
  <c r="CB117" i="3"/>
  <c r="BX117" i="3"/>
  <c r="CS6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19" i="3"/>
  <c r="M122" i="3"/>
  <c r="G120" i="3"/>
  <c r="I120" i="3"/>
  <c r="K120" i="3"/>
  <c r="M120" i="3"/>
  <c r="O120" i="3"/>
  <c r="Q120" i="3"/>
  <c r="S120" i="3"/>
  <c r="U120" i="3"/>
  <c r="W120" i="3"/>
  <c r="Y120" i="3"/>
  <c r="AA120" i="3"/>
  <c r="CU65" i="3"/>
  <c r="DU92" i="3"/>
  <c r="CS65" i="3"/>
  <c r="DU91" i="3"/>
  <c r="CQ65" i="3"/>
  <c r="DU90" i="3"/>
  <c r="CO65" i="3"/>
  <c r="DU89" i="3"/>
  <c r="AB117" i="3"/>
  <c r="F12" i="3"/>
  <c r="C58" i="3"/>
  <c r="F61" i="3"/>
  <c r="F62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CK99" i="3"/>
  <c r="CK107" i="3"/>
  <c r="CK106" i="3"/>
  <c r="CK103" i="3"/>
  <c r="CX112" i="3"/>
  <c r="CW108" i="3"/>
  <c r="CX108" i="3"/>
  <c r="CX88" i="3"/>
  <c r="CW85" i="3"/>
  <c r="CX85" i="3" s="1"/>
  <c r="CW103" i="3"/>
  <c r="CX103" i="3"/>
  <c r="CW95" i="3"/>
  <c r="CX95" i="3" s="1"/>
  <c r="CX104" i="3"/>
  <c r="CW100" i="3"/>
  <c r="CX96" i="3"/>
  <c r="CX80" i="3"/>
  <c r="CX106" i="3"/>
  <c r="CW102" i="3"/>
  <c r="CW94" i="3"/>
  <c r="CX94" i="3" s="1"/>
  <c r="CW82" i="3"/>
  <c r="CX82" i="3" s="1"/>
  <c r="CW107" i="3"/>
  <c r="CW99" i="3"/>
  <c r="CX99" i="3"/>
  <c r="CW91" i="3"/>
  <c r="CX91" i="3"/>
  <c r="CW87" i="3"/>
  <c r="CX87" i="3"/>
  <c r="CW83" i="3"/>
  <c r="CX83" i="3"/>
  <c r="CW79" i="3"/>
  <c r="CX79" i="3"/>
  <c r="CW75" i="3"/>
  <c r="CX75" i="3"/>
  <c r="CX71" i="3"/>
  <c r="CW78" i="3"/>
  <c r="CX78" i="3" s="1"/>
  <c r="CS100" i="3"/>
  <c r="CT100" i="3"/>
  <c r="CS76" i="3"/>
  <c r="CT76" i="3" s="1"/>
  <c r="CS112" i="3"/>
  <c r="CT112" i="3"/>
  <c r="CS96" i="3"/>
  <c r="CT96" i="3" s="1"/>
  <c r="CS92" i="3"/>
  <c r="CT92" i="3" s="1"/>
  <c r="CS103" i="3"/>
  <c r="CT103" i="3"/>
  <c r="CS95" i="3"/>
  <c r="CT95" i="3" s="1"/>
  <c r="CS87" i="3"/>
  <c r="CT87" i="3" s="1"/>
  <c r="CS79" i="3"/>
  <c r="CT79" i="3" s="1"/>
  <c r="CS75" i="3"/>
  <c r="CT75" i="3" s="1"/>
  <c r="CT71" i="3"/>
  <c r="CS88" i="3"/>
  <c r="CT88" i="3" s="1"/>
  <c r="CS99" i="3"/>
  <c r="CT99" i="3"/>
  <c r="CS84" i="3"/>
  <c r="CT84" i="3" s="1"/>
  <c r="CS72" i="3"/>
  <c r="CT72" i="3" s="1"/>
  <c r="CS115" i="3"/>
  <c r="CS82" i="3"/>
  <c r="CT82" i="3" s="1"/>
  <c r="CS83" i="3"/>
  <c r="CT83" i="3" s="1"/>
  <c r="CU115" i="3"/>
  <c r="CU99" i="3"/>
  <c r="CU95" i="3"/>
  <c r="CV95" i="3"/>
  <c r="CU83" i="3"/>
  <c r="CV83" i="3" s="1"/>
  <c r="CV107" i="3"/>
  <c r="CU91" i="3"/>
  <c r="CV91" i="3" s="1"/>
  <c r="CU79" i="3"/>
  <c r="CV79" i="3" s="1"/>
  <c r="CU71" i="3"/>
  <c r="CV71" i="3"/>
  <c r="CU69" i="3"/>
  <c r="CU89" i="3"/>
  <c r="CV89" i="3" s="1"/>
  <c r="CU85" i="3"/>
  <c r="CV85" i="3" s="1"/>
  <c r="CU81" i="3"/>
  <c r="CV81" i="3" s="1"/>
  <c r="CU73" i="3"/>
  <c r="CV73" i="3" s="1"/>
  <c r="CU108" i="3"/>
  <c r="CV104" i="3"/>
  <c r="CU100" i="3"/>
  <c r="CV100" i="3"/>
  <c r="CU96" i="3"/>
  <c r="CV96" i="3"/>
  <c r="CU92" i="3"/>
  <c r="CV92" i="3"/>
  <c r="CU84" i="3"/>
  <c r="CV84" i="3"/>
  <c r="CU76" i="3"/>
  <c r="CV76" i="3"/>
  <c r="CU72" i="3"/>
  <c r="CV72" i="3"/>
  <c r="CU113" i="3"/>
  <c r="CV113" i="3"/>
  <c r="CV109" i="3"/>
  <c r="CU101" i="3"/>
  <c r="CV101" i="3"/>
  <c r="CU97" i="3"/>
  <c r="CV97" i="3" s="1"/>
  <c r="CU93" i="3"/>
  <c r="CV93" i="3" s="1"/>
  <c r="CU87" i="3"/>
  <c r="CV87" i="3" s="1"/>
  <c r="CU77" i="3"/>
  <c r="CV77" i="3" s="1"/>
  <c r="CU112" i="3"/>
  <c r="CU88" i="3"/>
  <c r="CV88" i="3" s="1"/>
  <c r="CQ113" i="3"/>
  <c r="CR113" i="3"/>
  <c r="CQ97" i="3"/>
  <c r="CR97" i="3" s="1"/>
  <c r="CQ93" i="3"/>
  <c r="CR93" i="3" s="1"/>
  <c r="CQ100" i="3"/>
  <c r="CR100" i="3"/>
  <c r="CQ69" i="3"/>
  <c r="CQ106" i="3"/>
  <c r="CR105" i="3"/>
  <c r="CQ101" i="3"/>
  <c r="CQ94" i="3"/>
  <c r="CR94" i="3"/>
  <c r="CQ86" i="3"/>
  <c r="CR86" i="3"/>
  <c r="CQ81" i="3"/>
  <c r="CR81" i="3" s="1"/>
  <c r="CQ77" i="3"/>
  <c r="CR77" i="3" s="1"/>
  <c r="CQ74" i="3"/>
  <c r="CR74" i="3"/>
  <c r="CQ84" i="3"/>
  <c r="CR84" i="3"/>
  <c r="CQ76" i="3"/>
  <c r="CR76" i="3"/>
  <c r="CQ109" i="3"/>
  <c r="CR109" i="3"/>
  <c r="CQ73" i="3"/>
  <c r="CR73" i="3" s="1"/>
  <c r="CQ98" i="3"/>
  <c r="CR98" i="3" s="1"/>
  <c r="CQ70" i="3"/>
  <c r="CR70" i="3" s="1"/>
  <c r="CR104" i="3"/>
  <c r="CQ96" i="3"/>
  <c r="CR96" i="3" s="1"/>
  <c r="CQ92" i="3"/>
  <c r="CR92" i="3" s="1"/>
  <c r="CQ88" i="3"/>
  <c r="CR88" i="3" s="1"/>
  <c r="CQ82" i="3"/>
  <c r="CR82" i="3" s="1"/>
  <c r="CQ72" i="3"/>
  <c r="CR72" i="3" s="1"/>
  <c r="CR102" i="3"/>
  <c r="CQ90" i="3"/>
  <c r="CR90" i="3"/>
  <c r="CQ111" i="3"/>
  <c r="CR107" i="3"/>
  <c r="CR103" i="3"/>
  <c r="CQ99" i="3"/>
  <c r="CQ95" i="3"/>
  <c r="CR95" i="3" s="1"/>
  <c r="CQ87" i="3"/>
  <c r="CR87" i="3" s="1"/>
  <c r="CQ83" i="3"/>
  <c r="CR83" i="3" s="1"/>
  <c r="CQ79" i="3"/>
  <c r="CR79" i="3" s="1"/>
  <c r="CQ75" i="3"/>
  <c r="CR75" i="3" s="1"/>
  <c r="CO79" i="3"/>
  <c r="CP79" i="3" s="1"/>
  <c r="CO83" i="3"/>
  <c r="CP83" i="3" s="1"/>
  <c r="CO103" i="3"/>
  <c r="CP103" i="3"/>
  <c r="CO97" i="3"/>
  <c r="CP97" i="3"/>
  <c r="CO110" i="3"/>
  <c r="CP110" i="3"/>
  <c r="CO99" i="3"/>
  <c r="CP99" i="3"/>
  <c r="CO86" i="3"/>
  <c r="CP86" i="3" s="1"/>
  <c r="CP102" i="3"/>
  <c r="CO69" i="3"/>
  <c r="CO107" i="3"/>
  <c r="CP106" i="3"/>
  <c r="CO98" i="3"/>
  <c r="CP98" i="3" s="1"/>
  <c r="CO95" i="3"/>
  <c r="CP95" i="3" s="1"/>
  <c r="CO94" i="3"/>
  <c r="CP94" i="3" s="1"/>
  <c r="CO90" i="3"/>
  <c r="CP90" i="3" s="1"/>
  <c r="CO70" i="3"/>
  <c r="CP70" i="3"/>
  <c r="CP112" i="3"/>
  <c r="CO96" i="3"/>
  <c r="CP96" i="3" s="1"/>
  <c r="CO92" i="3"/>
  <c r="CP92" i="3" s="1"/>
  <c r="CO76" i="3"/>
  <c r="CP76" i="3" s="1"/>
  <c r="CO72" i="3"/>
  <c r="CP72" i="3" s="1"/>
  <c r="CO109" i="3"/>
  <c r="CP105" i="3"/>
  <c r="CO101" i="3"/>
  <c r="CP101" i="3"/>
  <c r="CO93" i="3"/>
  <c r="CP93" i="3" s="1"/>
  <c r="CO81" i="3"/>
  <c r="CP81" i="3" s="1"/>
  <c r="CP108" i="3"/>
  <c r="CO100" i="3"/>
  <c r="CP100" i="3"/>
  <c r="CO88" i="3"/>
  <c r="CP88" i="3" s="1"/>
  <c r="CO84" i="3"/>
  <c r="CP84" i="3" s="1"/>
  <c r="CO73" i="3"/>
  <c r="CP73" i="3"/>
  <c r="CO75" i="3"/>
  <c r="CP75" i="3"/>
  <c r="CO74" i="3"/>
  <c r="CP74" i="3" s="1"/>
  <c r="CO77" i="3"/>
  <c r="CP77" i="3" s="1"/>
  <c r="CQ78" i="3"/>
  <c r="CR78" i="3" s="1"/>
  <c r="CU78" i="3"/>
  <c r="CV78" i="3" s="1"/>
  <c r="CO78" i="3"/>
  <c r="CP78" i="3" s="1"/>
  <c r="BP117" i="3"/>
  <c r="CS78" i="3"/>
  <c r="CT78" i="3"/>
  <c r="CH78" i="3"/>
  <c r="CI78" i="3" s="1"/>
  <c r="CK78" i="3" s="1"/>
  <c r="CS80" i="3"/>
  <c r="CT80" i="3" s="1"/>
  <c r="BR117" i="3"/>
  <c r="CO80" i="3"/>
  <c r="CP80" i="3"/>
  <c r="CU80" i="3"/>
  <c r="CV80" i="3"/>
  <c r="CQ80" i="3"/>
  <c r="CR80" i="3"/>
  <c r="CH80" i="3"/>
  <c r="CJ80" i="3"/>
  <c r="AT117" i="3"/>
  <c r="CU82" i="3"/>
  <c r="CV82" i="3" s="1"/>
  <c r="AX117" i="3"/>
  <c r="BF117" i="3"/>
  <c r="BH117" i="3"/>
  <c r="CO82" i="3"/>
  <c r="CP82" i="3"/>
  <c r="CH82" i="3"/>
  <c r="CI82" i="3" s="1"/>
  <c r="CH83" i="3"/>
  <c r="CI83" i="3" s="1"/>
  <c r="CK83" i="3" s="1"/>
  <c r="BZ117" i="3"/>
  <c r="CS85" i="3"/>
  <c r="CT85" i="3" s="1"/>
  <c r="BL117" i="3"/>
  <c r="CH85" i="3"/>
  <c r="CI85" i="3" s="1"/>
  <c r="CK85" i="3"/>
  <c r="CO85" i="3"/>
  <c r="CP85" i="3"/>
  <c r="CQ85" i="3"/>
  <c r="CR85" i="3"/>
  <c r="BN117" i="3"/>
  <c r="CO87" i="3"/>
  <c r="CP87" i="3" s="1"/>
  <c r="CH87" i="3"/>
  <c r="CI87" i="3" s="1"/>
  <c r="CK87" i="3" s="1"/>
  <c r="CS89" i="3"/>
  <c r="CT89" i="3"/>
  <c r="BT117" i="3"/>
  <c r="BJ117" i="3"/>
  <c r="BD117" i="3"/>
  <c r="BB117" i="3"/>
  <c r="AZ117" i="3"/>
  <c r="CO89" i="3"/>
  <c r="CP89" i="3" s="1"/>
  <c r="CQ89" i="3"/>
  <c r="CR89" i="3"/>
  <c r="CH89" i="3"/>
  <c r="CI89" i="3" s="1"/>
  <c r="CK89" i="3" s="1"/>
  <c r="CQ91" i="3"/>
  <c r="CR91" i="3"/>
  <c r="AV117" i="3"/>
  <c r="CO91" i="3"/>
  <c r="CP91" i="3"/>
  <c r="CH91" i="3"/>
  <c r="CI91" i="3" s="1"/>
  <c r="CK91" i="3"/>
  <c r="CS91" i="3"/>
  <c r="CT91" i="3"/>
  <c r="BV117" i="3"/>
  <c r="P117" i="3"/>
  <c r="T117" i="3"/>
  <c r="CH70" i="3"/>
  <c r="CI70" i="3" s="1"/>
  <c r="CK70" i="3" s="1"/>
  <c r="CJ105" i="3"/>
  <c r="CJ114" i="3"/>
  <c r="CJ110" i="3"/>
  <c r="CJ106" i="3"/>
  <c r="CJ102" i="3"/>
  <c r="L117" i="3"/>
  <c r="CI112" i="3"/>
  <c r="CK112" i="3"/>
  <c r="CI108" i="3"/>
  <c r="CK108" i="3"/>
  <c r="CI104" i="3"/>
  <c r="CK104" i="3"/>
  <c r="CI100" i="3"/>
  <c r="CJ107" i="3"/>
  <c r="CJ103" i="3"/>
  <c r="CX69" i="3"/>
  <c r="CT69" i="3"/>
  <c r="CP69" i="3"/>
  <c r="CR69" i="3"/>
  <c r="CV69" i="3"/>
  <c r="AH117" i="3"/>
  <c r="J117" i="3"/>
  <c r="F117" i="3"/>
  <c r="H117" i="3"/>
  <c r="AD117" i="3"/>
  <c r="AR117" i="3"/>
  <c r="AP117" i="3"/>
  <c r="AN117" i="3"/>
  <c r="AL117" i="3"/>
  <c r="Z117" i="3"/>
  <c r="R117" i="3"/>
  <c r="N117" i="3"/>
  <c r="X117" i="3"/>
  <c r="AJ117" i="3"/>
  <c r="AF117" i="3"/>
  <c r="V117" i="3"/>
  <c r="CK110" i="3"/>
  <c r="CK113" i="3"/>
  <c r="CK101" i="3"/>
  <c r="CK109" i="3"/>
  <c r="CJ78" i="3"/>
  <c r="CI80" i="3"/>
  <c r="CK80" i="3" s="1"/>
  <c r="CK114" i="3"/>
  <c r="CK102" i="3"/>
  <c r="CK100" i="3"/>
  <c r="CK82" i="3"/>
  <c r="CK111" i="3"/>
  <c r="CK115" i="3"/>
  <c r="CW73" i="3"/>
  <c r="CX73" i="3" s="1"/>
  <c r="CS73" i="3"/>
  <c r="CT73" i="3" s="1"/>
  <c r="CH71" i="3"/>
  <c r="CI71" i="3" s="1"/>
  <c r="CS70" i="3"/>
  <c r="CT70" i="3"/>
  <c r="CU70" i="3"/>
  <c r="CV70" i="3" s="1"/>
  <c r="CK71" i="3"/>
  <c r="CH69" i="3"/>
  <c r="CJ69" i="3" s="1"/>
  <c r="CJ101" i="3" l="1"/>
  <c r="CW72" i="3"/>
  <c r="CX72" i="3" s="1"/>
  <c r="CW96" i="3"/>
  <c r="CW105" i="3"/>
  <c r="CS114" i="3"/>
  <c r="CS109" i="3"/>
  <c r="CS102" i="3"/>
  <c r="CI115" i="3"/>
  <c r="CI113" i="3"/>
  <c r="CI111" i="3"/>
  <c r="CI109" i="3"/>
  <c r="CW110" i="3"/>
  <c r="CS106" i="3"/>
  <c r="CU105" i="3"/>
  <c r="CJ87" i="3"/>
  <c r="CJ70" i="3"/>
  <c r="CJ85" i="3"/>
  <c r="CW113" i="3"/>
  <c r="CS110" i="3"/>
  <c r="CU106" i="3"/>
  <c r="CI96" i="3"/>
  <c r="CK96" i="3" s="1"/>
  <c r="CJ96" i="3"/>
  <c r="CI72" i="3"/>
  <c r="CK72" i="3" s="1"/>
  <c r="CJ72" i="3"/>
  <c r="CJ95" i="3"/>
  <c r="CI95" i="3"/>
  <c r="CK95" i="3" s="1"/>
  <c r="CI79" i="3"/>
  <c r="CK79" i="3" s="1"/>
  <c r="CJ79" i="3"/>
  <c r="CJ75" i="3"/>
  <c r="CI75" i="3"/>
  <c r="CK75" i="3" s="1"/>
  <c r="CI94" i="3"/>
  <c r="CK94" i="3" s="1"/>
  <c r="CJ94" i="3"/>
  <c r="CI90" i="3"/>
  <c r="CK90" i="3" s="1"/>
  <c r="CJ90" i="3"/>
  <c r="CJ73" i="3"/>
  <c r="CI73" i="3"/>
  <c r="CK73" i="3" s="1"/>
  <c r="CW90" i="3"/>
  <c r="CX90" i="3" s="1"/>
  <c r="CH88" i="3"/>
  <c r="CH81" i="3"/>
  <c r="CI81" i="3" s="1"/>
  <c r="CK81" i="3" s="1"/>
  <c r="CH97" i="3"/>
  <c r="CH93" i="3"/>
  <c r="CH86" i="3"/>
  <c r="CI86" i="3" s="1"/>
  <c r="CK86" i="3" s="1"/>
  <c r="CH77" i="3"/>
  <c r="CH74" i="3"/>
  <c r="CH92" i="3"/>
  <c r="CJ92" i="3" s="1"/>
  <c r="CH76" i="3"/>
  <c r="CJ76" i="3" s="1"/>
  <c r="CH98" i="3"/>
  <c r="CI98" i="3" s="1"/>
  <c r="CK98" i="3" s="1"/>
  <c r="CH84" i="3"/>
  <c r="CO110" i="7"/>
  <c r="CJ113" i="7"/>
  <c r="CW78" i="7"/>
  <c r="CX78" i="7" s="1"/>
  <c r="CH78" i="7"/>
  <c r="CI78" i="7" s="1"/>
  <c r="CK78" i="7" s="1"/>
  <c r="CO106" i="7"/>
  <c r="CJ108" i="7"/>
  <c r="CJ111" i="7"/>
  <c r="CQ112" i="7"/>
  <c r="CI104" i="7"/>
  <c r="CI109" i="7"/>
  <c r="CI115" i="7"/>
  <c r="CI103" i="7"/>
  <c r="CI107" i="7"/>
  <c r="CI112" i="7"/>
  <c r="CI101" i="7"/>
  <c r="F62" i="7"/>
  <c r="CJ90" i="7" s="1"/>
  <c r="CH76" i="7"/>
  <c r="CJ76" i="7" s="1"/>
  <c r="CW76" i="7"/>
  <c r="CX76" i="7" s="1"/>
  <c r="CJ105" i="7"/>
  <c r="CI105" i="7"/>
  <c r="CO112" i="7"/>
  <c r="CJ95" i="7"/>
  <c r="CQ99" i="7"/>
  <c r="CO101" i="7"/>
  <c r="CJ106" i="7"/>
  <c r="CQ107" i="7"/>
  <c r="CO109" i="7"/>
  <c r="CS113" i="7"/>
  <c r="CI111" i="7"/>
  <c r="CF117" i="7"/>
  <c r="CF118" i="7" s="1"/>
  <c r="BV120" i="7" s="1"/>
  <c r="AV21" i="6" s="1"/>
  <c r="CH72" i="7"/>
  <c r="CJ72" i="7" s="1"/>
  <c r="CH77" i="7"/>
  <c r="CI77" i="7" s="1"/>
  <c r="CK77" i="7" s="1"/>
  <c r="CJ82" i="7"/>
  <c r="CH91" i="7"/>
  <c r="CJ91" i="7" s="1"/>
  <c r="CJ96" i="7"/>
  <c r="CO99" i="7"/>
  <c r="CO100" i="7"/>
  <c r="CW103" i="7"/>
  <c r="CQ105" i="7"/>
  <c r="CO107" i="7"/>
  <c r="CU108" i="7"/>
  <c r="CW111" i="7"/>
  <c r="CQ113" i="7"/>
  <c r="CQ115" i="7"/>
  <c r="CJ74" i="7"/>
  <c r="CJ84" i="7"/>
  <c r="CQ100" i="7"/>
  <c r="CS105" i="7"/>
  <c r="CS107" i="7"/>
  <c r="CJ114" i="7"/>
  <c r="CS115" i="7"/>
  <c r="CI69" i="7"/>
  <c r="CK69" i="7" s="1"/>
  <c r="CJ80" i="7"/>
  <c r="CI85" i="7"/>
  <c r="CK85" i="7" s="1"/>
  <c r="CJ94" i="7"/>
  <c r="CS99" i="7"/>
  <c r="CJ99" i="7"/>
  <c r="CS100" i="7"/>
  <c r="CJ100" i="7"/>
  <c r="CS101" i="7"/>
  <c r="CW101" i="7"/>
  <c r="CJ102" i="7"/>
  <c r="CQ103" i="7"/>
  <c r="CS103" i="7"/>
  <c r="CO105" i="7"/>
  <c r="CU106" i="7"/>
  <c r="CW109" i="7"/>
  <c r="CQ111" i="7"/>
  <c r="CS111" i="7"/>
  <c r="CO113" i="7"/>
  <c r="CU114" i="7"/>
  <c r="CO115" i="7"/>
  <c r="CI114" i="7"/>
  <c r="CI110" i="7"/>
  <c r="CI106" i="7"/>
  <c r="CI102" i="7"/>
  <c r="CI99" i="7"/>
  <c r="CH70" i="7"/>
  <c r="CI70" i="7" s="1"/>
  <c r="CK70" i="7" s="1"/>
  <c r="CH79" i="7"/>
  <c r="CI79" i="7" s="1"/>
  <c r="CK79" i="7" s="1"/>
  <c r="CH73" i="7"/>
  <c r="CJ73" i="7" s="1"/>
  <c r="CH75" i="7"/>
  <c r="CW80" i="7"/>
  <c r="CX80" i="7" s="1"/>
  <c r="CH81" i="7"/>
  <c r="CI81" i="7" s="1"/>
  <c r="CK81" i="7" s="1"/>
  <c r="CW86" i="7"/>
  <c r="CX86" i="7" s="1"/>
  <c r="CH87" i="7"/>
  <c r="CI87" i="7" s="1"/>
  <c r="CK87" i="7" s="1"/>
  <c r="CH88" i="7"/>
  <c r="CJ88" i="7" s="1"/>
  <c r="CW90" i="7"/>
  <c r="CX90" i="7" s="1"/>
  <c r="CH92" i="7"/>
  <c r="CJ92" i="7" s="1"/>
  <c r="CW96" i="7"/>
  <c r="CX96" i="7" s="1"/>
  <c r="CH97" i="7"/>
  <c r="CI97" i="7" s="1"/>
  <c r="CK97" i="7" s="1"/>
  <c r="CH98" i="7"/>
  <c r="CH71" i="7"/>
  <c r="CJ71" i="7" s="1"/>
  <c r="CH83" i="7"/>
  <c r="CJ83" i="7" s="1"/>
  <c r="CH89" i="7"/>
  <c r="CJ89" i="7" s="1"/>
  <c r="CH93" i="7"/>
  <c r="CI93" i="7" s="1"/>
  <c r="CK93" i="7" s="1"/>
  <c r="CD118" i="3"/>
  <c r="AH118" i="3"/>
  <c r="BP21" i="6" s="1"/>
  <c r="CJ99" i="3"/>
  <c r="BM118" i="3"/>
  <c r="BE118" i="3"/>
  <c r="BP118" i="3"/>
  <c r="CG21" i="6" s="1"/>
  <c r="BX118" i="3"/>
  <c r="CK21" i="6" s="1"/>
  <c r="BY118" i="3"/>
  <c r="BQ118" i="3"/>
  <c r="CJ83" i="3"/>
  <c r="AJ118" i="3"/>
  <c r="BQ21" i="6" s="1"/>
  <c r="AT118" i="3"/>
  <c r="BV21" i="6" s="1"/>
  <c r="V118" i="3"/>
  <c r="V120" i="3" s="1"/>
  <c r="V20" i="6" s="1"/>
  <c r="L118" i="3"/>
  <c r="BE21" i="6" s="1"/>
  <c r="P118" i="3"/>
  <c r="BG21" i="6" s="1"/>
  <c r="X118" i="3"/>
  <c r="BK21" i="6" s="1"/>
  <c r="AL118" i="3"/>
  <c r="BR21" i="6" s="1"/>
  <c r="AD118" i="3"/>
  <c r="BN21" i="6" s="1"/>
  <c r="R118" i="3"/>
  <c r="R120" i="3" s="1"/>
  <c r="T20" i="6" s="1"/>
  <c r="AP118" i="3"/>
  <c r="BT21" i="6" s="1"/>
  <c r="F118" i="3"/>
  <c r="BB21" i="6" s="1"/>
  <c r="CI76" i="3"/>
  <c r="CK76" i="3" s="1"/>
  <c r="CW58" i="3"/>
  <c r="CV59" i="3"/>
  <c r="CU59" i="3"/>
  <c r="CW59" i="3"/>
  <c r="BW118" i="3"/>
  <c r="BI118" i="3"/>
  <c r="BA118" i="3"/>
  <c r="CS60" i="3"/>
  <c r="BG118" i="3"/>
  <c r="CS61" i="3"/>
  <c r="CB118" i="3"/>
  <c r="CM21" i="6" s="1"/>
  <c r="BV118" i="3"/>
  <c r="CJ21" i="6" s="1"/>
  <c r="AZ118" i="3"/>
  <c r="BY21" i="6" s="1"/>
  <c r="BT118" i="3"/>
  <c r="CI21" i="6" s="1"/>
  <c r="BN118" i="3"/>
  <c r="CF21" i="6" s="1"/>
  <c r="BH118" i="3"/>
  <c r="CC21" i="6" s="1"/>
  <c r="CX58" i="3"/>
  <c r="BS118" i="3"/>
  <c r="BD118" i="3"/>
  <c r="CA21" i="6" s="1"/>
  <c r="BZ118" i="3"/>
  <c r="CL21" i="6" s="1"/>
  <c r="AX118" i="3"/>
  <c r="BX21" i="6" s="1"/>
  <c r="CU61" i="3"/>
  <c r="CT59" i="3"/>
  <c r="CU60" i="3"/>
  <c r="CT60" i="3"/>
  <c r="AF118" i="3"/>
  <c r="BO21" i="6" s="1"/>
  <c r="N118" i="3"/>
  <c r="BF21" i="6" s="1"/>
  <c r="AN118" i="3"/>
  <c r="N122" i="3" s="1"/>
  <c r="R16" i="6" s="1"/>
  <c r="H118" i="3"/>
  <c r="BC21" i="6" s="1"/>
  <c r="BK118" i="3"/>
  <c r="AY118" i="3"/>
  <c r="AV118" i="3"/>
  <c r="BW21" i="6" s="1"/>
  <c r="BJ118" i="3"/>
  <c r="CD21" i="6" s="1"/>
  <c r="BL118" i="3"/>
  <c r="CE21" i="6" s="1"/>
  <c r="BR118" i="3"/>
  <c r="CH21" i="6" s="1"/>
  <c r="AB118" i="3"/>
  <c r="BM21" i="6" s="1"/>
  <c r="CF118" i="3"/>
  <c r="BV120" i="3" s="1"/>
  <c r="AV20" i="6" s="1"/>
  <c r="CE118" i="3"/>
  <c r="BO118" i="3"/>
  <c r="CI69" i="3"/>
  <c r="CK69" i="3" s="1"/>
  <c r="Z118" i="3"/>
  <c r="BL21" i="6" s="1"/>
  <c r="AR118" i="3"/>
  <c r="BU21" i="6" s="1"/>
  <c r="J118" i="3"/>
  <c r="J120" i="3" s="1"/>
  <c r="P20" i="6" s="1"/>
  <c r="T118" i="3"/>
  <c r="BI21" i="6" s="1"/>
  <c r="BB118" i="3"/>
  <c r="BZ21" i="6" s="1"/>
  <c r="BF118" i="3"/>
  <c r="CB21" i="6" s="1"/>
  <c r="CA118" i="3"/>
  <c r="BC118" i="3"/>
  <c r="CW60" i="3"/>
  <c r="CV58" i="3"/>
  <c r="CT61" i="3"/>
  <c r="CJ91" i="3"/>
  <c r="CJ82" i="3"/>
  <c r="CW61" i="3"/>
  <c r="CX61" i="3"/>
  <c r="CU58" i="3"/>
  <c r="CV61" i="3"/>
  <c r="CT58" i="3"/>
  <c r="CS58" i="3"/>
  <c r="CJ89" i="3"/>
  <c r="CJ98" i="3"/>
  <c r="CX60" i="3"/>
  <c r="CX59" i="3"/>
  <c r="CV60" i="3"/>
  <c r="CS59" i="3"/>
  <c r="CJ86" i="3"/>
  <c r="CJ81" i="3"/>
  <c r="CJ69" i="7"/>
  <c r="BU118" i="7"/>
  <c r="CI100" i="7"/>
  <c r="CK100" i="7" s="1"/>
  <c r="CI95" i="7"/>
  <c r="CK95" i="7" s="1"/>
  <c r="CJ85" i="7"/>
  <c r="CR61" i="7"/>
  <c r="AZ118" i="7"/>
  <c r="BY22" i="6" s="1"/>
  <c r="CV59" i="7"/>
  <c r="CQ60" i="7"/>
  <c r="CR60" i="7"/>
  <c r="CS61" i="7"/>
  <c r="AL118" i="7"/>
  <c r="BR22" i="6" s="1"/>
  <c r="CV61" i="7"/>
  <c r="BN118" i="7"/>
  <c r="CF22" i="6" s="1"/>
  <c r="CT60" i="7"/>
  <c r="AT118" i="7"/>
  <c r="BV22" i="6" s="1"/>
  <c r="AZ28" i="6" s="1"/>
  <c r="CS60" i="7"/>
  <c r="CP60" i="7"/>
  <c r="CO61" i="7"/>
  <c r="BE118" i="7"/>
  <c r="AB118" i="7"/>
  <c r="BM22" i="6" s="1"/>
  <c r="AJ118" i="7"/>
  <c r="BQ22" i="6" s="1"/>
  <c r="CV58" i="7"/>
  <c r="CE118" i="7"/>
  <c r="AY118" i="7"/>
  <c r="H118" i="7"/>
  <c r="H120" i="7" s="1"/>
  <c r="O21" i="6" s="1"/>
  <c r="P118" i="7"/>
  <c r="P120" i="7" s="1"/>
  <c r="S21" i="6" s="1"/>
  <c r="AH118" i="7"/>
  <c r="BP22" i="6" s="1"/>
  <c r="AP118" i="7"/>
  <c r="BT22" i="6" s="1"/>
  <c r="BH118" i="7"/>
  <c r="CC22" i="6" s="1"/>
  <c r="BP118" i="7"/>
  <c r="CG22" i="6" s="1"/>
  <c r="AZ39" i="6" s="1"/>
  <c r="BX118" i="7"/>
  <c r="CK22" i="6" s="1"/>
  <c r="BA118" i="7"/>
  <c r="BI118" i="7"/>
  <c r="BQ118" i="7"/>
  <c r="BY118" i="7"/>
  <c r="AR118" i="7"/>
  <c r="BU22" i="6" s="1"/>
  <c r="CV60" i="7"/>
  <c r="BO118" i="7"/>
  <c r="BF118" i="7"/>
  <c r="CB22" i="6" s="1"/>
  <c r="AX118" i="7"/>
  <c r="BX22" i="6" s="1"/>
  <c r="X118" i="7"/>
  <c r="BK22" i="6" s="1"/>
  <c r="V118" i="7"/>
  <c r="BJ22" i="6" s="1"/>
  <c r="CS58" i="7"/>
  <c r="R118" i="7"/>
  <c r="BH22" i="6" s="1"/>
  <c r="BB118" i="7"/>
  <c r="BZ22" i="6" s="1"/>
  <c r="BR118" i="7"/>
  <c r="CH22" i="6" s="1"/>
  <c r="BK118" i="7"/>
  <c r="CA118" i="7"/>
  <c r="CR59" i="7"/>
  <c r="CS59" i="7"/>
  <c r="CC118" i="7"/>
  <c r="BM118" i="7"/>
  <c r="BV118" i="7"/>
  <c r="CJ22" i="6" s="1"/>
  <c r="N118" i="7"/>
  <c r="BF22" i="6" s="1"/>
  <c r="CR58" i="7"/>
  <c r="J118" i="7"/>
  <c r="BD22" i="6" s="1"/>
  <c r="Z118" i="7"/>
  <c r="BL22" i="6" s="1"/>
  <c r="BJ118" i="7"/>
  <c r="BF120" i="7" s="1"/>
  <c r="AN21" i="6" s="1"/>
  <c r="BZ118" i="7"/>
  <c r="CL22" i="6" s="1"/>
  <c r="BC118" i="7"/>
  <c r="BS118" i="7"/>
  <c r="BW118" i="7"/>
  <c r="BG118" i="7"/>
  <c r="BT118" i="7"/>
  <c r="CI22" i="6" s="1"/>
  <c r="L118" i="7"/>
  <c r="BE22" i="6" s="1"/>
  <c r="CO58" i="7"/>
  <c r="CO59" i="7"/>
  <c r="CD118" i="7"/>
  <c r="AV118" i="7"/>
  <c r="BW22" i="6" s="1"/>
  <c r="AN118" i="7"/>
  <c r="AF118" i="7"/>
  <c r="T118" i="7"/>
  <c r="BI22" i="6" s="1"/>
  <c r="F118" i="7"/>
  <c r="AD118" i="7"/>
  <c r="AD120" i="7" s="1"/>
  <c r="Z21" i="6" s="1"/>
  <c r="BD118" i="7"/>
  <c r="AZ120" i="7" s="1"/>
  <c r="AK21" i="6" s="1"/>
  <c r="BL118" i="7"/>
  <c r="CE22" i="6" s="1"/>
  <c r="CB118" i="7"/>
  <c r="CM22" i="6" s="1"/>
  <c r="CU61" i="7"/>
  <c r="CO60" i="7"/>
  <c r="CP59" i="7"/>
  <c r="CP61" i="7"/>
  <c r="CQ59" i="7"/>
  <c r="CQ61" i="7"/>
  <c r="CU58" i="7"/>
  <c r="CU60" i="7"/>
  <c r="CT59" i="7"/>
  <c r="CT61" i="7"/>
  <c r="CI96" i="7"/>
  <c r="CK96" i="7" s="1"/>
  <c r="CI84" i="7"/>
  <c r="CK84" i="7" s="1"/>
  <c r="CI80" i="7"/>
  <c r="CK80" i="7" s="1"/>
  <c r="CI76" i="7"/>
  <c r="CK76" i="7" s="1"/>
  <c r="CP58" i="7"/>
  <c r="CQ58" i="7"/>
  <c r="CU59" i="7"/>
  <c r="CT58" i="7"/>
  <c r="CI98" i="7"/>
  <c r="CK98" i="7" s="1"/>
  <c r="CI94" i="7"/>
  <c r="CK94" i="7" s="1"/>
  <c r="CI90" i="7"/>
  <c r="CK90" i="7" s="1"/>
  <c r="CI86" i="7"/>
  <c r="CK86" i="7" s="1"/>
  <c r="CI82" i="7"/>
  <c r="CK82" i="7" s="1"/>
  <c r="CI74" i="7"/>
  <c r="CK74" i="7" s="1"/>
  <c r="CQ71" i="3"/>
  <c r="CR71" i="3" s="1"/>
  <c r="CR58" i="3" s="1"/>
  <c r="CR59" i="3"/>
  <c r="BH21" i="6"/>
  <c r="CO71" i="3"/>
  <c r="CP71" i="3" s="1"/>
  <c r="CP58" i="3" s="1"/>
  <c r="CJ71" i="3"/>
  <c r="BJ21" i="6"/>
  <c r="CN21" i="6"/>
  <c r="BT120" i="3"/>
  <c r="AU20" i="6" s="1"/>
  <c r="BJ120" i="3"/>
  <c r="AP20" i="6" s="1"/>
  <c r="F11" i="6"/>
  <c r="F12" i="6"/>
  <c r="AN120" i="8"/>
  <c r="AE22" i="6" s="1"/>
  <c r="CP61" i="3" l="1"/>
  <c r="CI92" i="3"/>
  <c r="CK92" i="3" s="1"/>
  <c r="CO59" i="3"/>
  <c r="CO61" i="3"/>
  <c r="CO60" i="3"/>
  <c r="CR60" i="3"/>
  <c r="CO58" i="3"/>
  <c r="BU12" i="6" s="1"/>
  <c r="BV12" i="6" s="1"/>
  <c r="CP59" i="3"/>
  <c r="CP60" i="3"/>
  <c r="CQ59" i="3"/>
  <c r="BW13" i="6" s="1"/>
  <c r="BX13" i="6" s="1"/>
  <c r="CQ58" i="3"/>
  <c r="BW12" i="6" s="1"/>
  <c r="BX12" i="6" s="1"/>
  <c r="CQ61" i="3"/>
  <c r="CR61" i="3"/>
  <c r="CQ60" i="3"/>
  <c r="BW14" i="6" s="1"/>
  <c r="BX14" i="6" s="1"/>
  <c r="CJ84" i="3"/>
  <c r="CI84" i="3"/>
  <c r="CK84" i="3" s="1"/>
  <c r="CI74" i="3"/>
  <c r="CK74" i="3" s="1"/>
  <c r="CJ74" i="3"/>
  <c r="CJ118" i="3" s="1"/>
  <c r="CJ97" i="3"/>
  <c r="CI97" i="3"/>
  <c r="CK97" i="3" s="1"/>
  <c r="CJ77" i="3"/>
  <c r="CI77" i="3"/>
  <c r="CK77" i="3" s="1"/>
  <c r="CJ88" i="3"/>
  <c r="CI88" i="3"/>
  <c r="CK88" i="3" s="1"/>
  <c r="CI93" i="3"/>
  <c r="CK93" i="3" s="1"/>
  <c r="CJ93" i="3"/>
  <c r="CI88" i="7"/>
  <c r="CK88" i="7" s="1"/>
  <c r="CI89" i="7"/>
  <c r="CK89" i="7" s="1"/>
  <c r="CJ70" i="7"/>
  <c r="CI72" i="7"/>
  <c r="CK72" i="7" s="1"/>
  <c r="CI91" i="7"/>
  <c r="CK91" i="7" s="1"/>
  <c r="CW60" i="7"/>
  <c r="CI73" i="7"/>
  <c r="CK73" i="7" s="1"/>
  <c r="CJ93" i="7"/>
  <c r="CJ98" i="7"/>
  <c r="CJ79" i="7"/>
  <c r="CJ110" i="7"/>
  <c r="CJ77" i="7"/>
  <c r="CJ103" i="7"/>
  <c r="CJ101" i="7"/>
  <c r="CJ107" i="7"/>
  <c r="CJ112" i="7"/>
  <c r="CJ109" i="7"/>
  <c r="CJ104" i="7"/>
  <c r="CJ115" i="7"/>
  <c r="CJ78" i="7"/>
  <c r="CJ86" i="7"/>
  <c r="CJ97" i="7"/>
  <c r="CI83" i="7"/>
  <c r="CK83" i="7" s="1"/>
  <c r="CW58" i="7"/>
  <c r="CC12" i="6" s="1"/>
  <c r="CD12" i="6" s="1"/>
  <c r="CJ87" i="7"/>
  <c r="CX58" i="7"/>
  <c r="CX61" i="7"/>
  <c r="CX59" i="7"/>
  <c r="CX60" i="7"/>
  <c r="CJ81" i="7"/>
  <c r="AZ42" i="6"/>
  <c r="CI92" i="7"/>
  <c r="CK92" i="7" s="1"/>
  <c r="CW59" i="7"/>
  <c r="CC13" i="6" s="1"/>
  <c r="CD13" i="6" s="1"/>
  <c r="CW61" i="7"/>
  <c r="CC15" i="6" s="1"/>
  <c r="CD15" i="6" s="1"/>
  <c r="CI71" i="7"/>
  <c r="CK71" i="7" s="1"/>
  <c r="CJ75" i="7"/>
  <c r="CI75" i="7"/>
  <c r="CK75" i="7" s="1"/>
  <c r="AZ22" i="6"/>
  <c r="AF120" i="3"/>
  <c r="AA20" i="6" s="1"/>
  <c r="AZ43" i="6"/>
  <c r="AJ120" i="3"/>
  <c r="AC20" i="6" s="1"/>
  <c r="F120" i="3"/>
  <c r="N20" i="6" s="1"/>
  <c r="AD120" i="3"/>
  <c r="Z20" i="6" s="1"/>
  <c r="K30" i="6" s="1"/>
  <c r="AR120" i="3"/>
  <c r="AG20" i="6" s="1"/>
  <c r="X120" i="3"/>
  <c r="W20" i="6" s="1"/>
  <c r="BY15" i="6"/>
  <c r="BZ15" i="6" s="1"/>
  <c r="P120" i="3"/>
  <c r="S20" i="6" s="1"/>
  <c r="K23" i="6" s="1"/>
  <c r="AZ23" i="6"/>
  <c r="AH120" i="3"/>
  <c r="AB20" i="6" s="1"/>
  <c r="AZ11" i="6"/>
  <c r="L120" i="3"/>
  <c r="Q20" i="6" s="1"/>
  <c r="AZ26" i="6"/>
  <c r="AZ24" i="6"/>
  <c r="CA12" i="6"/>
  <c r="CB12" i="6" s="1"/>
  <c r="AZ32" i="6"/>
  <c r="AX120" i="3"/>
  <c r="AJ20" i="6" s="1"/>
  <c r="BN120" i="3"/>
  <c r="AR20" i="6" s="1"/>
  <c r="BB120" i="3"/>
  <c r="AL20" i="6" s="1"/>
  <c r="CA15" i="6"/>
  <c r="CB15" i="6" s="1"/>
  <c r="AZ34" i="6"/>
  <c r="AZ44" i="6"/>
  <c r="AZ19" i="6"/>
  <c r="AL120" i="3"/>
  <c r="AD20" i="6" s="1"/>
  <c r="BS21" i="6"/>
  <c r="CA14" i="6"/>
  <c r="CB14" i="6" s="1"/>
  <c r="CA13" i="6"/>
  <c r="CB13" i="6" s="1"/>
  <c r="Z120" i="3"/>
  <c r="X20" i="6" s="1"/>
  <c r="CO21" i="6"/>
  <c r="AZ30" i="6"/>
  <c r="AZ12" i="6"/>
  <c r="AZ40" i="6"/>
  <c r="AZ38" i="6"/>
  <c r="AZ37" i="6"/>
  <c r="BL120" i="3"/>
  <c r="AQ20" i="6" s="1"/>
  <c r="BR120" i="3"/>
  <c r="AT20" i="6" s="1"/>
  <c r="N120" i="3"/>
  <c r="R20" i="6" s="1"/>
  <c r="AZ41" i="6"/>
  <c r="AV120" i="3"/>
  <c r="AI20" i="6" s="1"/>
  <c r="BD120" i="3"/>
  <c r="AM20" i="6" s="1"/>
  <c r="T120" i="3"/>
  <c r="U20" i="6" s="1"/>
  <c r="AZ31" i="6"/>
  <c r="BF120" i="3"/>
  <c r="AN20" i="6" s="1"/>
  <c r="K44" i="6" s="1"/>
  <c r="H120" i="3"/>
  <c r="O20" i="6" s="1"/>
  <c r="K19" i="6" s="1"/>
  <c r="BY14" i="6"/>
  <c r="BZ14" i="6" s="1"/>
  <c r="AT120" i="3"/>
  <c r="AH20" i="6" s="1"/>
  <c r="BP120" i="3"/>
  <c r="AS20" i="6" s="1"/>
  <c r="BD21" i="6"/>
  <c r="AZ10" i="6" s="1"/>
  <c r="CC14" i="6"/>
  <c r="CD14" i="6" s="1"/>
  <c r="H122" i="3"/>
  <c r="O16" i="6" s="1"/>
  <c r="BH120" i="3"/>
  <c r="AO20" i="6" s="1"/>
  <c r="AZ120" i="3"/>
  <c r="AK20" i="6" s="1"/>
  <c r="K41" i="6" s="1"/>
  <c r="AP120" i="3"/>
  <c r="AF20" i="6" s="1"/>
  <c r="L122" i="3"/>
  <c r="Q16" i="6" s="1"/>
  <c r="AZ27" i="6"/>
  <c r="AZ35" i="6"/>
  <c r="BY12" i="6"/>
  <c r="BZ12" i="6" s="1"/>
  <c r="AN120" i="3"/>
  <c r="AE20" i="6" s="1"/>
  <c r="F122" i="3"/>
  <c r="N16" i="6" s="1"/>
  <c r="AZ29" i="6"/>
  <c r="AB120" i="3"/>
  <c r="Y20" i="6" s="1"/>
  <c r="J122" i="3"/>
  <c r="P16" i="6" s="1"/>
  <c r="AZ14" i="6"/>
  <c r="AZ45" i="6"/>
  <c r="BY13" i="6"/>
  <c r="BZ13" i="6" s="1"/>
  <c r="AZ16" i="6"/>
  <c r="BW15" i="6"/>
  <c r="BX15" i="6" s="1"/>
  <c r="AZ15" i="6"/>
  <c r="AZ18" i="6"/>
  <c r="CL99" i="7"/>
  <c r="CM99" i="7" s="1"/>
  <c r="AR120" i="7"/>
  <c r="AG21" i="6" s="1"/>
  <c r="BU15" i="6"/>
  <c r="BV15" i="6" s="1"/>
  <c r="N120" i="7"/>
  <c r="R21" i="6" s="1"/>
  <c r="BG22" i="6"/>
  <c r="AZ13" i="6" s="1"/>
  <c r="AZ17" i="6"/>
  <c r="X120" i="7"/>
  <c r="W21" i="6" s="1"/>
  <c r="AX120" i="7"/>
  <c r="AJ21" i="6" s="1"/>
  <c r="Z120" i="7"/>
  <c r="X21" i="6" s="1"/>
  <c r="AJ120" i="7"/>
  <c r="AC21" i="6" s="1"/>
  <c r="L120" i="7"/>
  <c r="Q21" i="6" s="1"/>
  <c r="BH120" i="7"/>
  <c r="AO21" i="6" s="1"/>
  <c r="BB120" i="7"/>
  <c r="AL21" i="6" s="1"/>
  <c r="L122" i="7"/>
  <c r="Q17" i="6" s="1"/>
  <c r="AV120" i="7"/>
  <c r="AI21" i="6" s="1"/>
  <c r="BC22" i="6"/>
  <c r="AZ9" i="6" s="1"/>
  <c r="AH120" i="7"/>
  <c r="AB21" i="6" s="1"/>
  <c r="BL120" i="7"/>
  <c r="AQ21" i="6" s="1"/>
  <c r="BD120" i="7"/>
  <c r="AM21" i="6" s="1"/>
  <c r="AF120" i="7"/>
  <c r="AA21" i="6" s="1"/>
  <c r="CA22" i="6"/>
  <c r="AZ33" i="6" s="1"/>
  <c r="BN120" i="7"/>
  <c r="AR21" i="6" s="1"/>
  <c r="AP120" i="7"/>
  <c r="AF21" i="6" s="1"/>
  <c r="T120" i="7"/>
  <c r="U21" i="6" s="1"/>
  <c r="BU14" i="6"/>
  <c r="BV14" i="6" s="1"/>
  <c r="BJ120" i="7"/>
  <c r="AP21" i="6" s="1"/>
  <c r="K46" i="6" s="1"/>
  <c r="CO22" i="6"/>
  <c r="CD22" i="6"/>
  <c r="AZ36" i="6" s="1"/>
  <c r="V120" i="7"/>
  <c r="V21" i="6" s="1"/>
  <c r="K26" i="6" s="1"/>
  <c r="R120" i="7"/>
  <c r="T21" i="6" s="1"/>
  <c r="K24" i="6" s="1"/>
  <c r="BP120" i="7"/>
  <c r="AS21" i="6" s="1"/>
  <c r="BR120" i="7"/>
  <c r="AT21" i="6" s="1"/>
  <c r="BN22" i="6"/>
  <c r="AZ20" i="6" s="1"/>
  <c r="AT120" i="7"/>
  <c r="AH21" i="6" s="1"/>
  <c r="J120" i="7"/>
  <c r="P21" i="6" s="1"/>
  <c r="K20" i="6" s="1"/>
  <c r="F122" i="7"/>
  <c r="N17" i="6" s="1"/>
  <c r="BS22" i="6"/>
  <c r="AL120" i="7"/>
  <c r="AD21" i="6" s="1"/>
  <c r="N122" i="7"/>
  <c r="R17" i="6" s="1"/>
  <c r="K62" i="6" s="1"/>
  <c r="H122" i="7"/>
  <c r="O17" i="6" s="1"/>
  <c r="BB22" i="6"/>
  <c r="AZ8" i="6" s="1"/>
  <c r="F120" i="7"/>
  <c r="N21" i="6" s="1"/>
  <c r="CN22" i="6"/>
  <c r="AZ46" i="6" s="1"/>
  <c r="BT120" i="7"/>
  <c r="AU21" i="6" s="1"/>
  <c r="K51" i="6" s="1"/>
  <c r="AN120" i="7"/>
  <c r="AE21" i="6" s="1"/>
  <c r="BU13" i="6"/>
  <c r="BV13" i="6" s="1"/>
  <c r="BO22" i="6"/>
  <c r="AZ21" i="6" s="1"/>
  <c r="J122" i="7"/>
  <c r="P17" i="6" s="1"/>
  <c r="AB120" i="7"/>
  <c r="Y21" i="6" s="1"/>
  <c r="K52" i="6"/>
  <c r="K33" i="6" l="1"/>
  <c r="DA100" i="3"/>
  <c r="DA101" i="3" s="1"/>
  <c r="CI118" i="3"/>
  <c r="C67" i="6" s="1"/>
  <c r="CZ100" i="3"/>
  <c r="CZ101" i="3" s="1"/>
  <c r="K31" i="6"/>
  <c r="DB100" i="3"/>
  <c r="DB101" i="3" s="1"/>
  <c r="CJ118" i="7"/>
  <c r="CL100" i="7" s="1"/>
  <c r="CM100" i="7" s="1"/>
  <c r="CI118" i="7"/>
  <c r="C68" i="6" s="1"/>
  <c r="K37" i="6"/>
  <c r="CL97" i="3"/>
  <c r="CM97" i="3" s="1"/>
  <c r="CL99" i="3"/>
  <c r="CM99" i="3" s="1"/>
  <c r="CL98" i="3"/>
  <c r="CM98" i="3" s="1"/>
  <c r="CL95" i="3"/>
  <c r="CM95" i="3" s="1"/>
  <c r="CL96" i="3"/>
  <c r="CM96" i="3" s="1"/>
  <c r="CL93" i="3"/>
  <c r="CM93" i="3" s="1"/>
  <c r="CL94" i="3"/>
  <c r="CM94" i="3" s="1"/>
  <c r="CL91" i="3"/>
  <c r="CM91" i="3" s="1"/>
  <c r="CL92" i="3"/>
  <c r="CM92" i="3" s="1"/>
  <c r="CL88" i="3"/>
  <c r="CM88" i="3" s="1"/>
  <c r="CL90" i="3"/>
  <c r="CM90" i="3" s="1"/>
  <c r="CL89" i="3"/>
  <c r="CM89" i="3" s="1"/>
  <c r="CL86" i="3"/>
  <c r="CM86" i="3" s="1"/>
  <c r="K18" i="6"/>
  <c r="CL85" i="3"/>
  <c r="CM85" i="3" s="1"/>
  <c r="CL87" i="3"/>
  <c r="CM87" i="3" s="1"/>
  <c r="K38" i="6"/>
  <c r="CL72" i="3"/>
  <c r="CM72" i="3" s="1"/>
  <c r="K49" i="6"/>
  <c r="K32" i="6"/>
  <c r="K27" i="6"/>
  <c r="CL80" i="3"/>
  <c r="CM80" i="3" s="1"/>
  <c r="CL84" i="3"/>
  <c r="CM84" i="3" s="1"/>
  <c r="K48" i="6"/>
  <c r="K36" i="6"/>
  <c r="CL69" i="3"/>
  <c r="CM69" i="3" s="1"/>
  <c r="CL71" i="3"/>
  <c r="CM71" i="3" s="1"/>
  <c r="CL83" i="3"/>
  <c r="CM83" i="3" s="1"/>
  <c r="CL70" i="3"/>
  <c r="CM70" i="3" s="1"/>
  <c r="D67" i="6"/>
  <c r="CL76" i="3"/>
  <c r="CM76" i="3" s="1"/>
  <c r="CL79" i="3"/>
  <c r="CM79" i="3" s="1"/>
  <c r="CL81" i="3"/>
  <c r="CM81" i="3" s="1"/>
  <c r="CL73" i="3"/>
  <c r="CM73" i="3" s="1"/>
  <c r="CL74" i="3"/>
  <c r="CM74" i="3" s="1"/>
  <c r="CL75" i="3"/>
  <c r="CM75" i="3" s="1"/>
  <c r="CL78" i="3"/>
  <c r="CM78" i="3" s="1"/>
  <c r="K21" i="6"/>
  <c r="CL77" i="3"/>
  <c r="CM77" i="3" s="1"/>
  <c r="CL82" i="3"/>
  <c r="CM82" i="3" s="1"/>
  <c r="K40" i="6"/>
  <c r="K42" i="6"/>
  <c r="K59" i="6"/>
  <c r="K25" i="6"/>
  <c r="K28" i="6"/>
  <c r="K22" i="6"/>
  <c r="K58" i="6"/>
  <c r="K50" i="6"/>
  <c r="K47" i="6"/>
  <c r="K34" i="6"/>
  <c r="AZ25" i="6"/>
  <c r="AZ47" i="6"/>
  <c r="K61" i="6"/>
  <c r="K43" i="6"/>
  <c r="K39" i="6"/>
  <c r="K45" i="6"/>
  <c r="K29" i="6"/>
  <c r="K35" i="6"/>
  <c r="K60" i="6"/>
  <c r="CL93" i="7"/>
  <c r="CM93" i="7" s="1"/>
  <c r="CL94" i="7"/>
  <c r="CM94" i="7" s="1"/>
  <c r="CL97" i="7"/>
  <c r="CM97" i="7" s="1"/>
  <c r="CL95" i="7"/>
  <c r="CM95" i="7" s="1"/>
  <c r="CL92" i="7"/>
  <c r="CM92" i="7" s="1"/>
  <c r="CL96" i="7"/>
  <c r="CM96" i="7" s="1"/>
  <c r="CL98" i="7"/>
  <c r="CM98" i="7" s="1"/>
  <c r="CZ100" i="7"/>
  <c r="DA100" i="7"/>
  <c r="DB100" i="7"/>
  <c r="C70" i="6" l="1"/>
  <c r="CL70" i="7"/>
  <c r="CM70" i="7" s="1"/>
  <c r="CL77" i="7"/>
  <c r="CM77" i="7" s="1"/>
  <c r="CL86" i="7"/>
  <c r="CM86" i="7" s="1"/>
  <c r="CL81" i="7"/>
  <c r="CM81" i="7" s="1"/>
  <c r="CL91" i="7"/>
  <c r="CM91" i="7" s="1"/>
  <c r="CL80" i="7"/>
  <c r="CM80" i="7" s="1"/>
  <c r="CL73" i="7"/>
  <c r="CM73" i="7" s="1"/>
  <c r="CL85" i="7"/>
  <c r="CM85" i="7" s="1"/>
  <c r="CL82" i="7"/>
  <c r="CM82" i="7" s="1"/>
  <c r="CL84" i="7"/>
  <c r="CM84" i="7" s="1"/>
  <c r="CL78" i="7"/>
  <c r="CM78" i="7" s="1"/>
  <c r="CL69" i="7"/>
  <c r="CM69" i="7" s="1"/>
  <c r="CL90" i="7"/>
  <c r="CM90" i="7" s="1"/>
  <c r="CL76" i="7"/>
  <c r="CM76" i="7" s="1"/>
  <c r="CL83" i="7"/>
  <c r="CM83" i="7" s="1"/>
  <c r="CL87" i="7"/>
  <c r="CM87" i="7" s="1"/>
  <c r="CL72" i="7"/>
  <c r="CM72" i="7" s="1"/>
  <c r="CL71" i="7"/>
  <c r="CM71" i="7" s="1"/>
  <c r="CL74" i="7"/>
  <c r="CM74" i="7" s="1"/>
  <c r="CL88" i="7"/>
  <c r="CM88" i="7" s="1"/>
  <c r="D68" i="6"/>
  <c r="D70" i="6" s="1"/>
  <c r="CL79" i="7"/>
  <c r="CM79" i="7" s="1"/>
  <c r="CL89" i="7"/>
  <c r="CM89" i="7" s="1"/>
  <c r="CL75" i="7"/>
  <c r="CM75" i="7" s="1"/>
  <c r="CN69" i="3"/>
  <c r="E67" i="6" s="1"/>
  <c r="DB101" i="7"/>
  <c r="BH46" i="6"/>
  <c r="DA101" i="7"/>
  <c r="BG46" i="6"/>
  <c r="CZ101" i="7"/>
  <c r="BF46" i="6"/>
  <c r="CN69" i="7" l="1"/>
  <c r="E68" i="6" s="1"/>
  <c r="E69" i="6"/>
  <c r="BI46" i="6"/>
  <c r="BG47" i="6" s="1"/>
  <c r="BH47" i="6" l="1"/>
  <c r="BF47" i="6"/>
</calcChain>
</file>

<file path=xl/comments1.xml><?xml version="1.0" encoding="utf-8"?>
<comments xmlns="http://schemas.openxmlformats.org/spreadsheetml/2006/main">
  <authors>
    <author>HP</author>
  </authors>
  <commentList>
    <comment ref="CH65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I65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CJ65" authorId="0">
      <text>
        <r>
          <rPr>
            <b/>
            <sz val="8"/>
            <color indexed="81"/>
            <rFont val="Tahoma"/>
            <family val="2"/>
          </rPr>
          <t>Nota de cada alumno(a) al 60 % de exigencia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K65" authorId="0">
      <text>
        <r>
          <rPr>
            <b/>
            <sz val="8"/>
            <color indexed="81"/>
            <rFont val="Tahoma"/>
            <family val="2"/>
          </rPr>
          <t>Nivel alcanzado por cada alumno(a), según % de cortes establecidos por Provincial Educación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CH65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I65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CJ65" authorId="0">
      <text>
        <r>
          <rPr>
            <b/>
            <sz val="8"/>
            <color indexed="81"/>
            <rFont val="Tahoma"/>
            <family val="2"/>
          </rPr>
          <t>Nota de cada alumno(a) al 60 % de exigencia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K65" authorId="0">
      <text>
        <r>
          <rPr>
            <b/>
            <sz val="8"/>
            <color indexed="81"/>
            <rFont val="Tahoma"/>
            <family val="2"/>
          </rPr>
          <t>Nivel alcanzado por cada alumno(a), según % de cortes establecidos por Provincial Educación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CH65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I65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CJ65" authorId="0">
      <text>
        <r>
          <rPr>
            <b/>
            <sz val="8"/>
            <color indexed="81"/>
            <rFont val="Tahoma"/>
            <family val="2"/>
          </rPr>
          <t>Nota de cada alumno(a) al 60 % de exigencia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K65" authorId="0">
      <text>
        <r>
          <rPr>
            <b/>
            <sz val="8"/>
            <color indexed="81"/>
            <rFont val="Tahoma"/>
            <family val="2"/>
          </rPr>
          <t>Nivel alcanzado por cada alumno(a), según % de cortes establecidos por Provincial Educación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<sst xmlns="http://schemas.openxmlformats.org/spreadsheetml/2006/main" count="1773" uniqueCount="331">
  <si>
    <t>A</t>
  </si>
  <si>
    <t>Curso</t>
  </si>
  <si>
    <t>Pgtas.</t>
  </si>
  <si>
    <t>Sumatoria puntaje</t>
  </si>
  <si>
    <t>P</t>
  </si>
  <si>
    <t>Fecha</t>
  </si>
  <si>
    <t>Puntaje Ideal</t>
  </si>
  <si>
    <t>Nº</t>
  </si>
  <si>
    <t>Nº de alumnos presentes</t>
  </si>
  <si>
    <t>Puntaje corte nota 4,0</t>
  </si>
  <si>
    <t>Nª de alumnos del curso</t>
  </si>
  <si>
    <t>Identificación del Alumno</t>
  </si>
  <si>
    <t>Indicadores</t>
  </si>
  <si>
    <t>Nª de alummos ausentes</t>
  </si>
  <si>
    <t>Nivel</t>
  </si>
  <si>
    <t>Escuela</t>
  </si>
  <si>
    <t>Nota</t>
  </si>
  <si>
    <t>Total</t>
  </si>
  <si>
    <t>RBD</t>
  </si>
  <si>
    <t>EQUIPO DE MEDICION, UNIDAD SEP DEM PTO. MONTT</t>
  </si>
  <si>
    <t>equipo.medicion.sep@gmail.com</t>
  </si>
  <si>
    <t>TOTAL PJE</t>
  </si>
  <si>
    <t>% LOGRO</t>
  </si>
  <si>
    <t>Clave</t>
  </si>
  <si>
    <t>B</t>
  </si>
  <si>
    <t>C</t>
  </si>
  <si>
    <t>D</t>
  </si>
  <si>
    <t>Pje. máx.</t>
  </si>
  <si>
    <t>Prom.</t>
  </si>
  <si>
    <t>Prom. %</t>
  </si>
  <si>
    <t>Puntaje Obtenido por Item</t>
  </si>
  <si>
    <t>Nº total de Als.</t>
  </si>
  <si>
    <t>% total de Als.</t>
  </si>
  <si>
    <t>Porcentaje de logro del grupo de curso por PREGUNTA</t>
  </si>
  <si>
    <t>1) Números y operaciones</t>
  </si>
  <si>
    <t>2) Geometría</t>
  </si>
  <si>
    <t>EJES</t>
  </si>
  <si>
    <t>Estado:     Presente (p o P) Ausente (a o A)</t>
  </si>
  <si>
    <t>Porcentaje de logro grupo curso por INDICADORES</t>
  </si>
  <si>
    <t>Nº y % Als. Nvl. INTERMEDIO  (50 - 79%)</t>
  </si>
  <si>
    <t>Nº y Als. Nvl. AVANZADO  (80 - 100%)</t>
  </si>
  <si>
    <t>Nº y % Als. Nvl. INICIAL (0 - 49%)</t>
  </si>
  <si>
    <t xml:space="preserve"> </t>
  </si>
  <si>
    <t>Porcentaje de logro grupo curso por EJES</t>
  </si>
  <si>
    <t>5) Datos y probabilidades</t>
  </si>
  <si>
    <t xml:space="preserve"> Dado un número reconocen la colección que lo representa.</t>
  </si>
  <si>
    <t xml:space="preserve"> Descomponen aditivamente un número.</t>
  </si>
  <si>
    <t xml:space="preserve"> Resuelven una adición.</t>
  </si>
  <si>
    <t xml:space="preserve"> Caracterizan figuras de tres y cuatro lados.</t>
  </si>
  <si>
    <t xml:space="preserve"> Reconocen las líneas rectas en diversas figuras cerradas.</t>
  </si>
  <si>
    <t xml:space="preserve"> Caracterizan cuadriláteros.</t>
  </si>
  <si>
    <t xml:space="preserve"> Reconocen triángulos representados en diferentes posiciones.</t>
  </si>
  <si>
    <t xml:space="preserve"> Reconocen los elementos de un cubo.</t>
  </si>
  <si>
    <t xml:space="preserve"> Resuelven un problema aditivo asociado a la acción quitar.</t>
  </si>
  <si>
    <t xml:space="preserve"> Resuelven un problema aditivo asociado a la acción juntar.</t>
  </si>
  <si>
    <t xml:space="preserve"> Aplican la propiedad del elemento neutro de la adición.</t>
  </si>
  <si>
    <t xml:space="preserve"> Resuelven un problema aditivo asociado a la acción agregar.</t>
  </si>
  <si>
    <t xml:space="preserve"> Resuelven un problema aditivo asociado a la acción retroceder.</t>
  </si>
  <si>
    <t xml:space="preserve"> Resuelven un problema aditivo de comparación por diferencia.</t>
  </si>
  <si>
    <t xml:space="preserve"> Resuelven un problema aditivo asociado a la acción separar.</t>
  </si>
  <si>
    <t xml:space="preserve"> Continúan patrones compuestos de figuras geométricas.</t>
  </si>
  <si>
    <t xml:space="preserve"> Completan una secuencia geométrica, siguiendo un patrón.</t>
  </si>
  <si>
    <t>3) Medición</t>
  </si>
  <si>
    <t>4) Patrones y álgebra</t>
  </si>
  <si>
    <t xml:space="preserve"> Leen números escritos con palabras y reconocen su escritura con símbolos.</t>
  </si>
  <si>
    <t xml:space="preserve"> Leen números escritos con símbolos y reconocen su escritura con palabras.</t>
  </si>
  <si>
    <t xml:space="preserve"> Comparan y ordenan números naturales del 0 al 100, de menor a mayor.</t>
  </si>
  <si>
    <t xml:space="preserve"> Completan una cantidad en el contexto de una situación de dinero.</t>
  </si>
  <si>
    <t xml:space="preserve"> Dada una colección, determinan su cardinal, contando de 10 en 10.</t>
  </si>
  <si>
    <t xml:space="preserve"> Representan y describen la posición de objetos y personas en relación a sí mismo y a otros.</t>
  </si>
  <si>
    <t xml:space="preserve"> Resuelven un problema aditivo inverso, asociado a la acción separar.</t>
  </si>
  <si>
    <t xml:space="preserve"> Establecen relaciones de equivalencia entre unidades de tiempo: semanas y días.</t>
  </si>
  <si>
    <t xml:space="preserve"> Leen la hora en relojes digitales y establecen equivalencias entre horas y minutos.</t>
  </si>
  <si>
    <t xml:space="preserve"> Estiman la longitud, en centímetros, de un objeto de uso diario.</t>
  </si>
  <si>
    <t xml:space="preserve"> Demuestran que comprenden la sustracción como operación inversa de la adición.</t>
  </si>
  <si>
    <t xml:space="preserve"> Resuelven un problema multiplicativo referido a la iteración de una medida.</t>
  </si>
  <si>
    <t xml:space="preserve"> Demuestran que comprenden la multiplicación usando representaciones concretas y pictóricas.</t>
  </si>
  <si>
    <t xml:space="preserve"> Completan una secuencia numérica decreciente siguiendo un patrón.</t>
  </si>
  <si>
    <t xml:space="preserve"> Completan una secuencia geométrica que se rige por un patrón.</t>
  </si>
  <si>
    <t xml:space="preserve"> Leen información proveniente de un pictograma y comparan datos. </t>
  </si>
  <si>
    <t xml:space="preserve"> Leen e interpretan información proveniente de un pictograma y comparan datos.</t>
  </si>
  <si>
    <t xml:space="preserve"> Leen e interpretan información proveniente de un pictograma, dado el valor unitario del ícono.</t>
  </si>
  <si>
    <t>TERCERO BASICO</t>
  </si>
  <si>
    <t>3ro. Básico A</t>
  </si>
  <si>
    <t xml:space="preserve"> Cuentan colecciones agrupadas de a 10 objetos y objetos sin agrupar.</t>
  </si>
  <si>
    <t xml:space="preserve"> Cuentan colecciones agrupadas de a 10 objetos visibles y objetos sin agrupar.</t>
  </si>
  <si>
    <t xml:space="preserve"> Dado un número reconocen la colección que lo representa, utilizando monedas del sistema monetario nacional.</t>
  </si>
  <si>
    <t>% logro</t>
  </si>
  <si>
    <t xml:space="preserve">% logro </t>
  </si>
  <si>
    <t>CANTIDAD Y PORCENTAJE DE ESTUDIANTES DISTRIBUIDOS SEGÚN EJES Y NIVELES DE DESEMPEÑO</t>
  </si>
  <si>
    <t>dif</t>
  </si>
  <si>
    <t>cuadr</t>
  </si>
  <si>
    <t>suma</t>
  </si>
  <si>
    <r>
      <t xml:space="preserve">Bajo (B)              </t>
    </r>
    <r>
      <rPr>
        <b/>
        <sz val="11"/>
        <color indexed="30"/>
        <rFont val="Calibri"/>
        <family val="2"/>
      </rPr>
      <t xml:space="preserve">    [0 - 25%]</t>
    </r>
  </si>
  <si>
    <r>
      <t xml:space="preserve">Medio Bajo (MB)  </t>
    </r>
    <r>
      <rPr>
        <b/>
        <sz val="11"/>
        <color indexed="30"/>
        <rFont val="Calibri"/>
        <family val="2"/>
      </rPr>
      <t>[26 - 50%]</t>
    </r>
  </si>
  <si>
    <r>
      <t xml:space="preserve">Medio Alto (MA) </t>
    </r>
    <r>
      <rPr>
        <b/>
        <sz val="11"/>
        <color indexed="30"/>
        <rFont val="Calibri"/>
        <family val="2"/>
      </rPr>
      <t xml:space="preserve"> [51- 75%]</t>
    </r>
  </si>
  <si>
    <r>
      <t xml:space="preserve">Alto (A)                  </t>
    </r>
    <r>
      <rPr>
        <b/>
        <sz val="11"/>
        <color indexed="30"/>
        <rFont val="Calibri"/>
        <family val="2"/>
      </rPr>
      <t>[76- 100%]</t>
    </r>
  </si>
  <si>
    <t>3) Patrones y álgebra</t>
  </si>
  <si>
    <t>4) Medición</t>
  </si>
  <si>
    <t>Vaciado de resultados PRUEBA DE DIAGNÓSTICO, MATEMATICA 3º básico B, 2015</t>
  </si>
  <si>
    <t>3ro. Básico B</t>
  </si>
  <si>
    <t>Vaciado de resultados PRUEBA DE DIAGNÓSTICO, MATEMATICA 3º básico C, 2015</t>
  </si>
  <si>
    <t>3ro. Básico C</t>
  </si>
  <si>
    <t>Establecimiento</t>
  </si>
  <si>
    <t>Nº pregunta</t>
  </si>
  <si>
    <t>Promedio</t>
  </si>
  <si>
    <t>Total Alumnos de los cursos (matrícula real)</t>
  </si>
  <si>
    <t>Total Alumnos presentes</t>
  </si>
  <si>
    <t>EJE1</t>
  </si>
  <si>
    <t>EJE2</t>
  </si>
  <si>
    <t>EJE3</t>
  </si>
  <si>
    <t>EJE4</t>
  </si>
  <si>
    <t>EJE5</t>
  </si>
  <si>
    <t>IND1</t>
  </si>
  <si>
    <t>IND2</t>
  </si>
  <si>
    <t>IND3</t>
  </si>
  <si>
    <t>IND4</t>
  </si>
  <si>
    <t>IND5</t>
  </si>
  <si>
    <t>IND6</t>
  </si>
  <si>
    <t>IND7</t>
  </si>
  <si>
    <t>IND8</t>
  </si>
  <si>
    <t>IND9</t>
  </si>
  <si>
    <t>IND10</t>
  </si>
  <si>
    <t>IND11</t>
  </si>
  <si>
    <t>IND12</t>
  </si>
  <si>
    <t>IND13</t>
  </si>
  <si>
    <t>IND14</t>
  </si>
  <si>
    <t>IND15</t>
  </si>
  <si>
    <t>IND16</t>
  </si>
  <si>
    <t>IND17</t>
  </si>
  <si>
    <t>IND18</t>
  </si>
  <si>
    <t>IND19</t>
  </si>
  <si>
    <t>IND20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</si>
  <si>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</si>
  <si>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</si>
  <si>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</si>
  <si>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</si>
  <si>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</si>
  <si>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</si>
  <si>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</si>
  <si>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</si>
  <si>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</si>
  <si>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</si>
  <si>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</si>
  <si>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</si>
  <si>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</si>
  <si>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</si>
  <si>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</si>
  <si>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</si>
  <si>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</si>
  <si>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</si>
  <si>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</si>
  <si>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</si>
  <si>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5) Datos y Probabilidades</t>
  </si>
  <si>
    <t>RENDIMIENTO POR CURSO</t>
  </si>
  <si>
    <t>CURSO</t>
  </si>
  <si>
    <t>PROMEDIO % LOGRO</t>
  </si>
  <si>
    <t>PROMEDIO NOTA</t>
  </si>
  <si>
    <t>DESVIACION ESTANDAR DE NOTAS</t>
  </si>
  <si>
    <t>Nº y % Als. Nvl. INTERMEDIO           (50 - 79%)</t>
  </si>
  <si>
    <t>Nº y Als. Nvl. AVANZADO           (80 - 100%)</t>
  </si>
  <si>
    <t>INFORME GLOBAL, DIAGNÓSTICO MATEMÁTICA,  TERCERO(S) BASICO(S) 2015</t>
  </si>
  <si>
    <t>PROMEDIO POR INDICADORES, DIAGNÓSTICO TERCERO BASICO AÑO 2015</t>
  </si>
  <si>
    <t>3º Básico A</t>
  </si>
  <si>
    <t>3º Básico B</t>
  </si>
  <si>
    <t>3º Básico C</t>
  </si>
  <si>
    <t>PROMEDIO POR EJES, DIAGNÓSTICO TERCERO BASICO AÑO 2015</t>
  </si>
  <si>
    <t>% logro por preguntas, 3ros. Básicos</t>
  </si>
  <si>
    <t>1)  Cuentan colecciones agrupadas de a 10 objetos y objetos sin agrupar.</t>
  </si>
  <si>
    <t>2) Cuentan colecciones agrupadas de a 10 objetos visibles y objetos sin agrupar.</t>
  </si>
  <si>
    <t>3) Dado un número reconocen la colección que lo representa.</t>
  </si>
  <si>
    <t>4) Dado un número reconocen la colección que lo representa, utilizando monedas del sistema monetario nacional.</t>
  </si>
  <si>
    <t>5) Leen números escritos con palabras y reconocen su escritura con símbolos.</t>
  </si>
  <si>
    <t>6)  Leen números escritos con símbolos y reconocen su escritura con palabras.</t>
  </si>
  <si>
    <t>7)  Comparan y ordenan números naturales del 0 al 100, de menor a mayor.</t>
  </si>
  <si>
    <t>8)  Completan una cantidad en el contexto de una situación de dinero.</t>
  </si>
  <si>
    <t>9) Descomponen aditivamente un número.</t>
  </si>
  <si>
    <t>10) Resuelven una adición.</t>
  </si>
  <si>
    <t>11)  Dada una colección, determinan su cardinal, contando de 10 en 10.</t>
  </si>
  <si>
    <t>12)  Representan y describen la posición de objetos y personas en relación a sí mismo y a otros.</t>
  </si>
  <si>
    <t>12 y 14</t>
  </si>
  <si>
    <t>13)  Caracterizan figuras de tres y cuatro lados.</t>
  </si>
  <si>
    <t>14 ) Reconocen las líneas rectas en diversas figuras cerradas.</t>
  </si>
  <si>
    <t>15) Caracterizan cuadriláteros.</t>
  </si>
  <si>
    <t>16) Reconocen triángulos representados en diferentes posiciones.</t>
  </si>
  <si>
    <t>17) Reconocen los elementos de un cubo.</t>
  </si>
  <si>
    <t>18)  Resuelven un problema aditivo inverso, asociado a la acción separar.</t>
  </si>
  <si>
    <t>19, 25 y 30</t>
  </si>
  <si>
    <t>19) Resuelven un problema aditivo asociado a la acción quitar.</t>
  </si>
  <si>
    <t>20) Establecen relaciones de equivalencia entre unidades de tiempo: semanas y días.</t>
  </si>
  <si>
    <t>21) Leen la hora en relojes digitales y establecen equivalencias entre horas y minutos.</t>
  </si>
  <si>
    <t>22) Estiman la longitud, en centímetros, de un objeto de uso diario.</t>
  </si>
  <si>
    <t>23) Resuelven un problema aditivo asociado a la acción juntar.</t>
  </si>
  <si>
    <t>24)  Aplican la propiedad del elemento neutro de la adición.</t>
  </si>
  <si>
    <t>25) Resuelven un problema aditivo asociado a la acción agregar.</t>
  </si>
  <si>
    <t>26) Resuelven un problema aditivo asociado a la acción retroceder.</t>
  </si>
  <si>
    <t>27) Resuelven un problema aditivo de comparación por diferencia.</t>
  </si>
  <si>
    <t>28)  Demuestran que comprenden la sustracción como operación inversa de la adición.</t>
  </si>
  <si>
    <t>29) Resuelven un problema multiplicativo referido a la iteración de una medida.</t>
  </si>
  <si>
    <t>30) Demuestran que comprenden la multiplicación usando representaciones concretas y pictóricas.</t>
  </si>
  <si>
    <t>31) Continúan patrones compuestos de figuras geométricas.</t>
  </si>
  <si>
    <t>32) Completan una secuencia geométrica, siguiendo un patrón.</t>
  </si>
  <si>
    <t>35, 36 y 37</t>
  </si>
  <si>
    <t xml:space="preserve">33) Leen información proveniente de un pictograma y comparan datos. </t>
  </si>
  <si>
    <t>34) Leen e interpretan información proveniente de un pictograma y comparan datos.</t>
  </si>
  <si>
    <t>35) Leen e interpretan información proveniente de un pictograma, dado el valor unitario del ícono.</t>
  </si>
  <si>
    <t xml:space="preserve">2)  Geometría </t>
  </si>
  <si>
    <t>1 a 11, 19, 20, 24 a 33 y 38 a 40</t>
  </si>
  <si>
    <t>12 a 18</t>
  </si>
  <si>
    <t>34 a 37</t>
  </si>
  <si>
    <t>21 a 23</t>
  </si>
  <si>
    <t>38 a 40</t>
  </si>
  <si>
    <t>IND21</t>
  </si>
  <si>
    <t>IND22</t>
  </si>
  <si>
    <t>IND23</t>
  </si>
  <si>
    <t>IND24</t>
  </si>
  <si>
    <t>IND25</t>
  </si>
  <si>
    <t>IND26</t>
  </si>
  <si>
    <t>IND27</t>
  </si>
  <si>
    <t>IND28</t>
  </si>
  <si>
    <t>IND29</t>
  </si>
  <si>
    <t>IND30</t>
  </si>
  <si>
    <t>IND31</t>
  </si>
  <si>
    <t>IND32</t>
  </si>
  <si>
    <t>IND33</t>
  </si>
  <si>
    <t>IND34</t>
  </si>
  <si>
    <t>IND35</t>
  </si>
  <si>
    <t>3C</t>
  </si>
  <si>
    <t>3B</t>
  </si>
  <si>
    <t>3A</t>
  </si>
  <si>
    <t>INDICADORES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</si>
  <si>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</si>
  <si>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</si>
  <si>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</si>
  <si>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</si>
  <si>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</si>
  <si>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</si>
  <si>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</si>
  <si>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</si>
  <si>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</si>
  <si>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</si>
  <si>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</si>
  <si>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</si>
  <si>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</si>
  <si>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</si>
  <si>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</si>
  <si>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</si>
  <si>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</si>
  <si>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</si>
  <si>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</si>
  <si>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</si>
  <si>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r>
      <t xml:space="preserve">Bajo (B)                 </t>
    </r>
    <r>
      <rPr>
        <b/>
        <sz val="14"/>
        <color rgb="FF0070C0"/>
        <rFont val="Calibri"/>
        <family val="2"/>
        <scheme val="minor"/>
      </rPr>
      <t xml:space="preserve"> [0 - 25%]</t>
    </r>
  </si>
  <si>
    <r>
      <t xml:space="preserve">Medio Bajo (MB) </t>
    </r>
    <r>
      <rPr>
        <b/>
        <sz val="14"/>
        <color rgb="FF0070C0"/>
        <rFont val="Calibri"/>
        <family val="2"/>
        <scheme val="minor"/>
      </rPr>
      <t>[26 - 50%]</t>
    </r>
  </si>
  <si>
    <r>
      <t xml:space="preserve">Medio Alto (MA)  </t>
    </r>
    <r>
      <rPr>
        <b/>
        <sz val="14"/>
        <color rgb="FF0070C0"/>
        <rFont val="Calibri"/>
        <family val="2"/>
        <scheme val="minor"/>
      </rPr>
      <t xml:space="preserve"> [51- 75%]</t>
    </r>
  </si>
  <si>
    <r>
      <t xml:space="preserve">Alto (A)               </t>
    </r>
    <r>
      <rPr>
        <b/>
        <sz val="14"/>
        <color rgb="FF0070C0"/>
        <rFont val="Calibri"/>
        <family val="2"/>
        <scheme val="minor"/>
      </rPr>
      <t>[76- 100%]</t>
    </r>
  </si>
  <si>
    <t>22686-6</t>
  </si>
  <si>
    <t>ESCUELA LAS CAMELIAS</t>
  </si>
  <si>
    <t>ABRIL</t>
  </si>
  <si>
    <t>E</t>
  </si>
  <si>
    <t>p</t>
  </si>
  <si>
    <t>a</t>
  </si>
  <si>
    <t xml:space="preserve"> KATYA VALESCA HERNÁNDEZ GALLARDO</t>
  </si>
  <si>
    <t xml:space="preserve"> SIMÓN ARIEL HIJERRA BASUALTO</t>
  </si>
  <si>
    <t xml:space="preserve"> ALEXIS ALEJANDRO GÓMEZ SOTO</t>
  </si>
  <si>
    <t xml:space="preserve"> KATTIE FRANSYELLE YAMILETT VIDAL VIDAL</t>
  </si>
  <si>
    <t xml:space="preserve"> CRISTOFER ANDRÉS GUTIÉRREZ CUMILEF</t>
  </si>
  <si>
    <t xml:space="preserve"> JHON ELIAS OJEDA VALLEJOS</t>
  </si>
  <si>
    <t xml:space="preserve"> TOMÁS SAÚL ANCAPÁN VIVES</t>
  </si>
  <si>
    <t xml:space="preserve"> BETXABET MACARENA NUÑEZ MUÑOZ</t>
  </si>
  <si>
    <t xml:space="preserve"> FRANCHESCA NICOLE LEYTON ALMONACID</t>
  </si>
  <si>
    <t xml:space="preserve"> JOSSELIN KARINA PAREDES QUINTUL</t>
  </si>
  <si>
    <t xml:space="preserve"> ELÍAS SEBASTIÁN GALINDO MÁRQUEZ</t>
  </si>
  <si>
    <t xml:space="preserve"> JAVIER ESTEBAN TOLEDO CONTRERAS</t>
  </si>
  <si>
    <t xml:space="preserve"> PIA BELEN REYES VALENZUELA</t>
  </si>
  <si>
    <t xml:space="preserve"> JHON AXEL CARRILLO ORTEGA</t>
  </si>
  <si>
    <t xml:space="preserve"> LEONARDO DAVID RODRIGO MOLINA LÓPEZ</t>
  </si>
  <si>
    <t xml:space="preserve"> BELÉN ALEJANDRA VERA ALMONACID</t>
  </si>
  <si>
    <t xml:space="preserve"> MARTIN ALEXANDER VALENZUELA DÍAZ</t>
  </si>
  <si>
    <t xml:space="preserve"> KRISHNA NATACHA MANSILLA VIDAL</t>
  </si>
  <si>
    <t xml:space="preserve"> GALIEL LISBEHTS SANHUEZA SANTANA</t>
  </si>
  <si>
    <t xml:space="preserve"> KATHERINE BEATRIZ VARGAS CARIMÁN</t>
  </si>
  <si>
    <t xml:space="preserve"> ELIER POLUAN MILLAR MANCILLA</t>
  </si>
  <si>
    <t xml:space="preserve"> DIEGO ALFONSO URIBE FLORES</t>
  </si>
  <si>
    <t xml:space="preserve"> VALENTINA JERALDINE CHACANO GONZÁLEZ</t>
  </si>
  <si>
    <t>MARZO</t>
  </si>
  <si>
    <t>Vaciado de resultados PRUEBA DE DIAGNÓSTICO, MATEMATICA 3º básico A, 2016</t>
  </si>
  <si>
    <t>ABURTO BARRÍA FERNANDA BELÉN</t>
  </si>
  <si>
    <t>AGUILERA FERNÁNDEZ CRISTIAN ADRIÁN BENJAMÍN</t>
  </si>
  <si>
    <t>AMPAY TEUQUIL FRANCISCO EDUARDO</t>
  </si>
  <si>
    <t>ANDLER COLIL ALEJANDRA PAOLA</t>
  </si>
  <si>
    <t>BUSTAMANTE RAMÍREZ DIEGO IGNACIO</t>
  </si>
  <si>
    <t>BUSTAMANTE VARGAS HÉCTOR EDUARDO</t>
  </si>
  <si>
    <t>CÁRCAMO CÁRDENAS YONATHAN DAVID</t>
  </si>
  <si>
    <t>COLI OJEDA BRIDNY SOLEDAD</t>
  </si>
  <si>
    <t>CORONADO URIBE FELIPE ANDRÉS</t>
  </si>
  <si>
    <t>CORREA URIBE ANNETTE DE LOS ANGELES</t>
  </si>
  <si>
    <t>CUITIÑO BARRÍA MATÍAS IGNACIO</t>
  </si>
  <si>
    <t>DÍAZ GALLARDO VÍCTOR ALEXIS</t>
  </si>
  <si>
    <t>ESPINOZA KREMA ALEXANDER PATRICIO</t>
  </si>
  <si>
    <t>FLORES GONZÁLEZ MISAEL ALEJANDRO</t>
  </si>
  <si>
    <t>GADALETA VELÁSQUEZ STEPHANIE ESPERANZA</t>
  </si>
  <si>
    <t>GALINDO MÁRQUEZ ELÍAS SEBASTIÁN</t>
  </si>
  <si>
    <t>GÓMEZ PAREDES DANIXSA SIMONEY</t>
  </si>
  <si>
    <t>GÓMEZ PAREDES VANIA AYLIN</t>
  </si>
  <si>
    <t>GONZALEZ GONZÁLEZ FELIPE AGUSTÍN</t>
  </si>
  <si>
    <t>GONZÁLEZ VARGAS ALAN DAMIÁN</t>
  </si>
  <si>
    <t>GUERRERO OJEDA CRISTOFER IGNACIO</t>
  </si>
  <si>
    <t>HERNÁNDEZ GALLARDO KATYA VALESCA</t>
  </si>
  <si>
    <t>IGOR ADIO BASTIÁN JAVIER</t>
  </si>
  <si>
    <t>IGOR FUENTES RICARDO BENJAMÍN</t>
  </si>
  <si>
    <t>MENA MALDONADO LEANDRO ISAIAS</t>
  </si>
  <si>
    <t>MILLATUREO FUENTEALBA JUAN PABLO</t>
  </si>
  <si>
    <t>MILLATUREO FUENTEALBA MAXIMILIANO ANDRÉS</t>
  </si>
  <si>
    <t>MONSALVE AGUILAR BENJAMÍN JUAN FRANCO</t>
  </si>
  <si>
    <t>MUÑOZ NAVARRO LUCAS ABIMAEL</t>
  </si>
  <si>
    <t>NANCUANTE BURGOS BORIS IGNACIO</t>
  </si>
  <si>
    <t>NEUMANN TÉLLEZ MONSERRATT ALEXANDRA</t>
  </si>
  <si>
    <t>OJEDA QUINTUL BRAYAN JOAQUÍN</t>
  </si>
  <si>
    <t>OJEDA VARGAS JUAN EROS</t>
  </si>
  <si>
    <t>PAILLACAR BARRÍA ROBIN RIGOBERTO</t>
  </si>
  <si>
    <t>PAREDES MARQUARDT OMI SEYEL</t>
  </si>
  <si>
    <t>PEÑA HERNÁNDEZ JAZHIEL DE JESÚS</t>
  </si>
  <si>
    <t>PUNOL OYARZO BIANKA ODETTE</t>
  </si>
  <si>
    <t>QUEZADA ARAUZ FRANCISCO ANDRÉS</t>
  </si>
  <si>
    <t>RETAMALES ALIANTE TIARE LICETE</t>
  </si>
  <si>
    <t>RUBILAR BARRÍA YARIS MONSERRAT</t>
  </si>
  <si>
    <t>SOTO FERNÁNDEZ TOMÁS ANDRÉS</t>
  </si>
  <si>
    <t>SOTO UNQUÉN CINTIA ARLETH</t>
  </si>
  <si>
    <t>ULLOA VELÁSQUEZ BANIA ESTEFANÍA</t>
  </si>
  <si>
    <t>VARGAS CARIMÁN KRISNA ALEJANDRA</t>
  </si>
  <si>
    <t>VERA POBLETE BENJAMÍN ALEXIS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</si>
</sst>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61" x14ac:knownFonts="1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18"/>
      <name val="Arial"/>
      <family val="2"/>
    </font>
    <font>
      <u/>
      <sz val="11"/>
      <color indexed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4"/>
      <name val="Arial"/>
      <family val="2"/>
    </font>
    <font>
      <b/>
      <sz val="8"/>
      <color indexed="9"/>
      <name val="Arial"/>
      <family val="2"/>
    </font>
    <font>
      <sz val="10"/>
      <color indexed="15"/>
      <name val="Arial"/>
      <family val="2"/>
    </font>
    <font>
      <sz val="10"/>
      <name val="Arial"/>
      <family val="2"/>
    </font>
    <font>
      <sz val="8"/>
      <color indexed="15"/>
      <name val="Arial"/>
      <family val="2"/>
    </font>
    <font>
      <b/>
      <sz val="9"/>
      <color indexed="9"/>
      <name val="Arial"/>
      <family val="2"/>
    </font>
    <font>
      <b/>
      <sz val="10"/>
      <color indexed="14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30"/>
      <name val="Calibri"/>
      <family val="2"/>
    </font>
    <font>
      <b/>
      <sz val="14"/>
      <color indexed="9"/>
      <name val="Arial"/>
      <family val="2"/>
    </font>
    <font>
      <sz val="11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3"/>
      <color indexed="9"/>
      <name val="Arial"/>
      <family val="2"/>
    </font>
    <font>
      <sz val="13"/>
      <color indexed="9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  <font>
      <sz val="12"/>
      <color indexed="9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color rgb="FF002060"/>
      <name val="Arial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sz val="9"/>
      <color rgb="FF00B0F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0"/>
      <name val="Arial"/>
      <family val="2"/>
    </font>
    <font>
      <sz val="14"/>
      <color theme="0"/>
      <name val="Arial"/>
      <family val="2"/>
    </font>
    <font>
      <b/>
      <sz val="13"/>
      <color theme="1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rgb="FF0070C0"/>
      <name val="Calibri"/>
      <family val="2"/>
      <scheme val="minor"/>
    </font>
    <font>
      <sz val="15"/>
      <color theme="1"/>
      <name val="Arial"/>
      <family val="2"/>
    </font>
    <font>
      <b/>
      <sz val="8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>
      <alignment vertical="center"/>
    </xf>
  </cellStyleXfs>
  <cellXfs count="520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1" fontId="2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 vertical="distributed" wrapText="1"/>
    </xf>
    <xf numFmtId="0" fontId="0" fillId="0" borderId="0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6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7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/>
    </xf>
    <xf numFmtId="0" fontId="7" fillId="0" borderId="0" xfId="1" applyFont="1" applyAlignment="1" applyProtection="1">
      <alignment horizontal="center"/>
    </xf>
    <xf numFmtId="0" fontId="10" fillId="0" borderId="0" xfId="0" applyFont="1">
      <alignment vertical="center"/>
    </xf>
    <xf numFmtId="0" fontId="11" fillId="0" borderId="0" xfId="0" applyNumberFormat="1" applyFont="1" applyFill="1" applyAlignment="1">
      <alignment horizontal="center"/>
    </xf>
    <xf numFmtId="0" fontId="4" fillId="0" borderId="1" xfId="0" applyNumberFormat="1" applyFont="1" applyFill="1" applyBorder="1" applyAlignment="1">
      <alignment wrapText="1"/>
    </xf>
    <xf numFmtId="0" fontId="4" fillId="0" borderId="6" xfId="0" applyNumberFormat="1" applyFont="1" applyFill="1" applyBorder="1" applyAlignment="1">
      <alignment wrapText="1"/>
    </xf>
    <xf numFmtId="0" fontId="4" fillId="0" borderId="0" xfId="0" applyFont="1">
      <alignment vertical="center"/>
    </xf>
    <xf numFmtId="0" fontId="4" fillId="0" borderId="0" xfId="0" applyNumberFormat="1" applyFont="1" applyFill="1" applyBorder="1" applyAlignment="1">
      <alignment wrapText="1"/>
    </xf>
    <xf numFmtId="0" fontId="3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>
      <alignment wrapText="1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12" fillId="0" borderId="6" xfId="0" applyNumberFormat="1" applyFont="1" applyFill="1" applyBorder="1" applyAlignment="1">
      <alignment horizontal="center" wrapText="1"/>
    </xf>
    <xf numFmtId="0" fontId="14" fillId="0" borderId="6" xfId="0" applyNumberFormat="1" applyFont="1" applyFill="1" applyBorder="1" applyAlignment="1">
      <alignment horizontal="left" wrapText="1"/>
    </xf>
    <xf numFmtId="0" fontId="14" fillId="0" borderId="0" xfId="0" applyNumberFormat="1" applyFont="1" applyFill="1" applyBorder="1" applyAlignment="1">
      <alignment horizontal="left" wrapTex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2" fillId="0" borderId="0" xfId="0" applyNumberFormat="1" applyFont="1" applyFill="1" applyBorder="1" applyAlignment="1">
      <alignment vertical="distributed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Border="1">
      <alignment vertical="center"/>
    </xf>
    <xf numFmtId="164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center" wrapText="1"/>
    </xf>
    <xf numFmtId="0" fontId="16" fillId="0" borderId="5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/>
    <xf numFmtId="0" fontId="0" fillId="0" borderId="2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1" fontId="3" fillId="0" borderId="3" xfId="0" applyNumberFormat="1" applyFont="1" applyFill="1" applyBorder="1" applyAlignment="1">
      <alignment horizontal="center"/>
    </xf>
    <xf numFmtId="0" fontId="35" fillId="0" borderId="0" xfId="0" applyNumberFormat="1" applyFont="1" applyFill="1" applyBorder="1" applyAlignment="1">
      <alignment wrapText="1"/>
    </xf>
    <xf numFmtId="0" fontId="36" fillId="0" borderId="0" xfId="0" applyFont="1">
      <alignment vertical="center"/>
    </xf>
    <xf numFmtId="1" fontId="0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12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7" fillId="0" borderId="0" xfId="0" applyNumberFormat="1" applyFont="1" applyFill="1" applyBorder="1" applyAlignment="1">
      <alignment vertical="center" wrapText="1"/>
    </xf>
    <xf numFmtId="0" fontId="38" fillId="0" borderId="0" xfId="0" applyNumberFormat="1" applyFont="1" applyFill="1" applyBorder="1" applyAlignment="1">
      <alignment vertical="center" wrapText="1"/>
    </xf>
    <xf numFmtId="0" fontId="39" fillId="0" borderId="0" xfId="0" applyNumberFormat="1" applyFont="1" applyFill="1" applyBorder="1" applyAlignment="1">
      <alignment vertical="center" wrapText="1"/>
    </xf>
    <xf numFmtId="0" fontId="40" fillId="0" borderId="0" xfId="0" applyNumberFormat="1" applyFont="1" applyFill="1" applyBorder="1" applyAlignment="1">
      <alignment vertical="center" wrapText="1"/>
    </xf>
    <xf numFmtId="0" fontId="2" fillId="0" borderId="8" xfId="0" applyNumberFormat="1" applyFont="1" applyFill="1" applyBorder="1" applyAlignment="1">
      <alignment horizontal="center"/>
    </xf>
    <xf numFmtId="0" fontId="13" fillId="0" borderId="9" xfId="0" applyNumberFormat="1" applyFont="1" applyFill="1" applyBorder="1" applyAlignment="1">
      <alignment horizontal="center" vertical="distributed" wrapText="1"/>
    </xf>
    <xf numFmtId="0" fontId="13" fillId="0" borderId="9" xfId="0" applyNumberFormat="1" applyFont="1" applyFill="1" applyBorder="1" applyAlignment="1">
      <alignment horizontal="center" vertical="distributed"/>
    </xf>
    <xf numFmtId="0" fontId="13" fillId="0" borderId="10" xfId="0" applyNumberFormat="1" applyFont="1" applyFill="1" applyBorder="1" applyAlignment="1">
      <alignment horizontal="center" vertical="distributed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35" fillId="0" borderId="0" xfId="0" applyNumberFormat="1" applyFont="1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/>
    <xf numFmtId="0" fontId="2" fillId="7" borderId="3" xfId="0" applyNumberFormat="1" applyFont="1" applyFill="1" applyBorder="1" applyAlignment="1">
      <alignment horizontal="center" vertical="distributed" wrapText="1"/>
    </xf>
    <xf numFmtId="0" fontId="2" fillId="0" borderId="0" xfId="0" applyNumberFormat="1" applyFont="1" applyFill="1" applyBorder="1" applyAlignment="1">
      <alignment vertical="center" wrapText="1"/>
    </xf>
    <xf numFmtId="0" fontId="2" fillId="8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distributed" wrapText="1"/>
    </xf>
    <xf numFmtId="0" fontId="0" fillId="0" borderId="3" xfId="0" applyFill="1" applyBorder="1" applyAlignment="1" applyProtection="1">
      <alignment horizontal="center" vertical="distributed"/>
    </xf>
    <xf numFmtId="0" fontId="2" fillId="9" borderId="3" xfId="0" applyNumberFormat="1" applyFont="1" applyFill="1" applyBorder="1" applyAlignment="1">
      <alignment horizontal="center" vertical="distributed" wrapText="1"/>
    </xf>
    <xf numFmtId="0" fontId="2" fillId="10" borderId="3" xfId="0" applyNumberFormat="1" applyFont="1" applyFill="1" applyBorder="1" applyAlignment="1">
      <alignment horizontal="center" vertical="distributed" wrapText="1"/>
    </xf>
    <xf numFmtId="0" fontId="17" fillId="0" borderId="3" xfId="0" applyNumberFormat="1" applyFont="1" applyFill="1" applyBorder="1" applyAlignment="1" applyProtection="1">
      <alignment horizontal="center"/>
      <protection locked="0"/>
    </xf>
    <xf numFmtId="0" fontId="17" fillId="0" borderId="3" xfId="0" applyNumberFormat="1" applyFont="1" applyFill="1" applyBorder="1" applyAlignment="1" applyProtection="1">
      <alignment horizontal="center"/>
    </xf>
    <xf numFmtId="0" fontId="33" fillId="0" borderId="0" xfId="0" applyFont="1" applyAlignment="1"/>
    <xf numFmtId="0" fontId="0" fillId="0" borderId="0" xfId="0" applyAlignment="1"/>
    <xf numFmtId="0" fontId="2" fillId="8" borderId="13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 applyProtection="1">
      <alignment horizontal="center" vertical="distributed"/>
    </xf>
    <xf numFmtId="0" fontId="34" fillId="0" borderId="3" xfId="0" applyFont="1" applyBorder="1" applyAlignment="1" applyProtection="1">
      <alignment horizontal="center"/>
    </xf>
    <xf numFmtId="0" fontId="34" fillId="0" borderId="15" xfId="0" applyFont="1" applyBorder="1" applyAlignment="1" applyProtection="1">
      <alignment horizontal="center"/>
    </xf>
    <xf numFmtId="0" fontId="33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 applyProtection="1">
      <alignment horizontal="center" vertical="distributed"/>
    </xf>
    <xf numFmtId="0" fontId="34" fillId="0" borderId="0" xfId="0" applyFont="1" applyFill="1" applyBorder="1" applyAlignment="1" applyProtection="1">
      <alignment horizontal="center"/>
    </xf>
    <xf numFmtId="9" fontId="0" fillId="0" borderId="0" xfId="2" applyFont="1" applyFill="1" applyBorder="1" applyAlignment="1">
      <alignment horizontal="center" vertical="distributed"/>
    </xf>
    <xf numFmtId="0" fontId="34" fillId="0" borderId="16" xfId="0" applyFont="1" applyBorder="1" applyAlignment="1" applyProtection="1">
      <alignment horizontal="center"/>
    </xf>
    <xf numFmtId="0" fontId="34" fillId="0" borderId="17" xfId="0" applyFont="1" applyBorder="1" applyAlignment="1" applyProtection="1">
      <alignment horizontal="center"/>
    </xf>
    <xf numFmtId="0" fontId="41" fillId="0" borderId="6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wrapText="1"/>
    </xf>
    <xf numFmtId="0" fontId="19" fillId="0" borderId="0" xfId="0" applyNumberFormat="1" applyFont="1" applyFill="1" applyBorder="1" applyAlignment="1">
      <alignment horizontal="center" wrapText="1"/>
    </xf>
    <xf numFmtId="0" fontId="2" fillId="9" borderId="3" xfId="0" applyNumberFormat="1" applyFont="1" applyFill="1" applyBorder="1" applyAlignment="1">
      <alignment horizontal="center" vertical="distributed" wrapText="1"/>
    </xf>
    <xf numFmtId="0" fontId="2" fillId="7" borderId="3" xfId="0" applyNumberFormat="1" applyFont="1" applyFill="1" applyBorder="1" applyAlignment="1">
      <alignment horizontal="center" vertical="distributed" wrapText="1"/>
    </xf>
    <xf numFmtId="0" fontId="2" fillId="10" borderId="3" xfId="0" applyNumberFormat="1" applyFont="1" applyFill="1" applyBorder="1" applyAlignment="1">
      <alignment horizontal="center" vertical="distributed" wrapText="1"/>
    </xf>
    <xf numFmtId="0" fontId="1" fillId="11" borderId="8" xfId="0" applyNumberFormat="1" applyFont="1" applyFill="1" applyBorder="1" applyAlignment="1">
      <alignment horizontal="center" vertical="distributed" wrapText="1"/>
    </xf>
    <xf numFmtId="0" fontId="15" fillId="3" borderId="18" xfId="0" applyNumberFormat="1" applyFont="1" applyFill="1" applyBorder="1" applyAlignment="1">
      <alignment horizontal="center" vertical="distributed" wrapText="1"/>
    </xf>
    <xf numFmtId="0" fontId="1" fillId="0" borderId="19" xfId="0" applyNumberFormat="1" applyFont="1" applyFill="1" applyBorder="1" applyAlignment="1">
      <alignment horizontal="center"/>
    </xf>
    <xf numFmtId="0" fontId="1" fillId="8" borderId="3" xfId="0" applyNumberFormat="1" applyFont="1" applyFill="1" applyBorder="1" applyAlignment="1">
      <alignment horizontal="center" vertical="center" wrapText="1"/>
    </xf>
    <xf numFmtId="0" fontId="17" fillId="0" borderId="8" xfId="0" applyNumberFormat="1" applyFont="1" applyFill="1" applyBorder="1" applyAlignment="1" applyProtection="1">
      <alignment horizontal="center"/>
      <protection locked="0"/>
    </xf>
    <xf numFmtId="9" fontId="2" fillId="0" borderId="8" xfId="2" applyFont="1" applyFill="1" applyBorder="1" applyAlignment="1">
      <alignment horizontal="center"/>
    </xf>
    <xf numFmtId="9" fontId="42" fillId="0" borderId="3" xfId="2" applyFont="1" applyBorder="1" applyAlignment="1">
      <alignment horizontal="center" vertical="distributed"/>
    </xf>
    <xf numFmtId="9" fontId="42" fillId="0" borderId="14" xfId="2" applyFont="1" applyBorder="1" applyAlignment="1">
      <alignment horizontal="center" vertical="distributed"/>
    </xf>
    <xf numFmtId="9" fontId="42" fillId="0" borderId="15" xfId="2" applyFont="1" applyBorder="1" applyAlignment="1">
      <alignment horizontal="center" vertical="distributed"/>
    </xf>
    <xf numFmtId="9" fontId="42" fillId="0" borderId="20" xfId="2" applyFont="1" applyBorder="1" applyAlignment="1">
      <alignment horizontal="center" vertical="distributed"/>
    </xf>
    <xf numFmtId="0" fontId="1" fillId="12" borderId="3" xfId="0" applyNumberFormat="1" applyFont="1" applyFill="1" applyBorder="1" applyAlignment="1">
      <alignment horizontal="center" vertical="distributed" wrapText="1"/>
    </xf>
    <xf numFmtId="0" fontId="2" fillId="12" borderId="3" xfId="0" applyNumberFormat="1" applyFont="1" applyFill="1" applyBorder="1" applyAlignment="1">
      <alignment horizontal="center"/>
    </xf>
    <xf numFmtId="0" fontId="2" fillId="12" borderId="3" xfId="0" applyNumberFormat="1" applyFont="1" applyFill="1" applyBorder="1" applyAlignment="1">
      <alignment horizontal="center" vertical="distributed" wrapText="1"/>
    </xf>
    <xf numFmtId="0" fontId="2" fillId="12" borderId="3" xfId="0" applyNumberFormat="1" applyFont="1" applyFill="1" applyBorder="1" applyAlignment="1">
      <alignment horizontal="center" vertical="center" wrapText="1"/>
    </xf>
    <xf numFmtId="0" fontId="1" fillId="9" borderId="3" xfId="0" applyNumberFormat="1" applyFont="1" applyFill="1" applyBorder="1" applyAlignment="1">
      <alignment horizontal="center" vertical="center" wrapText="1"/>
    </xf>
    <xf numFmtId="0" fontId="1" fillId="11" borderId="3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center"/>
    </xf>
    <xf numFmtId="0" fontId="2" fillId="8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/>
    </xf>
    <xf numFmtId="0" fontId="1" fillId="11" borderId="8" xfId="0" applyNumberFormat="1" applyFont="1" applyFill="1" applyBorder="1" applyAlignment="1">
      <alignment horizontal="center" vertical="center" wrapText="1"/>
    </xf>
    <xf numFmtId="0" fontId="1" fillId="3" borderId="21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10" borderId="3" xfId="0" applyNumberFormat="1" applyFont="1" applyFill="1" applyBorder="1" applyAlignment="1">
      <alignment horizontal="center" vertical="center" wrapText="1"/>
    </xf>
    <xf numFmtId="0" fontId="1" fillId="7" borderId="3" xfId="0" applyNumberFormat="1" applyFont="1" applyFill="1" applyBorder="1" applyAlignment="1">
      <alignment horizontal="center" vertical="center" wrapText="1"/>
    </xf>
    <xf numFmtId="0" fontId="2" fillId="8" borderId="13" xfId="0" applyNumberFormat="1" applyFont="1" applyFill="1" applyBorder="1" applyAlignment="1">
      <alignment horizontal="center" vertical="center" wrapText="1"/>
    </xf>
    <xf numFmtId="0" fontId="2" fillId="8" borderId="3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distributed"/>
    </xf>
    <xf numFmtId="0" fontId="13" fillId="0" borderId="23" xfId="0" applyNumberFormat="1" applyFont="1" applyFill="1" applyBorder="1" applyAlignment="1">
      <alignment horizontal="center" vertical="distributed"/>
    </xf>
    <xf numFmtId="0" fontId="13" fillId="0" borderId="22" xfId="0" applyNumberFormat="1" applyFont="1" applyFill="1" applyBorder="1" applyAlignment="1">
      <alignment horizontal="center" vertical="distributed"/>
    </xf>
    <xf numFmtId="9" fontId="2" fillId="0" borderId="24" xfId="2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9" fontId="2" fillId="0" borderId="26" xfId="2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9" fontId="2" fillId="0" borderId="27" xfId="2" applyFont="1" applyFill="1" applyBorder="1" applyAlignment="1">
      <alignment horizontal="center"/>
    </xf>
    <xf numFmtId="0" fontId="2" fillId="0" borderId="28" xfId="0" applyNumberFormat="1" applyFont="1" applyFill="1" applyBorder="1" applyAlignment="1">
      <alignment horizontal="center"/>
    </xf>
    <xf numFmtId="0" fontId="1" fillId="4" borderId="29" xfId="0" applyNumberFormat="1" applyFont="1" applyFill="1" applyBorder="1" applyAlignment="1">
      <alignment horizontal="center"/>
    </xf>
    <xf numFmtId="0" fontId="1" fillId="4" borderId="29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 applyProtection="1"/>
    <xf numFmtId="0" fontId="34" fillId="0" borderId="23" xfId="0" applyFont="1" applyBorder="1" applyAlignment="1" applyProtection="1"/>
    <xf numFmtId="0" fontId="34" fillId="0" borderId="9" xfId="0" applyFont="1" applyBorder="1" applyAlignment="1" applyProtection="1"/>
    <xf numFmtId="0" fontId="34" fillId="0" borderId="10" xfId="0" applyFont="1" applyBorder="1" applyAlignment="1" applyProtection="1"/>
    <xf numFmtId="0" fontId="2" fillId="8" borderId="13" xfId="0" applyNumberFormat="1" applyFont="1" applyFill="1" applyBorder="1" applyAlignment="1">
      <alignment horizontal="center" vertical="center" wrapText="1"/>
    </xf>
    <xf numFmtId="0" fontId="2" fillId="8" borderId="3" xfId="0" applyNumberFormat="1" applyFont="1" applyFill="1" applyBorder="1" applyAlignment="1">
      <alignment horizontal="center" vertical="center" wrapText="1"/>
    </xf>
    <xf numFmtId="0" fontId="1" fillId="11" borderId="0" xfId="0" applyNumberFormat="1" applyFont="1" applyFill="1" applyBorder="1" applyAlignment="1">
      <alignment horizontal="center" vertical="distributed" wrapText="1"/>
    </xf>
    <xf numFmtId="165" fontId="2" fillId="0" borderId="3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22" fillId="0" borderId="0" xfId="0" applyFont="1">
      <alignment vertical="center"/>
    </xf>
    <xf numFmtId="0" fontId="22" fillId="11" borderId="0" xfId="0" applyFont="1" applyFill="1" applyBorder="1" applyAlignment="1">
      <alignment vertical="distributed"/>
    </xf>
    <xf numFmtId="0" fontId="35" fillId="0" borderId="0" xfId="0" applyFont="1" applyAlignment="1">
      <alignment horizontal="center" vertical="center"/>
    </xf>
    <xf numFmtId="0" fontId="25" fillId="0" borderId="3" xfId="0" applyNumberFormat="1" applyFont="1" applyFill="1" applyBorder="1" applyAlignment="1">
      <alignment horizontal="left" vertical="distributed"/>
    </xf>
    <xf numFmtId="0" fontId="14" fillId="0" borderId="0" xfId="0" applyFont="1" applyAlignment="1">
      <alignment horizontal="center" vertical="center"/>
    </xf>
    <xf numFmtId="0" fontId="47" fillId="0" borderId="3" xfId="0" applyFont="1" applyFill="1" applyBorder="1" applyAlignment="1">
      <alignment horizontal="center" vertical="center"/>
    </xf>
    <xf numFmtId="0" fontId="22" fillId="0" borderId="0" xfId="0" applyFont="1" applyFill="1">
      <alignment vertical="center"/>
    </xf>
    <xf numFmtId="1" fontId="47" fillId="0" borderId="3" xfId="2" applyNumberFormat="1" applyFont="1" applyFill="1" applyBorder="1" applyAlignment="1">
      <alignment horizontal="center" vertical="center"/>
    </xf>
    <xf numFmtId="0" fontId="27" fillId="0" borderId="0" xfId="0" applyFont="1">
      <alignment vertical="center"/>
    </xf>
    <xf numFmtId="0" fontId="27" fillId="0" borderId="0" xfId="0" applyFont="1" applyFill="1">
      <alignment vertical="center"/>
    </xf>
    <xf numFmtId="0" fontId="48" fillId="0" borderId="0" xfId="0" applyNumberFormat="1" applyFont="1" applyFill="1" applyBorder="1" applyAlignment="1">
      <alignment horizontal="center" wrapText="1"/>
    </xf>
    <xf numFmtId="0" fontId="24" fillId="0" borderId="48" xfId="0" applyFont="1" applyFill="1" applyBorder="1" applyAlignment="1" applyProtection="1">
      <alignment horizontal="center" vertical="distributed"/>
    </xf>
    <xf numFmtId="0" fontId="50" fillId="0" borderId="31" xfId="0" applyFont="1" applyBorder="1" applyAlignment="1" applyProtection="1">
      <alignment horizontal="center" vertical="distributed"/>
    </xf>
    <xf numFmtId="9" fontId="51" fillId="0" borderId="56" xfId="2" applyFont="1" applyBorder="1" applyAlignment="1">
      <alignment horizontal="center" vertical="distributed"/>
    </xf>
    <xf numFmtId="0" fontId="52" fillId="0" borderId="31" xfId="2" applyNumberFormat="1" applyFont="1" applyBorder="1" applyAlignment="1">
      <alignment horizontal="center" vertical="distributed"/>
    </xf>
    <xf numFmtId="9" fontId="51" fillId="0" borderId="39" xfId="2" applyFont="1" applyBorder="1" applyAlignment="1">
      <alignment horizontal="center" vertical="distributed"/>
    </xf>
    <xf numFmtId="0" fontId="35" fillId="0" borderId="0" xfId="0" applyFont="1">
      <alignment vertical="center"/>
    </xf>
    <xf numFmtId="0" fontId="35" fillId="0" borderId="0" xfId="0" applyFont="1" applyFill="1">
      <alignment vertical="center"/>
    </xf>
    <xf numFmtId="0" fontId="50" fillId="0" borderId="13" xfId="0" applyFont="1" applyBorder="1" applyAlignment="1" applyProtection="1">
      <alignment horizontal="center" vertical="distributed"/>
    </xf>
    <xf numFmtId="9" fontId="51" fillId="0" borderId="18" xfId="2" applyFont="1" applyBorder="1" applyAlignment="1">
      <alignment horizontal="center" vertical="distributed"/>
    </xf>
    <xf numFmtId="0" fontId="52" fillId="0" borderId="13" xfId="2" applyNumberFormat="1" applyFont="1" applyBorder="1" applyAlignment="1">
      <alignment horizontal="center" vertical="distributed"/>
    </xf>
    <xf numFmtId="9" fontId="51" fillId="0" borderId="14" xfId="2" applyFont="1" applyBorder="1" applyAlignment="1">
      <alignment horizontal="center" vertical="distributed"/>
    </xf>
    <xf numFmtId="0" fontId="36" fillId="0" borderId="0" xfId="0" applyFont="1" applyAlignment="1">
      <alignment horizontal="center" vertical="center"/>
    </xf>
    <xf numFmtId="0" fontId="36" fillId="0" borderId="0" xfId="0" applyFont="1" applyFill="1">
      <alignment vertical="center"/>
    </xf>
    <xf numFmtId="0" fontId="36" fillId="0" borderId="0" xfId="0" applyFont="1" applyAlignment="1">
      <alignment horizontal="center" vertical="distributed"/>
    </xf>
    <xf numFmtId="0" fontId="36" fillId="0" borderId="0" xfId="0" applyFont="1" applyFill="1" applyAlignment="1">
      <alignment horizontal="center" vertical="center"/>
    </xf>
    <xf numFmtId="0" fontId="50" fillId="0" borderId="58" xfId="0" applyFont="1" applyBorder="1" applyAlignment="1" applyProtection="1">
      <alignment horizontal="center" vertical="distributed"/>
    </xf>
    <xf numFmtId="9" fontId="51" fillId="0" borderId="59" xfId="2" applyFont="1" applyBorder="1" applyAlignment="1">
      <alignment horizontal="center" vertical="distributed"/>
    </xf>
    <xf numFmtId="0" fontId="52" fillId="0" borderId="58" xfId="2" applyNumberFormat="1" applyFont="1" applyBorder="1" applyAlignment="1">
      <alignment horizontal="center" vertical="distributed"/>
    </xf>
    <xf numFmtId="9" fontId="51" fillId="0" borderId="20" xfId="2" applyFont="1" applyBorder="1" applyAlignment="1">
      <alignment horizontal="center" vertical="distributed"/>
    </xf>
    <xf numFmtId="0" fontId="53" fillId="0" borderId="0" xfId="0" applyNumberFormat="1" applyFont="1" applyFill="1" applyBorder="1" applyAlignment="1">
      <alignment horizontal="center"/>
    </xf>
    <xf numFmtId="0" fontId="36" fillId="0" borderId="0" xfId="0" applyNumberFormat="1" applyFont="1" applyFill="1" applyBorder="1" applyAlignment="1">
      <alignment horizontal="center" vertical="distributed"/>
    </xf>
    <xf numFmtId="1" fontId="36" fillId="0" borderId="0" xfId="0" applyNumberFormat="1" applyFont="1" applyFill="1" applyBorder="1" applyAlignment="1">
      <alignment horizontal="center" vertical="distributed"/>
    </xf>
    <xf numFmtId="1" fontId="36" fillId="0" borderId="0" xfId="0" applyNumberFormat="1" applyFont="1" applyBorder="1" applyAlignment="1">
      <alignment horizontal="center" vertical="distributed"/>
    </xf>
    <xf numFmtId="1" fontId="36" fillId="0" borderId="0" xfId="0" applyNumberFormat="1" applyFont="1" applyFill="1" applyAlignment="1">
      <alignment horizontal="center" vertical="center"/>
    </xf>
    <xf numFmtId="0" fontId="29" fillId="4" borderId="60" xfId="0" applyNumberFormat="1" applyFont="1" applyFill="1" applyBorder="1" applyAlignment="1">
      <alignment horizontal="center"/>
    </xf>
    <xf numFmtId="0" fontId="30" fillId="0" borderId="60" xfId="0" applyFont="1" applyBorder="1" applyAlignment="1">
      <alignment horizontal="center" vertical="center"/>
    </xf>
    <xf numFmtId="0" fontId="28" fillId="0" borderId="23" xfId="0" applyNumberFormat="1" applyFont="1" applyFill="1" applyBorder="1" applyAlignment="1">
      <alignment horizontal="center" vertical="distributed"/>
    </xf>
    <xf numFmtId="0" fontId="28" fillId="0" borderId="9" xfId="0" applyNumberFormat="1" applyFont="1" applyFill="1" applyBorder="1" applyAlignment="1">
      <alignment horizontal="center" vertical="distributed"/>
    </xf>
    <xf numFmtId="1" fontId="24" fillId="0" borderId="9" xfId="0" applyNumberFormat="1" applyFont="1" applyBorder="1" applyAlignment="1">
      <alignment horizontal="center" vertical="center"/>
    </xf>
    <xf numFmtId="1" fontId="36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1" fontId="54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distributed"/>
    </xf>
    <xf numFmtId="1" fontId="35" fillId="0" borderId="0" xfId="0" applyNumberFormat="1" applyFont="1" applyFill="1" applyBorder="1" applyAlignment="1">
      <alignment horizontal="center" vertical="distributed"/>
    </xf>
    <xf numFmtId="1" fontId="35" fillId="0" borderId="0" xfId="0" applyNumberFormat="1" applyFont="1" applyBorder="1" applyAlignment="1">
      <alignment horizontal="center" vertical="distributed"/>
    </xf>
    <xf numFmtId="1" fontId="35" fillId="0" borderId="0" xfId="0" applyNumberFormat="1" applyFont="1" applyAlignment="1">
      <alignment horizontal="center" vertical="center"/>
    </xf>
    <xf numFmtId="1" fontId="35" fillId="0" borderId="0" xfId="0" applyNumberFormat="1" applyFont="1" applyFill="1" applyAlignment="1">
      <alignment horizontal="center" vertical="center"/>
    </xf>
    <xf numFmtId="0" fontId="54" fillId="0" borderId="0" xfId="0" applyFont="1">
      <alignment vertical="center"/>
    </xf>
    <xf numFmtId="0" fontId="47" fillId="0" borderId="0" xfId="0" applyFont="1" applyFill="1" applyBorder="1" applyAlignment="1">
      <alignment horizontal="center" vertical="center"/>
    </xf>
    <xf numFmtId="1" fontId="47" fillId="0" borderId="0" xfId="2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distributed"/>
    </xf>
    <xf numFmtId="0" fontId="29" fillId="4" borderId="60" xfId="0" applyNumberFormat="1" applyFont="1" applyFill="1" applyBorder="1" applyAlignment="1">
      <alignment horizontal="center" vertical="distributed"/>
    </xf>
    <xf numFmtId="0" fontId="28" fillId="0" borderId="40" xfId="0" applyNumberFormat="1" applyFont="1" applyFill="1" applyBorder="1" applyAlignment="1">
      <alignment horizontal="center" vertical="distributed"/>
    </xf>
    <xf numFmtId="1" fontId="24" fillId="0" borderId="42" xfId="0" applyNumberFormat="1" applyFont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distributed"/>
    </xf>
    <xf numFmtId="0" fontId="28" fillId="0" borderId="61" xfId="0" applyNumberFormat="1" applyFont="1" applyFill="1" applyBorder="1" applyAlignment="1">
      <alignment horizontal="center" vertical="distributed"/>
    </xf>
    <xf numFmtId="1" fontId="24" fillId="0" borderId="32" xfId="0" applyNumberFormat="1" applyFont="1" applyBorder="1" applyAlignment="1">
      <alignment horizontal="center" vertical="center"/>
    </xf>
    <xf numFmtId="165" fontId="28" fillId="0" borderId="0" xfId="2" applyNumberFormat="1" applyFont="1" applyFill="1" applyBorder="1" applyAlignment="1">
      <alignment horizontal="center"/>
    </xf>
    <xf numFmtId="0" fontId="28" fillId="0" borderId="62" xfId="0" applyNumberFormat="1" applyFont="1" applyFill="1" applyBorder="1" applyAlignment="1">
      <alignment horizontal="center" vertical="distributed"/>
    </xf>
    <xf numFmtId="1" fontId="24" fillId="0" borderId="63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distributed"/>
    </xf>
    <xf numFmtId="0" fontId="2" fillId="0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wrapText="1"/>
    </xf>
    <xf numFmtId="0" fontId="26" fillId="0" borderId="12" xfId="0" applyNumberFormat="1" applyFont="1" applyFill="1" applyBorder="1" applyAlignment="1">
      <alignment horizontal="center" vertical="distributed"/>
    </xf>
    <xf numFmtId="0" fontId="26" fillId="0" borderId="60" xfId="0" applyNumberFormat="1" applyFont="1" applyFill="1" applyBorder="1" applyAlignment="1">
      <alignment horizontal="center" vertical="distributed"/>
    </xf>
    <xf numFmtId="0" fontId="26" fillId="0" borderId="44" xfId="0" applyNumberFormat="1" applyFont="1" applyFill="1" applyBorder="1" applyAlignment="1">
      <alignment horizontal="center" vertical="distributed"/>
    </xf>
    <xf numFmtId="0" fontId="28" fillId="0" borderId="51" xfId="0" applyNumberFormat="1" applyFont="1" applyFill="1" applyBorder="1" applyAlignment="1">
      <alignment horizontal="center" vertical="distributed"/>
    </xf>
    <xf numFmtId="9" fontId="28" fillId="0" borderId="40" xfId="2" applyFont="1" applyFill="1" applyBorder="1" applyAlignment="1">
      <alignment horizontal="center" vertical="distributed"/>
    </xf>
    <xf numFmtId="164" fontId="28" fillId="0" borderId="40" xfId="0" applyNumberFormat="1" applyFont="1" applyFill="1" applyBorder="1" applyAlignment="1">
      <alignment horizontal="center" vertical="distributed"/>
    </xf>
    <xf numFmtId="2" fontId="23" fillId="0" borderId="23" xfId="0" applyNumberFormat="1" applyFont="1" applyBorder="1" applyAlignment="1">
      <alignment horizontal="center" vertical="center"/>
    </xf>
    <xf numFmtId="9" fontId="28" fillId="0" borderId="61" xfId="2" applyFont="1" applyFill="1" applyBorder="1" applyAlignment="1">
      <alignment horizontal="center" vertical="distributed"/>
    </xf>
    <xf numFmtId="164" fontId="28" fillId="0" borderId="61" xfId="0" applyNumberFormat="1" applyFont="1" applyFill="1" applyBorder="1" applyAlignment="1">
      <alignment horizontal="center" vertical="distributed"/>
    </xf>
    <xf numFmtId="2" fontId="23" fillId="0" borderId="9" xfId="0" applyNumberFormat="1" applyFont="1" applyBorder="1" applyAlignment="1">
      <alignment horizontal="center" vertical="center"/>
    </xf>
    <xf numFmtId="9" fontId="28" fillId="0" borderId="62" xfId="2" applyFont="1" applyFill="1" applyBorder="1" applyAlignment="1">
      <alignment horizontal="center" vertical="distributed"/>
    </xf>
    <xf numFmtId="164" fontId="28" fillId="0" borderId="62" xfId="0" applyNumberFormat="1" applyFont="1" applyFill="1" applyBorder="1" applyAlignment="1">
      <alignment horizontal="center" vertical="distributed"/>
    </xf>
    <xf numFmtId="2" fontId="23" fillId="0" borderId="10" xfId="0" applyNumberFormat="1" applyFont="1" applyBorder="1" applyAlignment="1">
      <alignment horizontal="center" vertical="center"/>
    </xf>
    <xf numFmtId="0" fontId="28" fillId="11" borderId="12" xfId="0" applyNumberFormat="1" applyFont="1" applyFill="1" applyBorder="1" applyAlignment="1">
      <alignment horizontal="center" vertical="center" wrapText="1"/>
    </xf>
    <xf numFmtId="9" fontId="28" fillId="11" borderId="29" xfId="0" applyNumberFormat="1" applyFont="1" applyFill="1" applyBorder="1" applyAlignment="1">
      <alignment horizontal="center" vertical="center" wrapText="1"/>
    </xf>
    <xf numFmtId="164" fontId="28" fillId="0" borderId="29" xfId="0" applyNumberFormat="1" applyFont="1" applyFill="1" applyBorder="1" applyAlignment="1">
      <alignment horizontal="center" vertical="distributed"/>
    </xf>
    <xf numFmtId="0" fontId="21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24" fillId="0" borderId="0" xfId="0" applyFont="1" applyBorder="1">
      <alignment vertical="center"/>
    </xf>
    <xf numFmtId="0" fontId="23" fillId="0" borderId="3" xfId="0" applyFont="1" applyBorder="1" applyAlignment="1">
      <alignment horizontal="center" vertical="distributed"/>
    </xf>
    <xf numFmtId="165" fontId="28" fillId="0" borderId="0" xfId="2" applyNumberFormat="1" applyFont="1" applyFill="1" applyBorder="1" applyAlignment="1"/>
    <xf numFmtId="1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56" fillId="0" borderId="0" xfId="0" applyFont="1">
      <alignment vertical="center"/>
    </xf>
    <xf numFmtId="1" fontId="56" fillId="0" borderId="0" xfId="0" applyNumberFormat="1" applyFont="1" applyAlignment="1">
      <alignment horizontal="center" vertical="center"/>
    </xf>
    <xf numFmtId="0" fontId="35" fillId="0" borderId="0" xfId="0" applyFont="1" applyFill="1" applyBorder="1" applyAlignment="1">
      <alignment horizontal="center" vertical="distributed"/>
    </xf>
    <xf numFmtId="1" fontId="0" fillId="0" borderId="18" xfId="0" applyNumberFormat="1" applyFont="1" applyBorder="1" applyAlignment="1">
      <alignment horizontal="center" vertical="center"/>
    </xf>
    <xf numFmtId="1" fontId="24" fillId="0" borderId="23" xfId="0" applyNumberFormat="1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0" fontId="49" fillId="0" borderId="0" xfId="0" applyFont="1" applyBorder="1" applyAlignment="1" applyProtection="1">
      <alignment vertical="distributed"/>
    </xf>
    <xf numFmtId="0" fontId="36" fillId="0" borderId="0" xfId="0" applyFont="1" applyFill="1" applyBorder="1" applyAlignment="1">
      <alignment horizontal="center" vertical="center"/>
    </xf>
    <xf numFmtId="1" fontId="54" fillId="0" borderId="0" xfId="0" applyNumberFormat="1" applyFont="1" applyFill="1" applyAlignment="1">
      <alignment horizontal="center" vertical="center"/>
    </xf>
    <xf numFmtId="1" fontId="54" fillId="0" borderId="0" xfId="0" applyNumberFormat="1" applyFont="1" applyFill="1" applyBorder="1" applyAlignment="1">
      <alignment horizontal="center" vertical="center"/>
    </xf>
    <xf numFmtId="0" fontId="50" fillId="0" borderId="40" xfId="0" applyFont="1" applyBorder="1" applyAlignment="1" applyProtection="1">
      <alignment vertical="distributed"/>
    </xf>
    <xf numFmtId="0" fontId="50" fillId="0" borderId="11" xfId="0" applyFont="1" applyBorder="1" applyAlignment="1" applyProtection="1">
      <alignment vertical="distributed"/>
    </xf>
    <xf numFmtId="0" fontId="28" fillId="8" borderId="47" xfId="0" applyNumberFormat="1" applyFont="1" applyFill="1" applyBorder="1" applyAlignment="1">
      <alignment horizontal="center" vertical="center" wrapText="1"/>
    </xf>
    <xf numFmtId="0" fontId="28" fillId="8" borderId="19" xfId="0" applyNumberFormat="1" applyFont="1" applyFill="1" applyBorder="1" applyAlignment="1">
      <alignment horizontal="center" vertical="center" wrapText="1"/>
    </xf>
    <xf numFmtId="0" fontId="28" fillId="9" borderId="19" xfId="0" applyNumberFormat="1" applyFont="1" applyFill="1" applyBorder="1" applyAlignment="1">
      <alignment horizontal="center" vertical="distributed" wrapText="1"/>
    </xf>
    <xf numFmtId="0" fontId="28" fillId="7" borderId="19" xfId="0" applyNumberFormat="1" applyFont="1" applyFill="1" applyBorder="1" applyAlignment="1">
      <alignment horizontal="center" vertical="distributed" wrapText="1"/>
    </xf>
    <xf numFmtId="0" fontId="28" fillId="10" borderId="19" xfId="0" applyNumberFormat="1" applyFont="1" applyFill="1" applyBorder="1" applyAlignment="1">
      <alignment horizontal="center" vertical="distributed" wrapText="1"/>
    </xf>
    <xf numFmtId="0" fontId="59" fillId="0" borderId="3" xfId="0" applyFont="1" applyFill="1" applyBorder="1" applyAlignment="1">
      <alignment horizontal="center" vertical="distributed"/>
    </xf>
    <xf numFmtId="9" fontId="59" fillId="0" borderId="3" xfId="2" applyNumberFormat="1" applyFont="1" applyFill="1" applyBorder="1" applyAlignment="1">
      <alignment horizontal="center"/>
    </xf>
    <xf numFmtId="0" fontId="54" fillId="0" borderId="0" xfId="0" applyNumberFormat="1" applyFont="1" applyFill="1" applyBorder="1" applyAlignment="1">
      <alignment horizontal="center" vertical="distributed"/>
    </xf>
    <xf numFmtId="0" fontId="23" fillId="0" borderId="0" xfId="0" applyFont="1" applyBorder="1" applyAlignment="1">
      <alignment horizontal="center" vertical="distributed"/>
    </xf>
    <xf numFmtId="0" fontId="59" fillId="0" borderId="0" xfId="0" applyFont="1" applyFill="1" applyBorder="1" applyAlignment="1">
      <alignment horizontal="center" vertical="distributed"/>
    </xf>
    <xf numFmtId="9" fontId="59" fillId="0" borderId="0" xfId="2" applyNumberFormat="1" applyFont="1" applyFill="1" applyBorder="1" applyAlignment="1">
      <alignment horizontal="center"/>
    </xf>
    <xf numFmtId="0" fontId="53" fillId="11" borderId="0" xfId="0" applyNumberFormat="1" applyFont="1" applyFill="1" applyBorder="1" applyAlignment="1">
      <alignment horizontal="center" vertical="distributed" wrapText="1"/>
    </xf>
    <xf numFmtId="0" fontId="53" fillId="0" borderId="0" xfId="0" applyNumberFormat="1" applyFont="1" applyFill="1" applyBorder="1" applyAlignment="1">
      <alignment horizontal="center" vertical="distributed" wrapText="1"/>
    </xf>
    <xf numFmtId="0" fontId="36" fillId="11" borderId="0" xfId="0" applyNumberFormat="1" applyFont="1" applyFill="1" applyBorder="1" applyAlignment="1">
      <alignment horizontal="center"/>
    </xf>
    <xf numFmtId="0" fontId="36" fillId="0" borderId="0" xfId="0" applyNumberFormat="1" applyFont="1" applyFill="1" applyBorder="1" applyAlignment="1">
      <alignment horizontal="center"/>
    </xf>
    <xf numFmtId="0" fontId="53" fillId="0" borderId="6" xfId="0" applyNumberFormat="1" applyFont="1" applyFill="1" applyBorder="1" applyAlignment="1">
      <alignment horizontal="center" wrapText="1"/>
    </xf>
    <xf numFmtId="0" fontId="60" fillId="0" borderId="6" xfId="0" applyNumberFormat="1" applyFont="1" applyFill="1" applyBorder="1" applyAlignment="1">
      <alignment horizontal="center" wrapText="1"/>
    </xf>
    <xf numFmtId="0" fontId="24" fillId="0" borderId="19" xfId="0" applyFont="1" applyFill="1" applyBorder="1" applyAlignment="1" applyProtection="1">
      <alignment horizontal="center" vertical="distributed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5" borderId="3" xfId="0" applyNumberFormat="1" applyFont="1" applyFill="1" applyBorder="1" applyAlignment="1">
      <alignment horizontal="center" vertical="distributed" wrapText="1"/>
    </xf>
    <xf numFmtId="0" fontId="1" fillId="6" borderId="19" xfId="0" applyNumberFormat="1" applyFont="1" applyFill="1" applyBorder="1" applyAlignment="1">
      <alignment horizontal="center" vertical="distributed" wrapText="1"/>
    </xf>
    <xf numFmtId="0" fontId="1" fillId="6" borderId="4" xfId="0" applyNumberFormat="1" applyFont="1" applyFill="1" applyBorder="1" applyAlignment="1">
      <alignment horizontal="center" vertical="distributed" wrapText="1"/>
    </xf>
    <xf numFmtId="0" fontId="1" fillId="6" borderId="8" xfId="0" applyNumberFormat="1" applyFont="1" applyFill="1" applyBorder="1" applyAlignment="1">
      <alignment horizontal="center" vertical="distributed" wrapText="1"/>
    </xf>
    <xf numFmtId="0" fontId="2" fillId="9" borderId="30" xfId="0" applyNumberFormat="1" applyFont="1" applyFill="1" applyBorder="1" applyAlignment="1">
      <alignment horizontal="center" vertical="center" wrapText="1"/>
    </xf>
    <xf numFmtId="0" fontId="2" fillId="9" borderId="3" xfId="0" applyNumberFormat="1" applyFont="1" applyFill="1" applyBorder="1" applyAlignment="1">
      <alignment horizontal="center" vertical="center" wrapText="1"/>
    </xf>
    <xf numFmtId="0" fontId="2" fillId="8" borderId="31" xfId="0" applyNumberFormat="1" applyFont="1" applyFill="1" applyBorder="1" applyAlignment="1">
      <alignment horizontal="center" vertical="center" wrapText="1"/>
    </xf>
    <xf numFmtId="0" fontId="2" fillId="8" borderId="30" xfId="0" applyNumberFormat="1" applyFont="1" applyFill="1" applyBorder="1" applyAlignment="1">
      <alignment horizontal="center" vertical="center" wrapText="1"/>
    </xf>
    <xf numFmtId="0" fontId="2" fillId="8" borderId="13" xfId="0" applyNumberFormat="1" applyFont="1" applyFill="1" applyBorder="1" applyAlignment="1">
      <alignment horizontal="center" vertical="center" wrapText="1"/>
    </xf>
    <xf numFmtId="0" fontId="2" fillId="8" borderId="3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3" fillId="0" borderId="18" xfId="0" applyNumberFormat="1" applyFont="1" applyFill="1" applyBorder="1" applyAlignment="1" applyProtection="1">
      <alignment horizontal="center"/>
      <protection locked="0"/>
    </xf>
    <xf numFmtId="0" fontId="3" fillId="0" borderId="16" xfId="0" applyNumberFormat="1" applyFont="1" applyFill="1" applyBorder="1" applyAlignment="1" applyProtection="1">
      <alignment horizontal="center"/>
      <protection locked="0"/>
    </xf>
    <xf numFmtId="0" fontId="2" fillId="0" borderId="3" xfId="0" applyNumberFormat="1" applyFont="1" applyFill="1" applyBorder="1" applyAlignment="1">
      <alignment horizontal="left"/>
    </xf>
    <xf numFmtId="0" fontId="1" fillId="3" borderId="3" xfId="0" applyNumberFormat="1" applyFont="1" applyFill="1" applyBorder="1" applyAlignment="1">
      <alignment horizontal="center" vertical="distributed" wrapText="1"/>
    </xf>
    <xf numFmtId="0" fontId="3" fillId="0" borderId="18" xfId="0" applyNumberFormat="1" applyFont="1" applyFill="1" applyBorder="1" applyAlignment="1" applyProtection="1">
      <alignment horizontal="left"/>
      <protection locked="0"/>
    </xf>
    <xf numFmtId="0" fontId="3" fillId="0" borderId="16" xfId="0" applyNumberFormat="1" applyFont="1" applyFill="1" applyBorder="1" applyAlignment="1" applyProtection="1">
      <alignment horizontal="left"/>
      <protection locked="0"/>
    </xf>
    <xf numFmtId="0" fontId="1" fillId="3" borderId="19" xfId="0" applyNumberFormat="1" applyFont="1" applyFill="1" applyBorder="1" applyAlignment="1">
      <alignment horizontal="center" vertical="distributed" wrapText="1"/>
    </xf>
    <xf numFmtId="0" fontId="1" fillId="3" borderId="4" xfId="0" applyNumberFormat="1" applyFont="1" applyFill="1" applyBorder="1" applyAlignment="1">
      <alignment horizontal="center" vertical="distributed" wrapText="1"/>
    </xf>
    <xf numFmtId="0" fontId="1" fillId="3" borderId="8" xfId="0" applyNumberFormat="1" applyFont="1" applyFill="1" applyBorder="1" applyAlignment="1">
      <alignment horizontal="center" vertical="distributed" wrapText="1"/>
    </xf>
    <xf numFmtId="0" fontId="0" fillId="11" borderId="7" xfId="0" applyFill="1" applyBorder="1" applyAlignment="1">
      <alignment horizontal="left" vertical="center" wrapText="1"/>
    </xf>
    <xf numFmtId="0" fontId="0" fillId="11" borderId="7" xfId="0" applyFill="1" applyBorder="1" applyAlignment="1">
      <alignment horizontal="left" vertical="center"/>
    </xf>
    <xf numFmtId="0" fontId="0" fillId="11" borderId="32" xfId="0" applyFill="1" applyBorder="1" applyAlignment="1">
      <alignment horizontal="left" vertical="center"/>
    </xf>
    <xf numFmtId="0" fontId="2" fillId="11" borderId="33" xfId="0" applyNumberFormat="1" applyFont="1" applyFill="1" applyBorder="1" applyAlignment="1">
      <alignment horizontal="left" vertical="center" wrapText="1"/>
    </xf>
    <xf numFmtId="0" fontId="2" fillId="11" borderId="8" xfId="0" applyNumberFormat="1" applyFont="1" applyFill="1" applyBorder="1" applyAlignment="1">
      <alignment horizontal="left" vertical="center" wrapText="1"/>
    </xf>
    <xf numFmtId="0" fontId="2" fillId="11" borderId="25" xfId="0" applyNumberFormat="1" applyFont="1" applyFill="1" applyBorder="1" applyAlignment="1">
      <alignment horizontal="left" vertical="center" wrapText="1"/>
    </xf>
    <xf numFmtId="0" fontId="2" fillId="11" borderId="16" xfId="0" applyNumberFormat="1" applyFont="1" applyFill="1" applyBorder="1" applyAlignment="1">
      <alignment horizontal="left" vertical="center" wrapText="1"/>
    </xf>
    <xf numFmtId="0" fontId="2" fillId="11" borderId="3" xfId="0" applyNumberFormat="1" applyFont="1" applyFill="1" applyBorder="1" applyAlignment="1">
      <alignment horizontal="left" vertical="center" wrapText="1"/>
    </xf>
    <xf numFmtId="0" fontId="2" fillId="11" borderId="14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wrapText="1"/>
    </xf>
    <xf numFmtId="0" fontId="2" fillId="0" borderId="18" xfId="0" applyNumberFormat="1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left"/>
    </xf>
    <xf numFmtId="0" fontId="2" fillId="11" borderId="17" xfId="0" applyNumberFormat="1" applyFont="1" applyFill="1" applyBorder="1" applyAlignment="1">
      <alignment horizontal="left" vertical="center" wrapText="1"/>
    </xf>
    <xf numFmtId="0" fontId="2" fillId="11" borderId="15" xfId="0" applyNumberFormat="1" applyFont="1" applyFill="1" applyBorder="1" applyAlignment="1">
      <alignment horizontal="left" vertical="center" wrapText="1"/>
    </xf>
    <xf numFmtId="0" fontId="2" fillId="11" borderId="20" xfId="0" applyNumberFormat="1" applyFont="1" applyFill="1" applyBorder="1" applyAlignment="1">
      <alignment horizontal="left" vertical="center" wrapText="1"/>
    </xf>
    <xf numFmtId="0" fontId="1" fillId="3" borderId="18" xfId="0" applyNumberFormat="1" applyFont="1" applyFill="1" applyBorder="1" applyAlignment="1">
      <alignment horizontal="center" vertical="distributed"/>
    </xf>
    <xf numFmtId="0" fontId="1" fillId="3" borderId="7" xfId="0" applyNumberFormat="1" applyFont="1" applyFill="1" applyBorder="1" applyAlignment="1">
      <alignment horizontal="center" vertical="distributed"/>
    </xf>
    <xf numFmtId="0" fontId="1" fillId="3" borderId="16" xfId="0" applyNumberFormat="1" applyFont="1" applyFill="1" applyBorder="1" applyAlignment="1">
      <alignment horizontal="center" vertical="distributed"/>
    </xf>
    <xf numFmtId="0" fontId="2" fillId="11" borderId="34" xfId="0" applyNumberFormat="1" applyFont="1" applyFill="1" applyBorder="1" applyAlignment="1">
      <alignment horizontal="center" vertical="center" wrapText="1"/>
    </xf>
    <xf numFmtId="0" fontId="2" fillId="11" borderId="0" xfId="0" applyNumberFormat="1" applyFont="1" applyFill="1" applyBorder="1" applyAlignment="1">
      <alignment horizontal="center" vertical="center" wrapText="1"/>
    </xf>
    <xf numFmtId="0" fontId="2" fillId="11" borderId="35" xfId="0" applyNumberFormat="1" applyFont="1" applyFill="1" applyBorder="1" applyAlignment="1">
      <alignment horizontal="center" vertical="center" wrapText="1"/>
    </xf>
    <xf numFmtId="0" fontId="2" fillId="11" borderId="36" xfId="0" applyNumberFormat="1" applyFont="1" applyFill="1" applyBorder="1" applyAlignment="1">
      <alignment horizontal="center" vertical="center" wrapText="1"/>
    </xf>
    <xf numFmtId="0" fontId="2" fillId="11" borderId="37" xfId="0" applyNumberFormat="1" applyFont="1" applyFill="1" applyBorder="1" applyAlignment="1">
      <alignment horizontal="center" vertical="center" wrapText="1"/>
    </xf>
    <xf numFmtId="0" fontId="2" fillId="11" borderId="38" xfId="0" applyNumberFormat="1" applyFont="1" applyFill="1" applyBorder="1" applyAlignment="1">
      <alignment horizontal="center" vertical="center" wrapText="1"/>
    </xf>
    <xf numFmtId="0" fontId="2" fillId="10" borderId="49" xfId="0" applyNumberFormat="1" applyFont="1" applyFill="1" applyBorder="1" applyAlignment="1">
      <alignment horizontal="center" vertical="center" wrapText="1"/>
    </xf>
    <xf numFmtId="0" fontId="2" fillId="10" borderId="50" xfId="0" applyNumberFormat="1" applyFont="1" applyFill="1" applyBorder="1" applyAlignment="1">
      <alignment horizontal="center" vertical="center" wrapText="1"/>
    </xf>
    <xf numFmtId="0" fontId="2" fillId="10" borderId="44" xfId="0" applyNumberFormat="1" applyFont="1" applyFill="1" applyBorder="1" applyAlignment="1">
      <alignment horizontal="center" vertical="center" wrapText="1"/>
    </xf>
    <xf numFmtId="0" fontId="2" fillId="10" borderId="34" xfId="0" applyNumberFormat="1" applyFont="1" applyFill="1" applyBorder="1" applyAlignment="1">
      <alignment horizontal="center" vertical="center" wrapText="1"/>
    </xf>
    <xf numFmtId="0" fontId="2" fillId="10" borderId="0" xfId="0" applyNumberFormat="1" applyFont="1" applyFill="1" applyBorder="1" applyAlignment="1">
      <alignment horizontal="center" vertical="center" wrapText="1"/>
    </xf>
    <xf numFmtId="0" fontId="2" fillId="10" borderId="35" xfId="0" applyNumberFormat="1" applyFont="1" applyFill="1" applyBorder="1" applyAlignment="1">
      <alignment horizontal="center" vertical="center" wrapText="1"/>
    </xf>
    <xf numFmtId="0" fontId="2" fillId="10" borderId="36" xfId="0" applyNumberFormat="1" applyFont="1" applyFill="1" applyBorder="1" applyAlignment="1">
      <alignment horizontal="center" vertical="center" wrapText="1"/>
    </xf>
    <xf numFmtId="0" fontId="2" fillId="10" borderId="37" xfId="0" applyNumberFormat="1" applyFont="1" applyFill="1" applyBorder="1" applyAlignment="1">
      <alignment horizontal="center" vertical="center" wrapText="1"/>
    </xf>
    <xf numFmtId="0" fontId="2" fillId="10" borderId="38" xfId="0" applyNumberFormat="1" applyFont="1" applyFill="1" applyBorder="1" applyAlignment="1">
      <alignment horizontal="center" vertical="center" wrapText="1"/>
    </xf>
    <xf numFmtId="0" fontId="2" fillId="11" borderId="7" xfId="0" applyNumberFormat="1" applyFont="1" applyFill="1" applyBorder="1" applyAlignment="1">
      <alignment horizontal="left" vertical="distributed" wrapText="1"/>
    </xf>
    <xf numFmtId="0" fontId="2" fillId="11" borderId="32" xfId="0" applyNumberFormat="1" applyFont="1" applyFill="1" applyBorder="1" applyAlignment="1">
      <alignment horizontal="left" vertical="distributed" wrapText="1"/>
    </xf>
    <xf numFmtId="0" fontId="2" fillId="0" borderId="0" xfId="0" applyNumberFormat="1" applyFont="1" applyFill="1" applyAlignment="1">
      <alignment horizontal="center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>
      <alignment horizontal="center"/>
    </xf>
    <xf numFmtId="0" fontId="1" fillId="4" borderId="26" xfId="0" applyNumberFormat="1" applyFont="1" applyFill="1" applyBorder="1" applyAlignment="1">
      <alignment horizontal="center"/>
    </xf>
    <xf numFmtId="0" fontId="1" fillId="4" borderId="27" xfId="0" applyNumberFormat="1" applyFont="1" applyFill="1" applyBorder="1" applyAlignment="1">
      <alignment horizontal="center"/>
    </xf>
    <xf numFmtId="0" fontId="1" fillId="4" borderId="28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7" xfId="0" applyNumberFormat="1" applyFont="1" applyFill="1" applyBorder="1" applyAlignment="1" applyProtection="1">
      <alignment horizontal="center"/>
      <protection locked="0"/>
    </xf>
    <xf numFmtId="0" fontId="2" fillId="0" borderId="16" xfId="0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>
      <alignment horizontal="left"/>
    </xf>
    <xf numFmtId="0" fontId="1" fillId="0" borderId="7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6" fillId="0" borderId="0" xfId="1" applyFont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54" xfId="0" applyNumberFormat="1" applyFont="1" applyFill="1" applyBorder="1" applyAlignment="1">
      <alignment horizontal="center"/>
    </xf>
    <xf numFmtId="0" fontId="1" fillId="0" borderId="55" xfId="0" applyNumberFormat="1" applyFont="1" applyFill="1" applyBorder="1" applyAlignment="1">
      <alignment horizontal="center"/>
    </xf>
    <xf numFmtId="0" fontId="1" fillId="5" borderId="26" xfId="0" applyNumberFormat="1" applyFont="1" applyFill="1" applyBorder="1" applyAlignment="1">
      <alignment horizontal="center"/>
    </xf>
    <xf numFmtId="0" fontId="1" fillId="5" borderId="27" xfId="0" applyNumberFormat="1" applyFont="1" applyFill="1" applyBorder="1" applyAlignment="1">
      <alignment horizontal="center"/>
    </xf>
    <xf numFmtId="0" fontId="1" fillId="5" borderId="28" xfId="0" applyNumberFormat="1" applyFont="1" applyFill="1" applyBorder="1" applyAlignment="1">
      <alignment horizontal="center"/>
    </xf>
    <xf numFmtId="0" fontId="2" fillId="10" borderId="30" xfId="0" applyNumberFormat="1" applyFont="1" applyFill="1" applyBorder="1" applyAlignment="1">
      <alignment horizontal="center" vertical="center" wrapText="1"/>
    </xf>
    <xf numFmtId="0" fontId="2" fillId="10" borderId="3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/>
    </xf>
    <xf numFmtId="0" fontId="2" fillId="11" borderId="7" xfId="0" applyNumberFormat="1" applyFont="1" applyFill="1" applyBorder="1" applyAlignment="1">
      <alignment horizontal="left" vertical="center" wrapText="1"/>
    </xf>
    <xf numFmtId="0" fontId="2" fillId="11" borderId="32" xfId="0" applyNumberFormat="1" applyFont="1" applyFill="1" applyBorder="1" applyAlignment="1">
      <alignment horizontal="left" vertical="center" wrapText="1"/>
    </xf>
    <xf numFmtId="0" fontId="46" fillId="13" borderId="31" xfId="0" applyFont="1" applyFill="1" applyBorder="1" applyAlignment="1" applyProtection="1">
      <alignment horizontal="center" vertical="distributed"/>
    </xf>
    <xf numFmtId="0" fontId="46" fillId="13" borderId="30" xfId="0" applyFont="1" applyFill="1" applyBorder="1" applyAlignment="1" applyProtection="1">
      <alignment horizontal="center" vertical="distributed"/>
    </xf>
    <xf numFmtId="0" fontId="46" fillId="13" borderId="39" xfId="0" applyFont="1" applyFill="1" applyBorder="1" applyAlignment="1" applyProtection="1">
      <alignment horizontal="center" vertical="distributed"/>
    </xf>
    <xf numFmtId="0" fontId="46" fillId="13" borderId="47" xfId="0" applyFont="1" applyFill="1" applyBorder="1" applyAlignment="1" applyProtection="1">
      <alignment horizontal="center" vertical="distributed"/>
    </xf>
    <xf numFmtId="0" fontId="46" fillId="13" borderId="19" xfId="0" applyFont="1" applyFill="1" applyBorder="1" applyAlignment="1" applyProtection="1">
      <alignment horizontal="center" vertical="distributed"/>
    </xf>
    <xf numFmtId="0" fontId="46" fillId="13" borderId="48" xfId="0" applyFont="1" applyFill="1" applyBorder="1" applyAlignment="1" applyProtection="1">
      <alignment horizontal="center" vertical="distributed"/>
    </xf>
    <xf numFmtId="0" fontId="2" fillId="7" borderId="30" xfId="0" applyNumberFormat="1" applyFont="1" applyFill="1" applyBorder="1" applyAlignment="1">
      <alignment horizontal="center" vertical="center" wrapText="1"/>
    </xf>
    <xf numFmtId="0" fontId="2" fillId="7" borderId="3" xfId="0" applyNumberFormat="1" applyFont="1" applyFill="1" applyBorder="1" applyAlignment="1">
      <alignment horizontal="center" vertical="center" wrapText="1"/>
    </xf>
    <xf numFmtId="0" fontId="2" fillId="7" borderId="49" xfId="0" applyNumberFormat="1" applyFont="1" applyFill="1" applyBorder="1" applyAlignment="1">
      <alignment horizontal="center" vertical="center" wrapText="1"/>
    </xf>
    <xf numFmtId="0" fontId="2" fillId="7" borderId="50" xfId="0" applyNumberFormat="1" applyFont="1" applyFill="1" applyBorder="1" applyAlignment="1">
      <alignment horizontal="center" vertical="center" wrapText="1"/>
    </xf>
    <xf numFmtId="0" fontId="2" fillId="7" borderId="44" xfId="0" applyNumberFormat="1" applyFont="1" applyFill="1" applyBorder="1" applyAlignment="1">
      <alignment horizontal="center" vertical="center" wrapText="1"/>
    </xf>
    <xf numFmtId="0" fontId="2" fillId="7" borderId="34" xfId="0" applyNumberFormat="1" applyFont="1" applyFill="1" applyBorder="1" applyAlignment="1">
      <alignment horizontal="center" vertical="center" wrapText="1"/>
    </xf>
    <xf numFmtId="0" fontId="2" fillId="7" borderId="0" xfId="0" applyNumberFormat="1" applyFont="1" applyFill="1" applyBorder="1" applyAlignment="1">
      <alignment horizontal="center" vertical="center" wrapText="1"/>
    </xf>
    <xf numFmtId="0" fontId="2" fillId="7" borderId="35" xfId="0" applyNumberFormat="1" applyFont="1" applyFill="1" applyBorder="1" applyAlignment="1">
      <alignment horizontal="center" vertical="center" wrapText="1"/>
    </xf>
    <xf numFmtId="0" fontId="2" fillId="7" borderId="51" xfId="0" applyNumberFormat="1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center" wrapText="1"/>
    </xf>
    <xf numFmtId="0" fontId="2" fillId="7" borderId="46" xfId="0" applyNumberFormat="1" applyFont="1" applyFill="1" applyBorder="1" applyAlignment="1">
      <alignment horizontal="center" vertical="center" wrapText="1"/>
    </xf>
    <xf numFmtId="0" fontId="2" fillId="8" borderId="49" xfId="0" applyNumberFormat="1" applyFont="1" applyFill="1" applyBorder="1" applyAlignment="1">
      <alignment horizontal="center" vertical="center" wrapText="1"/>
    </xf>
    <xf numFmtId="0" fontId="2" fillId="8" borderId="50" xfId="0" applyNumberFormat="1" applyFont="1" applyFill="1" applyBorder="1" applyAlignment="1">
      <alignment horizontal="center" vertical="center" wrapText="1"/>
    </xf>
    <xf numFmtId="0" fontId="2" fillId="8" borderId="44" xfId="0" applyNumberFormat="1" applyFont="1" applyFill="1" applyBorder="1" applyAlignment="1">
      <alignment horizontal="center" vertical="center" wrapText="1"/>
    </xf>
    <xf numFmtId="0" fontId="2" fillId="8" borderId="34" xfId="0" applyNumberFormat="1" applyFont="1" applyFill="1" applyBorder="1" applyAlignment="1">
      <alignment horizontal="center" vertical="center" wrapText="1"/>
    </xf>
    <xf numFmtId="0" fontId="2" fillId="8" borderId="0" xfId="0" applyNumberFormat="1" applyFont="1" applyFill="1" applyBorder="1" applyAlignment="1">
      <alignment horizontal="center" vertical="center" wrapText="1"/>
    </xf>
    <xf numFmtId="0" fontId="2" fillId="8" borderId="35" xfId="0" applyNumberFormat="1" applyFont="1" applyFill="1" applyBorder="1" applyAlignment="1">
      <alignment horizontal="center" vertical="center" wrapText="1"/>
    </xf>
    <xf numFmtId="0" fontId="2" fillId="8" borderId="51" xfId="0" applyNumberFormat="1" applyFont="1" applyFill="1" applyBorder="1" applyAlignment="1">
      <alignment horizontal="center" vertical="center" wrapText="1"/>
    </xf>
    <xf numFmtId="0" fontId="2" fillId="8" borderId="1" xfId="0" applyNumberFormat="1" applyFont="1" applyFill="1" applyBorder="1" applyAlignment="1">
      <alignment horizontal="center" vertical="center" wrapText="1"/>
    </xf>
    <xf numFmtId="0" fontId="2" fillId="8" borderId="46" xfId="0" applyNumberFormat="1" applyFont="1" applyFill="1" applyBorder="1" applyAlignment="1">
      <alignment horizontal="center" vertical="center" wrapText="1"/>
    </xf>
    <xf numFmtId="0" fontId="2" fillId="9" borderId="49" xfId="0" applyNumberFormat="1" applyFont="1" applyFill="1" applyBorder="1" applyAlignment="1">
      <alignment horizontal="center" vertical="center" wrapText="1"/>
    </xf>
    <xf numFmtId="0" fontId="2" fillId="9" borderId="50" xfId="0" applyNumberFormat="1" applyFont="1" applyFill="1" applyBorder="1" applyAlignment="1">
      <alignment horizontal="center" vertical="center" wrapText="1"/>
    </xf>
    <xf numFmtId="0" fontId="2" fillId="9" borderId="44" xfId="0" applyNumberFormat="1" applyFont="1" applyFill="1" applyBorder="1" applyAlignment="1">
      <alignment horizontal="center" vertical="center" wrapText="1"/>
    </xf>
    <xf numFmtId="0" fontId="2" fillId="9" borderId="34" xfId="0" applyNumberFormat="1" applyFont="1" applyFill="1" applyBorder="1" applyAlignment="1">
      <alignment horizontal="center" vertical="center" wrapText="1"/>
    </xf>
    <xf numFmtId="0" fontId="2" fillId="9" borderId="0" xfId="0" applyNumberFormat="1" applyFont="1" applyFill="1" applyBorder="1" applyAlignment="1">
      <alignment horizontal="center" vertical="center" wrapText="1"/>
    </xf>
    <xf numFmtId="0" fontId="2" fillId="9" borderId="35" xfId="0" applyNumberFormat="1" applyFont="1" applyFill="1" applyBorder="1" applyAlignment="1">
      <alignment horizontal="center" vertical="center" wrapText="1"/>
    </xf>
    <xf numFmtId="0" fontId="2" fillId="9" borderId="51" xfId="0" applyNumberFormat="1" applyFont="1" applyFill="1" applyBorder="1" applyAlignment="1">
      <alignment horizontal="center" vertical="center" wrapText="1"/>
    </xf>
    <xf numFmtId="0" fontId="2" fillId="9" borderId="1" xfId="0" applyNumberFormat="1" applyFont="1" applyFill="1" applyBorder="1" applyAlignment="1">
      <alignment horizontal="center" vertical="center" wrapText="1"/>
    </xf>
    <xf numFmtId="0" fontId="2" fillId="9" borderId="46" xfId="0" applyNumberFormat="1" applyFont="1" applyFill="1" applyBorder="1" applyAlignment="1">
      <alignment horizontal="center" vertical="center" wrapText="1"/>
    </xf>
    <xf numFmtId="0" fontId="2" fillId="8" borderId="52" xfId="0" applyNumberFormat="1" applyFont="1" applyFill="1" applyBorder="1" applyAlignment="1">
      <alignment horizontal="center" vertical="center" wrapText="1"/>
    </xf>
    <xf numFmtId="0" fontId="2" fillId="8" borderId="6" xfId="0" applyNumberFormat="1" applyFont="1" applyFill="1" applyBorder="1" applyAlignment="1">
      <alignment horizontal="center" vertical="center" wrapText="1"/>
    </xf>
    <xf numFmtId="0" fontId="2" fillId="8" borderId="53" xfId="0" applyNumberFormat="1" applyFont="1" applyFill="1" applyBorder="1" applyAlignment="1">
      <alignment horizontal="center" vertical="center" wrapText="1"/>
    </xf>
    <xf numFmtId="0" fontId="2" fillId="8" borderId="36" xfId="0" applyNumberFormat="1" applyFont="1" applyFill="1" applyBorder="1" applyAlignment="1">
      <alignment horizontal="center" vertical="center" wrapText="1"/>
    </xf>
    <xf numFmtId="0" fontId="2" fillId="8" borderId="37" xfId="0" applyNumberFormat="1" applyFont="1" applyFill="1" applyBorder="1" applyAlignment="1">
      <alignment horizontal="center" vertical="center" wrapText="1"/>
    </xf>
    <xf numFmtId="0" fontId="2" fillId="8" borderId="38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 applyProtection="1">
      <alignment horizontal="left"/>
    </xf>
    <xf numFmtId="0" fontId="0" fillId="0" borderId="0" xfId="0" applyNumberFormat="1" applyFont="1" applyFill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left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44" fillId="0" borderId="0" xfId="0" applyFont="1" applyFill="1" applyBorder="1" applyAlignment="1" applyProtection="1">
      <alignment horizontal="center" vertical="distributed"/>
    </xf>
    <xf numFmtId="0" fontId="45" fillId="0" borderId="0" xfId="0" applyFont="1" applyFill="1" applyBorder="1" applyAlignment="1" applyProtection="1">
      <alignment horizontal="center" vertical="distributed"/>
    </xf>
    <xf numFmtId="0" fontId="45" fillId="0" borderId="0" xfId="0" applyFont="1" applyFill="1" applyBorder="1" applyAlignment="1" applyProtection="1">
      <alignment vertical="distributed"/>
    </xf>
    <xf numFmtId="0" fontId="34" fillId="0" borderId="0" xfId="0" applyFont="1" applyFill="1" applyBorder="1" applyAlignment="1" applyProtection="1">
      <alignment horizontal="center" vertical="distributed" wrapText="1"/>
    </xf>
    <xf numFmtId="0" fontId="18" fillId="13" borderId="40" xfId="0" applyNumberFormat="1" applyFont="1" applyFill="1" applyBorder="1" applyAlignment="1">
      <alignment horizontal="center" wrapText="1"/>
    </xf>
    <xf numFmtId="0" fontId="18" fillId="13" borderId="41" xfId="0" applyNumberFormat="1" applyFont="1" applyFill="1" applyBorder="1" applyAlignment="1">
      <alignment horizontal="center" wrapText="1"/>
    </xf>
    <xf numFmtId="0" fontId="18" fillId="13" borderId="42" xfId="0" applyNumberFormat="1" applyFont="1" applyFill="1" applyBorder="1" applyAlignment="1">
      <alignment horizontal="center" wrapText="1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21" fillId="0" borderId="0" xfId="0" applyNumberFormat="1" applyFont="1" applyFill="1" applyAlignment="1">
      <alignment horizontal="center" vertical="distributed"/>
    </xf>
    <xf numFmtId="0" fontId="23" fillId="0" borderId="3" xfId="0" applyFont="1" applyFill="1" applyBorder="1" applyAlignment="1">
      <alignment horizontal="center" vertical="justify"/>
    </xf>
    <xf numFmtId="0" fontId="24" fillId="13" borderId="49" xfId="0" applyFont="1" applyFill="1" applyBorder="1" applyAlignment="1">
      <alignment horizontal="center" vertical="distributed"/>
    </xf>
    <xf numFmtId="0" fontId="24" fillId="13" borderId="50" xfId="0" applyFont="1" applyFill="1" applyBorder="1" applyAlignment="1">
      <alignment horizontal="center" vertical="distributed"/>
    </xf>
    <xf numFmtId="0" fontId="24" fillId="13" borderId="44" xfId="0" applyFont="1" applyFill="1" applyBorder="1" applyAlignment="1">
      <alignment horizontal="center" vertical="distributed"/>
    </xf>
    <xf numFmtId="0" fontId="24" fillId="13" borderId="36" xfId="0" applyFont="1" applyFill="1" applyBorder="1" applyAlignment="1">
      <alignment horizontal="center" vertical="distributed"/>
    </xf>
    <xf numFmtId="0" fontId="24" fillId="13" borderId="37" xfId="0" applyFont="1" applyFill="1" applyBorder="1" applyAlignment="1">
      <alignment horizontal="center" vertical="distributed"/>
    </xf>
    <xf numFmtId="0" fontId="24" fillId="13" borderId="38" xfId="0" applyFont="1" applyFill="1" applyBorder="1" applyAlignment="1">
      <alignment horizontal="center" vertical="distributed"/>
    </xf>
    <xf numFmtId="0" fontId="26" fillId="0" borderId="3" xfId="0" applyNumberFormat="1" applyFont="1" applyFill="1" applyBorder="1" applyAlignment="1" applyProtection="1">
      <alignment horizontal="center" vertical="distributed"/>
      <protection locked="0"/>
    </xf>
    <xf numFmtId="0" fontId="25" fillId="0" borderId="18" xfId="0" applyNumberFormat="1" applyFont="1" applyFill="1" applyBorder="1" applyAlignment="1" applyProtection="1">
      <alignment horizontal="center" vertical="distributed"/>
      <protection locked="0"/>
    </xf>
    <xf numFmtId="0" fontId="25" fillId="0" borderId="7" xfId="0" applyNumberFormat="1" applyFont="1" applyFill="1" applyBorder="1" applyAlignment="1" applyProtection="1">
      <alignment horizontal="center" vertical="distributed"/>
      <protection locked="0"/>
    </xf>
    <xf numFmtId="0" fontId="25" fillId="0" borderId="16" xfId="0" applyNumberFormat="1" applyFont="1" applyFill="1" applyBorder="1" applyAlignment="1" applyProtection="1">
      <alignment horizontal="center" vertical="distributed"/>
      <protection locked="0"/>
    </xf>
    <xf numFmtId="0" fontId="28" fillId="8" borderId="31" xfId="0" applyNumberFormat="1" applyFont="1" applyFill="1" applyBorder="1" applyAlignment="1">
      <alignment horizontal="center" vertical="center" wrapText="1"/>
    </xf>
    <xf numFmtId="0" fontId="28" fillId="8" borderId="30" xfId="0" applyNumberFormat="1" applyFont="1" applyFill="1" applyBorder="1" applyAlignment="1">
      <alignment horizontal="center" vertical="center" wrapText="1"/>
    </xf>
    <xf numFmtId="0" fontId="28" fillId="8" borderId="13" xfId="0" applyNumberFormat="1" applyFont="1" applyFill="1" applyBorder="1" applyAlignment="1">
      <alignment horizontal="center" vertical="center" wrapText="1"/>
    </xf>
    <xf numFmtId="0" fontId="28" fillId="8" borderId="3" xfId="0" applyNumberFormat="1" applyFont="1" applyFill="1" applyBorder="1" applyAlignment="1">
      <alignment horizontal="center" vertical="center" wrapText="1"/>
    </xf>
    <xf numFmtId="0" fontId="28" fillId="9" borderId="30" xfId="0" applyNumberFormat="1" applyFont="1" applyFill="1" applyBorder="1" applyAlignment="1">
      <alignment horizontal="center" vertical="center" wrapText="1"/>
    </xf>
    <xf numFmtId="0" fontId="28" fillId="9" borderId="3" xfId="0" applyNumberFormat="1" applyFont="1" applyFill="1" applyBorder="1" applyAlignment="1">
      <alignment horizontal="center" vertical="center" wrapText="1"/>
    </xf>
    <xf numFmtId="0" fontId="28" fillId="7" borderId="30" xfId="0" applyNumberFormat="1" applyFont="1" applyFill="1" applyBorder="1" applyAlignment="1">
      <alignment horizontal="center" vertical="center" wrapText="1"/>
    </xf>
    <xf numFmtId="0" fontId="28" fillId="7" borderId="3" xfId="0" applyNumberFormat="1" applyFont="1" applyFill="1" applyBorder="1" applyAlignment="1">
      <alignment horizontal="center" vertical="center" wrapText="1"/>
    </xf>
    <xf numFmtId="0" fontId="28" fillId="10" borderId="30" xfId="0" applyNumberFormat="1" applyFont="1" applyFill="1" applyBorder="1" applyAlignment="1">
      <alignment horizontal="center" vertical="center" wrapText="1"/>
    </xf>
    <xf numFmtId="0" fontId="28" fillId="10" borderId="3" xfId="0" applyNumberFormat="1" applyFont="1" applyFill="1" applyBorder="1" applyAlignment="1">
      <alignment horizontal="center" vertical="center" wrapText="1"/>
    </xf>
    <xf numFmtId="0" fontId="28" fillId="0" borderId="30" xfId="0" applyNumberFormat="1" applyFont="1" applyFill="1" applyBorder="1" applyAlignment="1">
      <alignment horizontal="center" vertical="center" wrapText="1"/>
    </xf>
    <xf numFmtId="0" fontId="28" fillId="0" borderId="39" xfId="0" applyNumberFormat="1" applyFont="1" applyFill="1" applyBorder="1" applyAlignment="1">
      <alignment horizontal="center" vertical="center" wrapText="1"/>
    </xf>
    <xf numFmtId="0" fontId="28" fillId="0" borderId="3" xfId="0" applyNumberFormat="1" applyFont="1" applyFill="1" applyBorder="1" applyAlignment="1">
      <alignment horizontal="center" vertical="center" wrapText="1"/>
    </xf>
    <xf numFmtId="0" fontId="28" fillId="0" borderId="14" xfId="0" applyNumberFormat="1" applyFont="1" applyFill="1" applyBorder="1" applyAlignment="1">
      <alignment horizontal="center" vertical="center" wrapText="1"/>
    </xf>
    <xf numFmtId="16" fontId="26" fillId="0" borderId="18" xfId="0" applyNumberFormat="1" applyFont="1" applyFill="1" applyBorder="1" applyAlignment="1" applyProtection="1">
      <alignment horizontal="center" vertical="distributed"/>
      <protection locked="0"/>
    </xf>
    <xf numFmtId="0" fontId="26" fillId="0" borderId="7" xfId="0" applyNumberFormat="1" applyFont="1" applyFill="1" applyBorder="1" applyAlignment="1" applyProtection="1">
      <alignment horizontal="center" vertical="distributed"/>
      <protection locked="0"/>
    </xf>
    <xf numFmtId="0" fontId="26" fillId="0" borderId="16" xfId="0" applyNumberFormat="1" applyFont="1" applyFill="1" applyBorder="1" applyAlignment="1" applyProtection="1">
      <alignment horizontal="center" vertical="distributed"/>
      <protection locked="0"/>
    </xf>
    <xf numFmtId="0" fontId="25" fillId="0" borderId="18" xfId="0" applyNumberFormat="1" applyFont="1" applyFill="1" applyBorder="1" applyAlignment="1">
      <alignment horizontal="left" vertical="distributed"/>
    </xf>
    <xf numFmtId="0" fontId="25" fillId="0" borderId="7" xfId="0" applyNumberFormat="1" applyFont="1" applyFill="1" applyBorder="1" applyAlignment="1">
      <alignment horizontal="left" vertical="distributed"/>
    </xf>
    <xf numFmtId="0" fontId="25" fillId="0" borderId="16" xfId="0" applyNumberFormat="1" applyFont="1" applyFill="1" applyBorder="1" applyAlignment="1">
      <alignment horizontal="left" vertical="distributed"/>
    </xf>
    <xf numFmtId="0" fontId="25" fillId="0" borderId="18" xfId="0" applyNumberFormat="1" applyFont="1" applyFill="1" applyBorder="1" applyAlignment="1">
      <alignment horizontal="center" vertical="distributed"/>
    </xf>
    <xf numFmtId="0" fontId="25" fillId="0" borderId="16" xfId="0" applyNumberFormat="1" applyFont="1" applyFill="1" applyBorder="1" applyAlignment="1">
      <alignment horizontal="center" vertical="distributed"/>
    </xf>
    <xf numFmtId="0" fontId="21" fillId="0" borderId="11" xfId="0" applyNumberFormat="1" applyFont="1" applyFill="1" applyBorder="1" applyAlignment="1">
      <alignment horizontal="center" vertical="distributed"/>
    </xf>
    <xf numFmtId="0" fontId="21" fillId="0" borderId="54" xfId="0" applyNumberFormat="1" applyFont="1" applyFill="1" applyBorder="1" applyAlignment="1">
      <alignment horizontal="center" vertical="distributed"/>
    </xf>
    <xf numFmtId="0" fontId="21" fillId="0" borderId="55" xfId="0" applyNumberFormat="1" applyFont="1" applyFill="1" applyBorder="1" applyAlignment="1">
      <alignment horizontal="center" vertical="distributed"/>
    </xf>
    <xf numFmtId="0" fontId="29" fillId="4" borderId="49" xfId="0" applyNumberFormat="1" applyFont="1" applyFill="1" applyBorder="1" applyAlignment="1">
      <alignment horizontal="center"/>
    </xf>
    <xf numFmtId="0" fontId="29" fillId="4" borderId="50" xfId="0" applyNumberFormat="1" applyFont="1" applyFill="1" applyBorder="1" applyAlignment="1">
      <alignment horizontal="center"/>
    </xf>
    <xf numFmtId="0" fontId="26" fillId="11" borderId="57" xfId="0" applyFont="1" applyFill="1" applyBorder="1" applyAlignment="1">
      <alignment horizontal="center" vertical="distributed" wrapText="1"/>
    </xf>
    <xf numFmtId="0" fontId="26" fillId="11" borderId="30" xfId="0" applyFont="1" applyFill="1" applyBorder="1" applyAlignment="1">
      <alignment horizontal="center" vertical="distributed" wrapText="1"/>
    </xf>
    <xf numFmtId="0" fontId="26" fillId="11" borderId="56" xfId="0" applyFont="1" applyFill="1" applyBorder="1" applyAlignment="1">
      <alignment horizontal="center" vertical="distributed" wrapText="1"/>
    </xf>
    <xf numFmtId="0" fontId="26" fillId="11" borderId="16" xfId="0" applyFont="1" applyFill="1" applyBorder="1" applyAlignment="1">
      <alignment horizontal="center" vertical="distributed" wrapText="1"/>
    </xf>
    <xf numFmtId="0" fontId="26" fillId="11" borderId="3" xfId="0" applyFont="1" applyFill="1" applyBorder="1" applyAlignment="1">
      <alignment horizontal="center" vertical="distributed" wrapText="1"/>
    </xf>
    <xf numFmtId="0" fontId="26" fillId="11" borderId="18" xfId="0" applyFont="1" applyFill="1" applyBorder="1" applyAlignment="1">
      <alignment horizontal="center" vertical="distributed" wrapText="1"/>
    </xf>
    <xf numFmtId="0" fontId="29" fillId="4" borderId="49" xfId="0" applyNumberFormat="1" applyFont="1" applyFill="1" applyBorder="1" applyAlignment="1">
      <alignment horizontal="center" vertical="distributed"/>
    </xf>
    <xf numFmtId="0" fontId="29" fillId="4" borderId="50" xfId="0" applyNumberFormat="1" applyFont="1" applyFill="1" applyBorder="1" applyAlignment="1">
      <alignment horizontal="center" vertical="distributed"/>
    </xf>
    <xf numFmtId="0" fontId="29" fillId="4" borderId="44" xfId="0" applyNumberFormat="1" applyFont="1" applyFill="1" applyBorder="1" applyAlignment="1">
      <alignment horizontal="center" vertical="distributed"/>
    </xf>
    <xf numFmtId="0" fontId="57" fillId="11" borderId="31" xfId="0" applyFont="1" applyFill="1" applyBorder="1" applyAlignment="1">
      <alignment horizontal="center" vertical="distributed" wrapText="1"/>
    </xf>
    <xf numFmtId="0" fontId="57" fillId="11" borderId="30" xfId="0" applyFont="1" applyFill="1" applyBorder="1" applyAlignment="1">
      <alignment horizontal="center" vertical="distributed" wrapText="1"/>
    </xf>
    <xf numFmtId="0" fontId="57" fillId="11" borderId="39" xfId="0" applyFont="1" applyFill="1" applyBorder="1" applyAlignment="1">
      <alignment horizontal="center" vertical="distributed" wrapText="1"/>
    </xf>
    <xf numFmtId="0" fontId="28" fillId="0" borderId="0" xfId="0" applyNumberFormat="1" applyFont="1" applyFill="1" applyBorder="1" applyAlignment="1">
      <alignment horizontal="center" vertical="distributed"/>
    </xf>
    <xf numFmtId="0" fontId="57" fillId="11" borderId="13" xfId="0" applyFont="1" applyFill="1" applyBorder="1" applyAlignment="1">
      <alignment horizontal="center" vertical="distributed" wrapText="1"/>
    </xf>
    <xf numFmtId="0" fontId="57" fillId="11" borderId="3" xfId="0" applyFont="1" applyFill="1" applyBorder="1" applyAlignment="1">
      <alignment horizontal="center" vertical="distributed" wrapText="1"/>
    </xf>
    <xf numFmtId="0" fontId="57" fillId="11" borderId="14" xfId="0" applyFont="1" applyFill="1" applyBorder="1" applyAlignment="1">
      <alignment horizontal="center" vertical="distributed" wrapText="1"/>
    </xf>
    <xf numFmtId="165" fontId="28" fillId="0" borderId="0" xfId="2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 vertical="center" wrapText="1"/>
    </xf>
    <xf numFmtId="0" fontId="26" fillId="11" borderId="61" xfId="0" applyFont="1" applyFill="1" applyBorder="1" applyAlignment="1">
      <alignment horizontal="center" vertical="distributed" wrapText="1"/>
    </xf>
    <xf numFmtId="0" fontId="26" fillId="11" borderId="7" xfId="0" applyFont="1" applyFill="1" applyBorder="1" applyAlignment="1">
      <alignment horizontal="center" vertical="distributed" wrapText="1"/>
    </xf>
    <xf numFmtId="0" fontId="26" fillId="11" borderId="32" xfId="0" applyFont="1" applyFill="1" applyBorder="1" applyAlignment="1">
      <alignment horizontal="center" vertical="distributed" wrapText="1"/>
    </xf>
    <xf numFmtId="0" fontId="57" fillId="11" borderId="58" xfId="0" applyFont="1" applyFill="1" applyBorder="1" applyAlignment="1">
      <alignment horizontal="center" vertical="distributed" wrapText="1"/>
    </xf>
    <xf numFmtId="0" fontId="57" fillId="11" borderId="15" xfId="0" applyFont="1" applyFill="1" applyBorder="1" applyAlignment="1">
      <alignment horizontal="center" vertical="distributed" wrapText="1"/>
    </xf>
    <xf numFmtId="0" fontId="57" fillId="11" borderId="20" xfId="0" applyFont="1" applyFill="1" applyBorder="1" applyAlignment="1">
      <alignment horizontal="center" vertical="distributed" wrapText="1"/>
    </xf>
    <xf numFmtId="0" fontId="32" fillId="11" borderId="0" xfId="0" applyFont="1" applyFill="1" applyBorder="1" applyAlignment="1">
      <alignment horizontal="center" vertical="distributed" wrapText="1"/>
    </xf>
    <xf numFmtId="0" fontId="55" fillId="0" borderId="11" xfId="0" applyNumberFormat="1" applyFont="1" applyFill="1" applyBorder="1" applyAlignment="1">
      <alignment horizontal="center" vertical="distributed"/>
    </xf>
    <xf numFmtId="0" fontId="55" fillId="0" borderId="54" xfId="0" applyNumberFormat="1" applyFont="1" applyFill="1" applyBorder="1" applyAlignment="1">
      <alignment horizontal="center" vertical="distributed"/>
    </xf>
    <xf numFmtId="0" fontId="55" fillId="0" borderId="55" xfId="0" applyNumberFormat="1" applyFont="1" applyFill="1" applyBorder="1" applyAlignment="1">
      <alignment horizontal="center" vertical="distributed"/>
    </xf>
    <xf numFmtId="0" fontId="26" fillId="11" borderId="17" xfId="0" applyFont="1" applyFill="1" applyBorder="1" applyAlignment="1">
      <alignment horizontal="center" vertical="distributed" wrapText="1"/>
    </xf>
    <xf numFmtId="0" fontId="26" fillId="11" borderId="15" xfId="0" applyFont="1" applyFill="1" applyBorder="1" applyAlignment="1">
      <alignment horizontal="center" vertical="distributed" wrapText="1"/>
    </xf>
    <xf numFmtId="0" fontId="26" fillId="11" borderId="59" xfId="0" applyFont="1" applyFill="1" applyBorder="1" applyAlignment="1">
      <alignment horizontal="center" vertical="distributed" wrapText="1"/>
    </xf>
    <xf numFmtId="0" fontId="26" fillId="11" borderId="0" xfId="0" applyFont="1" applyFill="1" applyBorder="1" applyAlignment="1">
      <alignment horizontal="center" vertical="distributed" wrapText="1"/>
    </xf>
    <xf numFmtId="0" fontId="31" fillId="11" borderId="0" xfId="0" applyFont="1" applyFill="1" applyBorder="1" applyAlignment="1">
      <alignment horizontal="center" vertical="distributed" wrapText="1"/>
    </xf>
    <xf numFmtId="0" fontId="3" fillId="0" borderId="18" xfId="0" applyNumberFormat="1" applyFont="1" applyFill="1" applyBorder="1" applyAlignment="1" applyProtection="1">
      <protection locked="0"/>
    </xf>
    <xf numFmtId="0" fontId="3" fillId="0" borderId="16" xfId="0" applyNumberFormat="1" applyFont="1" applyFill="1" applyBorder="1" applyAlignment="1" applyProtection="1">
      <protection locked="0"/>
    </xf>
  </cellXfs>
  <cellStyles count="3">
    <cellStyle name="Hipervínculo" xfId="1" builtinId="8"/>
    <cellStyle name="Normal" xfId="0" builtinId="0"/>
    <cellStyle name="Porcentaje" xfId="2" builtinId="5"/>
  </cellStyles>
  <dxfs count="263"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color theme="0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lor indexed="39"/>
        <name val="Cambria"/>
        <scheme val="none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5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lor indexed="39"/>
        <name val="Cambria"/>
        <scheme val="none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5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lor indexed="39"/>
        <name val="Cambria"/>
        <scheme val="none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5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000000"/>
      <rgbColor rgb="0000FF00"/>
      <rgbColor rgb="00FF9900"/>
      <rgbColor rgb="00CCFFFF"/>
      <rgbColor rgb="00FFFF00"/>
      <rgbColor rgb="00FF0000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INDICADORES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Matemática 3° básico A, 2015</a:t>
            </a:r>
            <a:endParaRPr lang="es-CL"/>
          </a:p>
        </c:rich>
      </c:tx>
      <c:layout>
        <c:manualLayout>
          <c:xMode val="edge"/>
          <c:yMode val="edge"/>
          <c:x val="0.32405904345865943"/>
          <c:y val="3.153210326321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1462398464300314"/>
          <c:w val="0.7720636326675715"/>
          <c:h val="0.62675719711108346"/>
        </c:manualLayout>
      </c:layout>
      <c:barChart>
        <c:barDir val="col"/>
        <c:grouping val="clustered"/>
        <c:varyColors val="0"/>
        <c:ser>
          <c:idx val="0"/>
          <c:order val="0"/>
          <c:tx>
            <c:v>Indicadores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'3º básico A'!$F$120:$BZ$120</c:f>
              <c:numCache>
                <c:formatCode>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574080"/>
        <c:axId val="128732544"/>
      </c:barChart>
      <c:catAx>
        <c:axId val="166574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Nº de indicadores</a:t>
                </a:r>
              </a:p>
            </c:rich>
          </c:tx>
          <c:layout>
            <c:manualLayout>
              <c:xMode val="edge"/>
              <c:yMode val="edge"/>
              <c:x val="0.42823825698984069"/>
              <c:y val="0.928809104085869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8732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73254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3589426691851082E-2"/>
              <c:y val="0.453440866533474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574080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895005350392407"/>
          <c:y val="0.5180510831668429"/>
          <c:w val="0.11646174534204945"/>
          <c:h val="5.05742938849061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INDICADORES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Matemática 3° básico B, 2015</a:t>
            </a:r>
            <a:endParaRPr lang="es-CL"/>
          </a:p>
        </c:rich>
      </c:tx>
      <c:layout>
        <c:manualLayout>
          <c:xMode val="edge"/>
          <c:yMode val="edge"/>
          <c:x val="0.32405904345865943"/>
          <c:y val="3.153210326321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1462398464300314"/>
          <c:w val="0.7720636326675715"/>
          <c:h val="0.62675719711108346"/>
        </c:manualLayout>
      </c:layout>
      <c:barChart>
        <c:barDir val="col"/>
        <c:grouping val="clustered"/>
        <c:varyColors val="0"/>
        <c:ser>
          <c:idx val="0"/>
          <c:order val="0"/>
          <c:tx>
            <c:v>Indicadores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'3º básico B'!$F$120:$BZ$120</c:f>
              <c:numCache>
                <c:formatCode>0</c:formatCode>
                <c:ptCount val="37"/>
                <c:pt idx="0">
                  <c:v>78.260869565217391</c:v>
                </c:pt>
                <c:pt idx="1">
                  <c:v>91.304347826086953</c:v>
                </c:pt>
                <c:pt idx="2">
                  <c:v>56.521739130434781</c:v>
                </c:pt>
                <c:pt idx="3">
                  <c:v>73.913043478260875</c:v>
                </c:pt>
                <c:pt idx="4">
                  <c:v>69.565217391304344</c:v>
                </c:pt>
                <c:pt idx="5">
                  <c:v>65.217391304347828</c:v>
                </c:pt>
                <c:pt idx="6">
                  <c:v>39.130434782608695</c:v>
                </c:pt>
                <c:pt idx="7">
                  <c:v>17.391304347826086</c:v>
                </c:pt>
                <c:pt idx="8">
                  <c:v>13.043478260869565</c:v>
                </c:pt>
                <c:pt idx="9">
                  <c:v>21.739130434782609</c:v>
                </c:pt>
                <c:pt idx="10">
                  <c:v>73.913043478260875</c:v>
                </c:pt>
                <c:pt idx="11">
                  <c:v>34.782608695652172</c:v>
                </c:pt>
                <c:pt idx="12">
                  <c:v>13.043478260869565</c:v>
                </c:pt>
                <c:pt idx="13">
                  <c:v>43.478260869565219</c:v>
                </c:pt>
                <c:pt idx="14">
                  <c:v>26.086956521739129</c:v>
                </c:pt>
                <c:pt idx="15">
                  <c:v>26.086956521739129</c:v>
                </c:pt>
                <c:pt idx="16">
                  <c:v>26.086956521739129</c:v>
                </c:pt>
                <c:pt idx="17">
                  <c:v>10.144927536231885</c:v>
                </c:pt>
                <c:pt idx="18">
                  <c:v>30.434782608695652</c:v>
                </c:pt>
                <c:pt idx="19">
                  <c:v>17.391304347826086</c:v>
                </c:pt>
                <c:pt idx="20">
                  <c:v>8.695652173913043</c:v>
                </c:pt>
                <c:pt idx="21">
                  <c:v>13.043478260869565</c:v>
                </c:pt>
                <c:pt idx="22">
                  <c:v>26.086956521739129</c:v>
                </c:pt>
                <c:pt idx="23">
                  <c:v>34.782608695652172</c:v>
                </c:pt>
                <c:pt idx="24">
                  <c:v>34.782608695652172</c:v>
                </c:pt>
                <c:pt idx="25">
                  <c:v>4.3478260869565215</c:v>
                </c:pt>
                <c:pt idx="26">
                  <c:v>8.695652173913043</c:v>
                </c:pt>
                <c:pt idx="27">
                  <c:v>4.3478260869565215</c:v>
                </c:pt>
                <c:pt idx="28">
                  <c:v>0</c:v>
                </c:pt>
                <c:pt idx="29">
                  <c:v>13.043478260869565</c:v>
                </c:pt>
                <c:pt idx="30">
                  <c:v>30.434782608695652</c:v>
                </c:pt>
                <c:pt idx="31">
                  <c:v>28.985507246376812</c:v>
                </c:pt>
                <c:pt idx="32">
                  <c:v>21.739130434782609</c:v>
                </c:pt>
                <c:pt idx="33">
                  <c:v>39.130434782608695</c:v>
                </c:pt>
                <c:pt idx="34">
                  <c:v>4.3478260869565215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667200"/>
        <c:axId val="193946752"/>
      </c:barChart>
      <c:catAx>
        <c:axId val="167667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Nº de indicadores</a:t>
                </a:r>
              </a:p>
            </c:rich>
          </c:tx>
          <c:layout>
            <c:manualLayout>
              <c:xMode val="edge"/>
              <c:yMode val="edge"/>
              <c:x val="0.42823825698984069"/>
              <c:y val="0.928809104085869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94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94675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3589426691851082E-2"/>
              <c:y val="0.453440866533474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667200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895005350392407"/>
          <c:y val="0.5180510831668429"/>
          <c:w val="0.11646174534204945"/>
          <c:h val="5.05742938849061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Porcentajes de logro del grupo curso 
por PREGUNTAS
Diagnóstico de Matemática 3º básico B, 2015</a:t>
            </a:r>
          </a:p>
        </c:rich>
      </c:tx>
      <c:layout>
        <c:manualLayout>
          <c:xMode val="edge"/>
          <c:yMode val="edge"/>
          <c:x val="0.33524683057263449"/>
          <c:y val="4.83648293963254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143632175371207"/>
          <c:w val="0.7940689563401887"/>
          <c:h val="0.61172559953116745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'3º básico B'!$F$118:$CF$118</c:f>
              <c:numCache>
                <c:formatCode>0</c:formatCode>
                <c:ptCount val="40"/>
                <c:pt idx="0">
                  <c:v>78.260869565217391</c:v>
                </c:pt>
                <c:pt idx="1">
                  <c:v>91.304347826086953</c:v>
                </c:pt>
                <c:pt idx="2">
                  <c:v>56.521739130434781</c:v>
                </c:pt>
                <c:pt idx="3">
                  <c:v>73.913043478260875</c:v>
                </c:pt>
                <c:pt idx="4">
                  <c:v>69.565217391304344</c:v>
                </c:pt>
                <c:pt idx="5">
                  <c:v>65.217391304347828</c:v>
                </c:pt>
                <c:pt idx="6">
                  <c:v>39.130434782608695</c:v>
                </c:pt>
                <c:pt idx="7">
                  <c:v>17.391304347826086</c:v>
                </c:pt>
                <c:pt idx="8">
                  <c:v>13.043478260869565</c:v>
                </c:pt>
                <c:pt idx="9">
                  <c:v>21.739130434782609</c:v>
                </c:pt>
                <c:pt idx="10">
                  <c:v>73.913043478260875</c:v>
                </c:pt>
                <c:pt idx="11">
                  <c:v>34.782608695652172</c:v>
                </c:pt>
                <c:pt idx="12">
                  <c:v>13.043478260869565</c:v>
                </c:pt>
                <c:pt idx="13">
                  <c:v>34.782608695652172</c:v>
                </c:pt>
                <c:pt idx="14">
                  <c:v>43.478260869565219</c:v>
                </c:pt>
                <c:pt idx="15">
                  <c:v>26.086956521739129</c:v>
                </c:pt>
                <c:pt idx="16">
                  <c:v>26.086956521739129</c:v>
                </c:pt>
                <c:pt idx="17">
                  <c:v>26.086956521739129</c:v>
                </c:pt>
                <c:pt idx="18">
                  <c:v>21.739130434782609</c:v>
                </c:pt>
                <c:pt idx="19">
                  <c:v>30.434782608695652</c:v>
                </c:pt>
                <c:pt idx="20">
                  <c:v>17.391304347826086</c:v>
                </c:pt>
                <c:pt idx="21">
                  <c:v>8.695652173913043</c:v>
                </c:pt>
                <c:pt idx="22">
                  <c:v>13.043478260869565</c:v>
                </c:pt>
                <c:pt idx="23">
                  <c:v>26.086956521739129</c:v>
                </c:pt>
                <c:pt idx="24">
                  <c:v>4.3478260869565215</c:v>
                </c:pt>
                <c:pt idx="25">
                  <c:v>34.782608695652172</c:v>
                </c:pt>
                <c:pt idx="26">
                  <c:v>34.782608695652172</c:v>
                </c:pt>
                <c:pt idx="27">
                  <c:v>4.3478260869565215</c:v>
                </c:pt>
                <c:pt idx="28">
                  <c:v>8.695652173913043</c:v>
                </c:pt>
                <c:pt idx="29">
                  <c:v>4.3478260869565215</c:v>
                </c:pt>
                <c:pt idx="30">
                  <c:v>4.3478260869565215</c:v>
                </c:pt>
                <c:pt idx="31">
                  <c:v>0</c:v>
                </c:pt>
                <c:pt idx="32">
                  <c:v>13.043478260869565</c:v>
                </c:pt>
                <c:pt idx="33">
                  <c:v>30.434782608695652</c:v>
                </c:pt>
                <c:pt idx="34">
                  <c:v>43.478260869565219</c:v>
                </c:pt>
                <c:pt idx="35">
                  <c:v>26.086956521739129</c:v>
                </c:pt>
                <c:pt idx="36">
                  <c:v>17.391304347826086</c:v>
                </c:pt>
                <c:pt idx="37">
                  <c:v>21.739130434782609</c:v>
                </c:pt>
                <c:pt idx="38">
                  <c:v>39.130434782608695</c:v>
                </c:pt>
                <c:pt idx="39">
                  <c:v>4.3478260869565215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667712"/>
        <c:axId val="193947904"/>
      </c:barChart>
      <c:catAx>
        <c:axId val="167667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43770666376475892"/>
              <c:y val="0.908874823339390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947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94790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6632387881425976E-2"/>
              <c:y val="0.438177871996769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667712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874448443204235"/>
          <c:y val="0.49124046032707447"/>
          <c:w val="0.10000015545934349"/>
          <c:h val="5.79707248132445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Diagnóstico Matemática 3º básico B, año 2015</a:t>
            </a:r>
            <a:endParaRPr lang="es-CL"/>
          </a:p>
        </c:rich>
      </c:tx>
      <c:layout>
        <c:manualLayout>
          <c:xMode val="edge"/>
          <c:yMode val="edge"/>
          <c:x val="0.11917711943465631"/>
          <c:y val="1.078166699750766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'3º básico B'!$CZ$96:$DB$96</c:f>
              <c:strCache>
                <c:ptCount val="3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</c:strCache>
            </c:strRef>
          </c:cat>
          <c:val>
            <c:numRef>
              <c:f>'3º básico B'!$CZ$97:$DB$97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invertIfNegative val="0"/>
          <c:cat>
            <c:strRef>
              <c:f>'3º básico B'!$CZ$96:$DB$96</c:f>
              <c:strCache>
                <c:ptCount val="3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</c:strCache>
            </c:strRef>
          </c:cat>
          <c:val>
            <c:numRef>
              <c:f>'3º básico B'!$CZ$98:$DB$98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invertIfNegative val="0"/>
          <c:cat>
            <c:strRef>
              <c:f>'3º básico B'!$CZ$96:$DB$96</c:f>
              <c:strCache>
                <c:ptCount val="3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</c:strCache>
            </c:strRef>
          </c:cat>
          <c:val>
            <c:numRef>
              <c:f>'3º básico B'!$CZ$99:$DB$99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0"/>
                  <c:y val="-5.2651909077403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9485637212015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34295290140232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'3º básico B'!$CZ$96:$DB$96</c:f>
              <c:strCache>
                <c:ptCount val="3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</c:strCache>
            </c:strRef>
          </c:cat>
          <c:val>
            <c:numRef>
              <c:f>'3º básico B'!$CZ$101:$DB$101</c:f>
              <c:numCache>
                <c:formatCode>0.0%</c:formatCode>
                <c:ptCount val="3"/>
                <c:pt idx="0">
                  <c:v>0.86956521739130432</c:v>
                </c:pt>
                <c:pt idx="1">
                  <c:v>0.13043478260869565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67668224"/>
        <c:axId val="193950208"/>
      </c:barChart>
      <c:catAx>
        <c:axId val="16766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3950208"/>
        <c:crosses val="autoZero"/>
        <c:auto val="1"/>
        <c:lblAlgn val="ctr"/>
        <c:lblOffset val="100"/>
        <c:noMultiLvlLbl val="0"/>
      </c:catAx>
      <c:valAx>
        <c:axId val="193950208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766822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>
          <a:alpha val="99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EJES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Matemática 3º básico B, 2015</a:t>
            </a:r>
            <a:endParaRPr lang="es-CL"/>
          </a:p>
        </c:rich>
      </c:tx>
      <c:layout>
        <c:manualLayout>
          <c:xMode val="edge"/>
          <c:yMode val="edge"/>
          <c:x val="0.31272204879715482"/>
          <c:y val="4.1322104302179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079283026358851E-2"/>
          <c:y val="0.20508275308561638"/>
          <c:w val="0.84021211457247325"/>
          <c:h val="0.66748834081690189"/>
        </c:manualLayout>
      </c:layout>
      <c:barChart>
        <c:barDir val="col"/>
        <c:grouping val="clustered"/>
        <c:varyColors val="0"/>
        <c:ser>
          <c:idx val="0"/>
          <c:order val="0"/>
          <c:tx>
            <c:v>Ejes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'3º básico B'!$DU$89:$DU$93</c:f>
              <c:strCache>
                <c:ptCount val="5"/>
                <c:pt idx="0">
                  <c:v>1) Números y operaciones</c:v>
                </c:pt>
                <c:pt idx="1">
                  <c:v>2) Geometría</c:v>
                </c:pt>
                <c:pt idx="2">
                  <c:v>3) Patrones y álgebra</c:v>
                </c:pt>
                <c:pt idx="3">
                  <c:v>4) Medición</c:v>
                </c:pt>
                <c:pt idx="4">
                  <c:v>5) Datos y probabilidades</c:v>
                </c:pt>
              </c:strCache>
            </c:strRef>
          </c:cat>
          <c:val>
            <c:numRef>
              <c:f>'3º básico B'!$F$122:$N$122</c:f>
              <c:numCache>
                <c:formatCode>0</c:formatCode>
                <c:ptCount val="5"/>
                <c:pt idx="0">
                  <c:v>52.608695652173914</c:v>
                </c:pt>
                <c:pt idx="1">
                  <c:v>40.579710144927539</c:v>
                </c:pt>
                <c:pt idx="2">
                  <c:v>34.782608695652172</c:v>
                </c:pt>
                <c:pt idx="3">
                  <c:v>26.086956521739129</c:v>
                </c:pt>
                <c:pt idx="4">
                  <c:v>26.086956521739129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669248"/>
        <c:axId val="193952512"/>
      </c:barChart>
      <c:catAx>
        <c:axId val="16766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3952512"/>
        <c:crosses val="autoZero"/>
        <c:auto val="1"/>
        <c:lblAlgn val="ctr"/>
        <c:lblOffset val="100"/>
        <c:noMultiLvlLbl val="0"/>
      </c:catAx>
      <c:valAx>
        <c:axId val="193952512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4014609120605488E-2"/>
              <c:y val="0.46332406710030816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7669248"/>
        <c:crosses val="autoZero"/>
        <c:crossBetween val="between"/>
      </c:valAx>
      <c:spPr>
        <a:solidFill>
          <a:srgbClr val="FFCC66"/>
        </a:solidFill>
        <a:ln>
          <a:solidFill>
            <a:schemeClr val="tx1">
              <a:alpha val="99000"/>
            </a:schemeClr>
          </a:solidFill>
        </a:ln>
      </c:spPr>
    </c:plotArea>
    <c:legend>
      <c:legendPos val="r"/>
      <c:overlay val="0"/>
      <c:spPr>
        <a:noFill/>
        <a:ln>
          <a:solidFill>
            <a:schemeClr val="tx1"/>
          </a:solidFill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Als. distribuidos en 3ºB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según niveles de desempeño en EJE "Números y operaciones"</a:t>
            </a:r>
            <a:endParaRPr lang="es-CL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'3º básico B'!$CN$58:$CN$61</c:f>
              <c:strCache>
                <c:ptCount val="4"/>
                <c:pt idx="0">
                  <c:v>Bajo (B)                  [0 - 25%]</c:v>
                </c:pt>
                <c:pt idx="1">
                  <c:v>Medio Bajo (MB)  [26 - 50%]</c:v>
                </c:pt>
                <c:pt idx="2">
                  <c:v>Medio Alto (MA)  [51- 75%]</c:v>
                </c:pt>
                <c:pt idx="3">
                  <c:v>Alto (A)                  [76- 100%]</c:v>
                </c:pt>
              </c:strCache>
            </c:strRef>
          </c:cat>
          <c:val>
            <c:numRef>
              <c:f>'3º básico B'!$CO$58:$CO$61</c:f>
              <c:numCache>
                <c:formatCode>General</c:formatCode>
                <c:ptCount val="4"/>
                <c:pt idx="0">
                  <c:v>5</c:v>
                </c:pt>
                <c:pt idx="1">
                  <c:v>13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40043683347"/>
          <c:y val="0.32619250462544641"/>
          <c:w val="0.3725257419745609"/>
          <c:h val="0.6625804397401144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/>
              <a:t>% Als. distribuidos en 3ºB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/>
              <a:t> según niveles de desempeño en EJE "Geometría"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'3º básico B'!$CN$58:$CN$61</c:f>
              <c:strCache>
                <c:ptCount val="4"/>
                <c:pt idx="0">
                  <c:v>Bajo (B)                  [0 - 25%]</c:v>
                </c:pt>
                <c:pt idx="1">
                  <c:v>Medio Bajo (MB)  [26 - 50%]</c:v>
                </c:pt>
                <c:pt idx="2">
                  <c:v>Medio Alto (MA)  [51- 75%]</c:v>
                </c:pt>
                <c:pt idx="3">
                  <c:v>Alto (A)                  [76- 100%]</c:v>
                </c:pt>
              </c:strCache>
            </c:strRef>
          </c:cat>
          <c:val>
            <c:numRef>
              <c:f>'3º básico B'!$CQ$58:$CQ$61</c:f>
              <c:numCache>
                <c:formatCode>General</c:formatCode>
                <c:ptCount val="4"/>
                <c:pt idx="0">
                  <c:v>9</c:v>
                </c:pt>
                <c:pt idx="1">
                  <c:v>9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24311384151"/>
          <c:y val="0.32619250462544641"/>
          <c:w val="0.3725257419745609"/>
          <c:h val="0.6625804397401144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/>
              <a:t>% Als. distribuidos en 3ºB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/>
              <a:t> según niveles de desempeño en EJE "Patrones</a:t>
            </a:r>
            <a:r>
              <a:rPr lang="es-CL" sz="1200" baseline="0"/>
              <a:t> y Álgebra</a:t>
            </a:r>
            <a:r>
              <a:rPr lang="es-CL" sz="1200"/>
              <a:t>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'3º básico B'!$CN$58:$CN$61</c:f>
              <c:strCache>
                <c:ptCount val="4"/>
                <c:pt idx="0">
                  <c:v>Bajo (B)                  [0 - 25%]</c:v>
                </c:pt>
                <c:pt idx="1">
                  <c:v>Medio Bajo (MB)  [26 - 50%]</c:v>
                </c:pt>
                <c:pt idx="2">
                  <c:v>Medio Alto (MA)  [51- 75%]</c:v>
                </c:pt>
                <c:pt idx="3">
                  <c:v>Alto (A)                  [76- 100%]</c:v>
                </c:pt>
              </c:strCache>
            </c:strRef>
          </c:cat>
          <c:val>
            <c:numRef>
              <c:f>'3º básico B'!$CS$58:$CS$61</c:f>
              <c:numCache>
                <c:formatCode>General</c:formatCode>
                <c:ptCount val="4"/>
                <c:pt idx="0">
                  <c:v>12</c:v>
                </c:pt>
                <c:pt idx="1">
                  <c:v>8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11162575264"/>
          <c:y val="0.32619250462544641"/>
          <c:w val="0.37252586073799598"/>
          <c:h val="0.6625804397401144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/>
              <a:t>% Als. distribuidos en 3ºB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/>
              <a:t> según niveles de desempeño en EJE "Medición"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'3º básico B'!$CN$58:$CN$61</c:f>
              <c:strCache>
                <c:ptCount val="4"/>
                <c:pt idx="0">
                  <c:v>Bajo (B)                  [0 - 25%]</c:v>
                </c:pt>
                <c:pt idx="1">
                  <c:v>Medio Bajo (MB)  [26 - 50%]</c:v>
                </c:pt>
                <c:pt idx="2">
                  <c:v>Medio Alto (MA)  [51- 75%]</c:v>
                </c:pt>
                <c:pt idx="3">
                  <c:v>Alto (A)                  [76- 100%]</c:v>
                </c:pt>
              </c:strCache>
            </c:strRef>
          </c:cat>
          <c:val>
            <c:numRef>
              <c:f>'3º básico B'!$CU$58:$CU$61</c:f>
              <c:numCache>
                <c:formatCode>General</c:formatCode>
                <c:ptCount val="4"/>
                <c:pt idx="0">
                  <c:v>14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13106365304"/>
          <c:y val="0.32619245826594906"/>
          <c:w val="0.37252553862421878"/>
          <c:h val="0.6625806622657017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/>
              <a:t>% Als. distribuidos en 3ºB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/>
              <a:t> según niveles de desempeño en EJE "Datos</a:t>
            </a:r>
            <a:r>
              <a:rPr lang="es-CL" sz="1200" baseline="0"/>
              <a:t> y probabilidades</a:t>
            </a:r>
            <a:r>
              <a:rPr lang="es-CL" sz="1200"/>
              <a:t>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'3º básico B'!$CN$58:$CN$61</c:f>
              <c:strCache>
                <c:ptCount val="4"/>
                <c:pt idx="0">
                  <c:v>Bajo (B)                  [0 - 25%]</c:v>
                </c:pt>
                <c:pt idx="1">
                  <c:v>Medio Bajo (MB)  [26 - 50%]</c:v>
                </c:pt>
                <c:pt idx="2">
                  <c:v>Medio Alto (MA)  [51- 75%]</c:v>
                </c:pt>
                <c:pt idx="3">
                  <c:v>Alto (A)                  [76- 100%]</c:v>
                </c:pt>
              </c:strCache>
            </c:strRef>
          </c:cat>
          <c:val>
            <c:numRef>
              <c:f>'3º básico B'!$CW$58:$CW$61</c:f>
              <c:numCache>
                <c:formatCode>General</c:formatCode>
                <c:ptCount val="4"/>
                <c:pt idx="0">
                  <c:v>13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1214507277"/>
          <c:y val="0.32619245826594906"/>
          <c:w val="0.37252588880935344"/>
          <c:h val="0.6625806622657017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INDICADORES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Matemática 3° básico C, 2015</a:t>
            </a:r>
            <a:endParaRPr lang="es-CL"/>
          </a:p>
        </c:rich>
      </c:tx>
      <c:layout>
        <c:manualLayout>
          <c:xMode val="edge"/>
          <c:yMode val="edge"/>
          <c:x val="0.32405904345865943"/>
          <c:y val="3.153210326321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1462398464300314"/>
          <c:w val="0.7720636326675715"/>
          <c:h val="0.62675719711108346"/>
        </c:manualLayout>
      </c:layout>
      <c:barChart>
        <c:barDir val="col"/>
        <c:grouping val="clustered"/>
        <c:varyColors val="0"/>
        <c:ser>
          <c:idx val="0"/>
          <c:order val="0"/>
          <c:tx>
            <c:v>Indicadores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'3º básico C'!$F$120:$BZ$120</c:f>
              <c:numCache>
                <c:formatCode>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768320"/>
        <c:axId val="196353344"/>
      </c:barChart>
      <c:catAx>
        <c:axId val="195768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Nº de indicadores</a:t>
                </a:r>
              </a:p>
            </c:rich>
          </c:tx>
          <c:layout>
            <c:manualLayout>
              <c:xMode val="edge"/>
              <c:yMode val="edge"/>
              <c:x val="0.42823825698984069"/>
              <c:y val="0.928809104085869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635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35334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3589426691851082E-2"/>
              <c:y val="0.453440866533474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5768320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895005350392407"/>
          <c:y val="0.5180510831668429"/>
          <c:w val="0.11646174534204945"/>
          <c:h val="5.05742938849061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Porcentajes de logro del grupo curso 
por PREGUNTAS
Diagnóstico de Matemática 3º básico A, 2015</a:t>
            </a:r>
          </a:p>
        </c:rich>
      </c:tx>
      <c:layout>
        <c:manualLayout>
          <c:xMode val="edge"/>
          <c:yMode val="edge"/>
          <c:x val="0.33524683057263449"/>
          <c:y val="4.83648293963254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143632175371207"/>
          <c:w val="0.7940689563401887"/>
          <c:h val="0.61172559953116745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'3º básico A'!$F$118:$CF$118</c:f>
              <c:numCache>
                <c:formatCode>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617280"/>
        <c:axId val="128733120"/>
      </c:barChart>
      <c:catAx>
        <c:axId val="12361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43770666376475892"/>
              <c:y val="0.908874823339390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873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73312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6632387881425976E-2"/>
              <c:y val="0.438177871996769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3617280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874448443204235"/>
          <c:y val="0.49124046032707447"/>
          <c:w val="0.10000015545934349"/>
          <c:h val="5.79707248132445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Porcentajes de logro del grupo curso 
por PREGUNTAS
Diagnóstico de Matemática 3º básico C, 2015</a:t>
            </a:r>
          </a:p>
        </c:rich>
      </c:tx>
      <c:layout>
        <c:manualLayout>
          <c:xMode val="edge"/>
          <c:yMode val="edge"/>
          <c:x val="0.33524683057263449"/>
          <c:y val="4.83648293963254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143632175371207"/>
          <c:w val="0.7940689563401887"/>
          <c:h val="0.61172559953116745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'3º básico C'!$F$118:$CF$118</c:f>
              <c:numCache>
                <c:formatCode>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768832"/>
        <c:axId val="196878912"/>
      </c:barChart>
      <c:catAx>
        <c:axId val="195768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43770666376475892"/>
              <c:y val="0.908874823339390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6878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87891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6632387881425976E-2"/>
              <c:y val="0.438177871996769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5768832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874448443204235"/>
          <c:y val="0.49124046032707447"/>
          <c:w val="0.10000015545934349"/>
          <c:h val="5.79707248132445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Diagnóstico Matemática 3º básico C, año 2015</a:t>
            </a:r>
            <a:endParaRPr lang="es-CL"/>
          </a:p>
        </c:rich>
      </c:tx>
      <c:layout>
        <c:manualLayout>
          <c:xMode val="edge"/>
          <c:yMode val="edge"/>
          <c:x val="0.11917711943465631"/>
          <c:y val="1.078166699750766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'3º básico C'!$CZ$96:$DB$96</c:f>
              <c:strCache>
                <c:ptCount val="3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</c:strCache>
            </c:strRef>
          </c:cat>
          <c:val>
            <c:numRef>
              <c:f>'3º básico C'!$CZ$97:$DB$97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invertIfNegative val="0"/>
          <c:cat>
            <c:strRef>
              <c:f>'3º básico C'!$CZ$96:$DB$96</c:f>
              <c:strCache>
                <c:ptCount val="3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</c:strCache>
            </c:strRef>
          </c:cat>
          <c:val>
            <c:numRef>
              <c:f>'3º básico C'!$CZ$98:$DB$98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invertIfNegative val="0"/>
          <c:cat>
            <c:strRef>
              <c:f>'3º básico C'!$CZ$96:$DB$96</c:f>
              <c:strCache>
                <c:ptCount val="3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</c:strCache>
            </c:strRef>
          </c:cat>
          <c:val>
            <c:numRef>
              <c:f>'3º básico C'!$CZ$99:$DB$99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0"/>
                  <c:y val="-5.2651909077403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9485637212015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34295290140232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'3º básico C'!$CZ$96:$DB$96</c:f>
              <c:strCache>
                <c:ptCount val="3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</c:strCache>
            </c:strRef>
          </c:cat>
          <c:val>
            <c:numRef>
              <c:f>'3º básico C'!$CZ$101:$DB$101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95769344"/>
        <c:axId val="196881216"/>
      </c:barChart>
      <c:catAx>
        <c:axId val="19576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6881216"/>
        <c:crosses val="autoZero"/>
        <c:auto val="1"/>
        <c:lblAlgn val="ctr"/>
        <c:lblOffset val="100"/>
        <c:noMultiLvlLbl val="0"/>
      </c:catAx>
      <c:valAx>
        <c:axId val="196881216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576934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>
          <a:alpha val="99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EJES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Matemática 3º básico C, 2015</a:t>
            </a:r>
            <a:endParaRPr lang="es-CL"/>
          </a:p>
        </c:rich>
      </c:tx>
      <c:layout>
        <c:manualLayout>
          <c:xMode val="edge"/>
          <c:yMode val="edge"/>
          <c:x val="0.31272204879715482"/>
          <c:y val="4.1322104302179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079283026358851E-2"/>
          <c:y val="0.20508275308561638"/>
          <c:w val="0.84021211457247325"/>
          <c:h val="0.66748834081690189"/>
        </c:manualLayout>
      </c:layout>
      <c:barChart>
        <c:barDir val="col"/>
        <c:grouping val="clustered"/>
        <c:varyColors val="0"/>
        <c:ser>
          <c:idx val="0"/>
          <c:order val="0"/>
          <c:tx>
            <c:v>Ejes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'3º básico C'!$DU$89:$DU$93</c:f>
              <c:strCache>
                <c:ptCount val="5"/>
                <c:pt idx="0">
                  <c:v>1) Números y operaciones</c:v>
                </c:pt>
                <c:pt idx="1">
                  <c:v>2) Geometría</c:v>
                </c:pt>
                <c:pt idx="2">
                  <c:v>3) Patrones y álgebra</c:v>
                </c:pt>
                <c:pt idx="3">
                  <c:v>4) Medición</c:v>
                </c:pt>
                <c:pt idx="4">
                  <c:v>5) Datos y probabilidades</c:v>
                </c:pt>
              </c:strCache>
            </c:strRef>
          </c:cat>
          <c:val>
            <c:numRef>
              <c:f>'3º básico C'!$F$122:$N$122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769856"/>
        <c:axId val="196883520"/>
      </c:barChart>
      <c:catAx>
        <c:axId val="19576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6883520"/>
        <c:crosses val="autoZero"/>
        <c:auto val="1"/>
        <c:lblAlgn val="ctr"/>
        <c:lblOffset val="100"/>
        <c:noMultiLvlLbl val="0"/>
      </c:catAx>
      <c:valAx>
        <c:axId val="196883520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4014609120605488E-2"/>
              <c:y val="0.46332406710030816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5769856"/>
        <c:crosses val="autoZero"/>
        <c:crossBetween val="between"/>
      </c:valAx>
      <c:spPr>
        <a:solidFill>
          <a:srgbClr val="FFCC66"/>
        </a:solidFill>
        <a:ln>
          <a:solidFill>
            <a:schemeClr val="tx1">
              <a:alpha val="99000"/>
            </a:schemeClr>
          </a:solidFill>
        </a:ln>
      </c:spPr>
    </c:plotArea>
    <c:legend>
      <c:legendPos val="r"/>
      <c:overlay val="0"/>
      <c:spPr>
        <a:noFill/>
        <a:ln>
          <a:solidFill>
            <a:schemeClr val="tx1"/>
          </a:solidFill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Als. distribuidos en 3ºC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según niveles de desempeño en EJE "Números y operaciones"</a:t>
            </a:r>
            <a:endParaRPr lang="es-CL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'3º básico C'!$CN$58:$CN$61</c:f>
              <c:strCache>
                <c:ptCount val="4"/>
                <c:pt idx="0">
                  <c:v>Bajo (B)                  [0 - 25%]</c:v>
                </c:pt>
                <c:pt idx="1">
                  <c:v>Medio Bajo (MB)  [26 - 50%]</c:v>
                </c:pt>
                <c:pt idx="2">
                  <c:v>Medio Alto (MA)  [51- 75%]</c:v>
                </c:pt>
                <c:pt idx="3">
                  <c:v>Alto (A)                  [76- 100%]</c:v>
                </c:pt>
              </c:strCache>
            </c:strRef>
          </c:cat>
          <c:val>
            <c:numRef>
              <c:f>'3º básico C'!$CO$58:$CO$61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40043683347"/>
          <c:y val="0.32619250462544641"/>
          <c:w val="0.3725257419745609"/>
          <c:h val="0.6625804397401144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/>
              <a:t>% Als. distribuidos en 3ºC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/>
              <a:t> según niveles de desempeño en EJE "Geometría"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'3º básico C'!$CN$58:$CN$61</c:f>
              <c:strCache>
                <c:ptCount val="4"/>
                <c:pt idx="0">
                  <c:v>Bajo (B)                  [0 - 25%]</c:v>
                </c:pt>
                <c:pt idx="1">
                  <c:v>Medio Bajo (MB)  [26 - 50%]</c:v>
                </c:pt>
                <c:pt idx="2">
                  <c:v>Medio Alto (MA)  [51- 75%]</c:v>
                </c:pt>
                <c:pt idx="3">
                  <c:v>Alto (A)                  [76- 100%]</c:v>
                </c:pt>
              </c:strCache>
            </c:strRef>
          </c:cat>
          <c:val>
            <c:numRef>
              <c:f>'3º básico C'!$CQ$58:$CQ$61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24311384151"/>
          <c:y val="0.32619250462544641"/>
          <c:w val="0.3725257419745609"/>
          <c:h val="0.6625804397401144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/>
              <a:t>% Als. distribuidos en 3ºC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/>
              <a:t> según niveles de desempeño en EJE "Patrones</a:t>
            </a:r>
            <a:r>
              <a:rPr lang="es-CL" sz="1200" baseline="0"/>
              <a:t> y Álgebra</a:t>
            </a:r>
            <a:r>
              <a:rPr lang="es-CL" sz="1200"/>
              <a:t>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'3º básico C'!$CN$58:$CN$61</c:f>
              <c:strCache>
                <c:ptCount val="4"/>
                <c:pt idx="0">
                  <c:v>Bajo (B)                  [0 - 25%]</c:v>
                </c:pt>
                <c:pt idx="1">
                  <c:v>Medio Bajo (MB)  [26 - 50%]</c:v>
                </c:pt>
                <c:pt idx="2">
                  <c:v>Medio Alto (MA)  [51- 75%]</c:v>
                </c:pt>
                <c:pt idx="3">
                  <c:v>Alto (A)                  [76- 100%]</c:v>
                </c:pt>
              </c:strCache>
            </c:strRef>
          </c:cat>
          <c:val>
            <c:numRef>
              <c:f>'3º básico C'!$CS$58:$CS$61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11162575264"/>
          <c:y val="0.32619250462544641"/>
          <c:w val="0.37252586073799598"/>
          <c:h val="0.6625804397401144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/>
              <a:t>% Als. distribuidos en 3ºC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/>
              <a:t> según niveles de desempeño en EJE "Medición"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'3º básico C'!$CN$58:$CN$61</c:f>
              <c:strCache>
                <c:ptCount val="4"/>
                <c:pt idx="0">
                  <c:v>Bajo (B)                  [0 - 25%]</c:v>
                </c:pt>
                <c:pt idx="1">
                  <c:v>Medio Bajo (MB)  [26 - 50%]</c:v>
                </c:pt>
                <c:pt idx="2">
                  <c:v>Medio Alto (MA)  [51- 75%]</c:v>
                </c:pt>
                <c:pt idx="3">
                  <c:v>Alto (A)                  [76- 100%]</c:v>
                </c:pt>
              </c:strCache>
            </c:strRef>
          </c:cat>
          <c:val>
            <c:numRef>
              <c:f>'3º básico C'!$CU$58:$CU$61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13106365304"/>
          <c:y val="0.32619245826594906"/>
          <c:w val="0.37252553862421878"/>
          <c:h val="0.6625806622657017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/>
              <a:t>% Als. distribuidos en 3ºC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/>
              <a:t> según niveles de desempeño en EJE "Datos</a:t>
            </a:r>
            <a:r>
              <a:rPr lang="es-CL" sz="1200" baseline="0"/>
              <a:t> y probabilidades</a:t>
            </a:r>
            <a:r>
              <a:rPr lang="es-CL" sz="1200"/>
              <a:t>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'3º básico C'!$CN$58:$CN$61</c:f>
              <c:strCache>
                <c:ptCount val="4"/>
                <c:pt idx="0">
                  <c:v>Bajo (B)                  [0 - 25%]</c:v>
                </c:pt>
                <c:pt idx="1">
                  <c:v>Medio Bajo (MB)  [26 - 50%]</c:v>
                </c:pt>
                <c:pt idx="2">
                  <c:v>Medio Alto (MA)  [51- 75%]</c:v>
                </c:pt>
                <c:pt idx="3">
                  <c:v>Alto (A)                  [76- 100%]</c:v>
                </c:pt>
              </c:strCache>
            </c:strRef>
          </c:cat>
          <c:val>
            <c:numRef>
              <c:f>'3º básico C'!$CW$58:$CW$61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1214507277"/>
          <c:y val="0.32619245826594906"/>
          <c:w val="0.37252588880935344"/>
          <c:h val="0.6625806622657017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/>
            </a:pPr>
            <a:r>
              <a:rPr lang="es-CL" sz="1500" b="0" i="0" baseline="0">
                <a:effectLst/>
              </a:rPr>
              <a:t>PROMEDIO POR EJES (% logro)</a:t>
            </a:r>
            <a:endParaRPr lang="es-CL" sz="1500">
              <a:effectLst/>
            </a:endParaRPr>
          </a:p>
          <a:p>
            <a:pPr>
              <a:defRPr sz="1500"/>
            </a:pPr>
            <a:r>
              <a:rPr lang="es-CL" sz="1500" b="0" i="0" baseline="0">
                <a:effectLst/>
              </a:rPr>
              <a:t>Diagnóstico MATEMATICA, 3ros. básicos, año 2015</a:t>
            </a:r>
            <a:endParaRPr lang="es-CL" sz="15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7443082218110753E-2"/>
          <c:y val="0.15952829800853902"/>
          <c:w val="0.88229654316236195"/>
          <c:h val="0.7228109975821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'INFORME GLOBAL'!$C$58:$J$62</c:f>
              <c:strCache>
                <c:ptCount val="5"/>
                <c:pt idx="0">
                  <c:v>1) Números y operaciones</c:v>
                </c:pt>
                <c:pt idx="1">
                  <c:v>2)  Geometría </c:v>
                </c:pt>
                <c:pt idx="2">
                  <c:v>3) Patrones y álgebra</c:v>
                </c:pt>
                <c:pt idx="3">
                  <c:v>4) Medición</c:v>
                </c:pt>
                <c:pt idx="4">
                  <c:v>5) Datos y Probabilidades</c:v>
                </c:pt>
              </c:strCache>
            </c:strRef>
          </c:cat>
          <c:val>
            <c:numRef>
              <c:f>'INFORME GLOBAL'!$K$58:$K$62</c:f>
              <c:numCache>
                <c:formatCode>0</c:formatCode>
                <c:ptCount val="5"/>
                <c:pt idx="0">
                  <c:v>52.608695652173914</c:v>
                </c:pt>
                <c:pt idx="1">
                  <c:v>40.579710144927539</c:v>
                </c:pt>
                <c:pt idx="2">
                  <c:v>34.782608695652172</c:v>
                </c:pt>
                <c:pt idx="3">
                  <c:v>26.086956521739129</c:v>
                </c:pt>
                <c:pt idx="4">
                  <c:v>26.086956521739129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475264"/>
        <c:axId val="196589760"/>
      </c:barChart>
      <c:catAx>
        <c:axId val="19847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500"/>
            </a:pPr>
            <a:endParaRPr lang="es-ES"/>
          </a:p>
        </c:txPr>
        <c:crossAx val="196589760"/>
        <c:crosses val="autoZero"/>
        <c:auto val="1"/>
        <c:lblAlgn val="ctr"/>
        <c:lblOffset val="100"/>
        <c:noMultiLvlLbl val="0"/>
      </c:catAx>
      <c:valAx>
        <c:axId val="19658976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s-CL" sz="1200"/>
                  <a:t>Porcentaje</a:t>
                </a:r>
              </a:p>
            </c:rich>
          </c:tx>
          <c:layout>
            <c:manualLayout>
              <c:xMode val="edge"/>
              <c:yMode val="edge"/>
              <c:x val="1.6798086145107E-2"/>
              <c:y val="0.4676003404979782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es-ES"/>
          </a:p>
        </c:txPr>
        <c:crossAx val="198475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/>
            </a:pPr>
            <a:r>
              <a:rPr lang="es-CL" sz="1500" b="0" i="0" baseline="0">
                <a:effectLst/>
              </a:rPr>
              <a:t>PROMEDIO POR INDICADORES (% logro)</a:t>
            </a:r>
            <a:endParaRPr lang="es-CL" sz="1500">
              <a:effectLst/>
            </a:endParaRPr>
          </a:p>
          <a:p>
            <a:pPr>
              <a:defRPr sz="1500"/>
            </a:pPr>
            <a:r>
              <a:rPr lang="es-CL" sz="1500" b="0" i="0" baseline="0">
                <a:effectLst/>
              </a:rPr>
              <a:t>Diagnóstico MATEMATICA, 3ros. básicos, año 2015</a:t>
            </a:r>
            <a:endParaRPr lang="es-CL" sz="1500"/>
          </a:p>
        </c:rich>
      </c:tx>
      <c:layout>
        <c:manualLayout>
          <c:xMode val="edge"/>
          <c:yMode val="edge"/>
          <c:x val="0.3774516487419608"/>
          <c:y val="2.79320547270328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7443082218110753E-2"/>
          <c:y val="0.15952829800853902"/>
          <c:w val="0.85335185107779321"/>
          <c:h val="0.7228109975821404"/>
        </c:manualLayout>
      </c:layout>
      <c:barChart>
        <c:barDir val="col"/>
        <c:grouping val="clustered"/>
        <c:varyColors val="0"/>
        <c:ser>
          <c:idx val="0"/>
          <c:order val="0"/>
          <c:tx>
            <c:v>Indicadores</c:v>
          </c:tx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'INFORME GLOBAL'!$K$18:$K$52</c:f>
              <c:numCache>
                <c:formatCode>0</c:formatCode>
                <c:ptCount val="35"/>
                <c:pt idx="0">
                  <c:v>78.260869565217391</c:v>
                </c:pt>
                <c:pt idx="1">
                  <c:v>91.304347826086953</c:v>
                </c:pt>
                <c:pt idx="2">
                  <c:v>56.521739130434781</c:v>
                </c:pt>
                <c:pt idx="3">
                  <c:v>73.913043478260875</c:v>
                </c:pt>
                <c:pt idx="4">
                  <c:v>69.565217391304344</c:v>
                </c:pt>
                <c:pt idx="5">
                  <c:v>65.217391304347828</c:v>
                </c:pt>
                <c:pt idx="6">
                  <c:v>39.130434782608695</c:v>
                </c:pt>
                <c:pt idx="7">
                  <c:v>17.391304347826086</c:v>
                </c:pt>
                <c:pt idx="8">
                  <c:v>13.043478260869565</c:v>
                </c:pt>
                <c:pt idx="9">
                  <c:v>21.739130434782609</c:v>
                </c:pt>
                <c:pt idx="10">
                  <c:v>73.913043478260875</c:v>
                </c:pt>
                <c:pt idx="11">
                  <c:v>34.782608695652172</c:v>
                </c:pt>
                <c:pt idx="12">
                  <c:v>13.043478260869565</c:v>
                </c:pt>
                <c:pt idx="13">
                  <c:v>43.478260869565219</c:v>
                </c:pt>
                <c:pt idx="14">
                  <c:v>26.086956521739129</c:v>
                </c:pt>
                <c:pt idx="15">
                  <c:v>26.086956521739129</c:v>
                </c:pt>
                <c:pt idx="16">
                  <c:v>26.086956521739129</c:v>
                </c:pt>
                <c:pt idx="17">
                  <c:v>10.144927536231885</c:v>
                </c:pt>
                <c:pt idx="18">
                  <c:v>30.434782608695652</c:v>
                </c:pt>
                <c:pt idx="19">
                  <c:v>17.391304347826086</c:v>
                </c:pt>
                <c:pt idx="20">
                  <c:v>8.695652173913043</c:v>
                </c:pt>
                <c:pt idx="21">
                  <c:v>13.043478260869565</c:v>
                </c:pt>
                <c:pt idx="22">
                  <c:v>26.086956521739129</c:v>
                </c:pt>
                <c:pt idx="23">
                  <c:v>34.782608695652172</c:v>
                </c:pt>
                <c:pt idx="24">
                  <c:v>34.782608695652172</c:v>
                </c:pt>
                <c:pt idx="25">
                  <c:v>4.3478260869565215</c:v>
                </c:pt>
                <c:pt idx="26">
                  <c:v>8.695652173913043</c:v>
                </c:pt>
                <c:pt idx="27">
                  <c:v>4.3478260869565215</c:v>
                </c:pt>
                <c:pt idx="28">
                  <c:v>0</c:v>
                </c:pt>
                <c:pt idx="29">
                  <c:v>13.043478260869565</c:v>
                </c:pt>
                <c:pt idx="30">
                  <c:v>30.434782608695652</c:v>
                </c:pt>
                <c:pt idx="31">
                  <c:v>28.985507246376812</c:v>
                </c:pt>
                <c:pt idx="32">
                  <c:v>21.739130434782609</c:v>
                </c:pt>
                <c:pt idx="33">
                  <c:v>39.130434782608695</c:v>
                </c:pt>
                <c:pt idx="34">
                  <c:v>4.3478260869565215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587904"/>
        <c:axId val="198557696"/>
      </c:barChart>
      <c:catAx>
        <c:axId val="198587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s-CL" sz="1300"/>
                  <a:t>Nº de INDICADORES</a:t>
                </a:r>
              </a:p>
            </c:rich>
          </c:tx>
          <c:layout>
            <c:manualLayout>
              <c:xMode val="edge"/>
              <c:yMode val="edge"/>
              <c:x val="0.43697096971329735"/>
              <c:y val="0.9456983270563773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198557696"/>
        <c:crosses val="autoZero"/>
        <c:auto val="1"/>
        <c:lblAlgn val="ctr"/>
        <c:lblOffset val="100"/>
        <c:noMultiLvlLbl val="0"/>
      </c:catAx>
      <c:valAx>
        <c:axId val="19855769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s-CL" sz="1200"/>
                  <a:t>Porcentaje</a:t>
                </a:r>
              </a:p>
            </c:rich>
          </c:tx>
          <c:layout>
            <c:manualLayout>
              <c:xMode val="edge"/>
              <c:yMode val="edge"/>
              <c:x val="1.6309792264224455E-2"/>
              <c:y val="0.4600549242886055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es-ES"/>
          </a:p>
        </c:txPr>
        <c:crossAx val="19858790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3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Diagnóstico Matemática 3º básico A, año 2015</a:t>
            </a:r>
            <a:endParaRPr lang="es-CL"/>
          </a:p>
        </c:rich>
      </c:tx>
      <c:layout>
        <c:manualLayout>
          <c:xMode val="edge"/>
          <c:yMode val="edge"/>
          <c:x val="0.11917711943465631"/>
          <c:y val="1.078166699750766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'3º básico A'!$CZ$96:$DB$96</c:f>
              <c:strCache>
                <c:ptCount val="3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</c:strCache>
            </c:strRef>
          </c:cat>
          <c:val>
            <c:numRef>
              <c:f>'3º básico A'!$CZ$97:$DB$97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invertIfNegative val="0"/>
          <c:cat>
            <c:strRef>
              <c:f>'3º básico A'!$CZ$96:$DB$96</c:f>
              <c:strCache>
                <c:ptCount val="3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</c:strCache>
            </c:strRef>
          </c:cat>
          <c:val>
            <c:numRef>
              <c:f>'3º básico A'!$CZ$98:$DB$98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invertIfNegative val="0"/>
          <c:cat>
            <c:strRef>
              <c:f>'3º básico A'!$CZ$96:$DB$96</c:f>
              <c:strCache>
                <c:ptCount val="3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</c:strCache>
            </c:strRef>
          </c:cat>
          <c:val>
            <c:numRef>
              <c:f>'3º básico A'!$CZ$99:$DB$99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0"/>
                  <c:y val="-5.2651909077403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9485637212015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34295290140232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'3º básico A'!$CZ$96:$DB$96</c:f>
              <c:strCache>
                <c:ptCount val="3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</c:strCache>
            </c:strRef>
          </c:cat>
          <c:val>
            <c:numRef>
              <c:f>'3º básico A'!$CZ$101:$DB$101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23617792"/>
        <c:axId val="128735424"/>
      </c:barChart>
      <c:catAx>
        <c:axId val="12361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8735424"/>
        <c:crosses val="autoZero"/>
        <c:auto val="1"/>
        <c:lblAlgn val="ctr"/>
        <c:lblOffset val="100"/>
        <c:noMultiLvlLbl val="0"/>
      </c:catAx>
      <c:valAx>
        <c:axId val="12873542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361779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>
          <a:alpha val="99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/>
            </a:pPr>
            <a:r>
              <a:rPr lang="es-CL" sz="1500" b="0" i="0" baseline="0">
                <a:effectLst/>
              </a:rPr>
              <a:t>PROMEDIO POR CURSO (% logro)</a:t>
            </a:r>
            <a:endParaRPr lang="es-CL" sz="1500">
              <a:effectLst/>
            </a:endParaRPr>
          </a:p>
          <a:p>
            <a:pPr>
              <a:defRPr sz="1500"/>
            </a:pPr>
            <a:r>
              <a:rPr lang="es-CL" sz="1500" b="0" i="0" baseline="0">
                <a:effectLst/>
              </a:rPr>
              <a:t>Diagnóstico MATEMATIC A 3ros. básicos, año 2015</a:t>
            </a:r>
            <a:endParaRPr lang="es-CL" sz="15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'INFORME GLOBAL'!$B$67:$B$69</c:f>
              <c:strCache>
                <c:ptCount val="3"/>
                <c:pt idx="0">
                  <c:v>3º Básico A</c:v>
                </c:pt>
                <c:pt idx="1">
                  <c:v>3º Básico B</c:v>
                </c:pt>
                <c:pt idx="2">
                  <c:v>3º Básico C</c:v>
                </c:pt>
              </c:strCache>
            </c:strRef>
          </c:cat>
          <c:val>
            <c:numRef>
              <c:f>'INFORME GLOBAL'!$C$67:$C$69</c:f>
              <c:numCache>
                <c:formatCode>0%</c:formatCode>
                <c:ptCount val="3"/>
                <c:pt idx="0">
                  <c:v>0</c:v>
                </c:pt>
                <c:pt idx="1">
                  <c:v>0.30326086956521742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588416"/>
        <c:axId val="198559424"/>
      </c:barChart>
      <c:catAx>
        <c:axId val="1985884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500"/>
            </a:pPr>
            <a:endParaRPr lang="es-ES"/>
          </a:p>
        </c:txPr>
        <c:crossAx val="198559424"/>
        <c:crosses val="autoZero"/>
        <c:auto val="1"/>
        <c:lblAlgn val="ctr"/>
        <c:lblOffset val="100"/>
        <c:noMultiLvlLbl val="0"/>
      </c:catAx>
      <c:valAx>
        <c:axId val="19855942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s-CL" sz="1200"/>
                  <a:t>Porcentaje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es-ES"/>
          </a:p>
        </c:txPr>
        <c:crossAx val="198588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/>
            </a:pPr>
            <a:r>
              <a:rPr lang="es-CL" sz="1500" b="0" i="0" baseline="0">
                <a:effectLst/>
              </a:rPr>
              <a:t>PROMEDIO POR PREGUNTAS (% logro)</a:t>
            </a:r>
            <a:endParaRPr lang="es-CL" sz="1500">
              <a:effectLst/>
            </a:endParaRPr>
          </a:p>
          <a:p>
            <a:pPr>
              <a:defRPr sz="1500"/>
            </a:pPr>
            <a:r>
              <a:rPr lang="es-CL" sz="1500" b="0" i="0" baseline="0">
                <a:effectLst/>
              </a:rPr>
              <a:t>Diagnóstico MATEMATICA, 3ros. básicos, año 2015</a:t>
            </a:r>
            <a:endParaRPr lang="es-CL" sz="15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458495622421795E-2"/>
          <c:y val="0.15332767888136972"/>
          <c:w val="0.86335805071547611"/>
          <c:h val="0.7471097459729229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'INFORME GLOBAL'!$AZ$8:$AZ$47</c:f>
              <c:numCache>
                <c:formatCode>0</c:formatCode>
                <c:ptCount val="40"/>
                <c:pt idx="0">
                  <c:v>78.260869565217391</c:v>
                </c:pt>
                <c:pt idx="1">
                  <c:v>91.304347826086953</c:v>
                </c:pt>
                <c:pt idx="2">
                  <c:v>56.521739130434781</c:v>
                </c:pt>
                <c:pt idx="3">
                  <c:v>73.913043478260875</c:v>
                </c:pt>
                <c:pt idx="4">
                  <c:v>69.565217391304344</c:v>
                </c:pt>
                <c:pt idx="5">
                  <c:v>65.217391304347828</c:v>
                </c:pt>
                <c:pt idx="6">
                  <c:v>39.130434782608695</c:v>
                </c:pt>
                <c:pt idx="7">
                  <c:v>17.391304347826086</c:v>
                </c:pt>
                <c:pt idx="8">
                  <c:v>13.043478260869565</c:v>
                </c:pt>
                <c:pt idx="9">
                  <c:v>21.739130434782609</c:v>
                </c:pt>
                <c:pt idx="10">
                  <c:v>73.913043478260875</c:v>
                </c:pt>
                <c:pt idx="11">
                  <c:v>34.782608695652172</c:v>
                </c:pt>
                <c:pt idx="12">
                  <c:v>13.043478260869565</c:v>
                </c:pt>
                <c:pt idx="13">
                  <c:v>34.782608695652172</c:v>
                </c:pt>
                <c:pt idx="14">
                  <c:v>43.478260869565219</c:v>
                </c:pt>
                <c:pt idx="15">
                  <c:v>26.086956521739129</c:v>
                </c:pt>
                <c:pt idx="16">
                  <c:v>26.086956521739129</c:v>
                </c:pt>
                <c:pt idx="17">
                  <c:v>26.086956521739129</c:v>
                </c:pt>
                <c:pt idx="18">
                  <c:v>21.739130434782609</c:v>
                </c:pt>
                <c:pt idx="19">
                  <c:v>30.434782608695652</c:v>
                </c:pt>
                <c:pt idx="20">
                  <c:v>17.391304347826086</c:v>
                </c:pt>
                <c:pt idx="21">
                  <c:v>8.695652173913043</c:v>
                </c:pt>
                <c:pt idx="22">
                  <c:v>13.043478260869565</c:v>
                </c:pt>
                <c:pt idx="23">
                  <c:v>26.086956521739129</c:v>
                </c:pt>
                <c:pt idx="24">
                  <c:v>4.3478260869565215</c:v>
                </c:pt>
                <c:pt idx="25">
                  <c:v>34.782608695652172</c:v>
                </c:pt>
                <c:pt idx="26">
                  <c:v>34.782608695652172</c:v>
                </c:pt>
                <c:pt idx="27">
                  <c:v>4.3478260869565215</c:v>
                </c:pt>
                <c:pt idx="28">
                  <c:v>8.695652173913043</c:v>
                </c:pt>
                <c:pt idx="29">
                  <c:v>4.3478260869565215</c:v>
                </c:pt>
                <c:pt idx="30">
                  <c:v>4.3478260869565215</c:v>
                </c:pt>
                <c:pt idx="31">
                  <c:v>0</c:v>
                </c:pt>
                <c:pt idx="32">
                  <c:v>13.043478260869565</c:v>
                </c:pt>
                <c:pt idx="33">
                  <c:v>30.434782608695652</c:v>
                </c:pt>
                <c:pt idx="34">
                  <c:v>43.478260869565219</c:v>
                </c:pt>
                <c:pt idx="35">
                  <c:v>26.086956521739129</c:v>
                </c:pt>
                <c:pt idx="36">
                  <c:v>17.391304347826086</c:v>
                </c:pt>
                <c:pt idx="37">
                  <c:v>21.739130434782609</c:v>
                </c:pt>
                <c:pt idx="38">
                  <c:v>39.130434782608695</c:v>
                </c:pt>
                <c:pt idx="39">
                  <c:v>4.3478260869565215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588928"/>
        <c:axId val="198561152"/>
      </c:barChart>
      <c:catAx>
        <c:axId val="198588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s-CL" sz="1400"/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44401808985927743"/>
              <c:y val="0.95994078529479554"/>
            </c:manualLayout>
          </c:layout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198561152"/>
        <c:crosses val="autoZero"/>
        <c:auto val="1"/>
        <c:lblAlgn val="ctr"/>
        <c:lblOffset val="100"/>
        <c:noMultiLvlLbl val="0"/>
      </c:catAx>
      <c:valAx>
        <c:axId val="19856115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s-CL" sz="1200"/>
                  <a:t>Porcentaje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985889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3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 sz="1800" b="0" i="0" baseline="0">
                <a:effectLst/>
              </a:rPr>
              <a:t>Porcentaje de estudiates según nivel de logro</a:t>
            </a:r>
            <a:endParaRPr lang="es-CL">
              <a:effectLst/>
            </a:endParaRPr>
          </a:p>
          <a:p>
            <a:pPr>
              <a:defRPr/>
            </a:pPr>
            <a:r>
              <a:rPr lang="es-CL" sz="1800" b="0" i="0" baseline="0">
                <a:effectLst/>
              </a:rPr>
              <a:t>Diagnóstico MATEMATICA, 3ros. básicos, año 2015</a:t>
            </a:r>
            <a:endParaRPr lang="es-CL">
              <a:effectLst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GLOBAL'!$BF$45:$BH$45</c:f>
              <c:strCache>
                <c:ptCount val="3"/>
                <c:pt idx="0">
                  <c:v>Nº y % Als. Nvl. INICIAL (0 - 49%)</c:v>
                </c:pt>
                <c:pt idx="1">
                  <c:v>Nº y % Als. Nvl. INTERMEDIO           (50 - 79%)</c:v>
                </c:pt>
                <c:pt idx="2">
                  <c:v>Nº y Als. Nvl. AVANZADO           (80 - 100%)</c:v>
                </c:pt>
              </c:strCache>
            </c:strRef>
          </c:cat>
          <c:val>
            <c:numRef>
              <c:f>'INFORME GLOBAL'!$BF$46:$BH$46</c:f>
              <c:numCache>
                <c:formatCode>General</c:formatCode>
                <c:ptCount val="3"/>
                <c:pt idx="0">
                  <c:v>20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071678888605867"/>
          <c:y val="0.41536036124767922"/>
          <c:w val="0.32785910994857803"/>
          <c:h val="0.38951980073467318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r>
              <a:rPr lang="es-CL" sz="1400">
                <a:latin typeface="Arial" pitchFamily="34" charset="0"/>
                <a:cs typeface="Arial" pitchFamily="34" charset="0"/>
              </a:rPr>
              <a:t>% Als. de 3ros. básicos distribuidos según niveles de desempeño en EJE</a:t>
            </a:r>
            <a:r>
              <a:rPr lang="es-CL" sz="1400" baseline="0">
                <a:latin typeface="Arial" pitchFamily="34" charset="0"/>
                <a:cs typeface="Arial" pitchFamily="34" charset="0"/>
              </a:rPr>
              <a:t> "Números y Operaciones</a:t>
            </a:r>
            <a:r>
              <a:rPr lang="es-CL" sz="1400">
                <a:latin typeface="Arial" pitchFamily="34" charset="0"/>
                <a:cs typeface="Arial" pitchFamily="34" charset="0"/>
              </a:rPr>
              <a:t>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GLOBAL'!$BT$12:$BT$15</c:f>
              <c:strCache>
                <c:ptCount val="4"/>
                <c:pt idx="0">
                  <c:v>Bajo (B)                  [0 - 25%]</c:v>
                </c:pt>
                <c:pt idx="1">
                  <c:v>Medio Bajo (MB) [26 - 50%]</c:v>
                </c:pt>
                <c:pt idx="2">
                  <c:v>Medio Alto (MA)   [51- 75%]</c:v>
                </c:pt>
                <c:pt idx="3">
                  <c:v>Alto (A)               [76- 100%]</c:v>
                </c:pt>
              </c:strCache>
            </c:strRef>
          </c:cat>
          <c:val>
            <c:numRef>
              <c:f>'INFORME GLOBAL'!$BU$12:$BU$15</c:f>
              <c:numCache>
                <c:formatCode>General</c:formatCode>
                <c:ptCount val="4"/>
                <c:pt idx="0">
                  <c:v>5</c:v>
                </c:pt>
                <c:pt idx="1">
                  <c:v>13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0.67840088678235611"/>
          <c:y val="0.35172890517398198"/>
          <c:w val="0.25595086614173229"/>
          <c:h val="0.46200124744335636"/>
        </c:manualLayout>
      </c:layout>
      <c:overlay val="0"/>
      <c:txPr>
        <a:bodyPr/>
        <a:lstStyle/>
        <a:p>
          <a:pPr rtl="0">
            <a:defRPr sz="16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r>
              <a:rPr lang="es-CL" sz="1400">
                <a:latin typeface="Arial" pitchFamily="34" charset="0"/>
                <a:cs typeface="Arial" pitchFamily="34" charset="0"/>
              </a:rPr>
              <a:t>% Als. de 3ros. básicos distribuidos según niveles de desempeño en EJE</a:t>
            </a:r>
            <a:r>
              <a:rPr lang="es-CL" sz="1400" baseline="0">
                <a:latin typeface="Arial" pitchFamily="34" charset="0"/>
                <a:cs typeface="Arial" pitchFamily="34" charset="0"/>
              </a:rPr>
              <a:t> "Geometría</a:t>
            </a:r>
            <a:r>
              <a:rPr lang="es-CL" sz="1400">
                <a:latin typeface="Arial" pitchFamily="34" charset="0"/>
                <a:cs typeface="Arial" pitchFamily="34" charset="0"/>
              </a:rPr>
              <a:t>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GLOBAL'!$BT$12:$BT$15</c:f>
              <c:strCache>
                <c:ptCount val="4"/>
                <c:pt idx="0">
                  <c:v>Bajo (B)                  [0 - 25%]</c:v>
                </c:pt>
                <c:pt idx="1">
                  <c:v>Medio Bajo (MB) [26 - 50%]</c:v>
                </c:pt>
                <c:pt idx="2">
                  <c:v>Medio Alto (MA)   [51- 75%]</c:v>
                </c:pt>
                <c:pt idx="3">
                  <c:v>Alto (A)               [76- 100%]</c:v>
                </c:pt>
              </c:strCache>
            </c:strRef>
          </c:cat>
          <c:val>
            <c:numRef>
              <c:f>'INFORME GLOBAL'!$BW$12:$BW$15</c:f>
              <c:numCache>
                <c:formatCode>General</c:formatCode>
                <c:ptCount val="4"/>
                <c:pt idx="0">
                  <c:v>9</c:v>
                </c:pt>
                <c:pt idx="1">
                  <c:v>9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0.67840088678235611"/>
          <c:y val="0.35172890517398198"/>
          <c:w val="0.25595086614173229"/>
          <c:h val="0.46200124744335636"/>
        </c:manualLayout>
      </c:layout>
      <c:overlay val="0"/>
      <c:txPr>
        <a:bodyPr/>
        <a:lstStyle/>
        <a:p>
          <a:pPr rtl="0">
            <a:defRPr sz="16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r>
              <a:rPr lang="es-CL" sz="1400">
                <a:latin typeface="Arial" pitchFamily="34" charset="0"/>
                <a:cs typeface="Arial" pitchFamily="34" charset="0"/>
              </a:rPr>
              <a:t>% Als. de 3ros. básicos distribuidos según niveles de desempeño en EJE</a:t>
            </a:r>
            <a:r>
              <a:rPr lang="es-CL" sz="1400" baseline="0">
                <a:latin typeface="Arial" pitchFamily="34" charset="0"/>
                <a:cs typeface="Arial" pitchFamily="34" charset="0"/>
              </a:rPr>
              <a:t> "Patrones y Álgebra</a:t>
            </a:r>
            <a:r>
              <a:rPr lang="es-CL" sz="1400">
                <a:latin typeface="Arial" pitchFamily="34" charset="0"/>
                <a:cs typeface="Arial" pitchFamily="34" charset="0"/>
              </a:rPr>
              <a:t>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GLOBAL'!$BT$12:$BT$15</c:f>
              <c:strCache>
                <c:ptCount val="4"/>
                <c:pt idx="0">
                  <c:v>Bajo (B)                  [0 - 25%]</c:v>
                </c:pt>
                <c:pt idx="1">
                  <c:v>Medio Bajo (MB) [26 - 50%]</c:v>
                </c:pt>
                <c:pt idx="2">
                  <c:v>Medio Alto (MA)   [51- 75%]</c:v>
                </c:pt>
                <c:pt idx="3">
                  <c:v>Alto (A)               [76- 100%]</c:v>
                </c:pt>
              </c:strCache>
            </c:strRef>
          </c:cat>
          <c:val>
            <c:numRef>
              <c:f>'INFORME GLOBAL'!$BY$12:$BY$15</c:f>
              <c:numCache>
                <c:formatCode>General</c:formatCode>
                <c:ptCount val="4"/>
                <c:pt idx="0">
                  <c:v>12</c:v>
                </c:pt>
                <c:pt idx="1">
                  <c:v>8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0.67840088678235611"/>
          <c:y val="0.35172890517398198"/>
          <c:w val="0.25595086614173229"/>
          <c:h val="0.46200124744335636"/>
        </c:manualLayout>
      </c:layout>
      <c:overlay val="0"/>
      <c:txPr>
        <a:bodyPr/>
        <a:lstStyle/>
        <a:p>
          <a:pPr rtl="0">
            <a:defRPr sz="16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r>
              <a:rPr lang="es-CL" sz="1400">
                <a:latin typeface="Arial" pitchFamily="34" charset="0"/>
                <a:cs typeface="Arial" pitchFamily="34" charset="0"/>
              </a:rPr>
              <a:t>% Als. de 3ros. básicos distribuidos según niveles de desempeño en EJE</a:t>
            </a:r>
            <a:r>
              <a:rPr lang="es-CL" sz="1400" baseline="0">
                <a:latin typeface="Arial" pitchFamily="34" charset="0"/>
                <a:cs typeface="Arial" pitchFamily="34" charset="0"/>
              </a:rPr>
              <a:t> "Medición</a:t>
            </a:r>
            <a:r>
              <a:rPr lang="es-CL" sz="1400">
                <a:latin typeface="Arial" pitchFamily="34" charset="0"/>
                <a:cs typeface="Arial" pitchFamily="34" charset="0"/>
              </a:rPr>
              <a:t>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GLOBAL'!$BT$12:$BT$15</c:f>
              <c:strCache>
                <c:ptCount val="4"/>
                <c:pt idx="0">
                  <c:v>Bajo (B)                  [0 - 25%]</c:v>
                </c:pt>
                <c:pt idx="1">
                  <c:v>Medio Bajo (MB) [26 - 50%]</c:v>
                </c:pt>
                <c:pt idx="2">
                  <c:v>Medio Alto (MA)   [51- 75%]</c:v>
                </c:pt>
                <c:pt idx="3">
                  <c:v>Alto (A)               [76- 100%]</c:v>
                </c:pt>
              </c:strCache>
            </c:strRef>
          </c:cat>
          <c:val>
            <c:numRef>
              <c:f>'INFORME GLOBAL'!$CA$12:$CA$15</c:f>
              <c:numCache>
                <c:formatCode>General</c:formatCode>
                <c:ptCount val="4"/>
                <c:pt idx="0">
                  <c:v>14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0.67840088678235611"/>
          <c:y val="0.35172890517398198"/>
          <c:w val="0.25595086614173229"/>
          <c:h val="0.46200124744335636"/>
        </c:manualLayout>
      </c:layout>
      <c:overlay val="0"/>
      <c:txPr>
        <a:bodyPr/>
        <a:lstStyle/>
        <a:p>
          <a:pPr rtl="0">
            <a:defRPr sz="16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r>
              <a:rPr lang="es-CL" sz="1400">
                <a:latin typeface="Arial" pitchFamily="34" charset="0"/>
                <a:cs typeface="Arial" pitchFamily="34" charset="0"/>
              </a:rPr>
              <a:t>% Als. de 3ros. básicos distribuidos según niveles de desempeño en EJE</a:t>
            </a:r>
            <a:r>
              <a:rPr lang="es-CL" sz="1400" baseline="0">
                <a:latin typeface="Arial" pitchFamily="34" charset="0"/>
                <a:cs typeface="Arial" pitchFamily="34" charset="0"/>
              </a:rPr>
              <a:t> "Datos y Probabilidades</a:t>
            </a:r>
            <a:r>
              <a:rPr lang="es-CL" sz="1400">
                <a:latin typeface="Arial" pitchFamily="34" charset="0"/>
                <a:cs typeface="Arial" pitchFamily="34" charset="0"/>
              </a:rPr>
              <a:t>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GLOBAL'!$BT$12:$BT$15</c:f>
              <c:strCache>
                <c:ptCount val="4"/>
                <c:pt idx="0">
                  <c:v>Bajo (B)                  [0 - 25%]</c:v>
                </c:pt>
                <c:pt idx="1">
                  <c:v>Medio Bajo (MB) [26 - 50%]</c:v>
                </c:pt>
                <c:pt idx="2">
                  <c:v>Medio Alto (MA)   [51- 75%]</c:v>
                </c:pt>
                <c:pt idx="3">
                  <c:v>Alto (A)               [76- 100%]</c:v>
                </c:pt>
              </c:strCache>
            </c:strRef>
          </c:cat>
          <c:val>
            <c:numRef>
              <c:f>'INFORME GLOBAL'!$CC$12:$CC$15</c:f>
              <c:numCache>
                <c:formatCode>General</c:formatCode>
                <c:ptCount val="4"/>
                <c:pt idx="0">
                  <c:v>13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0.67840088678235611"/>
          <c:y val="0.35172890517398198"/>
          <c:w val="0.25595086614173229"/>
          <c:h val="0.46200124744335636"/>
        </c:manualLayout>
      </c:layout>
      <c:overlay val="0"/>
      <c:txPr>
        <a:bodyPr/>
        <a:lstStyle/>
        <a:p>
          <a:pPr rtl="0">
            <a:defRPr sz="16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EJES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Matemática 3º básico A, 2015</a:t>
            </a:r>
            <a:endParaRPr lang="es-CL"/>
          </a:p>
        </c:rich>
      </c:tx>
      <c:layout>
        <c:manualLayout>
          <c:xMode val="edge"/>
          <c:yMode val="edge"/>
          <c:x val="0.31272204879715482"/>
          <c:y val="4.1322104302179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079283026358851E-2"/>
          <c:y val="0.20508275308561638"/>
          <c:w val="0.84021211457247325"/>
          <c:h val="0.66748834081690189"/>
        </c:manualLayout>
      </c:layout>
      <c:barChart>
        <c:barDir val="col"/>
        <c:grouping val="clustered"/>
        <c:varyColors val="0"/>
        <c:ser>
          <c:idx val="0"/>
          <c:order val="0"/>
          <c:tx>
            <c:v>Ejes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'3º básico A'!$DU$89:$DU$93</c:f>
              <c:strCache>
                <c:ptCount val="5"/>
                <c:pt idx="0">
                  <c:v>1) Números y operaciones</c:v>
                </c:pt>
                <c:pt idx="1">
                  <c:v>2) Geometría</c:v>
                </c:pt>
                <c:pt idx="2">
                  <c:v>3) Patrones y álgebra</c:v>
                </c:pt>
                <c:pt idx="3">
                  <c:v>4) Medición</c:v>
                </c:pt>
                <c:pt idx="4">
                  <c:v>5) Datos y probabilidades</c:v>
                </c:pt>
              </c:strCache>
            </c:strRef>
          </c:cat>
          <c:val>
            <c:numRef>
              <c:f>'3º básico A'!$F$122:$N$122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574592"/>
        <c:axId val="164758080"/>
      </c:barChart>
      <c:catAx>
        <c:axId val="16657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4758080"/>
        <c:crosses val="autoZero"/>
        <c:auto val="1"/>
        <c:lblAlgn val="ctr"/>
        <c:lblOffset val="100"/>
        <c:noMultiLvlLbl val="0"/>
      </c:catAx>
      <c:valAx>
        <c:axId val="164758080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4014609120605488E-2"/>
              <c:y val="0.46332406710030816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6574592"/>
        <c:crosses val="autoZero"/>
        <c:crossBetween val="between"/>
      </c:valAx>
      <c:spPr>
        <a:solidFill>
          <a:srgbClr val="FFCC66"/>
        </a:solidFill>
        <a:ln>
          <a:solidFill>
            <a:schemeClr val="tx1">
              <a:alpha val="99000"/>
            </a:schemeClr>
          </a:solidFill>
        </a:ln>
      </c:spPr>
    </c:plotArea>
    <c:legend>
      <c:legendPos val="r"/>
      <c:layout/>
      <c:overlay val="0"/>
      <c:spPr>
        <a:noFill/>
        <a:ln>
          <a:solidFill>
            <a:schemeClr val="tx1"/>
          </a:solidFill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Als. distribuidos en 3ºA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según niveles de desempeño en EJE "Números y operaciones"</a:t>
            </a:r>
            <a:endParaRPr lang="es-CL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'3º básico A'!$CN$58:$CN$61</c:f>
              <c:strCache>
                <c:ptCount val="4"/>
                <c:pt idx="0">
                  <c:v>Bajo (B)                  [0 - 25%]</c:v>
                </c:pt>
                <c:pt idx="1">
                  <c:v>Medio Bajo (MB)  [26 - 50%]</c:v>
                </c:pt>
                <c:pt idx="2">
                  <c:v>Medio Alto (MA)  [51- 75%]</c:v>
                </c:pt>
                <c:pt idx="3">
                  <c:v>Alto (A)                  [76- 100%]</c:v>
                </c:pt>
              </c:strCache>
            </c:strRef>
          </c:cat>
          <c:val>
            <c:numRef>
              <c:f>'3º básico A'!$CO$58:$CO$61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40043683347"/>
          <c:y val="0.32619250462544641"/>
          <c:w val="0.3725257419745609"/>
          <c:h val="0.6625804397401144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/>
              <a:t>% Als. distribuidos en 3ºA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/>
              <a:t> según niveles de desempeño en EJE "Geometría"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'3º básico A'!$CN$58:$CN$61</c:f>
              <c:strCache>
                <c:ptCount val="4"/>
                <c:pt idx="0">
                  <c:v>Bajo (B)                  [0 - 25%]</c:v>
                </c:pt>
                <c:pt idx="1">
                  <c:v>Medio Bajo (MB)  [26 - 50%]</c:v>
                </c:pt>
                <c:pt idx="2">
                  <c:v>Medio Alto (MA)  [51- 75%]</c:v>
                </c:pt>
                <c:pt idx="3">
                  <c:v>Alto (A)                  [76- 100%]</c:v>
                </c:pt>
              </c:strCache>
            </c:strRef>
          </c:cat>
          <c:val>
            <c:numRef>
              <c:f>'3º básico A'!$CQ$58:$CQ$61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24311384151"/>
          <c:y val="0.32619250462544641"/>
          <c:w val="0.3725257419745609"/>
          <c:h val="0.6625804397401144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/>
              <a:t>% Als. distribuidos en 3ºA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/>
              <a:t> según niveles de desempeño en EJE "Patrones</a:t>
            </a:r>
            <a:r>
              <a:rPr lang="es-CL" sz="1200" baseline="0"/>
              <a:t> y Álgebra</a:t>
            </a:r>
            <a:r>
              <a:rPr lang="es-CL" sz="1200"/>
              <a:t>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'3º básico A'!$CN$58:$CN$61</c:f>
              <c:strCache>
                <c:ptCount val="4"/>
                <c:pt idx="0">
                  <c:v>Bajo (B)                  [0 - 25%]</c:v>
                </c:pt>
                <c:pt idx="1">
                  <c:v>Medio Bajo (MB)  [26 - 50%]</c:v>
                </c:pt>
                <c:pt idx="2">
                  <c:v>Medio Alto (MA)  [51- 75%]</c:v>
                </c:pt>
                <c:pt idx="3">
                  <c:v>Alto (A)                  [76- 100%]</c:v>
                </c:pt>
              </c:strCache>
            </c:strRef>
          </c:cat>
          <c:val>
            <c:numRef>
              <c:f>'3º básico A'!$CS$58:$CS$61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11162575264"/>
          <c:y val="0.32619250462544641"/>
          <c:w val="0.37252586073799598"/>
          <c:h val="0.6625804397401144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/>
              <a:t>% Als. distribuidos en 3ºA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/>
              <a:t> según niveles de desempeño en EJE "Medición"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'3º básico A'!$CN$58:$CN$61</c:f>
              <c:strCache>
                <c:ptCount val="4"/>
                <c:pt idx="0">
                  <c:v>Bajo (B)                  [0 - 25%]</c:v>
                </c:pt>
                <c:pt idx="1">
                  <c:v>Medio Bajo (MB)  [26 - 50%]</c:v>
                </c:pt>
                <c:pt idx="2">
                  <c:v>Medio Alto (MA)  [51- 75%]</c:v>
                </c:pt>
                <c:pt idx="3">
                  <c:v>Alto (A)                  [76- 100%]</c:v>
                </c:pt>
              </c:strCache>
            </c:strRef>
          </c:cat>
          <c:val>
            <c:numRef>
              <c:f>'3º básico A'!$CU$58:$CU$61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13106365304"/>
          <c:y val="0.32619245826594906"/>
          <c:w val="0.37252553862421878"/>
          <c:h val="0.6625806622657017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/>
              <a:t>% Als. distribuidos en 3ºA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/>
              <a:t> según niveles de desempeño en EJE "Datos</a:t>
            </a:r>
            <a:r>
              <a:rPr lang="es-CL" sz="1200" baseline="0"/>
              <a:t> y probabilidades</a:t>
            </a:r>
            <a:r>
              <a:rPr lang="es-CL" sz="1200"/>
              <a:t>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'3º básico A'!$CN$58:$CN$61</c:f>
              <c:strCache>
                <c:ptCount val="4"/>
                <c:pt idx="0">
                  <c:v>Bajo (B)                  [0 - 25%]</c:v>
                </c:pt>
                <c:pt idx="1">
                  <c:v>Medio Bajo (MB)  [26 - 50%]</c:v>
                </c:pt>
                <c:pt idx="2">
                  <c:v>Medio Alto (MA)  [51- 75%]</c:v>
                </c:pt>
                <c:pt idx="3">
                  <c:v>Alto (A)                  [76- 100%]</c:v>
                </c:pt>
              </c:strCache>
            </c:strRef>
          </c:cat>
          <c:val>
            <c:numRef>
              <c:f>'3º básico A'!$CW$58:$CW$61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1214507277"/>
          <c:y val="0.32619245826594906"/>
          <c:w val="0.37252588880935344"/>
          <c:h val="0.6625806622657017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png"/><Relationship Id="rId5" Type="http://schemas.openxmlformats.org/officeDocument/2006/relationships/chart" Target="../charts/chart5.xml"/><Relationship Id="rId10" Type="http://schemas.openxmlformats.org/officeDocument/2006/relationships/image" Target="../media/image1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2.xml"/><Relationship Id="rId7" Type="http://schemas.openxmlformats.org/officeDocument/2006/relationships/chart" Target="../charts/chart15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4.xml"/><Relationship Id="rId11" Type="http://schemas.openxmlformats.org/officeDocument/2006/relationships/image" Target="../media/image4.jpeg"/><Relationship Id="rId5" Type="http://schemas.openxmlformats.org/officeDocument/2006/relationships/chart" Target="../charts/chart13.xml"/><Relationship Id="rId10" Type="http://schemas.openxmlformats.org/officeDocument/2006/relationships/chart" Target="../charts/chart18.xml"/><Relationship Id="rId4" Type="http://schemas.openxmlformats.org/officeDocument/2006/relationships/image" Target="../media/image3.jpeg"/><Relationship Id="rId9" Type="http://schemas.openxmlformats.org/officeDocument/2006/relationships/chart" Target="../charts/chart17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5.xml"/><Relationship Id="rId3" Type="http://schemas.openxmlformats.org/officeDocument/2006/relationships/chart" Target="../charts/chart21.xml"/><Relationship Id="rId7" Type="http://schemas.openxmlformats.org/officeDocument/2006/relationships/chart" Target="../charts/chart24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3.xml"/><Relationship Id="rId11" Type="http://schemas.openxmlformats.org/officeDocument/2006/relationships/image" Target="../media/image4.jpeg"/><Relationship Id="rId5" Type="http://schemas.openxmlformats.org/officeDocument/2006/relationships/chart" Target="../charts/chart22.xml"/><Relationship Id="rId10" Type="http://schemas.openxmlformats.org/officeDocument/2006/relationships/chart" Target="../charts/chart27.xml"/><Relationship Id="rId4" Type="http://schemas.openxmlformats.org/officeDocument/2006/relationships/image" Target="../media/image3.jpeg"/><Relationship Id="rId9" Type="http://schemas.openxmlformats.org/officeDocument/2006/relationships/chart" Target="../charts/chart2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5" Type="http://schemas.openxmlformats.org/officeDocument/2006/relationships/chart" Target="../charts/chart32.xml"/><Relationship Id="rId10" Type="http://schemas.openxmlformats.org/officeDocument/2006/relationships/chart" Target="../charts/chart37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109</xdr:col>
      <xdr:colOff>714375</xdr:colOff>
      <xdr:row>34</xdr:row>
      <xdr:rowOff>9525</xdr:rowOff>
    </xdr:from>
    <xdr:to>
      <xdr:col>126</xdr:col>
      <xdr:colOff>247650</xdr:colOff>
      <xdr:row>57</xdr:row>
      <xdr:rowOff>85725</xdr:rowOff>
    </xdr:to>
    <xdr:graphicFrame macro="">
      <xdr:nvGraphicFramePr>
        <xdr:cNvPr id="379677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109</xdr:col>
      <xdr:colOff>714375</xdr:colOff>
      <xdr:row>3</xdr:row>
      <xdr:rowOff>114300</xdr:rowOff>
    </xdr:from>
    <xdr:to>
      <xdr:col>126</xdr:col>
      <xdr:colOff>247650</xdr:colOff>
      <xdr:row>30</xdr:row>
      <xdr:rowOff>190500</xdr:rowOff>
    </xdr:to>
    <xdr:graphicFrame macro="">
      <xdr:nvGraphicFramePr>
        <xdr:cNvPr id="3796779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102</xdr:col>
      <xdr:colOff>533400</xdr:colOff>
      <xdr:row>67</xdr:row>
      <xdr:rowOff>133350</xdr:rowOff>
    </xdr:from>
    <xdr:to>
      <xdr:col>109</xdr:col>
      <xdr:colOff>352425</xdr:colOff>
      <xdr:row>92</xdr:row>
      <xdr:rowOff>133350</xdr:rowOff>
    </xdr:to>
    <xdr:graphicFrame macro="">
      <xdr:nvGraphicFramePr>
        <xdr:cNvPr id="3796780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109</xdr:col>
      <xdr:colOff>704850</xdr:colOff>
      <xdr:row>67</xdr:row>
      <xdr:rowOff>133350</xdr:rowOff>
    </xdr:from>
    <xdr:to>
      <xdr:col>126</xdr:col>
      <xdr:colOff>247650</xdr:colOff>
      <xdr:row>98</xdr:row>
      <xdr:rowOff>114300</xdr:rowOff>
    </xdr:to>
    <xdr:graphicFrame macro="">
      <xdr:nvGraphicFramePr>
        <xdr:cNvPr id="379678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90</xdr:col>
      <xdr:colOff>352425</xdr:colOff>
      <xdr:row>19</xdr:row>
      <xdr:rowOff>28575</xdr:rowOff>
    </xdr:from>
    <xdr:to>
      <xdr:col>93</xdr:col>
      <xdr:colOff>85725</xdr:colOff>
      <xdr:row>35</xdr:row>
      <xdr:rowOff>104775</xdr:rowOff>
    </xdr:to>
    <xdr:graphicFrame macro="">
      <xdr:nvGraphicFramePr>
        <xdr:cNvPr id="3796783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93</xdr:col>
      <xdr:colOff>381000</xdr:colOff>
      <xdr:row>19</xdr:row>
      <xdr:rowOff>38100</xdr:rowOff>
    </xdr:from>
    <xdr:to>
      <xdr:col>99</xdr:col>
      <xdr:colOff>180975</xdr:colOff>
      <xdr:row>35</xdr:row>
      <xdr:rowOff>114300</xdr:rowOff>
    </xdr:to>
    <xdr:graphicFrame macro="">
      <xdr:nvGraphicFramePr>
        <xdr:cNvPr id="3796784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100</xdr:col>
      <xdr:colOff>28575</xdr:colOff>
      <xdr:row>19</xdr:row>
      <xdr:rowOff>38100</xdr:rowOff>
    </xdr:from>
    <xdr:to>
      <xdr:col>104</xdr:col>
      <xdr:colOff>352425</xdr:colOff>
      <xdr:row>35</xdr:row>
      <xdr:rowOff>114300</xdr:rowOff>
    </xdr:to>
    <xdr:graphicFrame macro="">
      <xdr:nvGraphicFramePr>
        <xdr:cNvPr id="3796785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91</xdr:col>
      <xdr:colOff>1323975</xdr:colOff>
      <xdr:row>36</xdr:row>
      <xdr:rowOff>104775</xdr:rowOff>
    </xdr:from>
    <xdr:to>
      <xdr:col>96</xdr:col>
      <xdr:colOff>295275</xdr:colOff>
      <xdr:row>50</xdr:row>
      <xdr:rowOff>0</xdr:rowOff>
    </xdr:to>
    <xdr:graphicFrame macro="">
      <xdr:nvGraphicFramePr>
        <xdr:cNvPr id="3796786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96</xdr:col>
      <xdr:colOff>438150</xdr:colOff>
      <xdr:row>36</xdr:row>
      <xdr:rowOff>104775</xdr:rowOff>
    </xdr:from>
    <xdr:to>
      <xdr:col>102</xdr:col>
      <xdr:colOff>257175</xdr:colOff>
      <xdr:row>50</xdr:row>
      <xdr:rowOff>0</xdr:rowOff>
    </xdr:to>
    <xdr:graphicFrame macro="">
      <xdr:nvGraphicFramePr>
        <xdr:cNvPr id="379678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17</xdr:col>
      <xdr:colOff>123825</xdr:colOff>
      <xdr:row>0</xdr:row>
      <xdr:rowOff>66675</xdr:rowOff>
    </xdr:from>
    <xdr:to>
      <xdr:col>21</xdr:col>
      <xdr:colOff>190500</xdr:colOff>
      <xdr:row>3</xdr:row>
      <xdr:rowOff>114300</xdr:rowOff>
    </xdr:to>
    <xdr:pic>
      <xdr:nvPicPr>
        <xdr:cNvPr id="3796788" name="1 Imagen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66675"/>
          <a:ext cx="7905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231321</xdr:colOff>
      <xdr:row>0</xdr:row>
      <xdr:rowOff>136072</xdr:rowOff>
    </xdr:from>
    <xdr:to>
      <xdr:col>2</xdr:col>
      <xdr:colOff>89520</xdr:colOff>
      <xdr:row>3</xdr:row>
      <xdr:rowOff>95251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71" y="136072"/>
          <a:ext cx="388878" cy="4490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109</xdr:col>
      <xdr:colOff>714375</xdr:colOff>
      <xdr:row>34</xdr:row>
      <xdr:rowOff>9525</xdr:rowOff>
    </xdr:from>
    <xdr:to>
      <xdr:col>126</xdr:col>
      <xdr:colOff>247650</xdr:colOff>
      <xdr:row>57</xdr:row>
      <xdr:rowOff>85725</xdr:rowOff>
    </xdr:to>
    <xdr:graphicFrame macro="">
      <xdr:nvGraphicFramePr>
        <xdr:cNvPr id="5133350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109</xdr:col>
      <xdr:colOff>714375</xdr:colOff>
      <xdr:row>3</xdr:row>
      <xdr:rowOff>114300</xdr:rowOff>
    </xdr:from>
    <xdr:to>
      <xdr:col>126</xdr:col>
      <xdr:colOff>247650</xdr:colOff>
      <xdr:row>30</xdr:row>
      <xdr:rowOff>190500</xdr:rowOff>
    </xdr:to>
    <xdr:graphicFrame macro="">
      <xdr:nvGraphicFramePr>
        <xdr:cNvPr id="5133351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102</xdr:col>
      <xdr:colOff>533400</xdr:colOff>
      <xdr:row>67</xdr:row>
      <xdr:rowOff>133350</xdr:rowOff>
    </xdr:from>
    <xdr:to>
      <xdr:col>109</xdr:col>
      <xdr:colOff>352425</xdr:colOff>
      <xdr:row>92</xdr:row>
      <xdr:rowOff>133350</xdr:rowOff>
    </xdr:to>
    <xdr:graphicFrame macro="">
      <xdr:nvGraphicFramePr>
        <xdr:cNvPr id="513335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1</xdr:col>
      <xdr:colOff>295275</xdr:colOff>
      <xdr:row>3</xdr:row>
      <xdr:rowOff>9525</xdr:rowOff>
    </xdr:to>
    <xdr:pic>
      <xdr:nvPicPr>
        <xdr:cNvPr id="5133353" name="0 Imagen" descr="LOGO-DEM-2013 (2)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3048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109</xdr:col>
      <xdr:colOff>704850</xdr:colOff>
      <xdr:row>67</xdr:row>
      <xdr:rowOff>133350</xdr:rowOff>
    </xdr:from>
    <xdr:to>
      <xdr:col>126</xdr:col>
      <xdr:colOff>247650</xdr:colOff>
      <xdr:row>98</xdr:row>
      <xdr:rowOff>114300</xdr:rowOff>
    </xdr:to>
    <xdr:graphicFrame macro="">
      <xdr:nvGraphicFramePr>
        <xdr:cNvPr id="513335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90</xdr:col>
      <xdr:colOff>352425</xdr:colOff>
      <xdr:row>19</xdr:row>
      <xdr:rowOff>28575</xdr:rowOff>
    </xdr:from>
    <xdr:to>
      <xdr:col>93</xdr:col>
      <xdr:colOff>85725</xdr:colOff>
      <xdr:row>35</xdr:row>
      <xdr:rowOff>104775</xdr:rowOff>
    </xdr:to>
    <xdr:graphicFrame macro="">
      <xdr:nvGraphicFramePr>
        <xdr:cNvPr id="5133355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93</xdr:col>
      <xdr:colOff>381000</xdr:colOff>
      <xdr:row>19</xdr:row>
      <xdr:rowOff>38100</xdr:rowOff>
    </xdr:from>
    <xdr:to>
      <xdr:col>99</xdr:col>
      <xdr:colOff>180975</xdr:colOff>
      <xdr:row>35</xdr:row>
      <xdr:rowOff>114300</xdr:rowOff>
    </xdr:to>
    <xdr:graphicFrame macro="">
      <xdr:nvGraphicFramePr>
        <xdr:cNvPr id="5133356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100</xdr:col>
      <xdr:colOff>28575</xdr:colOff>
      <xdr:row>19</xdr:row>
      <xdr:rowOff>38100</xdr:rowOff>
    </xdr:from>
    <xdr:to>
      <xdr:col>104</xdr:col>
      <xdr:colOff>352425</xdr:colOff>
      <xdr:row>35</xdr:row>
      <xdr:rowOff>114300</xdr:rowOff>
    </xdr:to>
    <xdr:graphicFrame macro="">
      <xdr:nvGraphicFramePr>
        <xdr:cNvPr id="513335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91</xdr:col>
      <xdr:colOff>1323975</xdr:colOff>
      <xdr:row>36</xdr:row>
      <xdr:rowOff>104775</xdr:rowOff>
    </xdr:from>
    <xdr:to>
      <xdr:col>96</xdr:col>
      <xdr:colOff>295275</xdr:colOff>
      <xdr:row>50</xdr:row>
      <xdr:rowOff>0</xdr:rowOff>
    </xdr:to>
    <xdr:graphicFrame macro="">
      <xdr:nvGraphicFramePr>
        <xdr:cNvPr id="5133358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438150</xdr:colOff>
      <xdr:row>36</xdr:row>
      <xdr:rowOff>104775</xdr:rowOff>
    </xdr:from>
    <xdr:to>
      <xdr:col>102</xdr:col>
      <xdr:colOff>257175</xdr:colOff>
      <xdr:row>50</xdr:row>
      <xdr:rowOff>0</xdr:rowOff>
    </xdr:to>
    <xdr:graphicFrame macro="">
      <xdr:nvGraphicFramePr>
        <xdr:cNvPr id="513335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17</xdr:col>
      <xdr:colOff>123825</xdr:colOff>
      <xdr:row>0</xdr:row>
      <xdr:rowOff>66675</xdr:rowOff>
    </xdr:from>
    <xdr:to>
      <xdr:col>21</xdr:col>
      <xdr:colOff>200025</xdr:colOff>
      <xdr:row>3</xdr:row>
      <xdr:rowOff>114300</xdr:rowOff>
    </xdr:to>
    <xdr:pic>
      <xdr:nvPicPr>
        <xdr:cNvPr id="5133360" name="1 Imagen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66675"/>
          <a:ext cx="7905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109</xdr:col>
      <xdr:colOff>714375</xdr:colOff>
      <xdr:row>34</xdr:row>
      <xdr:rowOff>9525</xdr:rowOff>
    </xdr:from>
    <xdr:to>
      <xdr:col>126</xdr:col>
      <xdr:colOff>247650</xdr:colOff>
      <xdr:row>57</xdr:row>
      <xdr:rowOff>85725</xdr:rowOff>
    </xdr:to>
    <xdr:graphicFrame macro="">
      <xdr:nvGraphicFramePr>
        <xdr:cNvPr id="515279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109</xdr:col>
      <xdr:colOff>714375</xdr:colOff>
      <xdr:row>3</xdr:row>
      <xdr:rowOff>114300</xdr:rowOff>
    </xdr:from>
    <xdr:to>
      <xdr:col>126</xdr:col>
      <xdr:colOff>247650</xdr:colOff>
      <xdr:row>30</xdr:row>
      <xdr:rowOff>190500</xdr:rowOff>
    </xdr:to>
    <xdr:graphicFrame macro="">
      <xdr:nvGraphicFramePr>
        <xdr:cNvPr id="515279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102</xdr:col>
      <xdr:colOff>533400</xdr:colOff>
      <xdr:row>67</xdr:row>
      <xdr:rowOff>133350</xdr:rowOff>
    </xdr:from>
    <xdr:to>
      <xdr:col>109</xdr:col>
      <xdr:colOff>352425</xdr:colOff>
      <xdr:row>92</xdr:row>
      <xdr:rowOff>133350</xdr:rowOff>
    </xdr:to>
    <xdr:graphicFrame macro="">
      <xdr:nvGraphicFramePr>
        <xdr:cNvPr id="515279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1</xdr:col>
      <xdr:colOff>295275</xdr:colOff>
      <xdr:row>3</xdr:row>
      <xdr:rowOff>9525</xdr:rowOff>
    </xdr:to>
    <xdr:pic>
      <xdr:nvPicPr>
        <xdr:cNvPr id="5152798" name="0 Imagen" descr="LOGO-DEM-2013 (2)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3048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109</xdr:col>
      <xdr:colOff>704850</xdr:colOff>
      <xdr:row>67</xdr:row>
      <xdr:rowOff>133350</xdr:rowOff>
    </xdr:from>
    <xdr:to>
      <xdr:col>126</xdr:col>
      <xdr:colOff>247650</xdr:colOff>
      <xdr:row>98</xdr:row>
      <xdr:rowOff>114300</xdr:rowOff>
    </xdr:to>
    <xdr:graphicFrame macro="">
      <xdr:nvGraphicFramePr>
        <xdr:cNvPr id="515279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90</xdr:col>
      <xdr:colOff>352425</xdr:colOff>
      <xdr:row>19</xdr:row>
      <xdr:rowOff>28575</xdr:rowOff>
    </xdr:from>
    <xdr:to>
      <xdr:col>93</xdr:col>
      <xdr:colOff>85725</xdr:colOff>
      <xdr:row>35</xdr:row>
      <xdr:rowOff>104775</xdr:rowOff>
    </xdr:to>
    <xdr:graphicFrame macro="">
      <xdr:nvGraphicFramePr>
        <xdr:cNvPr id="5152800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93</xdr:col>
      <xdr:colOff>381000</xdr:colOff>
      <xdr:row>19</xdr:row>
      <xdr:rowOff>38100</xdr:rowOff>
    </xdr:from>
    <xdr:to>
      <xdr:col>99</xdr:col>
      <xdr:colOff>180975</xdr:colOff>
      <xdr:row>35</xdr:row>
      <xdr:rowOff>114300</xdr:rowOff>
    </xdr:to>
    <xdr:graphicFrame macro="">
      <xdr:nvGraphicFramePr>
        <xdr:cNvPr id="5152801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100</xdr:col>
      <xdr:colOff>28575</xdr:colOff>
      <xdr:row>19</xdr:row>
      <xdr:rowOff>38100</xdr:rowOff>
    </xdr:from>
    <xdr:to>
      <xdr:col>104</xdr:col>
      <xdr:colOff>352425</xdr:colOff>
      <xdr:row>35</xdr:row>
      <xdr:rowOff>114300</xdr:rowOff>
    </xdr:to>
    <xdr:graphicFrame macro="">
      <xdr:nvGraphicFramePr>
        <xdr:cNvPr id="5152802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91</xdr:col>
      <xdr:colOff>1323975</xdr:colOff>
      <xdr:row>36</xdr:row>
      <xdr:rowOff>104775</xdr:rowOff>
    </xdr:from>
    <xdr:to>
      <xdr:col>96</xdr:col>
      <xdr:colOff>295275</xdr:colOff>
      <xdr:row>50</xdr:row>
      <xdr:rowOff>0</xdr:rowOff>
    </xdr:to>
    <xdr:graphicFrame macro="">
      <xdr:nvGraphicFramePr>
        <xdr:cNvPr id="5152803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438150</xdr:colOff>
      <xdr:row>36</xdr:row>
      <xdr:rowOff>104775</xdr:rowOff>
    </xdr:from>
    <xdr:to>
      <xdr:col>102</xdr:col>
      <xdr:colOff>257175</xdr:colOff>
      <xdr:row>50</xdr:row>
      <xdr:rowOff>0</xdr:rowOff>
    </xdr:to>
    <xdr:graphicFrame macro="">
      <xdr:nvGraphicFramePr>
        <xdr:cNvPr id="5152804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17</xdr:col>
      <xdr:colOff>123825</xdr:colOff>
      <xdr:row>0</xdr:row>
      <xdr:rowOff>66675</xdr:rowOff>
    </xdr:from>
    <xdr:to>
      <xdr:col>21</xdr:col>
      <xdr:colOff>190500</xdr:colOff>
      <xdr:row>3</xdr:row>
      <xdr:rowOff>114300</xdr:rowOff>
    </xdr:to>
    <xdr:pic>
      <xdr:nvPicPr>
        <xdr:cNvPr id="5152805" name="1 Imagen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66675"/>
          <a:ext cx="7905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183396</xdr:colOff>
      <xdr:row>32</xdr:row>
      <xdr:rowOff>208707</xdr:rowOff>
    </xdr:from>
    <xdr:to>
      <xdr:col>49</xdr:col>
      <xdr:colOff>432860</xdr:colOff>
      <xdr:row>52</xdr:row>
      <xdr:rowOff>95949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219807</xdr:colOff>
      <xdr:row>11</xdr:row>
      <xdr:rowOff>24425</xdr:rowOff>
    </xdr:from>
    <xdr:to>
      <xdr:col>49</xdr:col>
      <xdr:colOff>415192</xdr:colOff>
      <xdr:row>30</xdr:row>
      <xdr:rowOff>208514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170961</xdr:colOff>
      <xdr:row>54</xdr:row>
      <xdr:rowOff>317500</xdr:rowOff>
    </xdr:from>
    <xdr:to>
      <xdr:col>49</xdr:col>
      <xdr:colOff>439614</xdr:colOff>
      <xdr:row>72</xdr:row>
      <xdr:rowOff>122115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52</xdr:col>
      <xdr:colOff>819150</xdr:colOff>
      <xdr:row>5</xdr:row>
      <xdr:rowOff>19050</xdr:rowOff>
    </xdr:from>
    <xdr:to>
      <xdr:col>66</xdr:col>
      <xdr:colOff>838200</xdr:colOff>
      <xdr:row>22</xdr:row>
      <xdr:rowOff>152027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52</xdr:col>
      <xdr:colOff>839424</xdr:colOff>
      <xdr:row>25</xdr:row>
      <xdr:rowOff>167070</xdr:rowOff>
    </xdr:from>
    <xdr:to>
      <xdr:col>59</xdr:col>
      <xdr:colOff>472856</xdr:colOff>
      <xdr:row>42</xdr:row>
      <xdr:rowOff>259857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69</xdr:col>
      <xdr:colOff>0</xdr:colOff>
      <xdr:row>16</xdr:row>
      <xdr:rowOff>14007</xdr:rowOff>
    </xdr:from>
    <xdr:to>
      <xdr:col>76</xdr:col>
      <xdr:colOff>352613</xdr:colOff>
      <xdr:row>28</xdr:row>
      <xdr:rowOff>241578</xdr:rowOff>
    </xdr:to>
    <xdr:graphicFrame macro="">
      <xdr:nvGraphicFramePr>
        <xdr:cNvPr id="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76</xdr:col>
      <xdr:colOff>448236</xdr:colOff>
      <xdr:row>16</xdr:row>
      <xdr:rowOff>14007</xdr:rowOff>
    </xdr:from>
    <xdr:to>
      <xdr:col>85</xdr:col>
      <xdr:colOff>492687</xdr:colOff>
      <xdr:row>28</xdr:row>
      <xdr:rowOff>241578</xdr:rowOff>
    </xdr:to>
    <xdr:graphicFrame macro="">
      <xdr:nvGraphicFramePr>
        <xdr:cNvPr id="8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85</xdr:col>
      <xdr:colOff>630332</xdr:colOff>
      <xdr:row>16</xdr:row>
      <xdr:rowOff>14008</xdr:rowOff>
    </xdr:from>
    <xdr:to>
      <xdr:col>94</xdr:col>
      <xdr:colOff>408643</xdr:colOff>
      <xdr:row>28</xdr:row>
      <xdr:rowOff>241579</xdr:rowOff>
    </xdr:to>
    <xdr:graphicFrame macro="">
      <xdr:nvGraphicFramePr>
        <xdr:cNvPr id="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2073089</xdr:colOff>
      <xdr:row>29</xdr:row>
      <xdr:rowOff>140074</xdr:rowOff>
    </xdr:from>
    <xdr:to>
      <xdr:col>81</xdr:col>
      <xdr:colOff>142503</xdr:colOff>
      <xdr:row>42</xdr:row>
      <xdr:rowOff>171542</xdr:rowOff>
    </xdr:to>
    <xdr:graphicFrame macro="">
      <xdr:nvGraphicFramePr>
        <xdr:cNvPr id="10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81</xdr:col>
      <xdr:colOff>266139</xdr:colOff>
      <xdr:row>29</xdr:row>
      <xdr:rowOff>140074</xdr:rowOff>
    </xdr:from>
    <xdr:to>
      <xdr:col>89</xdr:col>
      <xdr:colOff>702796</xdr:colOff>
      <xdr:row>42</xdr:row>
      <xdr:rowOff>171542</xdr:rowOff>
    </xdr:to>
    <xdr:graphicFrame macro="">
      <xdr:nvGraphicFramePr>
        <xdr:cNvPr id="11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 enableFormatConditionsCalculation="0">
    <tabColor rgb="FFFF0000"/>
  </sheetPr>
  <dimension ref="A2:DU128"/>
  <sheetViews>
    <sheetView showGridLines="0" tabSelected="1" topLeftCell="A56" zoomScale="55" zoomScaleNormal="55" zoomScaleSheetLayoutView="80" workbookViewId="0">
      <selection activeCell="AT80" sqref="AT80"/>
    </sheetView>
  </sheetViews>
  <sheetFormatPr baseColWidth="10" defaultColWidth="9.140625" defaultRowHeight="12.75" customHeight="1" x14ac:dyDescent="0.2"/>
  <cols>
    <col min="1" max="1" width="1.42578125" customWidth="1"/>
    <col min="2" max="2" width="7.85546875" customWidth="1"/>
    <col min="3" max="3" width="9" customWidth="1"/>
    <col min="4" max="4" width="37.28515625" customWidth="1"/>
    <col min="5" max="5" width="14" style="21" bestFit="1" customWidth="1"/>
    <col min="6" max="6" width="5.42578125" customWidth="1"/>
    <col min="7" max="7" width="4.7109375" style="29" hidden="1" customWidth="1"/>
    <col min="8" max="8" width="5.42578125" customWidth="1"/>
    <col min="9" max="9" width="4.7109375" hidden="1" customWidth="1"/>
    <col min="10" max="10" width="5.42578125" customWidth="1"/>
    <col min="11" max="11" width="4.7109375" hidden="1" customWidth="1"/>
    <col min="12" max="12" width="5.42578125" customWidth="1"/>
    <col min="13" max="13" width="4.7109375" hidden="1" customWidth="1"/>
    <col min="14" max="14" width="5.42578125" style="21" customWidth="1"/>
    <col min="15" max="15" width="4.7109375" style="21" hidden="1" customWidth="1"/>
    <col min="16" max="16" width="5.42578125" customWidth="1"/>
    <col min="17" max="17" width="4.7109375" hidden="1" customWidth="1"/>
    <col min="18" max="18" width="5.42578125" customWidth="1"/>
    <col min="19" max="19" width="4.7109375" hidden="1" customWidth="1"/>
    <col min="20" max="20" width="5.42578125" customWidth="1"/>
    <col min="21" max="21" width="4.7109375" hidden="1" customWidth="1"/>
    <col min="22" max="22" width="5.42578125" customWidth="1"/>
    <col min="23" max="23" width="4.7109375" hidden="1" customWidth="1"/>
    <col min="24" max="24" width="5.42578125" customWidth="1"/>
    <col min="25" max="25" width="4.7109375" hidden="1" customWidth="1"/>
    <col min="26" max="26" width="5.42578125" customWidth="1"/>
    <col min="27" max="27" width="4.7109375" hidden="1" customWidth="1"/>
    <col min="28" max="28" width="5.42578125" customWidth="1"/>
    <col min="29" max="29" width="4.7109375" hidden="1" customWidth="1"/>
    <col min="30" max="30" width="5.42578125" customWidth="1"/>
    <col min="31" max="31" width="4.7109375" hidden="1" customWidth="1"/>
    <col min="32" max="32" width="5.42578125" customWidth="1"/>
    <col min="33" max="33" width="4.7109375" hidden="1" customWidth="1"/>
    <col min="34" max="34" width="5.42578125" customWidth="1"/>
    <col min="35" max="35" width="4.7109375" hidden="1" customWidth="1"/>
    <col min="36" max="36" width="4.7109375" customWidth="1"/>
    <col min="37" max="37" width="4.7109375" hidden="1" customWidth="1"/>
    <col min="38" max="38" width="4.7109375" customWidth="1"/>
    <col min="39" max="39" width="4.7109375" hidden="1" customWidth="1"/>
    <col min="40" max="40" width="4.7109375" customWidth="1"/>
    <col min="41" max="41" width="4.7109375" hidden="1" customWidth="1"/>
    <col min="42" max="42" width="4.7109375" customWidth="1"/>
    <col min="43" max="43" width="4.7109375" hidden="1" customWidth="1"/>
    <col min="44" max="44" width="4.7109375" customWidth="1"/>
    <col min="45" max="45" width="4.7109375" hidden="1" customWidth="1"/>
    <col min="46" max="46" width="4.7109375" customWidth="1"/>
    <col min="47" max="47" width="4.7109375" hidden="1" customWidth="1"/>
    <col min="48" max="48" width="4.7109375" customWidth="1"/>
    <col min="49" max="49" width="4.7109375" hidden="1" customWidth="1"/>
    <col min="50" max="50" width="4.7109375" customWidth="1"/>
    <col min="51" max="51" width="4.7109375" hidden="1" customWidth="1"/>
    <col min="52" max="52" width="4.7109375" customWidth="1"/>
    <col min="53" max="53" width="4.7109375" hidden="1" customWidth="1"/>
    <col min="54" max="54" width="4.7109375" customWidth="1"/>
    <col min="55" max="55" width="4.7109375" hidden="1" customWidth="1"/>
    <col min="56" max="56" width="4.7109375" customWidth="1"/>
    <col min="57" max="57" width="4.7109375" hidden="1" customWidth="1"/>
    <col min="58" max="58" width="4.7109375" customWidth="1"/>
    <col min="59" max="59" width="4.7109375" hidden="1" customWidth="1"/>
    <col min="60" max="60" width="4.7109375" customWidth="1"/>
    <col min="61" max="61" width="4.7109375" hidden="1" customWidth="1"/>
    <col min="62" max="62" width="4.7109375" customWidth="1"/>
    <col min="63" max="63" width="4.7109375" hidden="1" customWidth="1"/>
    <col min="64" max="64" width="4.7109375" customWidth="1"/>
    <col min="65" max="65" width="4.7109375" hidden="1" customWidth="1"/>
    <col min="66" max="66" width="4.7109375" customWidth="1"/>
    <col min="67" max="67" width="4.7109375" hidden="1" customWidth="1"/>
    <col min="68" max="68" width="4.7109375" customWidth="1"/>
    <col min="69" max="69" width="4.7109375" hidden="1" customWidth="1"/>
    <col min="70" max="70" width="4.7109375" customWidth="1"/>
    <col min="71" max="71" width="4.7109375" hidden="1" customWidth="1"/>
    <col min="72" max="72" width="4.7109375" customWidth="1"/>
    <col min="73" max="73" width="4.7109375" hidden="1" customWidth="1"/>
    <col min="74" max="74" width="4.7109375" customWidth="1"/>
    <col min="75" max="75" width="4.7109375" hidden="1" customWidth="1"/>
    <col min="76" max="76" width="4.7109375" customWidth="1"/>
    <col min="77" max="77" width="4.7109375" hidden="1" customWidth="1"/>
    <col min="78" max="78" width="4.7109375" customWidth="1"/>
    <col min="79" max="79" width="4.7109375" hidden="1" customWidth="1"/>
    <col min="80" max="80" width="4.7109375" customWidth="1"/>
    <col min="81" max="81" width="4.7109375" hidden="1" customWidth="1"/>
    <col min="82" max="82" width="4.7109375" customWidth="1"/>
    <col min="83" max="83" width="4.7109375" hidden="1" customWidth="1"/>
    <col min="84" max="84" width="4.7109375" customWidth="1"/>
    <col min="85" max="85" width="4.7109375" hidden="1" customWidth="1"/>
    <col min="86" max="86" width="7.85546875" customWidth="1"/>
    <col min="87" max="87" width="8" customWidth="1"/>
    <col min="88" max="88" width="10.85546875" customWidth="1"/>
    <col min="89" max="90" width="12" customWidth="1"/>
    <col min="91" max="91" width="10.7109375" customWidth="1"/>
    <col min="92" max="92" width="27.140625" style="63" customWidth="1"/>
    <col min="93" max="102" width="7" style="63" customWidth="1"/>
    <col min="103" max="103" width="8.28515625" style="63" customWidth="1"/>
    <col min="104" max="104" width="11.7109375" style="63" bestFit="1" customWidth="1"/>
    <col min="105" max="106" width="12.42578125" style="63" bestFit="1" customWidth="1"/>
    <col min="107" max="107" width="0.5703125" style="63" customWidth="1"/>
    <col min="108" max="110" width="17.42578125" customWidth="1"/>
    <col min="111" max="111" width="13.42578125" customWidth="1"/>
    <col min="112" max="112" width="5.5703125" customWidth="1"/>
    <col min="119" max="119" width="5.42578125" customWidth="1"/>
    <col min="120" max="122" width="6.140625" customWidth="1"/>
  </cols>
  <sheetData>
    <row r="2" spans="1:111" ht="12.75" customHeight="1" x14ac:dyDescent="0.2">
      <c r="C2" s="346" t="s">
        <v>19</v>
      </c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23"/>
    </row>
    <row r="3" spans="1:111" ht="12.75" customHeight="1" x14ac:dyDescent="0.2">
      <c r="C3" s="365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24"/>
    </row>
    <row r="4" spans="1:111" ht="12.75" customHeight="1" x14ac:dyDescent="0.2">
      <c r="C4" s="1"/>
      <c r="D4" s="1"/>
      <c r="E4" s="1"/>
      <c r="F4" s="1"/>
      <c r="G4" s="26"/>
      <c r="H4" s="1"/>
      <c r="I4" s="1"/>
      <c r="J4" s="1"/>
      <c r="K4" s="1"/>
      <c r="L4" s="1"/>
      <c r="M4" s="1"/>
      <c r="N4" s="1"/>
      <c r="O4" s="1"/>
    </row>
    <row r="5" spans="1:111" ht="12.75" customHeight="1" x14ac:dyDescent="0.2">
      <c r="C5" s="367" t="s">
        <v>285</v>
      </c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1"/>
    </row>
    <row r="6" spans="1:111" ht="12.75" customHeight="1" x14ac:dyDescent="0.2">
      <c r="C6" s="2"/>
      <c r="D6" s="2"/>
      <c r="E6" s="19"/>
      <c r="F6" s="2"/>
      <c r="G6" s="27"/>
      <c r="H6" s="2"/>
      <c r="I6" s="17"/>
      <c r="L6" s="2"/>
      <c r="M6" s="2"/>
      <c r="N6" s="19"/>
      <c r="O6" s="19"/>
      <c r="P6" s="2"/>
      <c r="Q6" s="17"/>
    </row>
    <row r="7" spans="1:111" ht="12.75" customHeight="1" x14ac:dyDescent="0.2">
      <c r="B7" s="3"/>
      <c r="C7" s="4" t="s">
        <v>15</v>
      </c>
      <c r="D7" s="347" t="s">
        <v>256</v>
      </c>
      <c r="E7" s="347"/>
      <c r="F7" s="347"/>
      <c r="G7" s="347"/>
      <c r="H7" s="347"/>
      <c r="I7" s="32"/>
      <c r="J7" s="80"/>
      <c r="K7" s="3"/>
      <c r="L7" s="7" t="s">
        <v>18</v>
      </c>
      <c r="M7" s="7"/>
      <c r="N7" s="348" t="s">
        <v>255</v>
      </c>
      <c r="O7" s="348"/>
      <c r="P7" s="348"/>
      <c r="Q7" s="34"/>
      <c r="R7" s="17"/>
      <c r="S7" s="17"/>
    </row>
    <row r="8" spans="1:111" ht="12.75" customHeight="1" x14ac:dyDescent="0.2">
      <c r="B8" s="3"/>
      <c r="C8" s="4" t="s">
        <v>1</v>
      </c>
      <c r="D8" s="349" t="s">
        <v>83</v>
      </c>
      <c r="E8" s="349"/>
      <c r="F8" s="349"/>
      <c r="G8" s="349"/>
      <c r="H8" s="349"/>
      <c r="I8" s="46"/>
      <c r="J8" s="131" t="s">
        <v>0</v>
      </c>
      <c r="K8" s="81">
        <v>0</v>
      </c>
      <c r="L8" s="35"/>
      <c r="M8" s="35"/>
      <c r="N8" s="35"/>
      <c r="O8" s="35"/>
      <c r="P8" s="36"/>
      <c r="Q8" s="37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</row>
    <row r="9" spans="1:111" ht="12.75" customHeight="1" x14ac:dyDescent="0.2">
      <c r="B9" s="3"/>
      <c r="C9" s="4" t="s">
        <v>5</v>
      </c>
      <c r="D9" s="353" t="s">
        <v>284</v>
      </c>
      <c r="E9" s="354"/>
      <c r="F9" s="354"/>
      <c r="G9" s="354"/>
      <c r="H9" s="355"/>
      <c r="I9" s="47"/>
      <c r="J9" s="131" t="s">
        <v>24</v>
      </c>
      <c r="K9" s="81">
        <v>1</v>
      </c>
      <c r="L9" s="39"/>
      <c r="M9" s="39"/>
      <c r="N9" s="39"/>
      <c r="O9" s="39"/>
      <c r="P9" s="40"/>
      <c r="Q9" s="40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</row>
    <row r="10" spans="1:111" ht="12.75" customHeight="1" x14ac:dyDescent="0.2">
      <c r="B10" s="3"/>
      <c r="C10" s="356" t="s">
        <v>10</v>
      </c>
      <c r="D10" s="357"/>
      <c r="E10" s="358"/>
      <c r="F10" s="359">
        <v>0</v>
      </c>
      <c r="G10" s="360"/>
      <c r="H10" s="361"/>
      <c r="I10" s="48"/>
      <c r="J10" s="131" t="s">
        <v>25</v>
      </c>
      <c r="K10" s="81">
        <v>2</v>
      </c>
      <c r="L10" s="39"/>
      <c r="M10" s="39"/>
      <c r="N10" s="39"/>
      <c r="O10" s="39"/>
      <c r="P10" s="40"/>
      <c r="Q10" s="40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</row>
    <row r="11" spans="1:111" ht="12.75" customHeight="1" x14ac:dyDescent="0.2">
      <c r="B11" s="3"/>
      <c r="C11" s="356" t="s">
        <v>8</v>
      </c>
      <c r="D11" s="357"/>
      <c r="E11" s="358"/>
      <c r="F11" s="362">
        <f>COUNTIF(E69:E115,"=P")</f>
        <v>0</v>
      </c>
      <c r="G11" s="363"/>
      <c r="H11" s="364"/>
      <c r="I11" s="49"/>
      <c r="J11" s="131" t="s">
        <v>26</v>
      </c>
      <c r="K11" s="81"/>
      <c r="L11" s="39"/>
      <c r="M11" s="39"/>
      <c r="N11" s="39"/>
      <c r="O11" s="39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</row>
    <row r="12" spans="1:111" ht="12.75" customHeight="1" x14ac:dyDescent="0.2">
      <c r="B12" s="3"/>
      <c r="C12" s="356" t="s">
        <v>13</v>
      </c>
      <c r="D12" s="357"/>
      <c r="E12" s="358"/>
      <c r="F12" s="362">
        <f>COUNTIF(E69:E115,"=A")</f>
        <v>0</v>
      </c>
      <c r="G12" s="363"/>
      <c r="H12" s="364"/>
      <c r="I12" s="49"/>
      <c r="J12" s="54"/>
      <c r="K12" s="33"/>
      <c r="L12" s="39"/>
      <c r="M12" s="39"/>
      <c r="N12" s="39"/>
      <c r="O12" s="39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</row>
    <row r="13" spans="1:111" ht="12.75" customHeight="1" x14ac:dyDescent="0.2">
      <c r="C13" s="9"/>
      <c r="D13" s="9"/>
      <c r="E13" s="20"/>
      <c r="F13" s="9"/>
      <c r="G13" s="28"/>
      <c r="H13" s="9"/>
      <c r="I13" s="17"/>
      <c r="L13" s="39"/>
      <c r="M13" s="39"/>
      <c r="N13" s="39"/>
      <c r="O13" s="39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G13" s="25"/>
    </row>
    <row r="14" spans="1:111" ht="12.75" customHeight="1" x14ac:dyDescent="0.2">
      <c r="DG14" s="50" t="s">
        <v>0</v>
      </c>
    </row>
    <row r="15" spans="1:111" ht="12.75" customHeight="1" thickBot="1" x14ac:dyDescent="0.25">
      <c r="B15" s="17"/>
      <c r="C15" s="17"/>
      <c r="D15" s="17" t="s">
        <v>42</v>
      </c>
      <c r="DG15" s="50" t="s">
        <v>4</v>
      </c>
    </row>
    <row r="16" spans="1:111" ht="12.75" customHeight="1" thickBot="1" x14ac:dyDescent="0.25">
      <c r="A16" s="17"/>
      <c r="B16" s="368" t="s">
        <v>82</v>
      </c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C16" s="369"/>
      <c r="AD16" s="369"/>
      <c r="AE16" s="369"/>
      <c r="AF16" s="370"/>
      <c r="DG16" s="38"/>
    </row>
    <row r="17" spans="1:106" ht="12.75" customHeight="1" thickBot="1" x14ac:dyDescent="0.25">
      <c r="A17" s="17"/>
      <c r="B17" s="151" t="s">
        <v>2</v>
      </c>
      <c r="C17" s="152" t="s">
        <v>27</v>
      </c>
      <c r="D17" s="350" t="s">
        <v>12</v>
      </c>
      <c r="E17" s="351"/>
      <c r="F17" s="351"/>
      <c r="G17" s="351"/>
      <c r="H17" s="351"/>
      <c r="I17" s="351"/>
      <c r="J17" s="351"/>
      <c r="K17" s="351"/>
      <c r="L17" s="351"/>
      <c r="M17" s="351"/>
      <c r="N17" s="352"/>
      <c r="O17" s="82"/>
      <c r="P17" s="371" t="s">
        <v>36</v>
      </c>
      <c r="Q17" s="372"/>
      <c r="R17" s="372"/>
      <c r="S17" s="372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372"/>
      <c r="AE17" s="372"/>
      <c r="AF17" s="373"/>
      <c r="AG17" s="82"/>
      <c r="AH17" s="380"/>
      <c r="AI17" s="380"/>
      <c r="AJ17" s="380"/>
      <c r="AK17" s="380"/>
      <c r="AL17" s="380"/>
      <c r="AM17" s="380"/>
      <c r="AN17" s="380"/>
      <c r="AO17" s="380"/>
      <c r="AP17" s="380"/>
      <c r="AQ17" s="380"/>
      <c r="AR17" s="380"/>
      <c r="AS17" s="380"/>
      <c r="AT17" s="380"/>
      <c r="AU17" s="380"/>
      <c r="AV17" s="380"/>
      <c r="AW17" s="380"/>
      <c r="AX17" s="380"/>
      <c r="AY17" s="380"/>
      <c r="AZ17" s="380"/>
      <c r="BA17" s="380"/>
      <c r="BB17" s="380"/>
      <c r="BC17" s="380"/>
      <c r="BD17" s="380"/>
      <c r="BE17" s="380"/>
      <c r="BF17" s="380"/>
      <c r="BG17" s="380"/>
      <c r="BH17" s="380"/>
      <c r="BI17" s="380"/>
      <c r="BJ17" s="380"/>
      <c r="BK17" s="380"/>
      <c r="BL17" s="380"/>
      <c r="BM17" s="380"/>
      <c r="BN17" s="380"/>
      <c r="BO17" s="380"/>
      <c r="BP17" s="380"/>
      <c r="BQ17" s="380"/>
      <c r="BR17" s="380"/>
      <c r="BS17" s="380"/>
      <c r="BT17" s="380"/>
      <c r="BU17" s="380"/>
      <c r="BV17" s="380"/>
      <c r="BW17" s="380"/>
      <c r="BX17" s="380"/>
      <c r="BY17" s="380"/>
      <c r="BZ17" s="380"/>
      <c r="CA17" s="380"/>
      <c r="CB17" s="380"/>
      <c r="CC17" s="380"/>
      <c r="CD17" s="380"/>
      <c r="CE17" s="380"/>
      <c r="CF17" s="380"/>
      <c r="CG17" s="380"/>
      <c r="CH17" s="380"/>
      <c r="CI17" s="380"/>
      <c r="CY17" s="65"/>
      <c r="CZ17" s="65"/>
      <c r="DA17" s="65"/>
      <c r="DB17" s="65"/>
    </row>
    <row r="18" spans="1:106" ht="27.75" customHeight="1" x14ac:dyDescent="0.2">
      <c r="A18" s="17"/>
      <c r="B18" s="142">
        <v>1</v>
      </c>
      <c r="C18" s="143">
        <v>1</v>
      </c>
      <c r="D18" s="314" t="s">
        <v>84</v>
      </c>
      <c r="E18" s="315"/>
      <c r="F18" s="315"/>
      <c r="G18" s="315"/>
      <c r="H18" s="315"/>
      <c r="I18" s="315"/>
      <c r="J18" s="315"/>
      <c r="K18" s="315"/>
      <c r="L18" s="315"/>
      <c r="M18" s="315"/>
      <c r="N18" s="316"/>
      <c r="O18" s="41"/>
      <c r="P18" s="400" t="s">
        <v>34</v>
      </c>
      <c r="Q18" s="401"/>
      <c r="R18" s="401"/>
      <c r="S18" s="401"/>
      <c r="T18" s="401"/>
      <c r="U18" s="401"/>
      <c r="V18" s="401"/>
      <c r="W18" s="401"/>
      <c r="X18" s="401"/>
      <c r="Y18" s="401"/>
      <c r="Z18" s="401"/>
      <c r="AA18" s="401"/>
      <c r="AB18" s="401"/>
      <c r="AC18" s="401"/>
      <c r="AD18" s="401"/>
      <c r="AE18" s="401"/>
      <c r="AF18" s="402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Y18" s="65"/>
      <c r="CZ18" s="65"/>
      <c r="DA18" s="65"/>
      <c r="DB18" s="65"/>
    </row>
    <row r="19" spans="1:106" ht="25.5" customHeight="1" x14ac:dyDescent="0.2">
      <c r="A19" s="17"/>
      <c r="B19" s="142">
        <f>B18+1</f>
        <v>2</v>
      </c>
      <c r="C19" s="144">
        <v>1</v>
      </c>
      <c r="D19" s="317" t="s">
        <v>85</v>
      </c>
      <c r="E19" s="318"/>
      <c r="F19" s="318"/>
      <c r="G19" s="318"/>
      <c r="H19" s="318"/>
      <c r="I19" s="318"/>
      <c r="J19" s="318"/>
      <c r="K19" s="318"/>
      <c r="L19" s="318"/>
      <c r="M19" s="318"/>
      <c r="N19" s="319"/>
      <c r="O19" s="41"/>
      <c r="P19" s="403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5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Y19" s="65"/>
      <c r="CZ19" s="65"/>
      <c r="DA19" s="65"/>
      <c r="DB19" s="65"/>
    </row>
    <row r="20" spans="1:106" ht="11.25" customHeight="1" x14ac:dyDescent="0.2">
      <c r="A20" s="17"/>
      <c r="B20" s="142">
        <f t="shared" ref="B20:B42" si="0">B19+1</f>
        <v>3</v>
      </c>
      <c r="C20" s="144">
        <v>1</v>
      </c>
      <c r="D20" s="317" t="s">
        <v>45</v>
      </c>
      <c r="E20" s="318"/>
      <c r="F20" s="318"/>
      <c r="G20" s="318"/>
      <c r="H20" s="318"/>
      <c r="I20" s="318"/>
      <c r="J20" s="318"/>
      <c r="K20" s="318"/>
      <c r="L20" s="318"/>
      <c r="M20" s="318"/>
      <c r="N20" s="319"/>
      <c r="O20" s="41"/>
      <c r="P20" s="403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5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Y20" s="65"/>
      <c r="CZ20" s="65"/>
      <c r="DA20" s="65"/>
      <c r="DB20" s="65"/>
    </row>
    <row r="21" spans="1:106" ht="25.5" customHeight="1" x14ac:dyDescent="0.2">
      <c r="A21" s="17"/>
      <c r="B21" s="142">
        <f t="shared" si="0"/>
        <v>4</v>
      </c>
      <c r="C21" s="144">
        <v>1</v>
      </c>
      <c r="D21" s="317" t="s">
        <v>86</v>
      </c>
      <c r="E21" s="318"/>
      <c r="F21" s="318"/>
      <c r="G21" s="318"/>
      <c r="H21" s="318"/>
      <c r="I21" s="318"/>
      <c r="J21" s="318"/>
      <c r="K21" s="318"/>
      <c r="L21" s="318"/>
      <c r="M21" s="318"/>
      <c r="N21" s="319"/>
      <c r="O21" s="41"/>
      <c r="P21" s="403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5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Y21" s="65"/>
      <c r="CZ21" s="65"/>
      <c r="DA21" s="65"/>
      <c r="DB21" s="65"/>
    </row>
    <row r="22" spans="1:106" ht="11.25" customHeight="1" x14ac:dyDescent="0.2">
      <c r="A22" s="17"/>
      <c r="B22" s="142">
        <f t="shared" si="0"/>
        <v>5</v>
      </c>
      <c r="C22" s="144">
        <v>1</v>
      </c>
      <c r="D22" s="317" t="s">
        <v>64</v>
      </c>
      <c r="E22" s="318"/>
      <c r="F22" s="318"/>
      <c r="G22" s="318"/>
      <c r="H22" s="318"/>
      <c r="I22" s="318"/>
      <c r="J22" s="318"/>
      <c r="K22" s="318"/>
      <c r="L22" s="318"/>
      <c r="M22" s="318"/>
      <c r="N22" s="319"/>
      <c r="O22" s="41"/>
      <c r="P22" s="403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5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Y22" s="65"/>
      <c r="CZ22" s="65"/>
      <c r="DA22" s="65"/>
      <c r="DB22" s="65"/>
    </row>
    <row r="23" spans="1:106" ht="11.25" customHeight="1" x14ac:dyDescent="0.2">
      <c r="A23" s="17"/>
      <c r="B23" s="142">
        <f t="shared" si="0"/>
        <v>6</v>
      </c>
      <c r="C23" s="144">
        <v>1</v>
      </c>
      <c r="D23" s="381" t="s">
        <v>65</v>
      </c>
      <c r="E23" s="381"/>
      <c r="F23" s="381"/>
      <c r="G23" s="381"/>
      <c r="H23" s="381"/>
      <c r="I23" s="381"/>
      <c r="J23" s="381"/>
      <c r="K23" s="381"/>
      <c r="L23" s="381"/>
      <c r="M23" s="381"/>
      <c r="N23" s="382"/>
      <c r="O23" s="41"/>
      <c r="P23" s="403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5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Y23" s="65"/>
      <c r="CZ23" s="65"/>
      <c r="DA23" s="65"/>
      <c r="DB23" s="65"/>
    </row>
    <row r="24" spans="1:106" ht="11.25" customHeight="1" x14ac:dyDescent="0.2">
      <c r="A24" s="17"/>
      <c r="B24" s="142">
        <f t="shared" si="0"/>
        <v>7</v>
      </c>
      <c r="C24" s="144">
        <v>1</v>
      </c>
      <c r="D24" s="317" t="s">
        <v>66</v>
      </c>
      <c r="E24" s="318"/>
      <c r="F24" s="318"/>
      <c r="G24" s="318"/>
      <c r="H24" s="318"/>
      <c r="I24" s="318"/>
      <c r="J24" s="318"/>
      <c r="K24" s="318"/>
      <c r="L24" s="318"/>
      <c r="M24" s="318"/>
      <c r="N24" s="319"/>
      <c r="O24" s="41"/>
      <c r="P24" s="403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5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Y24" s="65"/>
      <c r="CZ24" s="65"/>
      <c r="DA24" s="65"/>
      <c r="DB24" s="65"/>
    </row>
    <row r="25" spans="1:106" ht="11.25" customHeight="1" x14ac:dyDescent="0.2">
      <c r="A25" s="17"/>
      <c r="B25" s="142">
        <f t="shared" si="0"/>
        <v>8</v>
      </c>
      <c r="C25" s="144">
        <v>1</v>
      </c>
      <c r="D25" s="317" t="s">
        <v>67</v>
      </c>
      <c r="E25" s="318"/>
      <c r="F25" s="318"/>
      <c r="G25" s="318"/>
      <c r="H25" s="318"/>
      <c r="I25" s="318"/>
      <c r="J25" s="318"/>
      <c r="K25" s="318"/>
      <c r="L25" s="318"/>
      <c r="M25" s="318"/>
      <c r="N25" s="319"/>
      <c r="O25" s="41"/>
      <c r="P25" s="403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5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Y25" s="65"/>
      <c r="CZ25" s="65"/>
      <c r="DA25" s="65"/>
      <c r="DB25" s="65"/>
    </row>
    <row r="26" spans="1:106" ht="11.25" customHeight="1" x14ac:dyDescent="0.2">
      <c r="A26" s="17"/>
      <c r="B26" s="142">
        <f t="shared" si="0"/>
        <v>9</v>
      </c>
      <c r="C26" s="144">
        <v>1</v>
      </c>
      <c r="D26" s="317" t="s">
        <v>46</v>
      </c>
      <c r="E26" s="318"/>
      <c r="F26" s="318"/>
      <c r="G26" s="318"/>
      <c r="H26" s="318"/>
      <c r="I26" s="318"/>
      <c r="J26" s="318"/>
      <c r="K26" s="318"/>
      <c r="L26" s="318"/>
      <c r="M26" s="318"/>
      <c r="N26" s="319"/>
      <c r="O26" s="41"/>
      <c r="P26" s="403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5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Y26" s="65"/>
      <c r="CZ26" s="65"/>
      <c r="DA26" s="65"/>
      <c r="DB26" s="65"/>
    </row>
    <row r="27" spans="1:106" ht="11.25" customHeight="1" x14ac:dyDescent="0.2">
      <c r="A27" s="17"/>
      <c r="B27" s="142">
        <f t="shared" si="0"/>
        <v>10</v>
      </c>
      <c r="C27" s="144">
        <v>1</v>
      </c>
      <c r="D27" s="317" t="s">
        <v>47</v>
      </c>
      <c r="E27" s="318"/>
      <c r="F27" s="318"/>
      <c r="G27" s="318"/>
      <c r="H27" s="318"/>
      <c r="I27" s="318"/>
      <c r="J27" s="318"/>
      <c r="K27" s="318"/>
      <c r="L27" s="318"/>
      <c r="M27" s="318"/>
      <c r="N27" s="319"/>
      <c r="O27" s="41"/>
      <c r="P27" s="403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5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Y27" s="65"/>
      <c r="CZ27" s="65"/>
      <c r="DA27" s="65"/>
      <c r="DB27" s="65"/>
    </row>
    <row r="28" spans="1:106" ht="11.25" customHeight="1" thickBot="1" x14ac:dyDescent="0.25">
      <c r="A28" s="17"/>
      <c r="B28" s="142">
        <f t="shared" si="0"/>
        <v>11</v>
      </c>
      <c r="C28" s="144">
        <v>1</v>
      </c>
      <c r="D28" s="317" t="s">
        <v>68</v>
      </c>
      <c r="E28" s="318"/>
      <c r="F28" s="318"/>
      <c r="G28" s="318"/>
      <c r="H28" s="318"/>
      <c r="I28" s="318"/>
      <c r="J28" s="318"/>
      <c r="K28" s="318"/>
      <c r="L28" s="318"/>
      <c r="M28" s="318"/>
      <c r="N28" s="319"/>
      <c r="O28" s="41"/>
      <c r="P28" s="406"/>
      <c r="Q28" s="407"/>
      <c r="R28" s="407"/>
      <c r="S28" s="407"/>
      <c r="T28" s="407"/>
      <c r="U28" s="407"/>
      <c r="V28" s="407"/>
      <c r="W28" s="407"/>
      <c r="X28" s="407"/>
      <c r="Y28" s="407"/>
      <c r="Z28" s="407"/>
      <c r="AA28" s="407"/>
      <c r="AB28" s="407"/>
      <c r="AC28" s="407"/>
      <c r="AD28" s="407"/>
      <c r="AE28" s="407"/>
      <c r="AF28" s="408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Y28" s="65"/>
      <c r="CZ28" s="65"/>
      <c r="DA28" s="65"/>
      <c r="DB28" s="65"/>
    </row>
    <row r="29" spans="1:106" ht="25.5" customHeight="1" x14ac:dyDescent="0.2">
      <c r="A29" s="17"/>
      <c r="B29" s="142">
        <f t="shared" si="0"/>
        <v>12</v>
      </c>
      <c r="C29" s="144">
        <v>1</v>
      </c>
      <c r="D29" s="317" t="s">
        <v>69</v>
      </c>
      <c r="E29" s="318"/>
      <c r="F29" s="318"/>
      <c r="G29" s="318"/>
      <c r="H29" s="318"/>
      <c r="I29" s="318"/>
      <c r="J29" s="318"/>
      <c r="K29" s="318"/>
      <c r="L29" s="318"/>
      <c r="M29" s="318"/>
      <c r="N29" s="319"/>
      <c r="O29" s="41"/>
      <c r="P29" s="409" t="s">
        <v>35</v>
      </c>
      <c r="Q29" s="410"/>
      <c r="R29" s="410"/>
      <c r="S29" s="410"/>
      <c r="T29" s="410"/>
      <c r="U29" s="410"/>
      <c r="V29" s="410"/>
      <c r="W29" s="410"/>
      <c r="X29" s="410"/>
      <c r="Y29" s="410"/>
      <c r="Z29" s="410"/>
      <c r="AA29" s="410"/>
      <c r="AB29" s="410"/>
      <c r="AC29" s="410"/>
      <c r="AD29" s="410"/>
      <c r="AE29" s="410"/>
      <c r="AF29" s="411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Y29" s="65"/>
      <c r="CZ29" s="65"/>
      <c r="DA29" s="65"/>
      <c r="DB29" s="65"/>
    </row>
    <row r="30" spans="1:106" ht="11.25" customHeight="1" x14ac:dyDescent="0.2">
      <c r="A30" s="17"/>
      <c r="B30" s="142">
        <f t="shared" si="0"/>
        <v>13</v>
      </c>
      <c r="C30" s="144">
        <v>1</v>
      </c>
      <c r="D30" s="317" t="s">
        <v>48</v>
      </c>
      <c r="E30" s="318"/>
      <c r="F30" s="318"/>
      <c r="G30" s="318"/>
      <c r="H30" s="318"/>
      <c r="I30" s="318"/>
      <c r="J30" s="318"/>
      <c r="K30" s="318"/>
      <c r="L30" s="318"/>
      <c r="M30" s="318"/>
      <c r="N30" s="319"/>
      <c r="O30" s="41"/>
      <c r="P30" s="412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3"/>
      <c r="AD30" s="413"/>
      <c r="AE30" s="413"/>
      <c r="AF30" s="414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Y30" s="65"/>
      <c r="CZ30" s="65"/>
      <c r="DA30" s="65"/>
      <c r="DB30" s="65"/>
    </row>
    <row r="31" spans="1:106" ht="25.5" customHeight="1" x14ac:dyDescent="0.2">
      <c r="A31" s="17"/>
      <c r="B31" s="142">
        <f t="shared" si="0"/>
        <v>14</v>
      </c>
      <c r="C31" s="144">
        <v>1</v>
      </c>
      <c r="D31" s="381" t="s">
        <v>69</v>
      </c>
      <c r="E31" s="381"/>
      <c r="F31" s="381"/>
      <c r="G31" s="381"/>
      <c r="H31" s="381"/>
      <c r="I31" s="381"/>
      <c r="J31" s="381"/>
      <c r="K31" s="381"/>
      <c r="L31" s="381"/>
      <c r="M31" s="381"/>
      <c r="N31" s="382"/>
      <c r="O31" s="41"/>
      <c r="P31" s="412"/>
      <c r="Q31" s="413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4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Y31" s="65"/>
      <c r="CZ31" s="65"/>
      <c r="DA31" s="65"/>
      <c r="DB31" s="65"/>
    </row>
    <row r="32" spans="1:106" ht="11.25" customHeight="1" x14ac:dyDescent="0.2">
      <c r="A32" s="17"/>
      <c r="B32" s="142">
        <f t="shared" si="0"/>
        <v>15</v>
      </c>
      <c r="C32" s="144">
        <v>1</v>
      </c>
      <c r="D32" s="344" t="s">
        <v>49</v>
      </c>
      <c r="E32" s="344"/>
      <c r="F32" s="344"/>
      <c r="G32" s="344"/>
      <c r="H32" s="344"/>
      <c r="I32" s="344"/>
      <c r="J32" s="344"/>
      <c r="K32" s="344"/>
      <c r="L32" s="344"/>
      <c r="M32" s="344"/>
      <c r="N32" s="345"/>
      <c r="O32" s="41"/>
      <c r="P32" s="412"/>
      <c r="Q32" s="413"/>
      <c r="R32" s="413"/>
      <c r="S32" s="413"/>
      <c r="T32" s="413"/>
      <c r="U32" s="413"/>
      <c r="V32" s="413"/>
      <c r="W32" s="413"/>
      <c r="X32" s="413"/>
      <c r="Y32" s="413"/>
      <c r="Z32" s="413"/>
      <c r="AA32" s="413"/>
      <c r="AB32" s="413"/>
      <c r="AC32" s="413"/>
      <c r="AD32" s="413"/>
      <c r="AE32" s="413"/>
      <c r="AF32" s="414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Y32" s="65"/>
      <c r="CZ32" s="65"/>
      <c r="DA32" s="65"/>
      <c r="DB32" s="65"/>
    </row>
    <row r="33" spans="1:106" ht="11.25" customHeight="1" x14ac:dyDescent="0.2">
      <c r="A33" s="17"/>
      <c r="B33" s="142">
        <f t="shared" si="0"/>
        <v>16</v>
      </c>
      <c r="C33" s="144">
        <v>1</v>
      </c>
      <c r="D33" s="311" t="s">
        <v>50</v>
      </c>
      <c r="E33" s="312"/>
      <c r="F33" s="312"/>
      <c r="G33" s="312"/>
      <c r="H33" s="312"/>
      <c r="I33" s="312"/>
      <c r="J33" s="312"/>
      <c r="K33" s="312"/>
      <c r="L33" s="312"/>
      <c r="M33" s="312"/>
      <c r="N33" s="313"/>
      <c r="O33" s="41"/>
      <c r="P33" s="412"/>
      <c r="Q33" s="413"/>
      <c r="R33" s="413"/>
      <c r="S33" s="413"/>
      <c r="T33" s="413"/>
      <c r="U33" s="413"/>
      <c r="V33" s="413"/>
      <c r="W33" s="413"/>
      <c r="X33" s="413"/>
      <c r="Y33" s="413"/>
      <c r="Z33" s="413"/>
      <c r="AA33" s="413"/>
      <c r="AB33" s="413"/>
      <c r="AC33" s="413"/>
      <c r="AD33" s="413"/>
      <c r="AE33" s="413"/>
      <c r="AF33" s="414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Y33" s="65"/>
      <c r="CZ33" s="65"/>
      <c r="DA33" s="65"/>
      <c r="DB33" s="65"/>
    </row>
    <row r="34" spans="1:106" ht="11.25" customHeight="1" x14ac:dyDescent="0.2">
      <c r="A34" s="17"/>
      <c r="B34" s="142">
        <f t="shared" si="0"/>
        <v>17</v>
      </c>
      <c r="C34" s="144">
        <v>1</v>
      </c>
      <c r="D34" s="311" t="s">
        <v>51</v>
      </c>
      <c r="E34" s="312"/>
      <c r="F34" s="312"/>
      <c r="G34" s="312"/>
      <c r="H34" s="312"/>
      <c r="I34" s="312"/>
      <c r="J34" s="312"/>
      <c r="K34" s="312"/>
      <c r="L34" s="312"/>
      <c r="M34" s="312"/>
      <c r="N34" s="313"/>
      <c r="O34" s="41"/>
      <c r="P34" s="412"/>
      <c r="Q34" s="413"/>
      <c r="R34" s="413"/>
      <c r="S34" s="413"/>
      <c r="T34" s="413"/>
      <c r="U34" s="413"/>
      <c r="V34" s="413"/>
      <c r="W34" s="413"/>
      <c r="X34" s="413"/>
      <c r="Y34" s="413"/>
      <c r="Z34" s="413"/>
      <c r="AA34" s="413"/>
      <c r="AB34" s="413"/>
      <c r="AC34" s="413"/>
      <c r="AD34" s="413"/>
      <c r="AE34" s="413"/>
      <c r="AF34" s="414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Y34" s="65"/>
      <c r="CZ34" s="65"/>
      <c r="DA34" s="65"/>
      <c r="DB34" s="65"/>
    </row>
    <row r="35" spans="1:106" ht="11.25" customHeight="1" x14ac:dyDescent="0.2">
      <c r="A35" s="17"/>
      <c r="B35" s="142">
        <f t="shared" si="0"/>
        <v>18</v>
      </c>
      <c r="C35" s="144">
        <v>1</v>
      </c>
      <c r="D35" s="311" t="s">
        <v>52</v>
      </c>
      <c r="E35" s="312"/>
      <c r="F35" s="312"/>
      <c r="G35" s="312"/>
      <c r="H35" s="312"/>
      <c r="I35" s="312"/>
      <c r="J35" s="312"/>
      <c r="K35" s="312"/>
      <c r="L35" s="312"/>
      <c r="M35" s="312"/>
      <c r="N35" s="313"/>
      <c r="O35" s="41"/>
      <c r="P35" s="415"/>
      <c r="Q35" s="416"/>
      <c r="R35" s="416"/>
      <c r="S35" s="416"/>
      <c r="T35" s="416"/>
      <c r="U35" s="416"/>
      <c r="V35" s="416"/>
      <c r="W35" s="416"/>
      <c r="X35" s="416"/>
      <c r="Y35" s="416"/>
      <c r="Z35" s="416"/>
      <c r="AA35" s="416"/>
      <c r="AB35" s="416"/>
      <c r="AC35" s="416"/>
      <c r="AD35" s="416"/>
      <c r="AE35" s="416"/>
      <c r="AF35" s="417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Y35" s="65"/>
      <c r="CZ35" s="65"/>
      <c r="DA35" s="65"/>
      <c r="DB35" s="65"/>
    </row>
    <row r="36" spans="1:106" ht="11.25" customHeight="1" x14ac:dyDescent="0.2">
      <c r="A36" s="17"/>
      <c r="B36" s="142">
        <f t="shared" si="0"/>
        <v>19</v>
      </c>
      <c r="C36" s="144">
        <v>1</v>
      </c>
      <c r="D36" s="311" t="s">
        <v>70</v>
      </c>
      <c r="E36" s="312"/>
      <c r="F36" s="312"/>
      <c r="G36" s="312"/>
      <c r="H36" s="312"/>
      <c r="I36" s="312"/>
      <c r="J36" s="312"/>
      <c r="K36" s="312"/>
      <c r="L36" s="312"/>
      <c r="M36" s="312"/>
      <c r="N36" s="313"/>
      <c r="O36" s="41"/>
      <c r="P36" s="418" t="s">
        <v>34</v>
      </c>
      <c r="Q36" s="419"/>
      <c r="R36" s="419"/>
      <c r="S36" s="419"/>
      <c r="T36" s="419"/>
      <c r="U36" s="419"/>
      <c r="V36" s="419"/>
      <c r="W36" s="419"/>
      <c r="X36" s="419"/>
      <c r="Y36" s="419"/>
      <c r="Z36" s="419"/>
      <c r="AA36" s="419"/>
      <c r="AB36" s="419"/>
      <c r="AC36" s="419"/>
      <c r="AD36" s="419"/>
      <c r="AE36" s="419"/>
      <c r="AF36" s="42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Y36" s="65"/>
      <c r="CZ36" s="65"/>
      <c r="DA36" s="65"/>
      <c r="DB36" s="65"/>
    </row>
    <row r="37" spans="1:106" ht="11.25" customHeight="1" thickBot="1" x14ac:dyDescent="0.25">
      <c r="A37" s="17"/>
      <c r="B37" s="142">
        <f t="shared" si="0"/>
        <v>20</v>
      </c>
      <c r="C37" s="144">
        <v>1</v>
      </c>
      <c r="D37" s="317" t="s">
        <v>53</v>
      </c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41"/>
      <c r="P37" s="406"/>
      <c r="Q37" s="407"/>
      <c r="R37" s="407"/>
      <c r="S37" s="407"/>
      <c r="T37" s="407"/>
      <c r="U37" s="407"/>
      <c r="V37" s="407"/>
      <c r="W37" s="407"/>
      <c r="X37" s="407"/>
      <c r="Y37" s="407"/>
      <c r="Z37" s="407"/>
      <c r="AA37" s="407"/>
      <c r="AB37" s="407"/>
      <c r="AC37" s="407"/>
      <c r="AD37" s="407"/>
      <c r="AE37" s="407"/>
      <c r="AF37" s="408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Y37" s="65"/>
      <c r="CZ37" s="65"/>
      <c r="DA37" s="65"/>
      <c r="DB37" s="65"/>
    </row>
    <row r="38" spans="1:106" ht="11.25" customHeight="1" x14ac:dyDescent="0.2">
      <c r="A38" s="17"/>
      <c r="B38" s="142">
        <f t="shared" si="0"/>
        <v>21</v>
      </c>
      <c r="C38" s="144">
        <v>1</v>
      </c>
      <c r="D38" s="317" t="s">
        <v>71</v>
      </c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41"/>
      <c r="P38" s="335" t="s">
        <v>98</v>
      </c>
      <c r="Q38" s="336"/>
      <c r="R38" s="336"/>
      <c r="S38" s="336"/>
      <c r="T38" s="336"/>
      <c r="U38" s="336"/>
      <c r="V38" s="336"/>
      <c r="W38" s="336"/>
      <c r="X38" s="336"/>
      <c r="Y38" s="336"/>
      <c r="Z38" s="336"/>
      <c r="AA38" s="336"/>
      <c r="AB38" s="336"/>
      <c r="AC38" s="336"/>
      <c r="AD38" s="336"/>
      <c r="AE38" s="336"/>
      <c r="AF38" s="337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Y38" s="65"/>
      <c r="CZ38" s="65"/>
      <c r="DA38" s="65"/>
      <c r="DB38" s="65"/>
    </row>
    <row r="39" spans="1:106" ht="11.25" customHeight="1" x14ac:dyDescent="0.2">
      <c r="A39" s="17"/>
      <c r="B39" s="142">
        <f t="shared" si="0"/>
        <v>22</v>
      </c>
      <c r="C39" s="76">
        <v>1</v>
      </c>
      <c r="D39" s="317" t="s">
        <v>72</v>
      </c>
      <c r="E39" s="318"/>
      <c r="F39" s="318"/>
      <c r="G39" s="318"/>
      <c r="H39" s="318"/>
      <c r="I39" s="318"/>
      <c r="J39" s="318"/>
      <c r="K39" s="318"/>
      <c r="L39" s="318"/>
      <c r="M39" s="318"/>
      <c r="N39" s="319"/>
      <c r="O39" s="41"/>
      <c r="P39" s="338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40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Y39" s="65"/>
      <c r="CZ39" s="65"/>
      <c r="DA39" s="65"/>
      <c r="DB39" s="65"/>
    </row>
    <row r="40" spans="1:106" ht="11.25" customHeight="1" thickBot="1" x14ac:dyDescent="0.25">
      <c r="A40" s="17"/>
      <c r="B40" s="142">
        <f t="shared" si="0"/>
        <v>23</v>
      </c>
      <c r="C40" s="76">
        <v>1</v>
      </c>
      <c r="D40" s="317" t="s">
        <v>73</v>
      </c>
      <c r="E40" s="318"/>
      <c r="F40" s="318"/>
      <c r="G40" s="318"/>
      <c r="H40" s="318"/>
      <c r="I40" s="318"/>
      <c r="J40" s="318"/>
      <c r="K40" s="318"/>
      <c r="L40" s="318"/>
      <c r="M40" s="318"/>
      <c r="N40" s="319"/>
      <c r="O40" s="41"/>
      <c r="P40" s="341"/>
      <c r="Q40" s="342"/>
      <c r="R40" s="342"/>
      <c r="S40" s="342"/>
      <c r="T40" s="342"/>
      <c r="U40" s="342"/>
      <c r="V40" s="342"/>
      <c r="W40" s="342"/>
      <c r="X40" s="342"/>
      <c r="Y40" s="342"/>
      <c r="Z40" s="342"/>
      <c r="AA40" s="342"/>
      <c r="AB40" s="342"/>
      <c r="AC40" s="342"/>
      <c r="AD40" s="342"/>
      <c r="AE40" s="342"/>
      <c r="AF40" s="343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Y40" s="65"/>
      <c r="CZ40" s="65"/>
      <c r="DA40" s="65"/>
      <c r="DB40" s="65"/>
    </row>
    <row r="41" spans="1:106" ht="11.25" customHeight="1" x14ac:dyDescent="0.2">
      <c r="A41" s="17"/>
      <c r="B41" s="142">
        <f t="shared" si="0"/>
        <v>24</v>
      </c>
      <c r="C41" s="76">
        <v>1</v>
      </c>
      <c r="D41" s="317" t="s">
        <v>54</v>
      </c>
      <c r="E41" s="318"/>
      <c r="F41" s="318"/>
      <c r="G41" s="318"/>
      <c r="H41" s="318"/>
      <c r="I41" s="318"/>
      <c r="J41" s="318"/>
      <c r="K41" s="318"/>
      <c r="L41" s="318"/>
      <c r="M41" s="318"/>
      <c r="N41" s="319"/>
      <c r="O41" s="41"/>
      <c r="P41" s="400" t="s">
        <v>34</v>
      </c>
      <c r="Q41" s="401"/>
      <c r="R41" s="401"/>
      <c r="S41" s="401"/>
      <c r="T41" s="401"/>
      <c r="U41" s="401"/>
      <c r="V41" s="401"/>
      <c r="W41" s="401"/>
      <c r="X41" s="401"/>
      <c r="Y41" s="401"/>
      <c r="Z41" s="401"/>
      <c r="AA41" s="401"/>
      <c r="AB41" s="401"/>
      <c r="AC41" s="401"/>
      <c r="AD41" s="401"/>
      <c r="AE41" s="401"/>
      <c r="AF41" s="402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Y41" s="65"/>
      <c r="CZ41" s="65"/>
      <c r="DA41" s="65"/>
      <c r="DB41" s="65"/>
    </row>
    <row r="42" spans="1:106" ht="11.25" customHeight="1" x14ac:dyDescent="0.2">
      <c r="A42" s="17"/>
      <c r="B42" s="142">
        <f t="shared" si="0"/>
        <v>25</v>
      </c>
      <c r="C42" s="76">
        <v>1</v>
      </c>
      <c r="D42" s="317" t="s">
        <v>70</v>
      </c>
      <c r="E42" s="318"/>
      <c r="F42" s="318"/>
      <c r="G42" s="318"/>
      <c r="H42" s="318"/>
      <c r="I42" s="318"/>
      <c r="J42" s="318"/>
      <c r="K42" s="318"/>
      <c r="L42" s="318"/>
      <c r="M42" s="318"/>
      <c r="N42" s="319"/>
      <c r="O42" s="41"/>
      <c r="P42" s="403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5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Y42" s="65"/>
      <c r="CZ42" s="65"/>
      <c r="DA42" s="65"/>
      <c r="DB42" s="65"/>
    </row>
    <row r="43" spans="1:106" ht="25.5" customHeight="1" x14ac:dyDescent="0.2">
      <c r="A43" s="17"/>
      <c r="B43" s="142">
        <f t="shared" ref="B43:B57" si="1">B42+1</f>
        <v>26</v>
      </c>
      <c r="C43" s="76">
        <v>1</v>
      </c>
      <c r="D43" s="381" t="s">
        <v>55</v>
      </c>
      <c r="E43" s="381"/>
      <c r="F43" s="381"/>
      <c r="G43" s="381"/>
      <c r="H43" s="381"/>
      <c r="I43" s="381"/>
      <c r="J43" s="381"/>
      <c r="K43" s="381"/>
      <c r="L43" s="381"/>
      <c r="M43" s="381"/>
      <c r="N43" s="382"/>
      <c r="O43" s="41"/>
      <c r="P43" s="403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4"/>
      <c r="AC43" s="404"/>
      <c r="AD43" s="404"/>
      <c r="AE43" s="404"/>
      <c r="AF43" s="405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Y43" s="65"/>
      <c r="CZ43" s="65"/>
      <c r="DA43" s="65"/>
      <c r="DB43" s="65"/>
    </row>
    <row r="44" spans="1:106" ht="25.5" customHeight="1" x14ac:dyDescent="0.2">
      <c r="A44" s="17"/>
      <c r="B44" s="142">
        <f t="shared" si="1"/>
        <v>27</v>
      </c>
      <c r="C44" s="76">
        <v>1</v>
      </c>
      <c r="D44" s="317" t="s">
        <v>56</v>
      </c>
      <c r="E44" s="318"/>
      <c r="F44" s="318"/>
      <c r="G44" s="318"/>
      <c r="H44" s="318"/>
      <c r="I44" s="318"/>
      <c r="J44" s="318"/>
      <c r="K44" s="318"/>
      <c r="L44" s="318"/>
      <c r="M44" s="318"/>
      <c r="N44" s="319"/>
      <c r="O44" s="106"/>
      <c r="P44" s="403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5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Y44" s="66"/>
      <c r="CZ44" s="66"/>
      <c r="DA44" s="66"/>
      <c r="DB44" s="66"/>
    </row>
    <row r="45" spans="1:106" ht="26.25" customHeight="1" x14ac:dyDescent="0.2">
      <c r="A45" s="17"/>
      <c r="B45" s="142">
        <f t="shared" si="1"/>
        <v>28</v>
      </c>
      <c r="C45" s="75">
        <v>1</v>
      </c>
      <c r="D45" s="317" t="s">
        <v>57</v>
      </c>
      <c r="E45" s="318"/>
      <c r="F45" s="318"/>
      <c r="G45" s="318"/>
      <c r="H45" s="318"/>
      <c r="I45" s="318"/>
      <c r="J45" s="318"/>
      <c r="K45" s="318"/>
      <c r="L45" s="318"/>
      <c r="M45" s="318"/>
      <c r="N45" s="319"/>
      <c r="O45" s="106"/>
      <c r="P45" s="403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4"/>
      <c r="AC45" s="404"/>
      <c r="AD45" s="404"/>
      <c r="AE45" s="404"/>
      <c r="AF45" s="405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Y45" s="66"/>
      <c r="CZ45" s="66"/>
      <c r="DA45" s="66"/>
      <c r="DB45" s="66"/>
    </row>
    <row r="46" spans="1:106" ht="25.5" customHeight="1" x14ac:dyDescent="0.2">
      <c r="A46" s="17"/>
      <c r="B46" s="142">
        <f t="shared" si="1"/>
        <v>29</v>
      </c>
      <c r="C46" s="76">
        <v>1</v>
      </c>
      <c r="D46" s="317" t="s">
        <v>58</v>
      </c>
      <c r="E46" s="318"/>
      <c r="F46" s="318"/>
      <c r="G46" s="318"/>
      <c r="H46" s="318"/>
      <c r="I46" s="318"/>
      <c r="J46" s="318"/>
      <c r="K46" s="318"/>
      <c r="L46" s="318"/>
      <c r="M46" s="318"/>
      <c r="N46" s="319"/>
      <c r="O46" s="41"/>
      <c r="P46" s="403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4"/>
      <c r="AC46" s="404"/>
      <c r="AD46" s="404"/>
      <c r="AE46" s="404"/>
      <c r="AF46" s="405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Y46" s="66"/>
      <c r="CZ46" s="66"/>
      <c r="DA46" s="66"/>
      <c r="DB46" s="66"/>
    </row>
    <row r="47" spans="1:106" ht="11.25" customHeight="1" x14ac:dyDescent="0.2">
      <c r="A47" s="17"/>
      <c r="B47" s="142">
        <f t="shared" si="1"/>
        <v>30</v>
      </c>
      <c r="C47" s="76">
        <v>1</v>
      </c>
      <c r="D47" s="317" t="s">
        <v>59</v>
      </c>
      <c r="E47" s="318"/>
      <c r="F47" s="318"/>
      <c r="G47" s="318"/>
      <c r="H47" s="318"/>
      <c r="I47" s="318"/>
      <c r="J47" s="318"/>
      <c r="K47" s="318"/>
      <c r="L47" s="318"/>
      <c r="M47" s="318"/>
      <c r="N47" s="319"/>
      <c r="O47" s="41"/>
      <c r="P47" s="403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4"/>
      <c r="AC47" s="404"/>
      <c r="AD47" s="404"/>
      <c r="AE47" s="404"/>
      <c r="AF47" s="405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Y47" s="66"/>
      <c r="CZ47" s="66"/>
      <c r="DA47" s="66"/>
      <c r="DB47" s="66"/>
    </row>
    <row r="48" spans="1:106" ht="11.25" customHeight="1" x14ac:dyDescent="0.2">
      <c r="A48" s="17"/>
      <c r="B48" s="142">
        <f t="shared" si="1"/>
        <v>31</v>
      </c>
      <c r="C48" s="76">
        <v>1</v>
      </c>
      <c r="D48" s="317" t="s">
        <v>74</v>
      </c>
      <c r="E48" s="318"/>
      <c r="F48" s="318"/>
      <c r="G48" s="318"/>
      <c r="H48" s="318"/>
      <c r="I48" s="318"/>
      <c r="J48" s="318"/>
      <c r="K48" s="318"/>
      <c r="L48" s="318"/>
      <c r="M48" s="318"/>
      <c r="N48" s="319"/>
      <c r="O48" s="41"/>
      <c r="P48" s="403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4"/>
      <c r="AB48" s="404"/>
      <c r="AC48" s="404"/>
      <c r="AD48" s="404"/>
      <c r="AE48" s="404"/>
      <c r="AF48" s="405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Y48" s="66"/>
      <c r="CZ48" s="66"/>
      <c r="DA48" s="66"/>
      <c r="DB48" s="66"/>
    </row>
    <row r="49" spans="1:111" ht="11.25" customHeight="1" x14ac:dyDescent="0.2">
      <c r="A49" s="17"/>
      <c r="B49" s="142">
        <f t="shared" si="1"/>
        <v>32</v>
      </c>
      <c r="C49" s="76">
        <v>1</v>
      </c>
      <c r="D49" s="317" t="s">
        <v>75</v>
      </c>
      <c r="E49" s="318"/>
      <c r="F49" s="318"/>
      <c r="G49" s="318"/>
      <c r="H49" s="318"/>
      <c r="I49" s="318"/>
      <c r="J49" s="318"/>
      <c r="K49" s="318"/>
      <c r="L49" s="318"/>
      <c r="M49" s="318"/>
      <c r="N49" s="319"/>
      <c r="O49" s="106"/>
      <c r="P49" s="403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4"/>
      <c r="AB49" s="404"/>
      <c r="AC49" s="404"/>
      <c r="AD49" s="404"/>
      <c r="AE49" s="404"/>
      <c r="AF49" s="405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Y49" s="66"/>
      <c r="CZ49" s="66"/>
      <c r="DA49" s="66"/>
      <c r="DB49" s="66"/>
    </row>
    <row r="50" spans="1:111" ht="27" customHeight="1" thickBot="1" x14ac:dyDescent="0.25">
      <c r="A50" s="17"/>
      <c r="B50" s="142">
        <f t="shared" si="1"/>
        <v>33</v>
      </c>
      <c r="C50" s="76">
        <v>1</v>
      </c>
      <c r="D50" s="317" t="s">
        <v>76</v>
      </c>
      <c r="E50" s="318"/>
      <c r="F50" s="318"/>
      <c r="G50" s="318"/>
      <c r="H50" s="318"/>
      <c r="I50" s="318"/>
      <c r="J50" s="318"/>
      <c r="K50" s="318"/>
      <c r="L50" s="318"/>
      <c r="M50" s="318"/>
      <c r="N50" s="319"/>
      <c r="O50" s="106"/>
      <c r="P50" s="421"/>
      <c r="Q50" s="422"/>
      <c r="R50" s="422"/>
      <c r="S50" s="422"/>
      <c r="T50" s="422"/>
      <c r="U50" s="422"/>
      <c r="V50" s="422"/>
      <c r="W50" s="422"/>
      <c r="X50" s="422"/>
      <c r="Y50" s="422"/>
      <c r="Z50" s="422"/>
      <c r="AA50" s="422"/>
      <c r="AB50" s="422"/>
      <c r="AC50" s="422"/>
      <c r="AD50" s="422"/>
      <c r="AE50" s="422"/>
      <c r="AF50" s="423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Y50" s="42"/>
      <c r="CZ50" s="42"/>
      <c r="DA50" s="42"/>
      <c r="DB50" s="42"/>
    </row>
    <row r="51" spans="1:111" ht="11.25" customHeight="1" thickBot="1" x14ac:dyDescent="0.25">
      <c r="A51" s="17"/>
      <c r="B51" s="142">
        <f t="shared" si="1"/>
        <v>34</v>
      </c>
      <c r="C51" s="76">
        <v>1</v>
      </c>
      <c r="D51" s="381" t="s">
        <v>60</v>
      </c>
      <c r="E51" s="381"/>
      <c r="F51" s="381"/>
      <c r="G51" s="381"/>
      <c r="H51" s="381"/>
      <c r="I51" s="381"/>
      <c r="J51" s="381"/>
      <c r="K51" s="381"/>
      <c r="L51" s="381"/>
      <c r="M51" s="381"/>
      <c r="N51" s="382"/>
      <c r="O51" s="106"/>
      <c r="P51" s="391" t="s">
        <v>97</v>
      </c>
      <c r="Q51" s="392"/>
      <c r="R51" s="392"/>
      <c r="S51" s="392"/>
      <c r="T51" s="392"/>
      <c r="U51" s="392"/>
      <c r="V51" s="392"/>
      <c r="W51" s="392"/>
      <c r="X51" s="392"/>
      <c r="Y51" s="392"/>
      <c r="Z51" s="392"/>
      <c r="AA51" s="392"/>
      <c r="AB51" s="392"/>
      <c r="AC51" s="392"/>
      <c r="AD51" s="392"/>
      <c r="AE51" s="392"/>
      <c r="AF51" s="393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Y51" s="42"/>
      <c r="CZ51" s="42"/>
      <c r="DA51" s="42"/>
      <c r="DB51" s="42"/>
    </row>
    <row r="52" spans="1:111" ht="14.25" customHeight="1" x14ac:dyDescent="0.2">
      <c r="A52" s="17"/>
      <c r="B52" s="142">
        <f t="shared" si="1"/>
        <v>35</v>
      </c>
      <c r="C52" s="76">
        <v>1</v>
      </c>
      <c r="D52" s="344" t="s">
        <v>61</v>
      </c>
      <c r="E52" s="344"/>
      <c r="F52" s="344"/>
      <c r="G52" s="344"/>
      <c r="H52" s="344"/>
      <c r="I52" s="344"/>
      <c r="J52" s="344"/>
      <c r="K52" s="344"/>
      <c r="L52" s="344"/>
      <c r="M52" s="344"/>
      <c r="N52" s="345"/>
      <c r="O52" s="106"/>
      <c r="P52" s="394"/>
      <c r="Q52" s="395"/>
      <c r="R52" s="395"/>
      <c r="S52" s="395"/>
      <c r="T52" s="395"/>
      <c r="U52" s="395"/>
      <c r="V52" s="395"/>
      <c r="W52" s="395"/>
      <c r="X52" s="395"/>
      <c r="Y52" s="395"/>
      <c r="Z52" s="395"/>
      <c r="AA52" s="395"/>
      <c r="AB52" s="395"/>
      <c r="AC52" s="395"/>
      <c r="AD52" s="395"/>
      <c r="AE52" s="395"/>
      <c r="AF52" s="396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O52" s="383" t="s">
        <v>89</v>
      </c>
      <c r="CP52" s="384"/>
      <c r="CQ52" s="384"/>
      <c r="CR52" s="384"/>
      <c r="CS52" s="384"/>
      <c r="CT52" s="384"/>
      <c r="CU52" s="384"/>
      <c r="CV52" s="384"/>
      <c r="CW52" s="384"/>
      <c r="CX52" s="385"/>
      <c r="CY52" s="42"/>
      <c r="CZ52" s="42"/>
      <c r="DA52" s="42"/>
      <c r="DB52" s="42"/>
    </row>
    <row r="53" spans="1:111" ht="23.25" customHeight="1" thickBot="1" x14ac:dyDescent="0.3">
      <c r="A53" s="17"/>
      <c r="B53" s="142">
        <f t="shared" si="1"/>
        <v>36</v>
      </c>
      <c r="C53" s="76">
        <v>1</v>
      </c>
      <c r="D53" s="311" t="s">
        <v>77</v>
      </c>
      <c r="E53" s="312"/>
      <c r="F53" s="312"/>
      <c r="G53" s="312"/>
      <c r="H53" s="312"/>
      <c r="I53" s="312"/>
      <c r="J53" s="312"/>
      <c r="K53" s="312"/>
      <c r="L53" s="312"/>
      <c r="M53" s="312"/>
      <c r="N53" s="313"/>
      <c r="O53" s="106"/>
      <c r="P53" s="394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5"/>
      <c r="AC53" s="395"/>
      <c r="AD53" s="395"/>
      <c r="AE53" s="395"/>
      <c r="AF53" s="396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K53" s="92"/>
      <c r="CL53" s="92"/>
      <c r="CM53" s="92"/>
      <c r="CN53" s="92"/>
      <c r="CO53" s="386"/>
      <c r="CP53" s="387"/>
      <c r="CQ53" s="387"/>
      <c r="CR53" s="387"/>
      <c r="CS53" s="387"/>
      <c r="CT53" s="387"/>
      <c r="CU53" s="387"/>
      <c r="CV53" s="387"/>
      <c r="CW53" s="387"/>
      <c r="CX53" s="388"/>
      <c r="CY53" s="42"/>
      <c r="CZ53" s="42"/>
      <c r="DA53" s="42"/>
      <c r="DB53" s="42"/>
    </row>
    <row r="54" spans="1:111" ht="11.25" customHeight="1" x14ac:dyDescent="0.25">
      <c r="A54" s="17"/>
      <c r="B54" s="142">
        <f t="shared" si="1"/>
        <v>37</v>
      </c>
      <c r="C54" s="76">
        <v>1</v>
      </c>
      <c r="D54" s="311" t="s">
        <v>78</v>
      </c>
      <c r="E54" s="312"/>
      <c r="F54" s="312"/>
      <c r="G54" s="312"/>
      <c r="H54" s="312"/>
      <c r="I54" s="312"/>
      <c r="J54" s="312"/>
      <c r="K54" s="312"/>
      <c r="L54" s="312"/>
      <c r="M54" s="312"/>
      <c r="N54" s="313"/>
      <c r="O54" s="106"/>
      <c r="P54" s="397"/>
      <c r="Q54" s="398"/>
      <c r="R54" s="398"/>
      <c r="S54" s="398"/>
      <c r="T54" s="398"/>
      <c r="U54" s="398"/>
      <c r="V54" s="398"/>
      <c r="W54" s="398"/>
      <c r="X54" s="398"/>
      <c r="Y54" s="398"/>
      <c r="Z54" s="398"/>
      <c r="AA54" s="398"/>
      <c r="AB54" s="398"/>
      <c r="AC54" s="398"/>
      <c r="AD54" s="398"/>
      <c r="AE54" s="398"/>
      <c r="AF54" s="399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K54" s="92"/>
      <c r="CL54" s="92"/>
      <c r="CM54" s="92"/>
      <c r="CN54" s="92"/>
      <c r="CO54" s="296" t="s">
        <v>34</v>
      </c>
      <c r="CP54" s="297"/>
      <c r="CQ54" s="294" t="s">
        <v>35</v>
      </c>
      <c r="CR54" s="294"/>
      <c r="CS54" s="389" t="s">
        <v>97</v>
      </c>
      <c r="CT54" s="389"/>
      <c r="CU54" s="374" t="s">
        <v>98</v>
      </c>
      <c r="CV54" s="374"/>
      <c r="CW54" s="376" t="str">
        <f>P55</f>
        <v>5) Datos y probabilidades</v>
      </c>
      <c r="CX54" s="377"/>
      <c r="CY54" s="42"/>
      <c r="CZ54" s="42"/>
      <c r="DA54" s="42"/>
      <c r="DB54" s="42"/>
    </row>
    <row r="55" spans="1:111" ht="28.5" customHeight="1" x14ac:dyDescent="0.25">
      <c r="A55" s="17"/>
      <c r="B55" s="142">
        <f t="shared" si="1"/>
        <v>38</v>
      </c>
      <c r="C55" s="76">
        <v>1</v>
      </c>
      <c r="D55" s="311" t="s">
        <v>79</v>
      </c>
      <c r="E55" s="312"/>
      <c r="F55" s="312"/>
      <c r="G55" s="312"/>
      <c r="H55" s="312"/>
      <c r="I55" s="312"/>
      <c r="J55" s="312"/>
      <c r="K55" s="312"/>
      <c r="L55" s="312"/>
      <c r="M55" s="312"/>
      <c r="N55" s="313"/>
      <c r="O55" s="106"/>
      <c r="P55" s="329" t="s">
        <v>44</v>
      </c>
      <c r="Q55" s="330"/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1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K55" s="92"/>
      <c r="CL55" s="92"/>
      <c r="CM55" s="92"/>
      <c r="CN55" s="92"/>
      <c r="CO55" s="298"/>
      <c r="CP55" s="299"/>
      <c r="CQ55" s="295"/>
      <c r="CR55" s="295"/>
      <c r="CS55" s="390"/>
      <c r="CT55" s="390"/>
      <c r="CU55" s="375"/>
      <c r="CV55" s="375"/>
      <c r="CW55" s="378"/>
      <c r="CX55" s="379"/>
      <c r="CY55" s="42"/>
      <c r="CZ55" s="42"/>
      <c r="DA55" s="42"/>
      <c r="DB55" s="42"/>
    </row>
    <row r="56" spans="1:111" ht="15" customHeight="1" x14ac:dyDescent="0.25">
      <c r="A56" s="17"/>
      <c r="B56" s="142">
        <f t="shared" si="1"/>
        <v>39</v>
      </c>
      <c r="C56" s="76">
        <v>1</v>
      </c>
      <c r="D56" s="311" t="s">
        <v>80</v>
      </c>
      <c r="E56" s="312"/>
      <c r="F56" s="312"/>
      <c r="G56" s="312"/>
      <c r="H56" s="312"/>
      <c r="I56" s="312"/>
      <c r="J56" s="312"/>
      <c r="K56" s="312"/>
      <c r="L56" s="312"/>
      <c r="M56" s="312"/>
      <c r="N56" s="313"/>
      <c r="O56" s="106"/>
      <c r="P56" s="329"/>
      <c r="Q56" s="330"/>
      <c r="R56" s="330"/>
      <c r="S56" s="330"/>
      <c r="T56" s="330"/>
      <c r="U56" s="330"/>
      <c r="V56" s="330"/>
      <c r="W56" s="330"/>
      <c r="X56" s="330"/>
      <c r="Y56" s="330"/>
      <c r="Z56" s="330"/>
      <c r="AA56" s="330"/>
      <c r="AB56" s="330"/>
      <c r="AC56" s="330"/>
      <c r="AD56" s="330"/>
      <c r="AE56" s="330"/>
      <c r="AF56" s="33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K56" s="92"/>
      <c r="CL56" s="92"/>
      <c r="CM56" s="92"/>
      <c r="CN56" s="92"/>
      <c r="CO56" s="298"/>
      <c r="CP56" s="299"/>
      <c r="CQ56" s="295"/>
      <c r="CR56" s="295"/>
      <c r="CS56" s="390"/>
      <c r="CT56" s="390"/>
      <c r="CU56" s="375"/>
      <c r="CV56" s="375"/>
      <c r="CW56" s="378"/>
      <c r="CX56" s="379"/>
      <c r="CY56" s="42"/>
      <c r="CZ56" s="42"/>
      <c r="DA56" s="42"/>
      <c r="DB56" s="42"/>
    </row>
    <row r="57" spans="1:111" ht="39" thickBot="1" x14ac:dyDescent="0.25">
      <c r="A57" s="17"/>
      <c r="B57" s="142">
        <f t="shared" si="1"/>
        <v>40</v>
      </c>
      <c r="C57" s="77">
        <v>1</v>
      </c>
      <c r="D57" s="323" t="s">
        <v>81</v>
      </c>
      <c r="E57" s="324"/>
      <c r="F57" s="324"/>
      <c r="G57" s="324"/>
      <c r="H57" s="324"/>
      <c r="I57" s="324"/>
      <c r="J57" s="324"/>
      <c r="K57" s="324"/>
      <c r="L57" s="324"/>
      <c r="M57" s="324"/>
      <c r="N57" s="325"/>
      <c r="O57" s="106"/>
      <c r="P57" s="332"/>
      <c r="Q57" s="333"/>
      <c r="R57" s="333"/>
      <c r="S57" s="333"/>
      <c r="T57" s="333"/>
      <c r="U57" s="333"/>
      <c r="V57" s="333"/>
      <c r="W57" s="333"/>
      <c r="X57" s="333"/>
      <c r="Y57" s="333"/>
      <c r="Z57" s="333"/>
      <c r="AA57" s="333"/>
      <c r="AB57" s="333"/>
      <c r="AC57" s="333"/>
      <c r="AD57" s="333"/>
      <c r="AE57" s="333"/>
      <c r="AF57" s="334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K57" s="93"/>
      <c r="CL57" s="93"/>
      <c r="CM57" s="93"/>
      <c r="CN57" s="93"/>
      <c r="CO57" s="94" t="s">
        <v>31</v>
      </c>
      <c r="CP57" s="85" t="s">
        <v>32</v>
      </c>
      <c r="CQ57" s="88" t="s">
        <v>31</v>
      </c>
      <c r="CR57" s="88" t="s">
        <v>32</v>
      </c>
      <c r="CS57" s="83" t="s">
        <v>31</v>
      </c>
      <c r="CT57" s="83" t="s">
        <v>32</v>
      </c>
      <c r="CU57" s="89" t="s">
        <v>31</v>
      </c>
      <c r="CV57" s="89" t="s">
        <v>32</v>
      </c>
      <c r="CW57" s="87" t="s">
        <v>31</v>
      </c>
      <c r="CX57" s="95" t="s">
        <v>32</v>
      </c>
      <c r="CY57" s="42"/>
      <c r="CZ57" s="42"/>
      <c r="DA57" s="42"/>
      <c r="DB57" s="42"/>
    </row>
    <row r="58" spans="1:111" ht="13.5" customHeight="1" thickBot="1" x14ac:dyDescent="0.3">
      <c r="A58" s="17"/>
      <c r="B58" s="78" t="s">
        <v>17</v>
      </c>
      <c r="C58" s="79">
        <f>SUM(C18:C57)</f>
        <v>40</v>
      </c>
      <c r="D58" s="17"/>
      <c r="E58" s="42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320"/>
      <c r="T58" s="320"/>
      <c r="U58" s="320"/>
      <c r="V58" s="320"/>
      <c r="W58" s="320"/>
      <c r="X58" s="320"/>
      <c r="Y58" s="320"/>
      <c r="Z58" s="320"/>
      <c r="AA58" s="320"/>
      <c r="AB58" s="320"/>
      <c r="AC58" s="320"/>
      <c r="AD58" s="320"/>
      <c r="AE58" s="320"/>
      <c r="AF58" s="320"/>
      <c r="AG58" s="320"/>
      <c r="AH58" s="320"/>
      <c r="AI58" s="320"/>
      <c r="AJ58" s="320"/>
      <c r="AK58" s="320"/>
      <c r="AL58" s="320"/>
      <c r="AM58" s="320"/>
      <c r="AN58" s="320"/>
      <c r="AO58" s="320"/>
      <c r="AP58" s="320"/>
      <c r="AQ58" s="320"/>
      <c r="AR58" s="320"/>
      <c r="AS58" s="320"/>
      <c r="AT58" s="320"/>
      <c r="AU58" s="320"/>
      <c r="AV58" s="320"/>
      <c r="AW58" s="320"/>
      <c r="AX58" s="320"/>
      <c r="AY58" s="320"/>
      <c r="AZ58" s="320"/>
      <c r="BA58" s="320"/>
      <c r="BB58" s="320"/>
      <c r="BC58" s="320"/>
      <c r="BD58" s="320"/>
      <c r="BE58" s="320"/>
      <c r="BF58" s="320"/>
      <c r="BG58" s="320"/>
      <c r="BH58" s="320"/>
      <c r="BI58" s="320"/>
      <c r="BJ58" s="320"/>
      <c r="BK58" s="320"/>
      <c r="BL58" s="320"/>
      <c r="BM58" s="320"/>
      <c r="BN58" s="320"/>
      <c r="BO58" s="320"/>
      <c r="BP58" s="320"/>
      <c r="BQ58" s="320"/>
      <c r="BR58" s="320"/>
      <c r="BS58" s="320"/>
      <c r="BT58" s="320"/>
      <c r="BU58" s="320"/>
      <c r="BV58" s="320"/>
      <c r="BW58" s="320"/>
      <c r="BX58" s="320"/>
      <c r="BY58" s="320"/>
      <c r="BZ58" s="320"/>
      <c r="CA58" s="320"/>
      <c r="CB58" s="320"/>
      <c r="CC58" s="320"/>
      <c r="CD58" s="320"/>
      <c r="CE58" s="320"/>
      <c r="CF58" s="320"/>
      <c r="CG58" s="320"/>
      <c r="CH58" s="320"/>
      <c r="CI58" s="320"/>
      <c r="CJ58" s="320"/>
      <c r="CK58" s="153"/>
      <c r="CL58" s="153"/>
      <c r="CM58" s="153"/>
      <c r="CN58" s="154" t="s">
        <v>93</v>
      </c>
      <c r="CO58" s="103">
        <f>COUNTIF($CP$69:$CP$115, "B")</f>
        <v>0</v>
      </c>
      <c r="CP58" s="121" t="e">
        <f>COUNTIF($CP$69:$CP$115,"B")/COUNTIF($E$69:$E$115,"P")</f>
        <v>#DIV/0!</v>
      </c>
      <c r="CQ58" s="96">
        <f>COUNTIF($CR$69:$CR$115,"B")</f>
        <v>0</v>
      </c>
      <c r="CR58" s="121" t="e">
        <f>COUNTIF($CR$69:$CR$115,"B")/COUNTIF($E$69:$E$115,"P")</f>
        <v>#DIV/0!</v>
      </c>
      <c r="CS58" s="96">
        <f>COUNTIF($CT$69:$CT$115,"B")</f>
        <v>0</v>
      </c>
      <c r="CT58" s="121" t="e">
        <f>COUNTIF($CT$69:$CT$115,"B")/COUNTIF($E$69:$E$115,"P")</f>
        <v>#DIV/0!</v>
      </c>
      <c r="CU58" s="96">
        <f>COUNTIF($CV$69:$CV$115,"B")</f>
        <v>0</v>
      </c>
      <c r="CV58" s="121" t="e">
        <f>COUNTIF($CV$69:$CV$115,"B")/COUNTIF($E$69:$E$115,"P")</f>
        <v>#DIV/0!</v>
      </c>
      <c r="CW58" s="96">
        <f>COUNTIF($CX$69:$CX$115,"B")</f>
        <v>0</v>
      </c>
      <c r="CX58" s="122" t="e">
        <f>COUNTIF($CX$69:$CX$115,"B")/COUNTIF($E$69:$E$115,"P")</f>
        <v>#DIV/0!</v>
      </c>
      <c r="CZ58" s="42"/>
      <c r="DA58" s="42"/>
      <c r="DB58" s="42"/>
      <c r="DC58" s="42"/>
      <c r="DF58" s="63"/>
      <c r="DG58" s="63"/>
    </row>
    <row r="59" spans="1:111" ht="13.5" customHeight="1" x14ac:dyDescent="0.25">
      <c r="B59" s="17"/>
      <c r="C59" s="17"/>
      <c r="I59" s="63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CK59" s="153"/>
      <c r="CL59" s="153"/>
      <c r="CM59" s="153"/>
      <c r="CN59" s="155" t="s">
        <v>94</v>
      </c>
      <c r="CO59" s="103">
        <f>COUNTIF($CP$69:$CP$115, "MB")</f>
        <v>0</v>
      </c>
      <c r="CP59" s="121" t="e">
        <f>COUNTIF($CP$69:$CP$115,"MB")/COUNTIF($E$69:$E$115,"P")</f>
        <v>#DIV/0!</v>
      </c>
      <c r="CQ59" s="96">
        <f>COUNTIF($CR$69:$CR$115,"MB")</f>
        <v>0</v>
      </c>
      <c r="CR59" s="121" t="e">
        <f>COUNTIF($CR$69:$CR$115,"MB")/COUNTIF($E$69:$E$115,"P")</f>
        <v>#DIV/0!</v>
      </c>
      <c r="CS59" s="96">
        <f>COUNTIF($CT$69:$CT$115,"MB")</f>
        <v>0</v>
      </c>
      <c r="CT59" s="121" t="e">
        <f>COUNTIF($CT$69:$CT$115,"MB")/COUNTIF($E$69:$E$115,"P")</f>
        <v>#DIV/0!</v>
      </c>
      <c r="CU59" s="96">
        <f>COUNTIF($CV$69:$CV$115,"MB")</f>
        <v>0</v>
      </c>
      <c r="CV59" s="121" t="e">
        <f>COUNTIF($CV$69:$CV$115,"MB")/COUNTIF($E$69:$E$115,"P")</f>
        <v>#DIV/0!</v>
      </c>
      <c r="CW59" s="96">
        <f>COUNTIF($CX$69:$CX$115,"MB")</f>
        <v>0</v>
      </c>
      <c r="CX59" s="122" t="e">
        <f>COUNTIF($CX$69:$CX$115,"MB")/COUNTIF($E$69:$E$115,"P")</f>
        <v>#DIV/0!</v>
      </c>
    </row>
    <row r="60" spans="1:111" ht="13.5" customHeight="1" x14ac:dyDescent="0.25">
      <c r="D60" s="2"/>
      <c r="E60" s="19"/>
      <c r="F60" s="2"/>
      <c r="G60" s="30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CK60" s="153"/>
      <c r="CL60" s="153"/>
      <c r="CM60" s="153"/>
      <c r="CN60" s="155" t="s">
        <v>95</v>
      </c>
      <c r="CO60" s="103">
        <f>COUNTIF($CP$69:$CP$115, "MA")</f>
        <v>0</v>
      </c>
      <c r="CP60" s="121" t="e">
        <f>COUNTIF($CP$69:$CP$115,"MA")/COUNTIF($E$69:$E$115,"P")</f>
        <v>#DIV/0!</v>
      </c>
      <c r="CQ60" s="96">
        <f>COUNTIF($CR$69:$CR$115,"MA")</f>
        <v>0</v>
      </c>
      <c r="CR60" s="121" t="e">
        <f>COUNTIF($CR$69:$CR$115,"MA")/COUNTIF($E$69:$E$115,"P")</f>
        <v>#DIV/0!</v>
      </c>
      <c r="CS60" s="96">
        <f>COUNTIF($CT$69:$CT$115,"MA")</f>
        <v>0</v>
      </c>
      <c r="CT60" s="121" t="e">
        <f>COUNTIF($CT$69:$CT$115,"MA")/COUNTIF($E$69:$E$115,"P")</f>
        <v>#DIV/0!</v>
      </c>
      <c r="CU60" s="96">
        <f>COUNTIF($CV$69:$CV$115,"MA")</f>
        <v>0</v>
      </c>
      <c r="CV60" s="121" t="e">
        <f>COUNTIF($CV$69:$CV$115,"MA")/COUNTIF($E$69:$E$115,"P")</f>
        <v>#DIV/0!</v>
      </c>
      <c r="CW60" s="96">
        <f>COUNTIF($CX$69:$CX$115,"MA")</f>
        <v>0</v>
      </c>
      <c r="CX60" s="122" t="e">
        <f>COUNTIF($CX$69:$CX$115,"MA")/COUNTIF($E$69:$E$115,"P")</f>
        <v>#DIV/0!</v>
      </c>
    </row>
    <row r="61" spans="1:111" ht="13.5" customHeight="1" thickBot="1" x14ac:dyDescent="0.3">
      <c r="C61" s="3"/>
      <c r="D61" s="321" t="s">
        <v>6</v>
      </c>
      <c r="E61" s="322"/>
      <c r="F61" s="5">
        <f>C58</f>
        <v>40</v>
      </c>
      <c r="G61" s="31"/>
      <c r="H61" s="17"/>
      <c r="I61" s="17"/>
      <c r="CK61" s="153"/>
      <c r="CL61" s="153"/>
      <c r="CM61" s="153"/>
      <c r="CN61" s="156" t="s">
        <v>96</v>
      </c>
      <c r="CO61" s="104">
        <f>COUNTIF($CP$69:$CP$115, "A")</f>
        <v>0</v>
      </c>
      <c r="CP61" s="123" t="e">
        <f>COUNTIF($CP$69:$CP$115,"A")/COUNTIF($E$69:$E$115,"P")</f>
        <v>#DIV/0!</v>
      </c>
      <c r="CQ61" s="97">
        <f>COUNTIF($CR$69:$CR$115,"A")</f>
        <v>0</v>
      </c>
      <c r="CR61" s="123" t="e">
        <f>COUNTIF($CR$69:$CR$115,"A")/COUNTIF($E$69:$E$115,"P")</f>
        <v>#DIV/0!</v>
      </c>
      <c r="CS61" s="97">
        <f>COUNTIF($CT$69:$CT$115,"A")</f>
        <v>0</v>
      </c>
      <c r="CT61" s="123" t="e">
        <f>COUNTIF($CT$69:$CT$115,"A")/COUNTIF($E$69:$E$115,"P")</f>
        <v>#DIV/0!</v>
      </c>
      <c r="CU61" s="97">
        <f>COUNTIF($CV$69:$CV$115,"A")</f>
        <v>0</v>
      </c>
      <c r="CV61" s="123" t="e">
        <f>COUNTIF($CV$69:$CV$115,"A")/COUNTIF($E$69:$E$115,"P")</f>
        <v>#DIV/0!</v>
      </c>
      <c r="CW61" s="97">
        <f>COUNTIF($CX$69:$CX$115,"A")</f>
        <v>0</v>
      </c>
      <c r="CX61" s="124" t="e">
        <f>COUNTIF($CX$69:$CX$115,"A")/COUNTIF($E$69:$E$115,"P")</f>
        <v>#DIV/0!</v>
      </c>
    </row>
    <row r="62" spans="1:111" ht="12.75" customHeight="1" x14ac:dyDescent="0.2">
      <c r="C62" s="3"/>
      <c r="D62" s="321" t="s">
        <v>9</v>
      </c>
      <c r="E62" s="322"/>
      <c r="F62" s="5">
        <f>F61*0.6</f>
        <v>24</v>
      </c>
      <c r="G62" s="31"/>
      <c r="H62" s="17"/>
      <c r="I62" s="17"/>
    </row>
    <row r="63" spans="1:111" ht="12.75" customHeight="1" thickBot="1" x14ac:dyDescent="0.25">
      <c r="C63" s="17"/>
      <c r="D63" s="107"/>
      <c r="E63" s="107"/>
      <c r="F63" s="109"/>
      <c r="G63" s="108"/>
      <c r="H63" s="17"/>
      <c r="I63" s="17"/>
    </row>
    <row r="64" spans="1:111" ht="12.75" customHeight="1" thickBot="1" x14ac:dyDescent="0.25">
      <c r="D64" s="17"/>
      <c r="E64" s="42"/>
      <c r="F64" s="110"/>
      <c r="G64" s="111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2"/>
      <c r="CI64" s="2"/>
      <c r="CJ64" s="2"/>
      <c r="CK64" s="2"/>
      <c r="CL64" s="17"/>
      <c r="CM64" s="17"/>
      <c r="CN64" s="17"/>
      <c r="CO64" s="434" t="s">
        <v>36</v>
      </c>
      <c r="CP64" s="435"/>
      <c r="CQ64" s="435"/>
      <c r="CR64" s="435"/>
      <c r="CS64" s="435"/>
      <c r="CT64" s="435"/>
      <c r="CU64" s="435"/>
      <c r="CV64" s="435"/>
      <c r="CW64" s="435"/>
      <c r="CX64" s="436"/>
      <c r="CY64" s="17"/>
      <c r="CZ64" s="17"/>
      <c r="DA64" s="17"/>
      <c r="DB64" s="17"/>
    </row>
    <row r="65" spans="1:108" ht="42.75" customHeight="1" x14ac:dyDescent="0.2">
      <c r="B65" s="17"/>
      <c r="C65" s="17"/>
      <c r="D65" s="17"/>
      <c r="E65" s="51"/>
      <c r="F65" s="326" t="s">
        <v>30</v>
      </c>
      <c r="G65" s="327"/>
      <c r="H65" s="327"/>
      <c r="I65" s="327"/>
      <c r="J65" s="327"/>
      <c r="K65" s="327"/>
      <c r="L65" s="327"/>
      <c r="M65" s="327"/>
      <c r="N65" s="327"/>
      <c r="O65" s="327"/>
      <c r="P65" s="327"/>
      <c r="Q65" s="327"/>
      <c r="R65" s="327"/>
      <c r="S65" s="327"/>
      <c r="T65" s="327"/>
      <c r="U65" s="327"/>
      <c r="V65" s="327"/>
      <c r="W65" s="327"/>
      <c r="X65" s="327"/>
      <c r="Y65" s="327"/>
      <c r="Z65" s="327"/>
      <c r="AA65" s="327"/>
      <c r="AB65" s="327"/>
      <c r="AC65" s="327"/>
      <c r="AD65" s="327"/>
      <c r="AE65" s="327"/>
      <c r="AF65" s="327"/>
      <c r="AG65" s="327"/>
      <c r="AH65" s="327"/>
      <c r="AI65" s="327"/>
      <c r="AJ65" s="327"/>
      <c r="AK65" s="327"/>
      <c r="AL65" s="327"/>
      <c r="AM65" s="327"/>
      <c r="AN65" s="327"/>
      <c r="AO65" s="327"/>
      <c r="AP65" s="327"/>
      <c r="AQ65" s="327"/>
      <c r="AR65" s="327"/>
      <c r="AS65" s="327"/>
      <c r="AT65" s="327"/>
      <c r="AU65" s="327"/>
      <c r="AV65" s="327"/>
      <c r="AW65" s="327"/>
      <c r="AX65" s="327"/>
      <c r="AY65" s="327"/>
      <c r="AZ65" s="327"/>
      <c r="BA65" s="327"/>
      <c r="BB65" s="327"/>
      <c r="BC65" s="327"/>
      <c r="BD65" s="327"/>
      <c r="BE65" s="327"/>
      <c r="BF65" s="327"/>
      <c r="BG65" s="327"/>
      <c r="BH65" s="327"/>
      <c r="BI65" s="327"/>
      <c r="BJ65" s="327"/>
      <c r="BK65" s="327"/>
      <c r="BL65" s="327"/>
      <c r="BM65" s="327"/>
      <c r="BN65" s="327"/>
      <c r="BO65" s="327"/>
      <c r="BP65" s="327"/>
      <c r="BQ65" s="327"/>
      <c r="BR65" s="327"/>
      <c r="BS65" s="327"/>
      <c r="BT65" s="327"/>
      <c r="BU65" s="327"/>
      <c r="BV65" s="327"/>
      <c r="BW65" s="327"/>
      <c r="BX65" s="327"/>
      <c r="BY65" s="327"/>
      <c r="BZ65" s="327"/>
      <c r="CA65" s="327"/>
      <c r="CB65" s="327"/>
      <c r="CC65" s="327"/>
      <c r="CD65" s="327"/>
      <c r="CE65" s="327"/>
      <c r="CF65" s="328"/>
      <c r="CG65" s="136"/>
      <c r="CH65" s="308" t="s">
        <v>21</v>
      </c>
      <c r="CI65" s="308" t="s">
        <v>22</v>
      </c>
      <c r="CJ65" s="291" t="s">
        <v>16</v>
      </c>
      <c r="CK65" s="290" t="s">
        <v>14</v>
      </c>
      <c r="CL65" s="159"/>
      <c r="CM65" s="86"/>
      <c r="CN65" s="86"/>
      <c r="CO65" s="296" t="str">
        <f>CO54</f>
        <v>1) Números y operaciones</v>
      </c>
      <c r="CP65" s="297"/>
      <c r="CQ65" s="294" t="str">
        <f>CQ54</f>
        <v>2) Geometría</v>
      </c>
      <c r="CR65" s="294"/>
      <c r="CS65" s="389" t="str">
        <f>CS54</f>
        <v>3) Patrones y álgebra</v>
      </c>
      <c r="CT65" s="389"/>
      <c r="CU65" s="374" t="str">
        <f>CU54</f>
        <v>4) Medición</v>
      </c>
      <c r="CV65" s="374"/>
      <c r="CW65" s="437" t="str">
        <f>P55</f>
        <v>5) Datos y probabilidades</v>
      </c>
      <c r="CX65" s="438"/>
      <c r="CY65" s="86"/>
      <c r="DB65" s="67"/>
      <c r="DC65" s="17"/>
      <c r="DD65" s="43"/>
    </row>
    <row r="66" spans="1:108" ht="12.75" hidden="1" customHeight="1" x14ac:dyDescent="0.2">
      <c r="B66" s="17"/>
      <c r="C66" s="17"/>
      <c r="D66" s="17"/>
      <c r="E66" s="52" t="s">
        <v>23</v>
      </c>
      <c r="F66" s="137" t="s">
        <v>0</v>
      </c>
      <c r="G66" s="137"/>
      <c r="H66" s="137" t="s">
        <v>25</v>
      </c>
      <c r="I66" s="137"/>
      <c r="J66" s="137" t="s">
        <v>26</v>
      </c>
      <c r="K66" s="137"/>
      <c r="L66" s="137" t="s">
        <v>24</v>
      </c>
      <c r="M66" s="137"/>
      <c r="N66" s="137" t="s">
        <v>24</v>
      </c>
      <c r="O66" s="137"/>
      <c r="P66" s="137" t="s">
        <v>0</v>
      </c>
      <c r="Q66" s="137"/>
      <c r="R66" s="137" t="s">
        <v>26</v>
      </c>
      <c r="S66" s="137"/>
      <c r="T66" s="137" t="s">
        <v>26</v>
      </c>
      <c r="U66" s="137"/>
      <c r="V66" s="137" t="s">
        <v>24</v>
      </c>
      <c r="W66" s="137"/>
      <c r="X66" s="137" t="s">
        <v>0</v>
      </c>
      <c r="Y66" s="137"/>
      <c r="Z66" s="137" t="s">
        <v>0</v>
      </c>
      <c r="AA66" s="137"/>
      <c r="AB66" s="137" t="s">
        <v>25</v>
      </c>
      <c r="AC66" s="137"/>
      <c r="AD66" s="137" t="s">
        <v>26</v>
      </c>
      <c r="AE66" s="137"/>
      <c r="AF66" s="137" t="s">
        <v>24</v>
      </c>
      <c r="AG66" s="137"/>
      <c r="AH66" s="137" t="s">
        <v>26</v>
      </c>
      <c r="AI66" s="137"/>
      <c r="AJ66" s="137" t="s">
        <v>25</v>
      </c>
      <c r="AK66" s="137"/>
      <c r="AL66" s="137" t="s">
        <v>24</v>
      </c>
      <c r="AM66" s="137"/>
      <c r="AN66" s="137" t="s">
        <v>0</v>
      </c>
      <c r="AO66" s="137"/>
      <c r="AP66" s="137" t="s">
        <v>0</v>
      </c>
      <c r="AQ66" s="137"/>
      <c r="AR66" s="137" t="s">
        <v>26</v>
      </c>
      <c r="AS66" s="137"/>
      <c r="AT66" s="137" t="s">
        <v>0</v>
      </c>
      <c r="AU66" s="137"/>
      <c r="AV66" s="137" t="s">
        <v>26</v>
      </c>
      <c r="AW66" s="137"/>
      <c r="AX66" s="137" t="s">
        <v>25</v>
      </c>
      <c r="AY66" s="137"/>
      <c r="AZ66" s="137" t="s">
        <v>24</v>
      </c>
      <c r="BA66" s="137"/>
      <c r="BB66" s="137" t="s">
        <v>25</v>
      </c>
      <c r="BC66" s="137"/>
      <c r="BD66" s="137" t="s">
        <v>25</v>
      </c>
      <c r="BE66" s="137"/>
      <c r="BF66" s="137" t="s">
        <v>25</v>
      </c>
      <c r="BG66" s="137"/>
      <c r="BH66" s="137" t="s">
        <v>26</v>
      </c>
      <c r="BI66" s="137"/>
      <c r="BJ66" s="137" t="s">
        <v>24</v>
      </c>
      <c r="BK66" s="137"/>
      <c r="BL66" s="137" t="s">
        <v>24</v>
      </c>
      <c r="BM66" s="137"/>
      <c r="BN66" s="137" t="s">
        <v>26</v>
      </c>
      <c r="BO66" s="137"/>
      <c r="BP66" s="137" t="s">
        <v>25</v>
      </c>
      <c r="BQ66" s="137"/>
      <c r="BR66" s="137" t="s">
        <v>0</v>
      </c>
      <c r="BS66" s="137"/>
      <c r="BT66" s="137" t="s">
        <v>26</v>
      </c>
      <c r="BU66" s="137"/>
      <c r="BV66" s="137" t="s">
        <v>0</v>
      </c>
      <c r="BW66" s="137"/>
      <c r="BX66" s="137" t="s">
        <v>0</v>
      </c>
      <c r="BY66" s="137"/>
      <c r="BZ66" s="137" t="s">
        <v>25</v>
      </c>
      <c r="CA66" s="137"/>
      <c r="CB66" s="137" t="s">
        <v>25</v>
      </c>
      <c r="CC66" s="137"/>
      <c r="CD66" s="137" t="s">
        <v>0</v>
      </c>
      <c r="CE66" s="137"/>
      <c r="CF66" s="137" t="s">
        <v>25</v>
      </c>
      <c r="CG66" s="132"/>
      <c r="CH66" s="309"/>
      <c r="CI66" s="309"/>
      <c r="CJ66" s="292"/>
      <c r="CK66" s="290"/>
      <c r="CL66" s="159"/>
      <c r="CM66" s="86"/>
      <c r="CN66" s="86"/>
      <c r="CO66" s="298"/>
      <c r="CP66" s="299"/>
      <c r="CQ66" s="295"/>
      <c r="CR66" s="295"/>
      <c r="CS66" s="390"/>
      <c r="CT66" s="390"/>
      <c r="CU66" s="375"/>
      <c r="CV66" s="375"/>
      <c r="CW66" s="439"/>
      <c r="CX66" s="440"/>
      <c r="CY66" s="86"/>
      <c r="DB66" s="67"/>
      <c r="DC66" s="17"/>
      <c r="DD66" s="43"/>
    </row>
    <row r="67" spans="1:108" ht="12.75" hidden="1" customHeight="1" x14ac:dyDescent="0.2">
      <c r="B67" s="2"/>
      <c r="C67" s="2"/>
      <c r="D67" s="2"/>
      <c r="E67" s="52"/>
      <c r="F67" s="117">
        <v>1</v>
      </c>
      <c r="G67" s="117"/>
      <c r="H67" s="117">
        <v>1</v>
      </c>
      <c r="I67" s="117"/>
      <c r="J67" s="117">
        <v>1</v>
      </c>
      <c r="K67" s="117"/>
      <c r="L67" s="117">
        <v>1</v>
      </c>
      <c r="M67" s="117"/>
      <c r="N67" s="117">
        <v>1</v>
      </c>
      <c r="O67" s="117"/>
      <c r="P67" s="117">
        <v>1</v>
      </c>
      <c r="Q67" s="117"/>
      <c r="R67" s="117">
        <v>1</v>
      </c>
      <c r="S67" s="117"/>
      <c r="T67" s="117">
        <v>1</v>
      </c>
      <c r="U67" s="117"/>
      <c r="V67" s="117">
        <v>1</v>
      </c>
      <c r="W67" s="117"/>
      <c r="X67" s="117">
        <v>1</v>
      </c>
      <c r="Y67" s="117"/>
      <c r="Z67" s="117">
        <v>1</v>
      </c>
      <c r="AA67" s="7"/>
      <c r="AB67" s="7">
        <v>1</v>
      </c>
      <c r="AC67" s="7"/>
      <c r="AD67" s="117">
        <v>1</v>
      </c>
      <c r="AE67" s="7"/>
      <c r="AF67" s="117">
        <v>1</v>
      </c>
      <c r="AG67" s="117"/>
      <c r="AH67" s="117">
        <v>1</v>
      </c>
      <c r="AI67" s="117"/>
      <c r="AJ67" s="117">
        <v>1</v>
      </c>
      <c r="AK67" s="7"/>
      <c r="AL67" s="117">
        <v>1</v>
      </c>
      <c r="AM67" s="7"/>
      <c r="AN67" s="7">
        <v>1</v>
      </c>
      <c r="AO67" s="7"/>
      <c r="AP67" s="7">
        <v>1</v>
      </c>
      <c r="AQ67" s="7"/>
      <c r="AR67" s="7">
        <v>1</v>
      </c>
      <c r="AS67" s="7"/>
      <c r="AT67" s="7">
        <v>1</v>
      </c>
      <c r="AU67" s="7"/>
      <c r="AV67" s="7">
        <v>1</v>
      </c>
      <c r="AW67" s="7"/>
      <c r="AX67" s="7">
        <v>1</v>
      </c>
      <c r="AY67" s="7"/>
      <c r="AZ67" s="7">
        <v>1</v>
      </c>
      <c r="BA67" s="7"/>
      <c r="BB67" s="7">
        <v>1</v>
      </c>
      <c r="BC67" s="7"/>
      <c r="BD67" s="7">
        <v>1</v>
      </c>
      <c r="BE67" s="7"/>
      <c r="BF67" s="7">
        <v>1</v>
      </c>
      <c r="BG67" s="7"/>
      <c r="BH67" s="7">
        <v>1</v>
      </c>
      <c r="BI67" s="7"/>
      <c r="BJ67" s="7">
        <v>1</v>
      </c>
      <c r="BK67" s="7"/>
      <c r="BL67" s="7">
        <v>1</v>
      </c>
      <c r="BM67" s="7"/>
      <c r="BN67" s="7">
        <v>1</v>
      </c>
      <c r="BO67" s="7"/>
      <c r="BP67" s="7">
        <v>1</v>
      </c>
      <c r="BQ67" s="7"/>
      <c r="BR67" s="7">
        <v>1</v>
      </c>
      <c r="BS67" s="7"/>
      <c r="BT67" s="7">
        <v>1</v>
      </c>
      <c r="BU67" s="7"/>
      <c r="BV67" s="7">
        <v>1</v>
      </c>
      <c r="BW67" s="7"/>
      <c r="BX67" s="7">
        <v>1</v>
      </c>
      <c r="BY67" s="7"/>
      <c r="BZ67" s="7">
        <v>1</v>
      </c>
      <c r="CA67" s="7"/>
      <c r="CB67" s="7">
        <v>1</v>
      </c>
      <c r="CC67" s="7"/>
      <c r="CD67" s="7">
        <v>1</v>
      </c>
      <c r="CE67" s="7"/>
      <c r="CF67" s="7">
        <v>1</v>
      </c>
      <c r="CG67" s="132"/>
      <c r="CH67" s="309"/>
      <c r="CI67" s="309"/>
      <c r="CJ67" s="292"/>
      <c r="CK67" s="290"/>
      <c r="CL67" s="159"/>
      <c r="CM67" s="86"/>
      <c r="CN67" s="86"/>
      <c r="CO67" s="298"/>
      <c r="CP67" s="299"/>
      <c r="CQ67" s="295"/>
      <c r="CR67" s="295"/>
      <c r="CS67" s="390"/>
      <c r="CT67" s="390"/>
      <c r="CU67" s="375"/>
      <c r="CV67" s="375"/>
      <c r="CW67" s="441"/>
      <c r="CX67" s="442"/>
      <c r="CY67" s="86"/>
      <c r="DB67" s="67"/>
      <c r="DC67" s="17"/>
      <c r="DD67" s="43"/>
    </row>
    <row r="68" spans="1:108" ht="50.25" customHeight="1" x14ac:dyDescent="0.2">
      <c r="A68" s="3"/>
      <c r="B68" s="16" t="s">
        <v>7</v>
      </c>
      <c r="C68" s="305" t="s">
        <v>11</v>
      </c>
      <c r="D68" s="305"/>
      <c r="E68" s="116" t="s">
        <v>37</v>
      </c>
      <c r="F68" s="118">
        <v>1</v>
      </c>
      <c r="G68" s="130"/>
      <c r="H68" s="118">
        <v>2</v>
      </c>
      <c r="I68" s="118"/>
      <c r="J68" s="118">
        <v>3</v>
      </c>
      <c r="K68" s="118"/>
      <c r="L68" s="118">
        <v>4</v>
      </c>
      <c r="M68" s="118"/>
      <c r="N68" s="118">
        <v>5</v>
      </c>
      <c r="O68" s="118"/>
      <c r="P68" s="118">
        <v>6</v>
      </c>
      <c r="Q68" s="118"/>
      <c r="R68" s="118">
        <v>7</v>
      </c>
      <c r="S68" s="118"/>
      <c r="T68" s="118">
        <v>8</v>
      </c>
      <c r="U68" s="118"/>
      <c r="V68" s="118">
        <v>9</v>
      </c>
      <c r="W68" s="118"/>
      <c r="X68" s="118">
        <v>10</v>
      </c>
      <c r="Y68" s="118"/>
      <c r="Z68" s="118">
        <v>11</v>
      </c>
      <c r="AA68" s="130"/>
      <c r="AB68" s="129">
        <v>12</v>
      </c>
      <c r="AC68" s="115"/>
      <c r="AD68" s="129">
        <v>13</v>
      </c>
      <c r="AE68" s="129"/>
      <c r="AF68" s="129">
        <v>14</v>
      </c>
      <c r="AG68" s="129"/>
      <c r="AH68" s="129">
        <v>15</v>
      </c>
      <c r="AI68" s="129"/>
      <c r="AJ68" s="129">
        <v>16</v>
      </c>
      <c r="AK68" s="129"/>
      <c r="AL68" s="129">
        <v>17</v>
      </c>
      <c r="AM68" s="129"/>
      <c r="AN68" s="129">
        <v>18</v>
      </c>
      <c r="AO68" s="115"/>
      <c r="AP68" s="118">
        <v>19</v>
      </c>
      <c r="AQ68" s="118"/>
      <c r="AR68" s="118">
        <v>20</v>
      </c>
      <c r="AS68" s="135"/>
      <c r="AT68" s="138">
        <v>21</v>
      </c>
      <c r="AU68" s="135"/>
      <c r="AV68" s="138">
        <v>22</v>
      </c>
      <c r="AW68" s="138"/>
      <c r="AX68" s="138">
        <v>23</v>
      </c>
      <c r="AY68" s="135"/>
      <c r="AZ68" s="118">
        <v>24</v>
      </c>
      <c r="BA68" s="118"/>
      <c r="BB68" s="118">
        <v>25</v>
      </c>
      <c r="BC68" s="118"/>
      <c r="BD68" s="118">
        <v>26</v>
      </c>
      <c r="BE68" s="118"/>
      <c r="BF68" s="118">
        <v>27</v>
      </c>
      <c r="BG68" s="118"/>
      <c r="BH68" s="118">
        <v>28</v>
      </c>
      <c r="BI68" s="118"/>
      <c r="BJ68" s="118">
        <v>29</v>
      </c>
      <c r="BK68" s="118"/>
      <c r="BL68" s="118">
        <v>30</v>
      </c>
      <c r="BM68" s="118"/>
      <c r="BN68" s="118">
        <v>31</v>
      </c>
      <c r="BO68" s="118"/>
      <c r="BP68" s="118">
        <v>32</v>
      </c>
      <c r="BQ68" s="118"/>
      <c r="BR68" s="118">
        <v>33</v>
      </c>
      <c r="BS68" s="135"/>
      <c r="BT68" s="139">
        <v>34</v>
      </c>
      <c r="BU68" s="135"/>
      <c r="BV68" s="139">
        <v>35</v>
      </c>
      <c r="BW68" s="139"/>
      <c r="BX68" s="139">
        <v>36</v>
      </c>
      <c r="BY68" s="139"/>
      <c r="BZ68" s="139">
        <v>37</v>
      </c>
      <c r="CA68" s="135"/>
      <c r="CB68" s="135">
        <v>38</v>
      </c>
      <c r="CC68" s="135"/>
      <c r="CD68" s="135">
        <v>39</v>
      </c>
      <c r="CE68" s="135"/>
      <c r="CF68" s="135">
        <v>40</v>
      </c>
      <c r="CG68" s="135"/>
      <c r="CH68" s="310"/>
      <c r="CI68" s="310"/>
      <c r="CJ68" s="293"/>
      <c r="CK68" s="290"/>
      <c r="CL68" s="280" t="s">
        <v>90</v>
      </c>
      <c r="CM68" s="281" t="s">
        <v>91</v>
      </c>
      <c r="CN68" s="281" t="s">
        <v>92</v>
      </c>
      <c r="CO68" s="140" t="s">
        <v>87</v>
      </c>
      <c r="CP68" s="141" t="s">
        <v>14</v>
      </c>
      <c r="CQ68" s="112" t="s">
        <v>88</v>
      </c>
      <c r="CR68" s="112" t="s">
        <v>14</v>
      </c>
      <c r="CS68" s="113" t="s">
        <v>87</v>
      </c>
      <c r="CT68" s="113" t="s">
        <v>14</v>
      </c>
      <c r="CU68" s="114" t="s">
        <v>87</v>
      </c>
      <c r="CV68" s="114" t="s">
        <v>14</v>
      </c>
      <c r="CW68" s="87" t="s">
        <v>87</v>
      </c>
      <c r="CX68" s="95" t="s">
        <v>14</v>
      </c>
      <c r="CY68" s="86"/>
      <c r="DB68" s="67"/>
      <c r="DC68" s="17"/>
      <c r="DD68" s="43"/>
    </row>
    <row r="69" spans="1:108" ht="12.75" customHeight="1" x14ac:dyDescent="0.2">
      <c r="A69" s="3"/>
      <c r="B69" s="5">
        <v>1</v>
      </c>
      <c r="C69" s="518" t="s">
        <v>286</v>
      </c>
      <c r="D69" s="519" t="s">
        <v>286</v>
      </c>
      <c r="E69" s="18"/>
      <c r="F69" s="90"/>
      <c r="G69" s="91">
        <f t="shared" ref="G69:G101" si="2">IF(F69=$F$66,$F$67,0)</f>
        <v>0</v>
      </c>
      <c r="H69" s="90"/>
      <c r="I69" s="91">
        <f t="shared" ref="I69:I101" si="3">IF(H69=$H$66,$H$67,0)</f>
        <v>0</v>
      </c>
      <c r="J69" s="90"/>
      <c r="K69" s="91">
        <f t="shared" ref="K69:K101" si="4">IF(J69=$J$66,$J$67,0)</f>
        <v>0</v>
      </c>
      <c r="L69" s="90"/>
      <c r="M69" s="91">
        <f t="shared" ref="M69:M101" si="5">IF(L69=$L$66,$L$67,0)</f>
        <v>0</v>
      </c>
      <c r="N69" s="90"/>
      <c r="O69" s="91">
        <f t="shared" ref="O69:O101" si="6">IF(N69=$N$66,$N$67,0)</f>
        <v>0</v>
      </c>
      <c r="P69" s="90"/>
      <c r="Q69" s="91">
        <f t="shared" ref="Q69:Q101" si="7">IF(P69=$P$66,$P$67,0)</f>
        <v>0</v>
      </c>
      <c r="R69" s="90"/>
      <c r="S69" s="91">
        <f t="shared" ref="S69:S101" si="8">IF(R69=$R$66,$R$67,0)</f>
        <v>0</v>
      </c>
      <c r="T69" s="90"/>
      <c r="U69" s="91">
        <f t="shared" ref="U69:U101" si="9">IF(T69=$T$66,$T$67,0)</f>
        <v>0</v>
      </c>
      <c r="V69" s="90"/>
      <c r="W69" s="91">
        <f t="shared" ref="W69:W101" si="10">IF(V69=$V$66,$V$67,0)</f>
        <v>0</v>
      </c>
      <c r="X69" s="90"/>
      <c r="Y69" s="91">
        <f t="shared" ref="Y69:Y101" si="11">IF(X69=$X$66,$X$67,0)</f>
        <v>0</v>
      </c>
      <c r="Z69" s="90"/>
      <c r="AA69" s="91">
        <f t="shared" ref="AA69:AA101" si="12">IF(Z69=$Z$66,$Z$67,0)</f>
        <v>0</v>
      </c>
      <c r="AB69" s="90"/>
      <c r="AC69" s="91">
        <f t="shared" ref="AC69:AC101" si="13">IF(AB69=$AB$66,$AB$67,0)</f>
        <v>0</v>
      </c>
      <c r="AD69" s="119"/>
      <c r="AE69" s="91">
        <f t="shared" ref="AE69:AE101" si="14">IF(AD69=$AD$66,$AD$67,0)</f>
        <v>0</v>
      </c>
      <c r="AF69" s="90"/>
      <c r="AG69" s="91">
        <f t="shared" ref="AG69:AG101" si="15">IF(AF69=$AF$66,$AF$67,0)</f>
        <v>0</v>
      </c>
      <c r="AH69" s="90"/>
      <c r="AI69" s="91">
        <f t="shared" ref="AI69:AI101" si="16">IF(AH69=$AH$66,$AH$67,0)</f>
        <v>0</v>
      </c>
      <c r="AJ69" s="90"/>
      <c r="AK69" s="91">
        <f t="shared" ref="AK69:AK101" si="17">IF(AJ69=$AJ$66,$AJ$67,0)</f>
        <v>0</v>
      </c>
      <c r="AL69" s="90"/>
      <c r="AM69" s="91">
        <f t="shared" ref="AM69:AM101" si="18">IF(AL69=$AL$66,$AL$67,0)</f>
        <v>0</v>
      </c>
      <c r="AN69" s="90"/>
      <c r="AO69" s="91">
        <f t="shared" ref="AO69:AO101" si="19">IF(AN69=$AN$66,$AN$67,0)</f>
        <v>0</v>
      </c>
      <c r="AP69" s="90"/>
      <c r="AQ69" s="91">
        <f t="shared" ref="AQ69:AQ101" si="20">IF(AP69=$AP$66,$AP$67,0)</f>
        <v>0</v>
      </c>
      <c r="AR69" s="90"/>
      <c r="AS69" s="91">
        <f t="shared" ref="AS69:AS101" si="21">IF(AR69=$AR$66,$AR$67,0)</f>
        <v>0</v>
      </c>
      <c r="AT69" s="90"/>
      <c r="AU69" s="91">
        <f t="shared" ref="AU69:AU101" si="22">IF(AT69=$AT$66,$AT$67,0)</f>
        <v>0</v>
      </c>
      <c r="AV69" s="90"/>
      <c r="AW69" s="91">
        <f t="shared" ref="AW69:AW101" si="23">IF(AV69=$AV$66,$AV$67,0)</f>
        <v>0</v>
      </c>
      <c r="AX69" s="90"/>
      <c r="AY69" s="91">
        <f t="shared" ref="AY69:AY101" si="24">IF(AX69=$AX$66,$AX$67,0)</f>
        <v>0</v>
      </c>
      <c r="AZ69" s="90"/>
      <c r="BA69" s="91">
        <f t="shared" ref="BA69:BA101" si="25">IF(AZ69=$AZ$66,$AZ$67,0)</f>
        <v>0</v>
      </c>
      <c r="BB69" s="90"/>
      <c r="BC69" s="91">
        <f t="shared" ref="BC69:BC101" si="26">IF(BB69=$BB$66,$BB$67,0)</f>
        <v>0</v>
      </c>
      <c r="BD69" s="90"/>
      <c r="BE69" s="91">
        <f t="shared" ref="BE69:BE101" si="27">IF(BD69=$BD$66,$BD$67,0)</f>
        <v>0</v>
      </c>
      <c r="BF69" s="90"/>
      <c r="BG69" s="91">
        <f t="shared" ref="BG69:BG101" si="28">IF(BF69=$BF$66,$BF$67,0)</f>
        <v>0</v>
      </c>
      <c r="BH69" s="90"/>
      <c r="BI69" s="91">
        <f t="shared" ref="BI69:BI101" si="29">IF(BH69=$BH$66,$BH$67,0)</f>
        <v>0</v>
      </c>
      <c r="BJ69" s="90"/>
      <c r="BK69" s="91">
        <f t="shared" ref="BK69:BK101" si="30">IF(BJ69=$BJ$66,$BJ$67,0)</f>
        <v>0</v>
      </c>
      <c r="BL69" s="90"/>
      <c r="BM69" s="91">
        <f t="shared" ref="BM69:BM101" si="31">IF(BL69=$BL$66,$BL$67,0)</f>
        <v>0</v>
      </c>
      <c r="BN69" s="90"/>
      <c r="BO69" s="91">
        <f t="shared" ref="BO69:BO101" si="32">IF(BN69=$BN$66,$BN$67,0)</f>
        <v>0</v>
      </c>
      <c r="BP69" s="90"/>
      <c r="BQ69" s="91">
        <f t="shared" ref="BQ69:BQ101" si="33">IF(BP69=$BP$66,$BP$67,0)</f>
        <v>0</v>
      </c>
      <c r="BR69" s="90"/>
      <c r="BS69" s="91">
        <f t="shared" ref="BS69:BS101" si="34">IF(BR69=$BR$66,$BR$67,0)</f>
        <v>0</v>
      </c>
      <c r="BT69" s="90"/>
      <c r="BU69" s="91">
        <f t="shared" ref="BU69:BU101" si="35">IF(BT69=$BT$66,$BT$67,0)</f>
        <v>0</v>
      </c>
      <c r="BV69" s="90"/>
      <c r="BW69" s="91">
        <f t="shared" ref="BW69:BW101" si="36">IF(BV69=$BV$66,$BV$67,0)</f>
        <v>0</v>
      </c>
      <c r="BX69" s="90"/>
      <c r="BY69" s="91">
        <f t="shared" ref="BY69:BY101" si="37">IF(BX69=$BX$66,$BX$67,0)</f>
        <v>0</v>
      </c>
      <c r="BZ69" s="90"/>
      <c r="CA69" s="91">
        <f t="shared" ref="CA69:CA101" si="38">IF(BZ69=$BZ$66,$BZ$67,0)</f>
        <v>0</v>
      </c>
      <c r="CB69" s="90"/>
      <c r="CC69" s="91">
        <f t="shared" ref="CC69:CC101" si="39">IF(CB69=$CB$66,$CB$67,0)</f>
        <v>0</v>
      </c>
      <c r="CD69" s="90"/>
      <c r="CE69" s="91">
        <f t="shared" ref="CE69:CE101" si="40">IF(CD69=$CD$66,$CD$67,0)</f>
        <v>0</v>
      </c>
      <c r="CF69" s="90"/>
      <c r="CG69" s="91">
        <f>IF(CF69=$CF$66,$CF$67,0)</f>
        <v>0</v>
      </c>
      <c r="CH69" s="5">
        <f>IF((E69="P"),SUM(F69:CG69),0)</f>
        <v>0</v>
      </c>
      <c r="CI69" s="11">
        <f>(CH69*100)/F$61</f>
        <v>0</v>
      </c>
      <c r="CJ69" s="12">
        <f>IF(CH69&gt;=F$62,0.1875*CH69-0.5,0.08333333*CH69+2)</f>
        <v>2</v>
      </c>
      <c r="CK69" s="5">
        <f>IF($E$69:$E$115="P",IF(AND((CI69&lt;50),(CI69&gt;=0)),"INICIAL",IF(AND((CI69&lt;80),(CI69&gt;49)),"INTERMEDIO",IF(AND((CI69&lt;=100),(CI69&gt;79)),"AVANZADO"))),0)</f>
        <v>0</v>
      </c>
      <c r="CL69" s="282" t="str">
        <f>IF((E69="P"),IFERROR(ROUND(CJ69-$CJ$118,1),""),"")</f>
        <v/>
      </c>
      <c r="CM69" s="283" t="str">
        <f>IF((E69="P"),IFERROR(ROUND(POWER(CL69,2),3),""),"")</f>
        <v/>
      </c>
      <c r="CN69" s="283">
        <f>SUM(CM69:CM115)</f>
        <v>0</v>
      </c>
      <c r="CO69" s="145">
        <f>(SUM(F69:AA69)+SUM(AP69:AS69)+SUM(AZ69:BS69))/23</f>
        <v>0</v>
      </c>
      <c r="CP69" s="74">
        <f>IF($E$69:$E$115="P",IF(CO69&lt;=0.25,"B",IF(CO69&lt;=0.5,"MB",IF(CO69&lt;=0.75,"MA",IF(CO69&lt;=1,"A")))),0)</f>
        <v>0</v>
      </c>
      <c r="CQ69" s="120">
        <f>SUM(AB69:AO69)/7</f>
        <v>0</v>
      </c>
      <c r="CR69" s="74">
        <f>IF($E$69:$E$115="P",IF(CQ69&lt;=0.25,"B",IF(CQ69&lt;=0.5,"MB",IF(CQ69=0.75,"MA",IF(CQ69&lt;=1,"A")))),0)</f>
        <v>0</v>
      </c>
      <c r="CS69" s="120">
        <f>SUM(BT69:CA69)/4</f>
        <v>0</v>
      </c>
      <c r="CT69" s="74">
        <f>IF($E$69:$E$115="P",IF(CS69&lt;=0.25,"B",IF(CS69&lt;=0.5,"MB",IF(CS69&lt;=0.75,"MA",IF(CS69&lt;=1,"A")))),0)</f>
        <v>0</v>
      </c>
      <c r="CU69" s="120">
        <f>SUM(AT69:AY69)/3</f>
        <v>0</v>
      </c>
      <c r="CV69" s="74">
        <f>IF($E$69:$E$115="P",IF(CU69&lt;=0.25,"B",IF(CU69&lt;=0.5,"MB",IF(CU69&lt;=0.75,"MA",IF(CU69&lt;=1,"A")))),0)</f>
        <v>0</v>
      </c>
      <c r="CW69" s="120">
        <f>SUM(CB69:CG69)/3</f>
        <v>0</v>
      </c>
      <c r="CX69" s="146">
        <f>IF($E$69:$E$115="P",IF(CW69&lt;=0.25,"B",IF(CW69&lt;=0.5,"MB",IF(CW69&lt;=0.75,"MA",IF(CW69&lt;=1,"A")))),0)</f>
        <v>0</v>
      </c>
      <c r="CY69" s="68"/>
      <c r="DB69" s="67"/>
      <c r="DC69" s="17"/>
      <c r="DD69" s="43"/>
    </row>
    <row r="70" spans="1:108" ht="12.75" customHeight="1" x14ac:dyDescent="0.2">
      <c r="A70" s="3"/>
      <c r="B70" s="5">
        <v>2</v>
      </c>
      <c r="C70" s="518" t="s">
        <v>287</v>
      </c>
      <c r="D70" s="519" t="s">
        <v>287</v>
      </c>
      <c r="E70" s="18"/>
      <c r="F70" s="90"/>
      <c r="G70" s="91">
        <f t="shared" si="2"/>
        <v>0</v>
      </c>
      <c r="H70" s="90"/>
      <c r="I70" s="91">
        <f t="shared" si="3"/>
        <v>0</v>
      </c>
      <c r="J70" s="90"/>
      <c r="K70" s="91">
        <f t="shared" si="4"/>
        <v>0</v>
      </c>
      <c r="L70" s="90"/>
      <c r="M70" s="91">
        <f t="shared" si="5"/>
        <v>0</v>
      </c>
      <c r="N70" s="90"/>
      <c r="O70" s="91">
        <f t="shared" si="6"/>
        <v>0</v>
      </c>
      <c r="P70" s="90"/>
      <c r="Q70" s="91">
        <f t="shared" si="7"/>
        <v>0</v>
      </c>
      <c r="R70" s="90"/>
      <c r="S70" s="91">
        <f t="shared" si="8"/>
        <v>0</v>
      </c>
      <c r="T70" s="90"/>
      <c r="U70" s="91">
        <f t="shared" si="9"/>
        <v>0</v>
      </c>
      <c r="V70" s="90"/>
      <c r="W70" s="91">
        <f t="shared" si="10"/>
        <v>0</v>
      </c>
      <c r="X70" s="90"/>
      <c r="Y70" s="91">
        <f t="shared" si="11"/>
        <v>0</v>
      </c>
      <c r="Z70" s="90"/>
      <c r="AA70" s="91">
        <f t="shared" si="12"/>
        <v>0</v>
      </c>
      <c r="AB70" s="90"/>
      <c r="AC70" s="91">
        <f t="shared" si="13"/>
        <v>0</v>
      </c>
      <c r="AD70" s="119"/>
      <c r="AE70" s="91">
        <f t="shared" si="14"/>
        <v>0</v>
      </c>
      <c r="AF70" s="90"/>
      <c r="AG70" s="91">
        <f t="shared" si="15"/>
        <v>0</v>
      </c>
      <c r="AH70" s="90"/>
      <c r="AI70" s="91">
        <f t="shared" si="16"/>
        <v>0</v>
      </c>
      <c r="AJ70" s="90"/>
      <c r="AK70" s="91">
        <f t="shared" si="17"/>
        <v>0</v>
      </c>
      <c r="AL70" s="90"/>
      <c r="AM70" s="91">
        <f t="shared" si="18"/>
        <v>0</v>
      </c>
      <c r="AN70" s="90"/>
      <c r="AO70" s="91">
        <f t="shared" si="19"/>
        <v>0</v>
      </c>
      <c r="AP70" s="90"/>
      <c r="AQ70" s="91">
        <f t="shared" si="20"/>
        <v>0</v>
      </c>
      <c r="AR70" s="90"/>
      <c r="AS70" s="91">
        <f t="shared" si="21"/>
        <v>0</v>
      </c>
      <c r="AT70" s="90"/>
      <c r="AU70" s="91">
        <f t="shared" si="22"/>
        <v>0</v>
      </c>
      <c r="AV70" s="90"/>
      <c r="AW70" s="91">
        <f t="shared" si="23"/>
        <v>0</v>
      </c>
      <c r="AX70" s="90"/>
      <c r="AY70" s="91">
        <f t="shared" si="24"/>
        <v>0</v>
      </c>
      <c r="AZ70" s="90"/>
      <c r="BA70" s="91">
        <f t="shared" si="25"/>
        <v>0</v>
      </c>
      <c r="BB70" s="90"/>
      <c r="BC70" s="91">
        <f t="shared" si="26"/>
        <v>0</v>
      </c>
      <c r="BD70" s="90"/>
      <c r="BE70" s="91">
        <f t="shared" si="27"/>
        <v>0</v>
      </c>
      <c r="BF70" s="90"/>
      <c r="BG70" s="91">
        <f t="shared" si="28"/>
        <v>0</v>
      </c>
      <c r="BH70" s="90"/>
      <c r="BI70" s="91">
        <f t="shared" si="29"/>
        <v>0</v>
      </c>
      <c r="BJ70" s="90"/>
      <c r="BK70" s="91">
        <f t="shared" si="30"/>
        <v>0</v>
      </c>
      <c r="BL70" s="90"/>
      <c r="BM70" s="91">
        <f t="shared" si="31"/>
        <v>0</v>
      </c>
      <c r="BN70" s="90"/>
      <c r="BO70" s="91">
        <f t="shared" si="32"/>
        <v>0</v>
      </c>
      <c r="BP70" s="90"/>
      <c r="BQ70" s="91">
        <f t="shared" si="33"/>
        <v>0</v>
      </c>
      <c r="BR70" s="90"/>
      <c r="BS70" s="91">
        <f t="shared" si="34"/>
        <v>0</v>
      </c>
      <c r="BT70" s="90"/>
      <c r="BU70" s="91">
        <f t="shared" si="35"/>
        <v>0</v>
      </c>
      <c r="BV70" s="90"/>
      <c r="BW70" s="91">
        <f t="shared" si="36"/>
        <v>0</v>
      </c>
      <c r="BX70" s="90"/>
      <c r="BY70" s="91">
        <f t="shared" si="37"/>
        <v>0</v>
      </c>
      <c r="BZ70" s="90"/>
      <c r="CA70" s="91">
        <f t="shared" si="38"/>
        <v>0</v>
      </c>
      <c r="CB70" s="90"/>
      <c r="CC70" s="91">
        <f t="shared" si="39"/>
        <v>0</v>
      </c>
      <c r="CD70" s="90"/>
      <c r="CE70" s="91">
        <f t="shared" si="40"/>
        <v>0</v>
      </c>
      <c r="CF70" s="90"/>
      <c r="CG70" s="91">
        <f t="shared" ref="CG70:CG115" si="41">IF(CF70=$CF$66,$CF$67,0)</f>
        <v>0</v>
      </c>
      <c r="CH70" s="5">
        <f t="shared" ref="CH70:CH115" si="42">IF((E70="P"),SUM(F70:CG70),0)</f>
        <v>0</v>
      </c>
      <c r="CI70" s="11">
        <f t="shared" ref="CI70:CI115" si="43">(CH70*100)/F$61</f>
        <v>0</v>
      </c>
      <c r="CJ70" s="12">
        <f t="shared" ref="CJ70:CJ115" si="44">IF(CH70&gt;=F$62,0.1875*CH70-0.5,0.08333333*CH70+2)</f>
        <v>2</v>
      </c>
      <c r="CK70" s="5">
        <f t="shared" ref="CK70:CK115" si="45">IF($E$69:$E$115="P",IF(AND((CI70&lt;50),(CI70&gt;=0)),"INICIAL",IF(AND((CI70&lt;80),(CI70&gt;49)),"INTERMEDIO",IF(AND((CI70&lt;=100),(CI70&gt;79)),"AVANZADO"))),0)</f>
        <v>0</v>
      </c>
      <c r="CL70" s="282" t="str">
        <f t="shared" ref="CL70:CL115" si="46">IF((E70="P"),IFERROR(ROUND(CJ70-$CJ$118,1),""),"")</f>
        <v/>
      </c>
      <c r="CM70" s="283" t="str">
        <f t="shared" ref="CM70:CM115" si="47">IF((E70="P"),IFERROR(ROUND(POWER(CL70,2),3),""),"")</f>
        <v/>
      </c>
      <c r="CN70" s="283">
        <f>COUNTIF(E69:E115,"=P")</f>
        <v>0</v>
      </c>
      <c r="CO70" s="145">
        <f t="shared" ref="CO70:CO115" si="48">(SUM(F70:AA70)+SUM(AP70:AS70)+SUM(AZ70:BS70))/23</f>
        <v>0</v>
      </c>
      <c r="CP70" s="74">
        <f t="shared" ref="CP70:CP115" si="49">IF($E$69:$E$115="P",IF(CO70&lt;=0.25,"B",IF(CO70&lt;=0.5,"MB",IF(CO70&lt;=0.75,"MA",IF(CO70&lt;=1,"A")))),0)</f>
        <v>0</v>
      </c>
      <c r="CQ70" s="120">
        <f t="shared" ref="CQ70:CQ115" si="50">SUM(AB70:AO70)/7</f>
        <v>0</v>
      </c>
      <c r="CR70" s="74">
        <f t="shared" ref="CR70:CR115" si="51">IF($E$69:$E$115="P",IF(CQ70&lt;=0.25,"B",IF(CQ70&lt;=0.5,"MB",IF(CQ70=0.75,"MA",IF(CQ70&lt;=1,"A")))),0)</f>
        <v>0</v>
      </c>
      <c r="CS70" s="120">
        <f t="shared" ref="CS70:CS115" si="52">SUM(BT70:CA70)/4</f>
        <v>0</v>
      </c>
      <c r="CT70" s="74">
        <f t="shared" ref="CT70:CT115" si="53">IF($E$69:$E$115="P",IF(CS70&lt;=0.25,"B",IF(CS70&lt;=0.5,"MB",IF(CS70&lt;=0.75,"MA",IF(CS70&lt;=1,"A")))),0)</f>
        <v>0</v>
      </c>
      <c r="CU70" s="120">
        <f t="shared" ref="CU70:CU115" si="54">SUM(AT70:AY70)/3</f>
        <v>0</v>
      </c>
      <c r="CV70" s="74">
        <f t="shared" ref="CV70:CV115" si="55">IF($E$69:$E$115="P",IF(CU70&lt;=0.25,"B",IF(CU70&lt;=0.5,"MB",IF(CU70&lt;=0.75,"MA",IF(CU70&lt;=1,"A")))),0)</f>
        <v>0</v>
      </c>
      <c r="CW70" s="120">
        <f t="shared" ref="CW70:CW115" si="56">SUM(CB70:CG70)/3</f>
        <v>0</v>
      </c>
      <c r="CX70" s="146">
        <f t="shared" ref="CX70:CX115" si="57">IF($E$69:$E$115="P",IF(CW70&lt;=0.25,"B",IF(CW70&lt;=0.5,"MB",IF(CW70&lt;=0.75,"MA",IF(CW70&lt;=1,"A")))),0)</f>
        <v>0</v>
      </c>
      <c r="CY70" s="68"/>
      <c r="DB70" s="67"/>
      <c r="DC70" s="17"/>
      <c r="DD70" s="43"/>
    </row>
    <row r="71" spans="1:108" ht="12.75" customHeight="1" x14ac:dyDescent="0.2">
      <c r="A71" s="3"/>
      <c r="B71" s="5">
        <v>3</v>
      </c>
      <c r="C71" s="518" t="s">
        <v>288</v>
      </c>
      <c r="D71" s="519" t="s">
        <v>288</v>
      </c>
      <c r="E71" s="18"/>
      <c r="F71" s="90"/>
      <c r="G71" s="91">
        <f t="shared" si="2"/>
        <v>0</v>
      </c>
      <c r="H71" s="90"/>
      <c r="I71" s="91">
        <f t="shared" si="3"/>
        <v>0</v>
      </c>
      <c r="J71" s="90"/>
      <c r="K71" s="91">
        <f t="shared" si="4"/>
        <v>0</v>
      </c>
      <c r="L71" s="90"/>
      <c r="M71" s="91">
        <f t="shared" si="5"/>
        <v>0</v>
      </c>
      <c r="N71" s="90"/>
      <c r="O71" s="91">
        <f t="shared" si="6"/>
        <v>0</v>
      </c>
      <c r="P71" s="90"/>
      <c r="Q71" s="91">
        <f t="shared" si="7"/>
        <v>0</v>
      </c>
      <c r="R71" s="90"/>
      <c r="S71" s="91">
        <f t="shared" si="8"/>
        <v>0</v>
      </c>
      <c r="T71" s="90"/>
      <c r="U71" s="91">
        <f t="shared" si="9"/>
        <v>0</v>
      </c>
      <c r="V71" s="90"/>
      <c r="W71" s="91">
        <f t="shared" si="10"/>
        <v>0</v>
      </c>
      <c r="X71" s="90"/>
      <c r="Y71" s="91">
        <f t="shared" si="11"/>
        <v>0</v>
      </c>
      <c r="Z71" s="90"/>
      <c r="AA71" s="91">
        <f t="shared" si="12"/>
        <v>0</v>
      </c>
      <c r="AB71" s="90"/>
      <c r="AC71" s="91">
        <f t="shared" si="13"/>
        <v>0</v>
      </c>
      <c r="AD71" s="119"/>
      <c r="AE71" s="91">
        <f t="shared" si="14"/>
        <v>0</v>
      </c>
      <c r="AF71" s="90"/>
      <c r="AG71" s="91">
        <f t="shared" si="15"/>
        <v>0</v>
      </c>
      <c r="AH71" s="90"/>
      <c r="AI71" s="91">
        <f t="shared" si="16"/>
        <v>0</v>
      </c>
      <c r="AJ71" s="90"/>
      <c r="AK71" s="91">
        <f t="shared" si="17"/>
        <v>0</v>
      </c>
      <c r="AL71" s="90"/>
      <c r="AM71" s="91">
        <f t="shared" si="18"/>
        <v>0</v>
      </c>
      <c r="AN71" s="90"/>
      <c r="AO71" s="91">
        <f t="shared" si="19"/>
        <v>0</v>
      </c>
      <c r="AP71" s="90"/>
      <c r="AQ71" s="91">
        <f t="shared" si="20"/>
        <v>0</v>
      </c>
      <c r="AR71" s="90"/>
      <c r="AS71" s="91">
        <f t="shared" si="21"/>
        <v>0</v>
      </c>
      <c r="AT71" s="90"/>
      <c r="AU71" s="91">
        <f t="shared" si="22"/>
        <v>0</v>
      </c>
      <c r="AV71" s="90"/>
      <c r="AW71" s="91">
        <f t="shared" si="23"/>
        <v>0</v>
      </c>
      <c r="AX71" s="90"/>
      <c r="AY71" s="91">
        <f t="shared" si="24"/>
        <v>0</v>
      </c>
      <c r="AZ71" s="90"/>
      <c r="BA71" s="91">
        <f t="shared" si="25"/>
        <v>0</v>
      </c>
      <c r="BB71" s="90"/>
      <c r="BC71" s="91">
        <f t="shared" si="26"/>
        <v>0</v>
      </c>
      <c r="BD71" s="90"/>
      <c r="BE71" s="91">
        <f t="shared" si="27"/>
        <v>0</v>
      </c>
      <c r="BF71" s="90"/>
      <c r="BG71" s="91">
        <f t="shared" si="28"/>
        <v>0</v>
      </c>
      <c r="BH71" s="90"/>
      <c r="BI71" s="91">
        <f t="shared" si="29"/>
        <v>0</v>
      </c>
      <c r="BJ71" s="90"/>
      <c r="BK71" s="91">
        <f t="shared" si="30"/>
        <v>0</v>
      </c>
      <c r="BL71" s="90"/>
      <c r="BM71" s="91">
        <f t="shared" si="31"/>
        <v>0</v>
      </c>
      <c r="BN71" s="90"/>
      <c r="BO71" s="91">
        <f t="shared" si="32"/>
        <v>0</v>
      </c>
      <c r="BP71" s="90"/>
      <c r="BQ71" s="91">
        <f t="shared" si="33"/>
        <v>0</v>
      </c>
      <c r="BR71" s="90"/>
      <c r="BS71" s="91">
        <f t="shared" si="34"/>
        <v>0</v>
      </c>
      <c r="BT71" s="90"/>
      <c r="BU71" s="91">
        <f t="shared" si="35"/>
        <v>0</v>
      </c>
      <c r="BV71" s="90"/>
      <c r="BW71" s="91">
        <f t="shared" si="36"/>
        <v>0</v>
      </c>
      <c r="BX71" s="90"/>
      <c r="BY71" s="91">
        <f t="shared" si="37"/>
        <v>0</v>
      </c>
      <c r="BZ71" s="90"/>
      <c r="CA71" s="91">
        <f t="shared" si="38"/>
        <v>0</v>
      </c>
      <c r="CB71" s="90"/>
      <c r="CC71" s="91">
        <f t="shared" si="39"/>
        <v>0</v>
      </c>
      <c r="CD71" s="90"/>
      <c r="CE71" s="91">
        <f t="shared" si="40"/>
        <v>0</v>
      </c>
      <c r="CF71" s="90"/>
      <c r="CG71" s="91">
        <f t="shared" si="41"/>
        <v>0</v>
      </c>
      <c r="CH71" s="5">
        <f t="shared" si="42"/>
        <v>0</v>
      </c>
      <c r="CI71" s="11">
        <f t="shared" si="43"/>
        <v>0</v>
      </c>
      <c r="CJ71" s="12">
        <f t="shared" si="44"/>
        <v>2</v>
      </c>
      <c r="CK71" s="5">
        <f t="shared" si="45"/>
        <v>0</v>
      </c>
      <c r="CL71" s="282" t="str">
        <f t="shared" si="46"/>
        <v/>
      </c>
      <c r="CM71" s="283" t="str">
        <f t="shared" si="47"/>
        <v/>
      </c>
      <c r="CN71" s="283"/>
      <c r="CO71" s="145">
        <f t="shared" si="48"/>
        <v>0</v>
      </c>
      <c r="CP71" s="74">
        <f t="shared" si="49"/>
        <v>0</v>
      </c>
      <c r="CQ71" s="120">
        <f t="shared" si="50"/>
        <v>0</v>
      </c>
      <c r="CR71" s="74">
        <f t="shared" si="51"/>
        <v>0</v>
      </c>
      <c r="CS71" s="120">
        <f t="shared" si="52"/>
        <v>0</v>
      </c>
      <c r="CT71" s="74">
        <f t="shared" si="53"/>
        <v>0</v>
      </c>
      <c r="CU71" s="120">
        <f t="shared" si="54"/>
        <v>0</v>
      </c>
      <c r="CV71" s="74">
        <f t="shared" si="55"/>
        <v>0</v>
      </c>
      <c r="CW71" s="120">
        <f t="shared" si="56"/>
        <v>0</v>
      </c>
      <c r="CX71" s="146">
        <f t="shared" si="57"/>
        <v>0</v>
      </c>
      <c r="CY71" s="68"/>
      <c r="CZ71" s="68"/>
      <c r="DA71" s="68"/>
      <c r="DB71" s="68"/>
      <c r="DC71" s="17"/>
    </row>
    <row r="72" spans="1:108" ht="12.75" customHeight="1" x14ac:dyDescent="0.2">
      <c r="A72" s="3"/>
      <c r="B72" s="5">
        <f t="shared" ref="B72:B114" si="58">B71+1</f>
        <v>4</v>
      </c>
      <c r="C72" s="518" t="s">
        <v>289</v>
      </c>
      <c r="D72" s="519" t="s">
        <v>289</v>
      </c>
      <c r="E72" s="18"/>
      <c r="F72" s="90"/>
      <c r="G72" s="91">
        <f t="shared" si="2"/>
        <v>0</v>
      </c>
      <c r="H72" s="90"/>
      <c r="I72" s="91">
        <f t="shared" si="3"/>
        <v>0</v>
      </c>
      <c r="J72" s="90"/>
      <c r="K72" s="91">
        <f t="shared" si="4"/>
        <v>0</v>
      </c>
      <c r="L72" s="90"/>
      <c r="M72" s="91">
        <f t="shared" si="5"/>
        <v>0</v>
      </c>
      <c r="N72" s="90"/>
      <c r="O72" s="91">
        <f t="shared" si="6"/>
        <v>0</v>
      </c>
      <c r="P72" s="90"/>
      <c r="Q72" s="91">
        <f t="shared" si="7"/>
        <v>0</v>
      </c>
      <c r="R72" s="90"/>
      <c r="S72" s="91">
        <f t="shared" si="8"/>
        <v>0</v>
      </c>
      <c r="T72" s="90"/>
      <c r="U72" s="91">
        <f t="shared" si="9"/>
        <v>0</v>
      </c>
      <c r="V72" s="90"/>
      <c r="W72" s="91">
        <f t="shared" si="10"/>
        <v>0</v>
      </c>
      <c r="X72" s="90"/>
      <c r="Y72" s="91">
        <f t="shared" si="11"/>
        <v>0</v>
      </c>
      <c r="Z72" s="90"/>
      <c r="AA72" s="91">
        <f t="shared" si="12"/>
        <v>0</v>
      </c>
      <c r="AB72" s="90"/>
      <c r="AC72" s="91">
        <f t="shared" si="13"/>
        <v>0</v>
      </c>
      <c r="AD72" s="119"/>
      <c r="AE72" s="91">
        <f t="shared" si="14"/>
        <v>0</v>
      </c>
      <c r="AF72" s="90"/>
      <c r="AG72" s="91">
        <f t="shared" si="15"/>
        <v>0</v>
      </c>
      <c r="AH72" s="90"/>
      <c r="AI72" s="91">
        <f t="shared" si="16"/>
        <v>0</v>
      </c>
      <c r="AJ72" s="90"/>
      <c r="AK72" s="91">
        <f t="shared" si="17"/>
        <v>0</v>
      </c>
      <c r="AL72" s="90"/>
      <c r="AM72" s="91">
        <f t="shared" si="18"/>
        <v>0</v>
      </c>
      <c r="AN72" s="90"/>
      <c r="AO72" s="91">
        <f t="shared" si="19"/>
        <v>0</v>
      </c>
      <c r="AP72" s="90"/>
      <c r="AQ72" s="91">
        <f t="shared" si="20"/>
        <v>0</v>
      </c>
      <c r="AR72" s="90"/>
      <c r="AS72" s="91">
        <f t="shared" si="21"/>
        <v>0</v>
      </c>
      <c r="AT72" s="90"/>
      <c r="AU72" s="91">
        <f t="shared" si="22"/>
        <v>0</v>
      </c>
      <c r="AV72" s="90"/>
      <c r="AW72" s="91">
        <f t="shared" si="23"/>
        <v>0</v>
      </c>
      <c r="AX72" s="90"/>
      <c r="AY72" s="91">
        <f t="shared" si="24"/>
        <v>0</v>
      </c>
      <c r="AZ72" s="90"/>
      <c r="BA72" s="91">
        <f t="shared" si="25"/>
        <v>0</v>
      </c>
      <c r="BB72" s="90"/>
      <c r="BC72" s="91">
        <f t="shared" si="26"/>
        <v>0</v>
      </c>
      <c r="BD72" s="90"/>
      <c r="BE72" s="91">
        <f t="shared" si="27"/>
        <v>0</v>
      </c>
      <c r="BF72" s="90"/>
      <c r="BG72" s="91">
        <f t="shared" si="28"/>
        <v>0</v>
      </c>
      <c r="BH72" s="90"/>
      <c r="BI72" s="91">
        <f t="shared" si="29"/>
        <v>0</v>
      </c>
      <c r="BJ72" s="90"/>
      <c r="BK72" s="91">
        <f t="shared" si="30"/>
        <v>0</v>
      </c>
      <c r="BL72" s="90"/>
      <c r="BM72" s="91">
        <f t="shared" si="31"/>
        <v>0</v>
      </c>
      <c r="BN72" s="90"/>
      <c r="BO72" s="91">
        <f t="shared" si="32"/>
        <v>0</v>
      </c>
      <c r="BP72" s="90"/>
      <c r="BQ72" s="91">
        <f t="shared" si="33"/>
        <v>0</v>
      </c>
      <c r="BR72" s="90"/>
      <c r="BS72" s="91">
        <f t="shared" si="34"/>
        <v>0</v>
      </c>
      <c r="BT72" s="90"/>
      <c r="BU72" s="91">
        <f t="shared" si="35"/>
        <v>0</v>
      </c>
      <c r="BV72" s="90"/>
      <c r="BW72" s="91">
        <f t="shared" si="36"/>
        <v>0</v>
      </c>
      <c r="BX72" s="90"/>
      <c r="BY72" s="91">
        <f t="shared" si="37"/>
        <v>0</v>
      </c>
      <c r="BZ72" s="90"/>
      <c r="CA72" s="91">
        <f t="shared" si="38"/>
        <v>0</v>
      </c>
      <c r="CB72" s="90"/>
      <c r="CC72" s="91">
        <f t="shared" si="39"/>
        <v>0</v>
      </c>
      <c r="CD72" s="90"/>
      <c r="CE72" s="91">
        <f t="shared" si="40"/>
        <v>0</v>
      </c>
      <c r="CF72" s="90"/>
      <c r="CG72" s="91">
        <f t="shared" si="41"/>
        <v>0</v>
      </c>
      <c r="CH72" s="5">
        <f t="shared" si="42"/>
        <v>0</v>
      </c>
      <c r="CI72" s="11">
        <f t="shared" si="43"/>
        <v>0</v>
      </c>
      <c r="CJ72" s="12">
        <f t="shared" si="44"/>
        <v>2</v>
      </c>
      <c r="CK72" s="5">
        <f t="shared" si="45"/>
        <v>0</v>
      </c>
      <c r="CL72" s="282" t="str">
        <f t="shared" si="46"/>
        <v/>
      </c>
      <c r="CM72" s="283" t="str">
        <f t="shared" si="47"/>
        <v/>
      </c>
      <c r="CN72" s="283"/>
      <c r="CO72" s="145">
        <f t="shared" si="48"/>
        <v>0</v>
      </c>
      <c r="CP72" s="74">
        <f t="shared" si="49"/>
        <v>0</v>
      </c>
      <c r="CQ72" s="120">
        <f t="shared" si="50"/>
        <v>0</v>
      </c>
      <c r="CR72" s="74">
        <f t="shared" si="51"/>
        <v>0</v>
      </c>
      <c r="CS72" s="120">
        <f t="shared" si="52"/>
        <v>0</v>
      </c>
      <c r="CT72" s="74">
        <f t="shared" si="53"/>
        <v>0</v>
      </c>
      <c r="CU72" s="120">
        <f t="shared" si="54"/>
        <v>0</v>
      </c>
      <c r="CV72" s="74">
        <f t="shared" si="55"/>
        <v>0</v>
      </c>
      <c r="CW72" s="120">
        <f t="shared" si="56"/>
        <v>0</v>
      </c>
      <c r="CX72" s="146">
        <f t="shared" si="57"/>
        <v>0</v>
      </c>
      <c r="CY72" s="68"/>
      <c r="CZ72" s="68"/>
      <c r="DA72" s="68"/>
      <c r="DB72" s="68"/>
      <c r="DC72" s="17"/>
    </row>
    <row r="73" spans="1:108" ht="12.75" customHeight="1" x14ac:dyDescent="0.2">
      <c r="A73" s="3"/>
      <c r="B73" s="5">
        <f t="shared" si="58"/>
        <v>5</v>
      </c>
      <c r="C73" s="518" t="s">
        <v>290</v>
      </c>
      <c r="D73" s="519" t="s">
        <v>290</v>
      </c>
      <c r="E73" s="18"/>
      <c r="F73" s="90"/>
      <c r="G73" s="91">
        <f t="shared" si="2"/>
        <v>0</v>
      </c>
      <c r="H73" s="90"/>
      <c r="I73" s="91">
        <f t="shared" si="3"/>
        <v>0</v>
      </c>
      <c r="J73" s="90"/>
      <c r="K73" s="91">
        <f t="shared" si="4"/>
        <v>0</v>
      </c>
      <c r="L73" s="90"/>
      <c r="M73" s="91">
        <f t="shared" si="5"/>
        <v>0</v>
      </c>
      <c r="N73" s="90"/>
      <c r="O73" s="91">
        <f t="shared" si="6"/>
        <v>0</v>
      </c>
      <c r="P73" s="90"/>
      <c r="Q73" s="91">
        <f t="shared" si="7"/>
        <v>0</v>
      </c>
      <c r="R73" s="90"/>
      <c r="S73" s="91">
        <f t="shared" si="8"/>
        <v>0</v>
      </c>
      <c r="T73" s="90"/>
      <c r="U73" s="91">
        <f t="shared" si="9"/>
        <v>0</v>
      </c>
      <c r="V73" s="90"/>
      <c r="W73" s="91">
        <f t="shared" si="10"/>
        <v>0</v>
      </c>
      <c r="X73" s="90"/>
      <c r="Y73" s="91">
        <f t="shared" si="11"/>
        <v>0</v>
      </c>
      <c r="Z73" s="90"/>
      <c r="AA73" s="91">
        <f t="shared" si="12"/>
        <v>0</v>
      </c>
      <c r="AB73" s="90"/>
      <c r="AC73" s="91">
        <f t="shared" si="13"/>
        <v>0</v>
      </c>
      <c r="AD73" s="119"/>
      <c r="AE73" s="91">
        <f t="shared" si="14"/>
        <v>0</v>
      </c>
      <c r="AF73" s="90"/>
      <c r="AG73" s="91">
        <f t="shared" si="15"/>
        <v>0</v>
      </c>
      <c r="AH73" s="90"/>
      <c r="AI73" s="91">
        <f t="shared" si="16"/>
        <v>0</v>
      </c>
      <c r="AJ73" s="90"/>
      <c r="AK73" s="91">
        <f t="shared" si="17"/>
        <v>0</v>
      </c>
      <c r="AL73" s="90"/>
      <c r="AM73" s="91">
        <f t="shared" si="18"/>
        <v>0</v>
      </c>
      <c r="AN73" s="90"/>
      <c r="AO73" s="91">
        <f t="shared" si="19"/>
        <v>0</v>
      </c>
      <c r="AP73" s="90"/>
      <c r="AQ73" s="91">
        <f t="shared" si="20"/>
        <v>0</v>
      </c>
      <c r="AR73" s="90"/>
      <c r="AS73" s="91">
        <f t="shared" si="21"/>
        <v>0</v>
      </c>
      <c r="AT73" s="90"/>
      <c r="AU73" s="91">
        <f t="shared" si="22"/>
        <v>0</v>
      </c>
      <c r="AV73" s="90"/>
      <c r="AW73" s="91">
        <f t="shared" si="23"/>
        <v>0</v>
      </c>
      <c r="AX73" s="90"/>
      <c r="AY73" s="91">
        <f t="shared" si="24"/>
        <v>0</v>
      </c>
      <c r="AZ73" s="90"/>
      <c r="BA73" s="91">
        <f t="shared" si="25"/>
        <v>0</v>
      </c>
      <c r="BB73" s="90"/>
      <c r="BC73" s="91">
        <f t="shared" si="26"/>
        <v>0</v>
      </c>
      <c r="BD73" s="90"/>
      <c r="BE73" s="91">
        <f t="shared" si="27"/>
        <v>0</v>
      </c>
      <c r="BF73" s="90"/>
      <c r="BG73" s="91">
        <f t="shared" si="28"/>
        <v>0</v>
      </c>
      <c r="BH73" s="90"/>
      <c r="BI73" s="91">
        <f t="shared" si="29"/>
        <v>0</v>
      </c>
      <c r="BJ73" s="90"/>
      <c r="BK73" s="91">
        <f t="shared" si="30"/>
        <v>0</v>
      </c>
      <c r="BL73" s="90"/>
      <c r="BM73" s="91">
        <f t="shared" si="31"/>
        <v>0</v>
      </c>
      <c r="BN73" s="90"/>
      <c r="BO73" s="91">
        <f t="shared" si="32"/>
        <v>0</v>
      </c>
      <c r="BP73" s="90"/>
      <c r="BQ73" s="91">
        <f t="shared" si="33"/>
        <v>0</v>
      </c>
      <c r="BR73" s="90"/>
      <c r="BS73" s="91">
        <f t="shared" si="34"/>
        <v>0</v>
      </c>
      <c r="BT73" s="90"/>
      <c r="BU73" s="91">
        <f t="shared" si="35"/>
        <v>0</v>
      </c>
      <c r="BV73" s="90"/>
      <c r="BW73" s="91">
        <f t="shared" si="36"/>
        <v>0</v>
      </c>
      <c r="BX73" s="90"/>
      <c r="BY73" s="91">
        <f t="shared" si="37"/>
        <v>0</v>
      </c>
      <c r="BZ73" s="90"/>
      <c r="CA73" s="91">
        <f t="shared" si="38"/>
        <v>0</v>
      </c>
      <c r="CB73" s="90"/>
      <c r="CC73" s="91">
        <f t="shared" si="39"/>
        <v>0</v>
      </c>
      <c r="CD73" s="90"/>
      <c r="CE73" s="91">
        <f t="shared" si="40"/>
        <v>0</v>
      </c>
      <c r="CF73" s="90"/>
      <c r="CG73" s="91">
        <f t="shared" si="41"/>
        <v>0</v>
      </c>
      <c r="CH73" s="5">
        <f t="shared" si="42"/>
        <v>0</v>
      </c>
      <c r="CI73" s="11">
        <f t="shared" si="43"/>
        <v>0</v>
      </c>
      <c r="CJ73" s="12">
        <f t="shared" si="44"/>
        <v>2</v>
      </c>
      <c r="CK73" s="5">
        <f t="shared" si="45"/>
        <v>0</v>
      </c>
      <c r="CL73" s="282" t="str">
        <f t="shared" si="46"/>
        <v/>
      </c>
      <c r="CM73" s="283" t="str">
        <f t="shared" si="47"/>
        <v/>
      </c>
      <c r="CN73" s="283"/>
      <c r="CO73" s="145">
        <f t="shared" si="48"/>
        <v>0</v>
      </c>
      <c r="CP73" s="74">
        <f t="shared" si="49"/>
        <v>0</v>
      </c>
      <c r="CQ73" s="120">
        <f t="shared" si="50"/>
        <v>0</v>
      </c>
      <c r="CR73" s="74">
        <f t="shared" si="51"/>
        <v>0</v>
      </c>
      <c r="CS73" s="120">
        <f t="shared" si="52"/>
        <v>0</v>
      </c>
      <c r="CT73" s="74">
        <f t="shared" si="53"/>
        <v>0</v>
      </c>
      <c r="CU73" s="120">
        <f t="shared" si="54"/>
        <v>0</v>
      </c>
      <c r="CV73" s="74">
        <f t="shared" si="55"/>
        <v>0</v>
      </c>
      <c r="CW73" s="120">
        <f t="shared" si="56"/>
        <v>0</v>
      </c>
      <c r="CX73" s="146">
        <f t="shared" si="57"/>
        <v>0</v>
      </c>
      <c r="CY73" s="68"/>
      <c r="CZ73" s="68"/>
      <c r="DA73" s="68"/>
      <c r="DB73" s="68"/>
      <c r="DC73" s="17"/>
    </row>
    <row r="74" spans="1:108" ht="12.75" customHeight="1" x14ac:dyDescent="0.2">
      <c r="A74" s="3"/>
      <c r="B74" s="5">
        <f t="shared" si="58"/>
        <v>6</v>
      </c>
      <c r="C74" s="518" t="s">
        <v>291</v>
      </c>
      <c r="D74" s="519" t="s">
        <v>291</v>
      </c>
      <c r="E74" s="18"/>
      <c r="F74" s="90"/>
      <c r="G74" s="91">
        <f t="shared" si="2"/>
        <v>0</v>
      </c>
      <c r="H74" s="90"/>
      <c r="I74" s="91">
        <f t="shared" si="3"/>
        <v>0</v>
      </c>
      <c r="J74" s="90"/>
      <c r="K74" s="91">
        <f t="shared" si="4"/>
        <v>0</v>
      </c>
      <c r="L74" s="90"/>
      <c r="M74" s="91">
        <f t="shared" si="5"/>
        <v>0</v>
      </c>
      <c r="N74" s="90"/>
      <c r="O74" s="91">
        <f t="shared" si="6"/>
        <v>0</v>
      </c>
      <c r="P74" s="90"/>
      <c r="Q74" s="91">
        <f t="shared" si="7"/>
        <v>0</v>
      </c>
      <c r="R74" s="90"/>
      <c r="S74" s="91">
        <f t="shared" si="8"/>
        <v>0</v>
      </c>
      <c r="T74" s="90"/>
      <c r="U74" s="91">
        <f t="shared" si="9"/>
        <v>0</v>
      </c>
      <c r="V74" s="90"/>
      <c r="W74" s="91">
        <f t="shared" si="10"/>
        <v>0</v>
      </c>
      <c r="X74" s="90"/>
      <c r="Y74" s="91">
        <f t="shared" si="11"/>
        <v>0</v>
      </c>
      <c r="Z74" s="90"/>
      <c r="AA74" s="91">
        <f t="shared" si="12"/>
        <v>0</v>
      </c>
      <c r="AB74" s="90"/>
      <c r="AC74" s="91">
        <f t="shared" si="13"/>
        <v>0</v>
      </c>
      <c r="AD74" s="119"/>
      <c r="AE74" s="91">
        <f t="shared" si="14"/>
        <v>0</v>
      </c>
      <c r="AF74" s="90"/>
      <c r="AG74" s="91">
        <f t="shared" si="15"/>
        <v>0</v>
      </c>
      <c r="AH74" s="90"/>
      <c r="AI74" s="91">
        <f t="shared" si="16"/>
        <v>0</v>
      </c>
      <c r="AJ74" s="90"/>
      <c r="AK74" s="91">
        <f t="shared" si="17"/>
        <v>0</v>
      </c>
      <c r="AL74" s="90"/>
      <c r="AM74" s="91">
        <f t="shared" si="18"/>
        <v>0</v>
      </c>
      <c r="AN74" s="90"/>
      <c r="AO74" s="91">
        <f t="shared" si="19"/>
        <v>0</v>
      </c>
      <c r="AP74" s="90"/>
      <c r="AQ74" s="91">
        <f t="shared" si="20"/>
        <v>0</v>
      </c>
      <c r="AR74" s="90"/>
      <c r="AS74" s="91">
        <f t="shared" si="21"/>
        <v>0</v>
      </c>
      <c r="AT74" s="90"/>
      <c r="AU74" s="91">
        <f t="shared" si="22"/>
        <v>0</v>
      </c>
      <c r="AV74" s="90"/>
      <c r="AW74" s="91">
        <f t="shared" si="23"/>
        <v>0</v>
      </c>
      <c r="AX74" s="90"/>
      <c r="AY74" s="91">
        <f t="shared" si="24"/>
        <v>0</v>
      </c>
      <c r="AZ74" s="90"/>
      <c r="BA74" s="91">
        <f t="shared" si="25"/>
        <v>0</v>
      </c>
      <c r="BB74" s="90"/>
      <c r="BC74" s="91">
        <f t="shared" si="26"/>
        <v>0</v>
      </c>
      <c r="BD74" s="90"/>
      <c r="BE74" s="91">
        <f t="shared" si="27"/>
        <v>0</v>
      </c>
      <c r="BF74" s="90"/>
      <c r="BG74" s="91">
        <f t="shared" si="28"/>
        <v>0</v>
      </c>
      <c r="BH74" s="90"/>
      <c r="BI74" s="91">
        <f t="shared" si="29"/>
        <v>0</v>
      </c>
      <c r="BJ74" s="90"/>
      <c r="BK74" s="91">
        <f t="shared" si="30"/>
        <v>0</v>
      </c>
      <c r="BL74" s="90"/>
      <c r="BM74" s="91">
        <f t="shared" si="31"/>
        <v>0</v>
      </c>
      <c r="BN74" s="90"/>
      <c r="BO74" s="91">
        <f t="shared" si="32"/>
        <v>0</v>
      </c>
      <c r="BP74" s="90"/>
      <c r="BQ74" s="91">
        <f t="shared" si="33"/>
        <v>0</v>
      </c>
      <c r="BR74" s="90"/>
      <c r="BS74" s="91">
        <f t="shared" si="34"/>
        <v>0</v>
      </c>
      <c r="BT74" s="90"/>
      <c r="BU74" s="91">
        <f t="shared" si="35"/>
        <v>0</v>
      </c>
      <c r="BV74" s="90"/>
      <c r="BW74" s="91">
        <f t="shared" si="36"/>
        <v>0</v>
      </c>
      <c r="BX74" s="90"/>
      <c r="BY74" s="91">
        <f t="shared" si="37"/>
        <v>0</v>
      </c>
      <c r="BZ74" s="90"/>
      <c r="CA74" s="91">
        <f t="shared" si="38"/>
        <v>0</v>
      </c>
      <c r="CB74" s="90"/>
      <c r="CC74" s="91">
        <f t="shared" si="39"/>
        <v>0</v>
      </c>
      <c r="CD74" s="90"/>
      <c r="CE74" s="91">
        <f t="shared" si="40"/>
        <v>0</v>
      </c>
      <c r="CF74" s="90"/>
      <c r="CG74" s="91">
        <f t="shared" si="41"/>
        <v>0</v>
      </c>
      <c r="CH74" s="5">
        <f t="shared" si="42"/>
        <v>0</v>
      </c>
      <c r="CI74" s="11">
        <f t="shared" si="43"/>
        <v>0</v>
      </c>
      <c r="CJ74" s="12">
        <f t="shared" si="44"/>
        <v>2</v>
      </c>
      <c r="CK74" s="5">
        <f t="shared" si="45"/>
        <v>0</v>
      </c>
      <c r="CL74" s="282" t="str">
        <f t="shared" si="46"/>
        <v/>
      </c>
      <c r="CM74" s="283" t="str">
        <f t="shared" si="47"/>
        <v/>
      </c>
      <c r="CN74" s="283"/>
      <c r="CO74" s="145">
        <f t="shared" si="48"/>
        <v>0</v>
      </c>
      <c r="CP74" s="74">
        <f t="shared" si="49"/>
        <v>0</v>
      </c>
      <c r="CQ74" s="120">
        <f t="shared" si="50"/>
        <v>0</v>
      </c>
      <c r="CR74" s="74">
        <f t="shared" si="51"/>
        <v>0</v>
      </c>
      <c r="CS74" s="120">
        <f t="shared" si="52"/>
        <v>0</v>
      </c>
      <c r="CT74" s="74">
        <f t="shared" si="53"/>
        <v>0</v>
      </c>
      <c r="CU74" s="120">
        <f t="shared" si="54"/>
        <v>0</v>
      </c>
      <c r="CV74" s="74">
        <f t="shared" si="55"/>
        <v>0</v>
      </c>
      <c r="CW74" s="120">
        <f t="shared" si="56"/>
        <v>0</v>
      </c>
      <c r="CX74" s="146">
        <f t="shared" si="57"/>
        <v>0</v>
      </c>
      <c r="CY74" s="68"/>
      <c r="CZ74" s="68"/>
      <c r="DA74" s="68"/>
      <c r="DB74" s="68"/>
      <c r="DC74" s="17"/>
    </row>
    <row r="75" spans="1:108" ht="12.75" customHeight="1" x14ac:dyDescent="0.2">
      <c r="A75" s="3"/>
      <c r="B75" s="5">
        <f t="shared" si="58"/>
        <v>7</v>
      </c>
      <c r="C75" s="518" t="s">
        <v>292</v>
      </c>
      <c r="D75" s="519" t="s">
        <v>292</v>
      </c>
      <c r="E75" s="18"/>
      <c r="F75" s="90"/>
      <c r="G75" s="91">
        <f t="shared" si="2"/>
        <v>0</v>
      </c>
      <c r="H75" s="90"/>
      <c r="I75" s="91">
        <f t="shared" si="3"/>
        <v>0</v>
      </c>
      <c r="J75" s="90"/>
      <c r="K75" s="91">
        <f t="shared" si="4"/>
        <v>0</v>
      </c>
      <c r="L75" s="90"/>
      <c r="M75" s="91">
        <f t="shared" si="5"/>
        <v>0</v>
      </c>
      <c r="N75" s="90"/>
      <c r="O75" s="91">
        <f t="shared" si="6"/>
        <v>0</v>
      </c>
      <c r="P75" s="90"/>
      <c r="Q75" s="91">
        <f t="shared" si="7"/>
        <v>0</v>
      </c>
      <c r="R75" s="90"/>
      <c r="S75" s="91">
        <f t="shared" si="8"/>
        <v>0</v>
      </c>
      <c r="T75" s="90"/>
      <c r="U75" s="91">
        <f t="shared" si="9"/>
        <v>0</v>
      </c>
      <c r="V75" s="90"/>
      <c r="W75" s="91">
        <f t="shared" si="10"/>
        <v>0</v>
      </c>
      <c r="X75" s="90"/>
      <c r="Y75" s="91">
        <f t="shared" si="11"/>
        <v>0</v>
      </c>
      <c r="Z75" s="90"/>
      <c r="AA75" s="91">
        <f t="shared" si="12"/>
        <v>0</v>
      </c>
      <c r="AB75" s="90"/>
      <c r="AC75" s="91">
        <f t="shared" si="13"/>
        <v>0</v>
      </c>
      <c r="AD75" s="119"/>
      <c r="AE75" s="91">
        <f t="shared" si="14"/>
        <v>0</v>
      </c>
      <c r="AF75" s="90"/>
      <c r="AG75" s="91">
        <f t="shared" si="15"/>
        <v>0</v>
      </c>
      <c r="AH75" s="90"/>
      <c r="AI75" s="91">
        <f t="shared" si="16"/>
        <v>0</v>
      </c>
      <c r="AJ75" s="90"/>
      <c r="AK75" s="91">
        <f t="shared" si="17"/>
        <v>0</v>
      </c>
      <c r="AL75" s="90"/>
      <c r="AM75" s="91">
        <f t="shared" si="18"/>
        <v>0</v>
      </c>
      <c r="AN75" s="90"/>
      <c r="AO75" s="91">
        <f t="shared" si="19"/>
        <v>0</v>
      </c>
      <c r="AP75" s="90"/>
      <c r="AQ75" s="91">
        <f t="shared" si="20"/>
        <v>0</v>
      </c>
      <c r="AR75" s="90"/>
      <c r="AS75" s="91">
        <f t="shared" si="21"/>
        <v>0</v>
      </c>
      <c r="AT75" s="90"/>
      <c r="AU75" s="91">
        <f t="shared" si="22"/>
        <v>0</v>
      </c>
      <c r="AV75" s="90"/>
      <c r="AW75" s="91">
        <f t="shared" si="23"/>
        <v>0</v>
      </c>
      <c r="AX75" s="90"/>
      <c r="AY75" s="91">
        <f t="shared" si="24"/>
        <v>0</v>
      </c>
      <c r="AZ75" s="90"/>
      <c r="BA75" s="91">
        <f t="shared" si="25"/>
        <v>0</v>
      </c>
      <c r="BB75" s="90"/>
      <c r="BC75" s="91">
        <f t="shared" si="26"/>
        <v>0</v>
      </c>
      <c r="BD75" s="90"/>
      <c r="BE75" s="91">
        <f t="shared" si="27"/>
        <v>0</v>
      </c>
      <c r="BF75" s="90"/>
      <c r="BG75" s="91">
        <f t="shared" si="28"/>
        <v>0</v>
      </c>
      <c r="BH75" s="90"/>
      <c r="BI75" s="91">
        <f t="shared" si="29"/>
        <v>0</v>
      </c>
      <c r="BJ75" s="90"/>
      <c r="BK75" s="91">
        <f t="shared" si="30"/>
        <v>0</v>
      </c>
      <c r="BL75" s="90"/>
      <c r="BM75" s="91">
        <f t="shared" si="31"/>
        <v>0</v>
      </c>
      <c r="BN75" s="90"/>
      <c r="BO75" s="91">
        <f t="shared" si="32"/>
        <v>0</v>
      </c>
      <c r="BP75" s="90"/>
      <c r="BQ75" s="91">
        <f t="shared" si="33"/>
        <v>0</v>
      </c>
      <c r="BR75" s="90"/>
      <c r="BS75" s="91">
        <f t="shared" si="34"/>
        <v>0</v>
      </c>
      <c r="BT75" s="90"/>
      <c r="BU75" s="91">
        <f t="shared" si="35"/>
        <v>0</v>
      </c>
      <c r="BV75" s="90"/>
      <c r="BW75" s="91">
        <f t="shared" si="36"/>
        <v>0</v>
      </c>
      <c r="BX75" s="90"/>
      <c r="BY75" s="91">
        <f t="shared" si="37"/>
        <v>0</v>
      </c>
      <c r="BZ75" s="90"/>
      <c r="CA75" s="91">
        <f t="shared" si="38"/>
        <v>0</v>
      </c>
      <c r="CB75" s="90"/>
      <c r="CC75" s="91">
        <f t="shared" si="39"/>
        <v>0</v>
      </c>
      <c r="CD75" s="90"/>
      <c r="CE75" s="91">
        <f t="shared" si="40"/>
        <v>0</v>
      </c>
      <c r="CF75" s="90"/>
      <c r="CG75" s="91">
        <f t="shared" si="41"/>
        <v>0</v>
      </c>
      <c r="CH75" s="5">
        <f t="shared" si="42"/>
        <v>0</v>
      </c>
      <c r="CI75" s="11">
        <f t="shared" si="43"/>
        <v>0</v>
      </c>
      <c r="CJ75" s="12">
        <f t="shared" si="44"/>
        <v>2</v>
      </c>
      <c r="CK75" s="5">
        <f t="shared" si="45"/>
        <v>0</v>
      </c>
      <c r="CL75" s="282" t="str">
        <f t="shared" si="46"/>
        <v/>
      </c>
      <c r="CM75" s="283" t="str">
        <f t="shared" si="47"/>
        <v/>
      </c>
      <c r="CN75" s="283"/>
      <c r="CO75" s="145">
        <f t="shared" si="48"/>
        <v>0</v>
      </c>
      <c r="CP75" s="74">
        <f t="shared" si="49"/>
        <v>0</v>
      </c>
      <c r="CQ75" s="120">
        <f t="shared" si="50"/>
        <v>0</v>
      </c>
      <c r="CR75" s="74">
        <f t="shared" si="51"/>
        <v>0</v>
      </c>
      <c r="CS75" s="120">
        <f t="shared" si="52"/>
        <v>0</v>
      </c>
      <c r="CT75" s="74">
        <f t="shared" si="53"/>
        <v>0</v>
      </c>
      <c r="CU75" s="120">
        <f t="shared" si="54"/>
        <v>0</v>
      </c>
      <c r="CV75" s="74">
        <f t="shared" si="55"/>
        <v>0</v>
      </c>
      <c r="CW75" s="120">
        <f t="shared" si="56"/>
        <v>0</v>
      </c>
      <c r="CX75" s="146">
        <f t="shared" si="57"/>
        <v>0</v>
      </c>
      <c r="CY75" s="68"/>
      <c r="CZ75" s="68"/>
      <c r="DA75" s="68"/>
      <c r="DB75" s="68"/>
      <c r="DC75" s="17"/>
    </row>
    <row r="76" spans="1:108" ht="12.75" customHeight="1" x14ac:dyDescent="0.2">
      <c r="A76" s="3"/>
      <c r="B76" s="5">
        <f t="shared" si="58"/>
        <v>8</v>
      </c>
      <c r="C76" s="518" t="s">
        <v>293</v>
      </c>
      <c r="D76" s="519" t="s">
        <v>293</v>
      </c>
      <c r="E76" s="18"/>
      <c r="F76" s="90"/>
      <c r="G76" s="91">
        <f t="shared" si="2"/>
        <v>0</v>
      </c>
      <c r="H76" s="90"/>
      <c r="I76" s="91">
        <f t="shared" si="3"/>
        <v>0</v>
      </c>
      <c r="J76" s="90"/>
      <c r="K76" s="91">
        <f t="shared" si="4"/>
        <v>0</v>
      </c>
      <c r="L76" s="90"/>
      <c r="M76" s="91">
        <f t="shared" si="5"/>
        <v>0</v>
      </c>
      <c r="N76" s="90"/>
      <c r="O76" s="91">
        <f t="shared" si="6"/>
        <v>0</v>
      </c>
      <c r="P76" s="90"/>
      <c r="Q76" s="91">
        <f t="shared" si="7"/>
        <v>0</v>
      </c>
      <c r="R76" s="90"/>
      <c r="S76" s="91">
        <f t="shared" si="8"/>
        <v>0</v>
      </c>
      <c r="T76" s="90"/>
      <c r="U76" s="91">
        <f t="shared" si="9"/>
        <v>0</v>
      </c>
      <c r="V76" s="90"/>
      <c r="W76" s="91">
        <f t="shared" si="10"/>
        <v>0</v>
      </c>
      <c r="X76" s="90"/>
      <c r="Y76" s="91">
        <f t="shared" si="11"/>
        <v>0</v>
      </c>
      <c r="Z76" s="90"/>
      <c r="AA76" s="91">
        <f t="shared" si="12"/>
        <v>0</v>
      </c>
      <c r="AB76" s="90"/>
      <c r="AC76" s="91">
        <f t="shared" si="13"/>
        <v>0</v>
      </c>
      <c r="AD76" s="119"/>
      <c r="AE76" s="91">
        <f t="shared" si="14"/>
        <v>0</v>
      </c>
      <c r="AF76" s="90"/>
      <c r="AG76" s="91">
        <f t="shared" si="15"/>
        <v>0</v>
      </c>
      <c r="AH76" s="90"/>
      <c r="AI76" s="91">
        <f t="shared" si="16"/>
        <v>0</v>
      </c>
      <c r="AJ76" s="90"/>
      <c r="AK76" s="91">
        <f t="shared" si="17"/>
        <v>0</v>
      </c>
      <c r="AL76" s="90"/>
      <c r="AM76" s="91">
        <f t="shared" si="18"/>
        <v>0</v>
      </c>
      <c r="AN76" s="90"/>
      <c r="AO76" s="91">
        <f t="shared" si="19"/>
        <v>0</v>
      </c>
      <c r="AP76" s="90"/>
      <c r="AQ76" s="91">
        <f t="shared" si="20"/>
        <v>0</v>
      </c>
      <c r="AR76" s="90"/>
      <c r="AS76" s="91">
        <f t="shared" si="21"/>
        <v>0</v>
      </c>
      <c r="AT76" s="90"/>
      <c r="AU76" s="91">
        <f t="shared" si="22"/>
        <v>0</v>
      </c>
      <c r="AV76" s="90"/>
      <c r="AW76" s="91">
        <f t="shared" si="23"/>
        <v>0</v>
      </c>
      <c r="AX76" s="90"/>
      <c r="AY76" s="91">
        <f t="shared" si="24"/>
        <v>0</v>
      </c>
      <c r="AZ76" s="90"/>
      <c r="BA76" s="91">
        <f t="shared" si="25"/>
        <v>0</v>
      </c>
      <c r="BB76" s="90"/>
      <c r="BC76" s="91">
        <f t="shared" si="26"/>
        <v>0</v>
      </c>
      <c r="BD76" s="90"/>
      <c r="BE76" s="91">
        <f t="shared" si="27"/>
        <v>0</v>
      </c>
      <c r="BF76" s="90"/>
      <c r="BG76" s="91">
        <f t="shared" si="28"/>
        <v>0</v>
      </c>
      <c r="BH76" s="90"/>
      <c r="BI76" s="91">
        <f t="shared" si="29"/>
        <v>0</v>
      </c>
      <c r="BJ76" s="90"/>
      <c r="BK76" s="91">
        <f t="shared" si="30"/>
        <v>0</v>
      </c>
      <c r="BL76" s="90"/>
      <c r="BM76" s="91">
        <f t="shared" si="31"/>
        <v>0</v>
      </c>
      <c r="BN76" s="90"/>
      <c r="BO76" s="91">
        <f t="shared" si="32"/>
        <v>0</v>
      </c>
      <c r="BP76" s="90"/>
      <c r="BQ76" s="91">
        <f t="shared" si="33"/>
        <v>0</v>
      </c>
      <c r="BR76" s="90"/>
      <c r="BS76" s="91">
        <f t="shared" si="34"/>
        <v>0</v>
      </c>
      <c r="BT76" s="90"/>
      <c r="BU76" s="91">
        <f t="shared" si="35"/>
        <v>0</v>
      </c>
      <c r="BV76" s="90"/>
      <c r="BW76" s="91">
        <f t="shared" si="36"/>
        <v>0</v>
      </c>
      <c r="BX76" s="90"/>
      <c r="BY76" s="91">
        <f t="shared" si="37"/>
        <v>0</v>
      </c>
      <c r="BZ76" s="90"/>
      <c r="CA76" s="91">
        <f t="shared" si="38"/>
        <v>0</v>
      </c>
      <c r="CB76" s="90"/>
      <c r="CC76" s="91">
        <f t="shared" si="39"/>
        <v>0</v>
      </c>
      <c r="CD76" s="90"/>
      <c r="CE76" s="91">
        <f t="shared" si="40"/>
        <v>0</v>
      </c>
      <c r="CF76" s="90"/>
      <c r="CG76" s="91">
        <f t="shared" si="41"/>
        <v>0</v>
      </c>
      <c r="CH76" s="5">
        <f t="shared" si="42"/>
        <v>0</v>
      </c>
      <c r="CI76" s="11">
        <f t="shared" si="43"/>
        <v>0</v>
      </c>
      <c r="CJ76" s="12">
        <f t="shared" si="44"/>
        <v>2</v>
      </c>
      <c r="CK76" s="5">
        <f t="shared" si="45"/>
        <v>0</v>
      </c>
      <c r="CL76" s="282" t="str">
        <f t="shared" si="46"/>
        <v/>
      </c>
      <c r="CM76" s="283" t="str">
        <f t="shared" si="47"/>
        <v/>
      </c>
      <c r="CN76" s="283"/>
      <c r="CO76" s="145">
        <f t="shared" si="48"/>
        <v>0</v>
      </c>
      <c r="CP76" s="74">
        <f t="shared" si="49"/>
        <v>0</v>
      </c>
      <c r="CQ76" s="120">
        <f t="shared" si="50"/>
        <v>0</v>
      </c>
      <c r="CR76" s="74">
        <f t="shared" si="51"/>
        <v>0</v>
      </c>
      <c r="CS76" s="120">
        <f t="shared" si="52"/>
        <v>0</v>
      </c>
      <c r="CT76" s="74">
        <f t="shared" si="53"/>
        <v>0</v>
      </c>
      <c r="CU76" s="120">
        <f t="shared" si="54"/>
        <v>0</v>
      </c>
      <c r="CV76" s="74">
        <f t="shared" si="55"/>
        <v>0</v>
      </c>
      <c r="CW76" s="120">
        <f t="shared" si="56"/>
        <v>0</v>
      </c>
      <c r="CX76" s="146">
        <f t="shared" si="57"/>
        <v>0</v>
      </c>
      <c r="CY76" s="68"/>
      <c r="CZ76" s="68"/>
      <c r="DA76" s="68"/>
      <c r="DB76" s="68"/>
      <c r="DC76" s="17"/>
    </row>
    <row r="77" spans="1:108" ht="12.75" customHeight="1" x14ac:dyDescent="0.2">
      <c r="A77" s="3"/>
      <c r="B77" s="5">
        <f t="shared" si="58"/>
        <v>9</v>
      </c>
      <c r="C77" s="518" t="s">
        <v>294</v>
      </c>
      <c r="D77" s="519" t="s">
        <v>294</v>
      </c>
      <c r="E77" s="18"/>
      <c r="F77" s="90"/>
      <c r="G77" s="91">
        <f t="shared" si="2"/>
        <v>0</v>
      </c>
      <c r="H77" s="90"/>
      <c r="I77" s="91">
        <f t="shared" si="3"/>
        <v>0</v>
      </c>
      <c r="J77" s="90"/>
      <c r="K77" s="91">
        <f t="shared" si="4"/>
        <v>0</v>
      </c>
      <c r="L77" s="90"/>
      <c r="M77" s="91">
        <f t="shared" si="5"/>
        <v>0</v>
      </c>
      <c r="N77" s="90"/>
      <c r="O77" s="91">
        <f t="shared" si="6"/>
        <v>0</v>
      </c>
      <c r="P77" s="90"/>
      <c r="Q77" s="91">
        <f t="shared" si="7"/>
        <v>0</v>
      </c>
      <c r="R77" s="90"/>
      <c r="S77" s="91">
        <f t="shared" si="8"/>
        <v>0</v>
      </c>
      <c r="T77" s="90"/>
      <c r="U77" s="91">
        <f t="shared" si="9"/>
        <v>0</v>
      </c>
      <c r="V77" s="90"/>
      <c r="W77" s="91">
        <f t="shared" si="10"/>
        <v>0</v>
      </c>
      <c r="X77" s="90"/>
      <c r="Y77" s="91">
        <f t="shared" si="11"/>
        <v>0</v>
      </c>
      <c r="Z77" s="90"/>
      <c r="AA77" s="91">
        <f t="shared" si="12"/>
        <v>0</v>
      </c>
      <c r="AB77" s="90"/>
      <c r="AC77" s="91">
        <f t="shared" si="13"/>
        <v>0</v>
      </c>
      <c r="AD77" s="119"/>
      <c r="AE77" s="91">
        <f t="shared" si="14"/>
        <v>0</v>
      </c>
      <c r="AF77" s="90"/>
      <c r="AG77" s="91">
        <f t="shared" si="15"/>
        <v>0</v>
      </c>
      <c r="AH77" s="90"/>
      <c r="AI77" s="91">
        <f t="shared" si="16"/>
        <v>0</v>
      </c>
      <c r="AJ77" s="90"/>
      <c r="AK77" s="91">
        <f t="shared" si="17"/>
        <v>0</v>
      </c>
      <c r="AL77" s="90"/>
      <c r="AM77" s="91">
        <f t="shared" si="18"/>
        <v>0</v>
      </c>
      <c r="AN77" s="90"/>
      <c r="AO77" s="91">
        <f t="shared" si="19"/>
        <v>0</v>
      </c>
      <c r="AP77" s="90"/>
      <c r="AQ77" s="91">
        <f t="shared" si="20"/>
        <v>0</v>
      </c>
      <c r="AR77" s="90"/>
      <c r="AS77" s="91">
        <f t="shared" si="21"/>
        <v>0</v>
      </c>
      <c r="AT77" s="90"/>
      <c r="AU77" s="91">
        <f t="shared" si="22"/>
        <v>0</v>
      </c>
      <c r="AV77" s="90"/>
      <c r="AW77" s="91">
        <f t="shared" si="23"/>
        <v>0</v>
      </c>
      <c r="AX77" s="90"/>
      <c r="AY77" s="91">
        <f t="shared" si="24"/>
        <v>0</v>
      </c>
      <c r="AZ77" s="90"/>
      <c r="BA77" s="91">
        <f t="shared" si="25"/>
        <v>0</v>
      </c>
      <c r="BB77" s="90"/>
      <c r="BC77" s="91">
        <f t="shared" si="26"/>
        <v>0</v>
      </c>
      <c r="BD77" s="90"/>
      <c r="BE77" s="91">
        <f t="shared" si="27"/>
        <v>0</v>
      </c>
      <c r="BF77" s="90"/>
      <c r="BG77" s="91">
        <f t="shared" si="28"/>
        <v>0</v>
      </c>
      <c r="BH77" s="90"/>
      <c r="BI77" s="91">
        <f t="shared" si="29"/>
        <v>0</v>
      </c>
      <c r="BJ77" s="90"/>
      <c r="BK77" s="91">
        <f t="shared" si="30"/>
        <v>0</v>
      </c>
      <c r="BL77" s="90"/>
      <c r="BM77" s="91">
        <f t="shared" si="31"/>
        <v>0</v>
      </c>
      <c r="BN77" s="90"/>
      <c r="BO77" s="91">
        <f t="shared" si="32"/>
        <v>0</v>
      </c>
      <c r="BP77" s="90"/>
      <c r="BQ77" s="91">
        <f t="shared" si="33"/>
        <v>0</v>
      </c>
      <c r="BR77" s="90"/>
      <c r="BS77" s="91">
        <f t="shared" si="34"/>
        <v>0</v>
      </c>
      <c r="BT77" s="90"/>
      <c r="BU77" s="91">
        <f t="shared" si="35"/>
        <v>0</v>
      </c>
      <c r="BV77" s="90"/>
      <c r="BW77" s="91">
        <f t="shared" si="36"/>
        <v>0</v>
      </c>
      <c r="BX77" s="90"/>
      <c r="BY77" s="91">
        <f t="shared" si="37"/>
        <v>0</v>
      </c>
      <c r="BZ77" s="90"/>
      <c r="CA77" s="91">
        <f t="shared" si="38"/>
        <v>0</v>
      </c>
      <c r="CB77" s="90"/>
      <c r="CC77" s="91">
        <f t="shared" si="39"/>
        <v>0</v>
      </c>
      <c r="CD77" s="90"/>
      <c r="CE77" s="91">
        <f t="shared" si="40"/>
        <v>0</v>
      </c>
      <c r="CF77" s="90"/>
      <c r="CG77" s="91">
        <f t="shared" si="41"/>
        <v>0</v>
      </c>
      <c r="CH77" s="5">
        <f t="shared" si="42"/>
        <v>0</v>
      </c>
      <c r="CI77" s="11">
        <f t="shared" si="43"/>
        <v>0</v>
      </c>
      <c r="CJ77" s="12">
        <f t="shared" si="44"/>
        <v>2</v>
      </c>
      <c r="CK77" s="5">
        <f t="shared" si="45"/>
        <v>0</v>
      </c>
      <c r="CL77" s="282" t="str">
        <f t="shared" si="46"/>
        <v/>
      </c>
      <c r="CM77" s="283" t="str">
        <f t="shared" si="47"/>
        <v/>
      </c>
      <c r="CN77" s="283"/>
      <c r="CO77" s="145">
        <f t="shared" si="48"/>
        <v>0</v>
      </c>
      <c r="CP77" s="74">
        <f t="shared" si="49"/>
        <v>0</v>
      </c>
      <c r="CQ77" s="120">
        <f t="shared" si="50"/>
        <v>0</v>
      </c>
      <c r="CR77" s="74">
        <f t="shared" si="51"/>
        <v>0</v>
      </c>
      <c r="CS77" s="120">
        <f t="shared" si="52"/>
        <v>0</v>
      </c>
      <c r="CT77" s="74">
        <f t="shared" si="53"/>
        <v>0</v>
      </c>
      <c r="CU77" s="120">
        <f t="shared" si="54"/>
        <v>0</v>
      </c>
      <c r="CV77" s="74">
        <f t="shared" si="55"/>
        <v>0</v>
      </c>
      <c r="CW77" s="120">
        <f t="shared" si="56"/>
        <v>0</v>
      </c>
      <c r="CX77" s="146">
        <f t="shared" si="57"/>
        <v>0</v>
      </c>
      <c r="CY77" s="68"/>
      <c r="CZ77" s="68"/>
      <c r="DA77" s="68"/>
      <c r="DB77" s="68"/>
      <c r="DC77" s="17"/>
    </row>
    <row r="78" spans="1:108" ht="12.75" customHeight="1" x14ac:dyDescent="0.2">
      <c r="A78" s="3"/>
      <c r="B78" s="5">
        <f t="shared" si="58"/>
        <v>10</v>
      </c>
      <c r="C78" s="518" t="s">
        <v>295</v>
      </c>
      <c r="D78" s="519" t="s">
        <v>295</v>
      </c>
      <c r="E78" s="18"/>
      <c r="F78" s="90"/>
      <c r="G78" s="91">
        <f t="shared" si="2"/>
        <v>0</v>
      </c>
      <c r="H78" s="90"/>
      <c r="I78" s="91">
        <f t="shared" si="3"/>
        <v>0</v>
      </c>
      <c r="J78" s="90"/>
      <c r="K78" s="91">
        <f t="shared" si="4"/>
        <v>0</v>
      </c>
      <c r="L78" s="90"/>
      <c r="M78" s="91">
        <f t="shared" si="5"/>
        <v>0</v>
      </c>
      <c r="N78" s="90"/>
      <c r="O78" s="91">
        <f t="shared" si="6"/>
        <v>0</v>
      </c>
      <c r="P78" s="90"/>
      <c r="Q78" s="91">
        <f t="shared" si="7"/>
        <v>0</v>
      </c>
      <c r="R78" s="90"/>
      <c r="S78" s="91">
        <f t="shared" si="8"/>
        <v>0</v>
      </c>
      <c r="T78" s="90"/>
      <c r="U78" s="91">
        <f t="shared" si="9"/>
        <v>0</v>
      </c>
      <c r="V78" s="90"/>
      <c r="W78" s="91">
        <f t="shared" si="10"/>
        <v>0</v>
      </c>
      <c r="X78" s="90"/>
      <c r="Y78" s="91">
        <f t="shared" si="11"/>
        <v>0</v>
      </c>
      <c r="Z78" s="90"/>
      <c r="AA78" s="91">
        <f t="shared" si="12"/>
        <v>0</v>
      </c>
      <c r="AB78" s="90"/>
      <c r="AC78" s="91">
        <f t="shared" si="13"/>
        <v>0</v>
      </c>
      <c r="AD78" s="119"/>
      <c r="AE78" s="91">
        <f t="shared" si="14"/>
        <v>0</v>
      </c>
      <c r="AF78" s="90"/>
      <c r="AG78" s="91">
        <f t="shared" si="15"/>
        <v>0</v>
      </c>
      <c r="AH78" s="90"/>
      <c r="AI78" s="91">
        <f t="shared" si="16"/>
        <v>0</v>
      </c>
      <c r="AJ78" s="90"/>
      <c r="AK78" s="91">
        <f t="shared" si="17"/>
        <v>0</v>
      </c>
      <c r="AL78" s="90"/>
      <c r="AM78" s="91">
        <f t="shared" si="18"/>
        <v>0</v>
      </c>
      <c r="AN78" s="90"/>
      <c r="AO78" s="91">
        <f t="shared" si="19"/>
        <v>0</v>
      </c>
      <c r="AP78" s="90"/>
      <c r="AQ78" s="91">
        <f t="shared" si="20"/>
        <v>0</v>
      </c>
      <c r="AR78" s="90"/>
      <c r="AS78" s="91">
        <f t="shared" si="21"/>
        <v>0</v>
      </c>
      <c r="AT78" s="90"/>
      <c r="AU78" s="91">
        <f t="shared" si="22"/>
        <v>0</v>
      </c>
      <c r="AV78" s="90"/>
      <c r="AW78" s="91">
        <f t="shared" si="23"/>
        <v>0</v>
      </c>
      <c r="AX78" s="90"/>
      <c r="AY78" s="91">
        <f t="shared" si="24"/>
        <v>0</v>
      </c>
      <c r="AZ78" s="90"/>
      <c r="BA78" s="91">
        <f t="shared" si="25"/>
        <v>0</v>
      </c>
      <c r="BB78" s="90"/>
      <c r="BC78" s="91">
        <f t="shared" si="26"/>
        <v>0</v>
      </c>
      <c r="BD78" s="90"/>
      <c r="BE78" s="91">
        <f t="shared" si="27"/>
        <v>0</v>
      </c>
      <c r="BF78" s="90"/>
      <c r="BG78" s="91">
        <f t="shared" si="28"/>
        <v>0</v>
      </c>
      <c r="BH78" s="90"/>
      <c r="BI78" s="91">
        <f t="shared" si="29"/>
        <v>0</v>
      </c>
      <c r="BJ78" s="90"/>
      <c r="BK78" s="91">
        <f t="shared" si="30"/>
        <v>0</v>
      </c>
      <c r="BL78" s="90"/>
      <c r="BM78" s="91">
        <f t="shared" si="31"/>
        <v>0</v>
      </c>
      <c r="BN78" s="90"/>
      <c r="BO78" s="91">
        <f t="shared" si="32"/>
        <v>0</v>
      </c>
      <c r="BP78" s="90"/>
      <c r="BQ78" s="91">
        <f t="shared" si="33"/>
        <v>0</v>
      </c>
      <c r="BR78" s="90"/>
      <c r="BS78" s="91">
        <f t="shared" si="34"/>
        <v>0</v>
      </c>
      <c r="BT78" s="90"/>
      <c r="BU78" s="91">
        <f t="shared" si="35"/>
        <v>0</v>
      </c>
      <c r="BV78" s="90"/>
      <c r="BW78" s="91">
        <f t="shared" si="36"/>
        <v>0</v>
      </c>
      <c r="BX78" s="90"/>
      <c r="BY78" s="91">
        <f t="shared" si="37"/>
        <v>0</v>
      </c>
      <c r="BZ78" s="90"/>
      <c r="CA78" s="91">
        <f t="shared" si="38"/>
        <v>0</v>
      </c>
      <c r="CB78" s="90"/>
      <c r="CC78" s="91">
        <f t="shared" si="39"/>
        <v>0</v>
      </c>
      <c r="CD78" s="90"/>
      <c r="CE78" s="91">
        <f t="shared" si="40"/>
        <v>0</v>
      </c>
      <c r="CF78" s="90"/>
      <c r="CG78" s="91">
        <f t="shared" si="41"/>
        <v>0</v>
      </c>
      <c r="CH78" s="5">
        <f t="shared" si="42"/>
        <v>0</v>
      </c>
      <c r="CI78" s="11">
        <f t="shared" si="43"/>
        <v>0</v>
      </c>
      <c r="CJ78" s="12">
        <f t="shared" si="44"/>
        <v>2</v>
      </c>
      <c r="CK78" s="5">
        <f t="shared" si="45"/>
        <v>0</v>
      </c>
      <c r="CL78" s="282" t="str">
        <f t="shared" si="46"/>
        <v/>
      </c>
      <c r="CM78" s="283" t="str">
        <f t="shared" si="47"/>
        <v/>
      </c>
      <c r="CN78" s="283"/>
      <c r="CO78" s="145">
        <f t="shared" si="48"/>
        <v>0</v>
      </c>
      <c r="CP78" s="74">
        <f t="shared" si="49"/>
        <v>0</v>
      </c>
      <c r="CQ78" s="120">
        <f t="shared" si="50"/>
        <v>0</v>
      </c>
      <c r="CR78" s="74">
        <f t="shared" si="51"/>
        <v>0</v>
      </c>
      <c r="CS78" s="120">
        <f t="shared" si="52"/>
        <v>0</v>
      </c>
      <c r="CT78" s="74">
        <f t="shared" si="53"/>
        <v>0</v>
      </c>
      <c r="CU78" s="120">
        <f t="shared" si="54"/>
        <v>0</v>
      </c>
      <c r="CV78" s="74">
        <f t="shared" si="55"/>
        <v>0</v>
      </c>
      <c r="CW78" s="120">
        <f t="shared" si="56"/>
        <v>0</v>
      </c>
      <c r="CX78" s="146">
        <f t="shared" si="57"/>
        <v>0</v>
      </c>
      <c r="CY78" s="68"/>
      <c r="CZ78" s="68"/>
      <c r="DA78" s="68"/>
      <c r="DB78" s="68"/>
      <c r="DC78" s="17"/>
    </row>
    <row r="79" spans="1:108" ht="12.75" customHeight="1" x14ac:dyDescent="0.2">
      <c r="A79" s="3"/>
      <c r="B79" s="5">
        <f t="shared" si="58"/>
        <v>11</v>
      </c>
      <c r="C79" s="518" t="s">
        <v>296</v>
      </c>
      <c r="D79" s="519" t="s">
        <v>296</v>
      </c>
      <c r="E79" s="18"/>
      <c r="F79" s="90"/>
      <c r="G79" s="91">
        <f t="shared" si="2"/>
        <v>0</v>
      </c>
      <c r="H79" s="90"/>
      <c r="I79" s="91">
        <f t="shared" si="3"/>
        <v>0</v>
      </c>
      <c r="J79" s="90"/>
      <c r="K79" s="91">
        <f t="shared" si="4"/>
        <v>0</v>
      </c>
      <c r="L79" s="90"/>
      <c r="M79" s="91">
        <f t="shared" si="5"/>
        <v>0</v>
      </c>
      <c r="N79" s="90"/>
      <c r="O79" s="91">
        <f t="shared" si="6"/>
        <v>0</v>
      </c>
      <c r="P79" s="90"/>
      <c r="Q79" s="91">
        <f t="shared" si="7"/>
        <v>0</v>
      </c>
      <c r="R79" s="90"/>
      <c r="S79" s="91">
        <f t="shared" si="8"/>
        <v>0</v>
      </c>
      <c r="T79" s="90"/>
      <c r="U79" s="91">
        <f t="shared" si="9"/>
        <v>0</v>
      </c>
      <c r="V79" s="90"/>
      <c r="W79" s="91">
        <f t="shared" si="10"/>
        <v>0</v>
      </c>
      <c r="X79" s="90"/>
      <c r="Y79" s="91">
        <f t="shared" si="11"/>
        <v>0</v>
      </c>
      <c r="Z79" s="90"/>
      <c r="AA79" s="91">
        <f t="shared" si="12"/>
        <v>0</v>
      </c>
      <c r="AB79" s="90"/>
      <c r="AC79" s="91">
        <f t="shared" si="13"/>
        <v>0</v>
      </c>
      <c r="AD79" s="119"/>
      <c r="AE79" s="91">
        <f t="shared" si="14"/>
        <v>0</v>
      </c>
      <c r="AF79" s="90"/>
      <c r="AG79" s="91">
        <f t="shared" si="15"/>
        <v>0</v>
      </c>
      <c r="AH79" s="90"/>
      <c r="AI79" s="91">
        <f t="shared" si="16"/>
        <v>0</v>
      </c>
      <c r="AJ79" s="90"/>
      <c r="AK79" s="91">
        <f t="shared" si="17"/>
        <v>0</v>
      </c>
      <c r="AL79" s="90"/>
      <c r="AM79" s="91">
        <f t="shared" si="18"/>
        <v>0</v>
      </c>
      <c r="AN79" s="90"/>
      <c r="AO79" s="91">
        <f t="shared" si="19"/>
        <v>0</v>
      </c>
      <c r="AP79" s="90"/>
      <c r="AQ79" s="91">
        <f t="shared" si="20"/>
        <v>0</v>
      </c>
      <c r="AR79" s="90"/>
      <c r="AS79" s="91">
        <f t="shared" si="21"/>
        <v>0</v>
      </c>
      <c r="AT79" s="90"/>
      <c r="AU79" s="91">
        <f t="shared" si="22"/>
        <v>0</v>
      </c>
      <c r="AV79" s="90"/>
      <c r="AW79" s="91">
        <f t="shared" si="23"/>
        <v>0</v>
      </c>
      <c r="AX79" s="90"/>
      <c r="AY79" s="91">
        <f t="shared" si="24"/>
        <v>0</v>
      </c>
      <c r="AZ79" s="90"/>
      <c r="BA79" s="91">
        <f t="shared" si="25"/>
        <v>0</v>
      </c>
      <c r="BB79" s="90"/>
      <c r="BC79" s="91">
        <f t="shared" si="26"/>
        <v>0</v>
      </c>
      <c r="BD79" s="90"/>
      <c r="BE79" s="91">
        <f t="shared" si="27"/>
        <v>0</v>
      </c>
      <c r="BF79" s="90"/>
      <c r="BG79" s="91">
        <f t="shared" si="28"/>
        <v>0</v>
      </c>
      <c r="BH79" s="90"/>
      <c r="BI79" s="91">
        <f t="shared" si="29"/>
        <v>0</v>
      </c>
      <c r="BJ79" s="90"/>
      <c r="BK79" s="91">
        <f t="shared" si="30"/>
        <v>0</v>
      </c>
      <c r="BL79" s="90"/>
      <c r="BM79" s="91">
        <f t="shared" si="31"/>
        <v>0</v>
      </c>
      <c r="BN79" s="90"/>
      <c r="BO79" s="91">
        <f t="shared" si="32"/>
        <v>0</v>
      </c>
      <c r="BP79" s="90"/>
      <c r="BQ79" s="91">
        <f t="shared" si="33"/>
        <v>0</v>
      </c>
      <c r="BR79" s="90"/>
      <c r="BS79" s="91">
        <f t="shared" si="34"/>
        <v>0</v>
      </c>
      <c r="BT79" s="90"/>
      <c r="BU79" s="91">
        <f t="shared" si="35"/>
        <v>0</v>
      </c>
      <c r="BV79" s="90"/>
      <c r="BW79" s="91">
        <f t="shared" si="36"/>
        <v>0</v>
      </c>
      <c r="BX79" s="90"/>
      <c r="BY79" s="91">
        <f t="shared" si="37"/>
        <v>0</v>
      </c>
      <c r="BZ79" s="90"/>
      <c r="CA79" s="91">
        <f t="shared" si="38"/>
        <v>0</v>
      </c>
      <c r="CB79" s="90"/>
      <c r="CC79" s="91">
        <f t="shared" si="39"/>
        <v>0</v>
      </c>
      <c r="CD79" s="90"/>
      <c r="CE79" s="91">
        <f t="shared" si="40"/>
        <v>0</v>
      </c>
      <c r="CF79" s="90"/>
      <c r="CG79" s="91">
        <f t="shared" si="41"/>
        <v>0</v>
      </c>
      <c r="CH79" s="5">
        <f t="shared" si="42"/>
        <v>0</v>
      </c>
      <c r="CI79" s="11">
        <f t="shared" si="43"/>
        <v>0</v>
      </c>
      <c r="CJ79" s="12">
        <f t="shared" si="44"/>
        <v>2</v>
      </c>
      <c r="CK79" s="5">
        <f t="shared" si="45"/>
        <v>0</v>
      </c>
      <c r="CL79" s="282" t="str">
        <f t="shared" si="46"/>
        <v/>
      </c>
      <c r="CM79" s="283" t="str">
        <f t="shared" si="47"/>
        <v/>
      </c>
      <c r="CN79" s="283"/>
      <c r="CO79" s="145">
        <f t="shared" si="48"/>
        <v>0</v>
      </c>
      <c r="CP79" s="74">
        <f t="shared" si="49"/>
        <v>0</v>
      </c>
      <c r="CQ79" s="120">
        <f t="shared" si="50"/>
        <v>0</v>
      </c>
      <c r="CR79" s="74">
        <f t="shared" si="51"/>
        <v>0</v>
      </c>
      <c r="CS79" s="120">
        <f t="shared" si="52"/>
        <v>0</v>
      </c>
      <c r="CT79" s="74">
        <f t="shared" si="53"/>
        <v>0</v>
      </c>
      <c r="CU79" s="120">
        <f t="shared" si="54"/>
        <v>0</v>
      </c>
      <c r="CV79" s="74">
        <f t="shared" si="55"/>
        <v>0</v>
      </c>
      <c r="CW79" s="120">
        <f t="shared" si="56"/>
        <v>0</v>
      </c>
      <c r="CX79" s="146">
        <f t="shared" si="57"/>
        <v>0</v>
      </c>
      <c r="CY79" s="68"/>
      <c r="CZ79" s="68"/>
      <c r="DA79" s="68"/>
      <c r="DB79" s="68"/>
      <c r="DC79" s="17"/>
    </row>
    <row r="80" spans="1:108" ht="12.75" customHeight="1" x14ac:dyDescent="0.2">
      <c r="A80" s="3"/>
      <c r="B80" s="5">
        <f t="shared" si="58"/>
        <v>12</v>
      </c>
      <c r="C80" s="518" t="s">
        <v>297</v>
      </c>
      <c r="D80" s="519" t="s">
        <v>297</v>
      </c>
      <c r="E80" s="18"/>
      <c r="F80" s="90"/>
      <c r="G80" s="91">
        <f t="shared" si="2"/>
        <v>0</v>
      </c>
      <c r="H80" s="90"/>
      <c r="I80" s="91">
        <f t="shared" si="3"/>
        <v>0</v>
      </c>
      <c r="J80" s="90"/>
      <c r="K80" s="91">
        <f t="shared" si="4"/>
        <v>0</v>
      </c>
      <c r="L80" s="90"/>
      <c r="M80" s="91">
        <f t="shared" si="5"/>
        <v>0</v>
      </c>
      <c r="N80" s="90"/>
      <c r="O80" s="91">
        <f t="shared" si="6"/>
        <v>0</v>
      </c>
      <c r="P80" s="90"/>
      <c r="Q80" s="91">
        <f t="shared" si="7"/>
        <v>0</v>
      </c>
      <c r="R80" s="90"/>
      <c r="S80" s="91">
        <f t="shared" si="8"/>
        <v>0</v>
      </c>
      <c r="T80" s="90"/>
      <c r="U80" s="91">
        <f t="shared" si="9"/>
        <v>0</v>
      </c>
      <c r="V80" s="90"/>
      <c r="W80" s="91">
        <f t="shared" si="10"/>
        <v>0</v>
      </c>
      <c r="X80" s="90"/>
      <c r="Y80" s="91">
        <f t="shared" si="11"/>
        <v>0</v>
      </c>
      <c r="Z80" s="90"/>
      <c r="AA80" s="91">
        <f t="shared" si="12"/>
        <v>0</v>
      </c>
      <c r="AB80" s="90"/>
      <c r="AC80" s="91">
        <f t="shared" si="13"/>
        <v>0</v>
      </c>
      <c r="AD80" s="119"/>
      <c r="AE80" s="91">
        <f t="shared" si="14"/>
        <v>0</v>
      </c>
      <c r="AF80" s="90"/>
      <c r="AG80" s="91">
        <f t="shared" si="15"/>
        <v>0</v>
      </c>
      <c r="AH80" s="90"/>
      <c r="AI80" s="91">
        <f t="shared" si="16"/>
        <v>0</v>
      </c>
      <c r="AJ80" s="90"/>
      <c r="AK80" s="91">
        <f t="shared" si="17"/>
        <v>0</v>
      </c>
      <c r="AL80" s="90"/>
      <c r="AM80" s="91">
        <f t="shared" si="18"/>
        <v>0</v>
      </c>
      <c r="AN80" s="90"/>
      <c r="AO80" s="91">
        <f t="shared" si="19"/>
        <v>0</v>
      </c>
      <c r="AP80" s="90"/>
      <c r="AQ80" s="91">
        <f t="shared" si="20"/>
        <v>0</v>
      </c>
      <c r="AR80" s="90"/>
      <c r="AS80" s="91">
        <f t="shared" si="21"/>
        <v>0</v>
      </c>
      <c r="AT80" s="90"/>
      <c r="AU80" s="91">
        <f t="shared" si="22"/>
        <v>0</v>
      </c>
      <c r="AV80" s="90"/>
      <c r="AW80" s="91">
        <f t="shared" si="23"/>
        <v>0</v>
      </c>
      <c r="AX80" s="90"/>
      <c r="AY80" s="91">
        <f t="shared" si="24"/>
        <v>0</v>
      </c>
      <c r="AZ80" s="90"/>
      <c r="BA80" s="91">
        <f t="shared" si="25"/>
        <v>0</v>
      </c>
      <c r="BB80" s="90"/>
      <c r="BC80" s="91">
        <f t="shared" si="26"/>
        <v>0</v>
      </c>
      <c r="BD80" s="90"/>
      <c r="BE80" s="91">
        <f t="shared" si="27"/>
        <v>0</v>
      </c>
      <c r="BF80" s="90"/>
      <c r="BG80" s="91">
        <f t="shared" si="28"/>
        <v>0</v>
      </c>
      <c r="BH80" s="90"/>
      <c r="BI80" s="91">
        <f t="shared" si="29"/>
        <v>0</v>
      </c>
      <c r="BJ80" s="90"/>
      <c r="BK80" s="91">
        <f t="shared" si="30"/>
        <v>0</v>
      </c>
      <c r="BL80" s="90"/>
      <c r="BM80" s="91">
        <f t="shared" si="31"/>
        <v>0</v>
      </c>
      <c r="BN80" s="90"/>
      <c r="BO80" s="91">
        <f t="shared" si="32"/>
        <v>0</v>
      </c>
      <c r="BP80" s="90"/>
      <c r="BQ80" s="91">
        <f t="shared" si="33"/>
        <v>0</v>
      </c>
      <c r="BR80" s="90"/>
      <c r="BS80" s="91">
        <f t="shared" si="34"/>
        <v>0</v>
      </c>
      <c r="BT80" s="90"/>
      <c r="BU80" s="91">
        <f t="shared" si="35"/>
        <v>0</v>
      </c>
      <c r="BV80" s="90"/>
      <c r="BW80" s="91">
        <f t="shared" si="36"/>
        <v>0</v>
      </c>
      <c r="BX80" s="90"/>
      <c r="BY80" s="91">
        <f t="shared" si="37"/>
        <v>0</v>
      </c>
      <c r="BZ80" s="90"/>
      <c r="CA80" s="91">
        <f t="shared" si="38"/>
        <v>0</v>
      </c>
      <c r="CB80" s="90"/>
      <c r="CC80" s="91">
        <f t="shared" si="39"/>
        <v>0</v>
      </c>
      <c r="CD80" s="90"/>
      <c r="CE80" s="91">
        <f t="shared" si="40"/>
        <v>0</v>
      </c>
      <c r="CF80" s="90"/>
      <c r="CG80" s="91">
        <f t="shared" si="41"/>
        <v>0</v>
      </c>
      <c r="CH80" s="5">
        <f t="shared" si="42"/>
        <v>0</v>
      </c>
      <c r="CI80" s="11">
        <f t="shared" si="43"/>
        <v>0</v>
      </c>
      <c r="CJ80" s="12">
        <f t="shared" si="44"/>
        <v>2</v>
      </c>
      <c r="CK80" s="5">
        <f t="shared" si="45"/>
        <v>0</v>
      </c>
      <c r="CL80" s="282" t="str">
        <f t="shared" si="46"/>
        <v/>
      </c>
      <c r="CM80" s="283" t="str">
        <f t="shared" si="47"/>
        <v/>
      </c>
      <c r="CN80" s="283"/>
      <c r="CO80" s="145">
        <f t="shared" si="48"/>
        <v>0</v>
      </c>
      <c r="CP80" s="74">
        <f t="shared" si="49"/>
        <v>0</v>
      </c>
      <c r="CQ80" s="120">
        <f t="shared" si="50"/>
        <v>0</v>
      </c>
      <c r="CR80" s="74">
        <f t="shared" si="51"/>
        <v>0</v>
      </c>
      <c r="CS80" s="120">
        <f t="shared" si="52"/>
        <v>0</v>
      </c>
      <c r="CT80" s="74">
        <f t="shared" si="53"/>
        <v>0</v>
      </c>
      <c r="CU80" s="120">
        <f t="shared" si="54"/>
        <v>0</v>
      </c>
      <c r="CV80" s="74">
        <f t="shared" si="55"/>
        <v>0</v>
      </c>
      <c r="CW80" s="120">
        <f t="shared" si="56"/>
        <v>0</v>
      </c>
      <c r="CX80" s="146">
        <f t="shared" si="57"/>
        <v>0</v>
      </c>
      <c r="CY80" s="68"/>
      <c r="CZ80" s="68"/>
      <c r="DA80" s="68"/>
      <c r="DB80" s="68"/>
      <c r="DC80" s="17"/>
    </row>
    <row r="81" spans="1:125" ht="12.75" customHeight="1" x14ac:dyDescent="0.2">
      <c r="A81" s="3"/>
      <c r="B81" s="5">
        <f t="shared" si="58"/>
        <v>13</v>
      </c>
      <c r="C81" s="518" t="s">
        <v>298</v>
      </c>
      <c r="D81" s="519" t="s">
        <v>298</v>
      </c>
      <c r="E81" s="18"/>
      <c r="F81" s="90"/>
      <c r="G81" s="91">
        <f t="shared" si="2"/>
        <v>0</v>
      </c>
      <c r="H81" s="90"/>
      <c r="I81" s="91">
        <f t="shared" si="3"/>
        <v>0</v>
      </c>
      <c r="J81" s="90"/>
      <c r="K81" s="91">
        <f t="shared" si="4"/>
        <v>0</v>
      </c>
      <c r="L81" s="90"/>
      <c r="M81" s="91">
        <f t="shared" si="5"/>
        <v>0</v>
      </c>
      <c r="N81" s="90"/>
      <c r="O81" s="91">
        <f t="shared" si="6"/>
        <v>0</v>
      </c>
      <c r="P81" s="90"/>
      <c r="Q81" s="91">
        <f t="shared" si="7"/>
        <v>0</v>
      </c>
      <c r="R81" s="90"/>
      <c r="S81" s="91">
        <f t="shared" si="8"/>
        <v>0</v>
      </c>
      <c r="T81" s="90"/>
      <c r="U81" s="91">
        <f t="shared" si="9"/>
        <v>0</v>
      </c>
      <c r="V81" s="90"/>
      <c r="W81" s="91">
        <f t="shared" si="10"/>
        <v>0</v>
      </c>
      <c r="X81" s="90"/>
      <c r="Y81" s="91">
        <f t="shared" si="11"/>
        <v>0</v>
      </c>
      <c r="Z81" s="90"/>
      <c r="AA81" s="91">
        <f t="shared" si="12"/>
        <v>0</v>
      </c>
      <c r="AB81" s="90"/>
      <c r="AC81" s="91">
        <f t="shared" si="13"/>
        <v>0</v>
      </c>
      <c r="AD81" s="119"/>
      <c r="AE81" s="91">
        <f t="shared" si="14"/>
        <v>0</v>
      </c>
      <c r="AF81" s="90"/>
      <c r="AG81" s="91">
        <f t="shared" si="15"/>
        <v>0</v>
      </c>
      <c r="AH81" s="90"/>
      <c r="AI81" s="91">
        <f t="shared" si="16"/>
        <v>0</v>
      </c>
      <c r="AJ81" s="90"/>
      <c r="AK81" s="91">
        <f t="shared" si="17"/>
        <v>0</v>
      </c>
      <c r="AL81" s="90"/>
      <c r="AM81" s="91">
        <f t="shared" si="18"/>
        <v>0</v>
      </c>
      <c r="AN81" s="90"/>
      <c r="AO81" s="91">
        <f t="shared" si="19"/>
        <v>0</v>
      </c>
      <c r="AP81" s="90"/>
      <c r="AQ81" s="91">
        <f t="shared" si="20"/>
        <v>0</v>
      </c>
      <c r="AR81" s="90"/>
      <c r="AS81" s="91">
        <f t="shared" si="21"/>
        <v>0</v>
      </c>
      <c r="AT81" s="90"/>
      <c r="AU81" s="91">
        <f t="shared" si="22"/>
        <v>0</v>
      </c>
      <c r="AV81" s="90"/>
      <c r="AW81" s="91">
        <f t="shared" si="23"/>
        <v>0</v>
      </c>
      <c r="AX81" s="90"/>
      <c r="AY81" s="91">
        <f t="shared" si="24"/>
        <v>0</v>
      </c>
      <c r="AZ81" s="90"/>
      <c r="BA81" s="91">
        <f t="shared" si="25"/>
        <v>0</v>
      </c>
      <c r="BB81" s="90"/>
      <c r="BC81" s="91">
        <f t="shared" si="26"/>
        <v>0</v>
      </c>
      <c r="BD81" s="90"/>
      <c r="BE81" s="91">
        <f t="shared" si="27"/>
        <v>0</v>
      </c>
      <c r="BF81" s="90"/>
      <c r="BG81" s="91">
        <f t="shared" si="28"/>
        <v>0</v>
      </c>
      <c r="BH81" s="90"/>
      <c r="BI81" s="91">
        <f t="shared" si="29"/>
        <v>0</v>
      </c>
      <c r="BJ81" s="90"/>
      <c r="BK81" s="91">
        <f t="shared" si="30"/>
        <v>0</v>
      </c>
      <c r="BL81" s="90"/>
      <c r="BM81" s="91">
        <f t="shared" si="31"/>
        <v>0</v>
      </c>
      <c r="BN81" s="90"/>
      <c r="BO81" s="91">
        <f t="shared" si="32"/>
        <v>0</v>
      </c>
      <c r="BP81" s="90"/>
      <c r="BQ81" s="91">
        <f t="shared" si="33"/>
        <v>0</v>
      </c>
      <c r="BR81" s="90"/>
      <c r="BS81" s="91">
        <f t="shared" si="34"/>
        <v>0</v>
      </c>
      <c r="BT81" s="90"/>
      <c r="BU81" s="91">
        <f t="shared" si="35"/>
        <v>0</v>
      </c>
      <c r="BV81" s="90"/>
      <c r="BW81" s="91">
        <f t="shared" si="36"/>
        <v>0</v>
      </c>
      <c r="BX81" s="90"/>
      <c r="BY81" s="91">
        <f t="shared" si="37"/>
        <v>0</v>
      </c>
      <c r="BZ81" s="90"/>
      <c r="CA81" s="91">
        <f t="shared" si="38"/>
        <v>0</v>
      </c>
      <c r="CB81" s="90"/>
      <c r="CC81" s="91">
        <f t="shared" si="39"/>
        <v>0</v>
      </c>
      <c r="CD81" s="90"/>
      <c r="CE81" s="91">
        <f t="shared" si="40"/>
        <v>0</v>
      </c>
      <c r="CF81" s="90"/>
      <c r="CG81" s="91">
        <f t="shared" si="41"/>
        <v>0</v>
      </c>
      <c r="CH81" s="5">
        <f t="shared" si="42"/>
        <v>0</v>
      </c>
      <c r="CI81" s="11">
        <f t="shared" si="43"/>
        <v>0</v>
      </c>
      <c r="CJ81" s="12">
        <f t="shared" si="44"/>
        <v>2</v>
      </c>
      <c r="CK81" s="5">
        <f t="shared" si="45"/>
        <v>0</v>
      </c>
      <c r="CL81" s="282" t="str">
        <f t="shared" si="46"/>
        <v/>
      </c>
      <c r="CM81" s="283" t="str">
        <f t="shared" si="47"/>
        <v/>
      </c>
      <c r="CN81" s="283"/>
      <c r="CO81" s="145">
        <f t="shared" si="48"/>
        <v>0</v>
      </c>
      <c r="CP81" s="74">
        <f t="shared" si="49"/>
        <v>0</v>
      </c>
      <c r="CQ81" s="120">
        <f t="shared" si="50"/>
        <v>0</v>
      </c>
      <c r="CR81" s="74">
        <f t="shared" si="51"/>
        <v>0</v>
      </c>
      <c r="CS81" s="120">
        <f t="shared" si="52"/>
        <v>0</v>
      </c>
      <c r="CT81" s="74">
        <f t="shared" si="53"/>
        <v>0</v>
      </c>
      <c r="CU81" s="120">
        <f t="shared" si="54"/>
        <v>0</v>
      </c>
      <c r="CV81" s="74">
        <f t="shared" si="55"/>
        <v>0</v>
      </c>
      <c r="CW81" s="120">
        <f t="shared" si="56"/>
        <v>0</v>
      </c>
      <c r="CX81" s="146">
        <f t="shared" si="57"/>
        <v>0</v>
      </c>
      <c r="CY81" s="68"/>
      <c r="CZ81" s="68"/>
      <c r="DA81" s="68"/>
      <c r="DB81" s="68"/>
      <c r="DC81" s="17"/>
    </row>
    <row r="82" spans="1:125" ht="12.75" customHeight="1" x14ac:dyDescent="0.2">
      <c r="A82" s="3"/>
      <c r="B82" s="5">
        <f t="shared" si="58"/>
        <v>14</v>
      </c>
      <c r="C82" s="518" t="s">
        <v>299</v>
      </c>
      <c r="D82" s="519" t="s">
        <v>299</v>
      </c>
      <c r="E82" s="18"/>
      <c r="F82" s="90"/>
      <c r="G82" s="91">
        <f t="shared" si="2"/>
        <v>0</v>
      </c>
      <c r="H82" s="90"/>
      <c r="I82" s="91">
        <f t="shared" si="3"/>
        <v>0</v>
      </c>
      <c r="J82" s="90"/>
      <c r="K82" s="91">
        <f t="shared" si="4"/>
        <v>0</v>
      </c>
      <c r="L82" s="90"/>
      <c r="M82" s="91">
        <f t="shared" si="5"/>
        <v>0</v>
      </c>
      <c r="N82" s="90"/>
      <c r="O82" s="91">
        <f t="shared" si="6"/>
        <v>0</v>
      </c>
      <c r="P82" s="90"/>
      <c r="Q82" s="91">
        <f t="shared" si="7"/>
        <v>0</v>
      </c>
      <c r="R82" s="90"/>
      <c r="S82" s="91">
        <f t="shared" si="8"/>
        <v>0</v>
      </c>
      <c r="T82" s="90"/>
      <c r="U82" s="91">
        <f t="shared" si="9"/>
        <v>0</v>
      </c>
      <c r="V82" s="90"/>
      <c r="W82" s="91">
        <f t="shared" si="10"/>
        <v>0</v>
      </c>
      <c r="X82" s="90"/>
      <c r="Y82" s="91">
        <f t="shared" si="11"/>
        <v>0</v>
      </c>
      <c r="Z82" s="90"/>
      <c r="AA82" s="91">
        <f t="shared" si="12"/>
        <v>0</v>
      </c>
      <c r="AB82" s="90"/>
      <c r="AC82" s="91">
        <f t="shared" si="13"/>
        <v>0</v>
      </c>
      <c r="AD82" s="119"/>
      <c r="AE82" s="91">
        <f t="shared" si="14"/>
        <v>0</v>
      </c>
      <c r="AF82" s="90"/>
      <c r="AG82" s="91">
        <f t="shared" si="15"/>
        <v>0</v>
      </c>
      <c r="AH82" s="90"/>
      <c r="AI82" s="91">
        <f t="shared" si="16"/>
        <v>0</v>
      </c>
      <c r="AJ82" s="90"/>
      <c r="AK82" s="91">
        <f t="shared" si="17"/>
        <v>0</v>
      </c>
      <c r="AL82" s="90"/>
      <c r="AM82" s="91">
        <f t="shared" si="18"/>
        <v>0</v>
      </c>
      <c r="AN82" s="90"/>
      <c r="AO82" s="91">
        <f t="shared" si="19"/>
        <v>0</v>
      </c>
      <c r="AP82" s="90"/>
      <c r="AQ82" s="91">
        <f t="shared" si="20"/>
        <v>0</v>
      </c>
      <c r="AR82" s="90"/>
      <c r="AS82" s="91">
        <f t="shared" si="21"/>
        <v>0</v>
      </c>
      <c r="AT82" s="90"/>
      <c r="AU82" s="91">
        <f t="shared" si="22"/>
        <v>0</v>
      </c>
      <c r="AV82" s="90"/>
      <c r="AW82" s="91">
        <f t="shared" si="23"/>
        <v>0</v>
      </c>
      <c r="AX82" s="90"/>
      <c r="AY82" s="91">
        <f t="shared" si="24"/>
        <v>0</v>
      </c>
      <c r="AZ82" s="90"/>
      <c r="BA82" s="91">
        <f t="shared" si="25"/>
        <v>0</v>
      </c>
      <c r="BB82" s="90"/>
      <c r="BC82" s="91">
        <f t="shared" si="26"/>
        <v>0</v>
      </c>
      <c r="BD82" s="90"/>
      <c r="BE82" s="91">
        <f t="shared" si="27"/>
        <v>0</v>
      </c>
      <c r="BF82" s="90"/>
      <c r="BG82" s="91">
        <f t="shared" si="28"/>
        <v>0</v>
      </c>
      <c r="BH82" s="90"/>
      <c r="BI82" s="91">
        <f t="shared" si="29"/>
        <v>0</v>
      </c>
      <c r="BJ82" s="90"/>
      <c r="BK82" s="91">
        <f t="shared" si="30"/>
        <v>0</v>
      </c>
      <c r="BL82" s="90"/>
      <c r="BM82" s="91">
        <f t="shared" si="31"/>
        <v>0</v>
      </c>
      <c r="BN82" s="90"/>
      <c r="BO82" s="91">
        <f t="shared" si="32"/>
        <v>0</v>
      </c>
      <c r="BP82" s="90"/>
      <c r="BQ82" s="91">
        <f t="shared" si="33"/>
        <v>0</v>
      </c>
      <c r="BR82" s="90"/>
      <c r="BS82" s="91">
        <f t="shared" si="34"/>
        <v>0</v>
      </c>
      <c r="BT82" s="90"/>
      <c r="BU82" s="91">
        <f t="shared" si="35"/>
        <v>0</v>
      </c>
      <c r="BV82" s="90"/>
      <c r="BW82" s="91">
        <f t="shared" si="36"/>
        <v>0</v>
      </c>
      <c r="BX82" s="90"/>
      <c r="BY82" s="91">
        <f t="shared" si="37"/>
        <v>0</v>
      </c>
      <c r="BZ82" s="90"/>
      <c r="CA82" s="91">
        <f t="shared" si="38"/>
        <v>0</v>
      </c>
      <c r="CB82" s="90"/>
      <c r="CC82" s="91">
        <f t="shared" si="39"/>
        <v>0</v>
      </c>
      <c r="CD82" s="90"/>
      <c r="CE82" s="91">
        <f t="shared" si="40"/>
        <v>0</v>
      </c>
      <c r="CF82" s="90"/>
      <c r="CG82" s="91">
        <f t="shared" si="41"/>
        <v>0</v>
      </c>
      <c r="CH82" s="5">
        <f t="shared" si="42"/>
        <v>0</v>
      </c>
      <c r="CI82" s="11">
        <f t="shared" si="43"/>
        <v>0</v>
      </c>
      <c r="CJ82" s="12">
        <f t="shared" si="44"/>
        <v>2</v>
      </c>
      <c r="CK82" s="5">
        <f t="shared" si="45"/>
        <v>0</v>
      </c>
      <c r="CL82" s="282" t="str">
        <f t="shared" si="46"/>
        <v/>
      </c>
      <c r="CM82" s="283" t="str">
        <f t="shared" si="47"/>
        <v/>
      </c>
      <c r="CN82" s="283"/>
      <c r="CO82" s="145">
        <f t="shared" si="48"/>
        <v>0</v>
      </c>
      <c r="CP82" s="74">
        <f t="shared" si="49"/>
        <v>0</v>
      </c>
      <c r="CQ82" s="120">
        <f t="shared" si="50"/>
        <v>0</v>
      </c>
      <c r="CR82" s="74">
        <f t="shared" si="51"/>
        <v>0</v>
      </c>
      <c r="CS82" s="120">
        <f t="shared" si="52"/>
        <v>0</v>
      </c>
      <c r="CT82" s="74">
        <f t="shared" si="53"/>
        <v>0</v>
      </c>
      <c r="CU82" s="120">
        <f t="shared" si="54"/>
        <v>0</v>
      </c>
      <c r="CV82" s="74">
        <f t="shared" si="55"/>
        <v>0</v>
      </c>
      <c r="CW82" s="120">
        <f t="shared" si="56"/>
        <v>0</v>
      </c>
      <c r="CX82" s="146">
        <f t="shared" si="57"/>
        <v>0</v>
      </c>
      <c r="CY82" s="68"/>
      <c r="CZ82" s="68"/>
      <c r="DA82" s="68"/>
      <c r="DB82" s="68"/>
      <c r="DC82" s="17"/>
    </row>
    <row r="83" spans="1:125" ht="12.75" customHeight="1" x14ac:dyDescent="0.2">
      <c r="A83" s="3"/>
      <c r="B83" s="5">
        <f t="shared" si="58"/>
        <v>15</v>
      </c>
      <c r="C83" s="518" t="s">
        <v>300</v>
      </c>
      <c r="D83" s="519" t="s">
        <v>300</v>
      </c>
      <c r="E83" s="18"/>
      <c r="F83" s="90"/>
      <c r="G83" s="91">
        <f t="shared" si="2"/>
        <v>0</v>
      </c>
      <c r="H83" s="90"/>
      <c r="I83" s="91">
        <f t="shared" si="3"/>
        <v>0</v>
      </c>
      <c r="J83" s="90"/>
      <c r="K83" s="91">
        <f t="shared" si="4"/>
        <v>0</v>
      </c>
      <c r="L83" s="90"/>
      <c r="M83" s="91">
        <f t="shared" si="5"/>
        <v>0</v>
      </c>
      <c r="N83" s="90"/>
      <c r="O83" s="91">
        <f t="shared" si="6"/>
        <v>0</v>
      </c>
      <c r="P83" s="90"/>
      <c r="Q83" s="91">
        <f t="shared" si="7"/>
        <v>0</v>
      </c>
      <c r="R83" s="90"/>
      <c r="S83" s="91">
        <f t="shared" si="8"/>
        <v>0</v>
      </c>
      <c r="T83" s="90"/>
      <c r="U83" s="91">
        <f t="shared" si="9"/>
        <v>0</v>
      </c>
      <c r="V83" s="90"/>
      <c r="W83" s="91">
        <f t="shared" si="10"/>
        <v>0</v>
      </c>
      <c r="X83" s="90"/>
      <c r="Y83" s="91">
        <f t="shared" si="11"/>
        <v>0</v>
      </c>
      <c r="Z83" s="90"/>
      <c r="AA83" s="91">
        <f t="shared" si="12"/>
        <v>0</v>
      </c>
      <c r="AB83" s="90"/>
      <c r="AC83" s="91">
        <f t="shared" si="13"/>
        <v>0</v>
      </c>
      <c r="AD83" s="119"/>
      <c r="AE83" s="91">
        <f t="shared" si="14"/>
        <v>0</v>
      </c>
      <c r="AF83" s="90"/>
      <c r="AG83" s="91">
        <f t="shared" si="15"/>
        <v>0</v>
      </c>
      <c r="AH83" s="90"/>
      <c r="AI83" s="91">
        <f t="shared" si="16"/>
        <v>0</v>
      </c>
      <c r="AJ83" s="90"/>
      <c r="AK83" s="91">
        <f t="shared" si="17"/>
        <v>0</v>
      </c>
      <c r="AL83" s="90"/>
      <c r="AM83" s="91">
        <f t="shared" si="18"/>
        <v>0</v>
      </c>
      <c r="AN83" s="90"/>
      <c r="AO83" s="91">
        <f t="shared" si="19"/>
        <v>0</v>
      </c>
      <c r="AP83" s="90"/>
      <c r="AQ83" s="91">
        <f t="shared" si="20"/>
        <v>0</v>
      </c>
      <c r="AR83" s="90"/>
      <c r="AS83" s="91">
        <f t="shared" si="21"/>
        <v>0</v>
      </c>
      <c r="AT83" s="90"/>
      <c r="AU83" s="91">
        <f t="shared" si="22"/>
        <v>0</v>
      </c>
      <c r="AV83" s="90"/>
      <c r="AW83" s="91">
        <f t="shared" si="23"/>
        <v>0</v>
      </c>
      <c r="AX83" s="90"/>
      <c r="AY83" s="91">
        <f t="shared" si="24"/>
        <v>0</v>
      </c>
      <c r="AZ83" s="90"/>
      <c r="BA83" s="91">
        <f t="shared" si="25"/>
        <v>0</v>
      </c>
      <c r="BB83" s="90"/>
      <c r="BC83" s="91">
        <f t="shared" si="26"/>
        <v>0</v>
      </c>
      <c r="BD83" s="90"/>
      <c r="BE83" s="91">
        <f t="shared" si="27"/>
        <v>0</v>
      </c>
      <c r="BF83" s="90"/>
      <c r="BG83" s="91">
        <f t="shared" si="28"/>
        <v>0</v>
      </c>
      <c r="BH83" s="90"/>
      <c r="BI83" s="91">
        <f t="shared" si="29"/>
        <v>0</v>
      </c>
      <c r="BJ83" s="90"/>
      <c r="BK83" s="91">
        <f t="shared" si="30"/>
        <v>0</v>
      </c>
      <c r="BL83" s="90"/>
      <c r="BM83" s="91">
        <f t="shared" si="31"/>
        <v>0</v>
      </c>
      <c r="BN83" s="90"/>
      <c r="BO83" s="91">
        <f t="shared" si="32"/>
        <v>0</v>
      </c>
      <c r="BP83" s="90"/>
      <c r="BQ83" s="91">
        <f t="shared" si="33"/>
        <v>0</v>
      </c>
      <c r="BR83" s="90"/>
      <c r="BS83" s="91">
        <f t="shared" si="34"/>
        <v>0</v>
      </c>
      <c r="BT83" s="90"/>
      <c r="BU83" s="91">
        <f t="shared" si="35"/>
        <v>0</v>
      </c>
      <c r="BV83" s="90"/>
      <c r="BW83" s="91">
        <f t="shared" si="36"/>
        <v>0</v>
      </c>
      <c r="BX83" s="90"/>
      <c r="BY83" s="91">
        <f t="shared" si="37"/>
        <v>0</v>
      </c>
      <c r="BZ83" s="90"/>
      <c r="CA83" s="91">
        <f t="shared" si="38"/>
        <v>0</v>
      </c>
      <c r="CB83" s="90"/>
      <c r="CC83" s="91">
        <f t="shared" si="39"/>
        <v>0</v>
      </c>
      <c r="CD83" s="90"/>
      <c r="CE83" s="91">
        <f t="shared" si="40"/>
        <v>0</v>
      </c>
      <c r="CF83" s="90"/>
      <c r="CG83" s="91">
        <f t="shared" si="41"/>
        <v>0</v>
      </c>
      <c r="CH83" s="5">
        <f t="shared" si="42"/>
        <v>0</v>
      </c>
      <c r="CI83" s="11">
        <f t="shared" si="43"/>
        <v>0</v>
      </c>
      <c r="CJ83" s="12">
        <f t="shared" si="44"/>
        <v>2</v>
      </c>
      <c r="CK83" s="5">
        <f t="shared" si="45"/>
        <v>0</v>
      </c>
      <c r="CL83" s="282" t="str">
        <f t="shared" si="46"/>
        <v/>
      </c>
      <c r="CM83" s="283" t="str">
        <f t="shared" si="47"/>
        <v/>
      </c>
      <c r="CN83" s="283"/>
      <c r="CO83" s="145">
        <f t="shared" si="48"/>
        <v>0</v>
      </c>
      <c r="CP83" s="74">
        <f t="shared" si="49"/>
        <v>0</v>
      </c>
      <c r="CQ83" s="120">
        <f t="shared" si="50"/>
        <v>0</v>
      </c>
      <c r="CR83" s="74">
        <f t="shared" si="51"/>
        <v>0</v>
      </c>
      <c r="CS83" s="120">
        <f t="shared" si="52"/>
        <v>0</v>
      </c>
      <c r="CT83" s="74">
        <f t="shared" si="53"/>
        <v>0</v>
      </c>
      <c r="CU83" s="120">
        <f t="shared" si="54"/>
        <v>0</v>
      </c>
      <c r="CV83" s="74">
        <f t="shared" si="55"/>
        <v>0</v>
      </c>
      <c r="CW83" s="120">
        <f t="shared" si="56"/>
        <v>0</v>
      </c>
      <c r="CX83" s="146">
        <f t="shared" si="57"/>
        <v>0</v>
      </c>
      <c r="CY83" s="68"/>
      <c r="CZ83" s="68"/>
      <c r="DA83" s="68"/>
      <c r="DB83" s="68"/>
      <c r="DC83" s="17"/>
      <c r="DS83" s="69"/>
    </row>
    <row r="84" spans="1:125" ht="12.75" customHeight="1" x14ac:dyDescent="0.2">
      <c r="A84" s="3"/>
      <c r="B84" s="5">
        <f t="shared" si="58"/>
        <v>16</v>
      </c>
      <c r="C84" s="518" t="s">
        <v>301</v>
      </c>
      <c r="D84" s="519" t="s">
        <v>301</v>
      </c>
      <c r="E84" s="18"/>
      <c r="F84" s="90"/>
      <c r="G84" s="91">
        <f t="shared" si="2"/>
        <v>0</v>
      </c>
      <c r="H84" s="90"/>
      <c r="I84" s="91">
        <f t="shared" si="3"/>
        <v>0</v>
      </c>
      <c r="J84" s="90"/>
      <c r="K84" s="91">
        <f t="shared" si="4"/>
        <v>0</v>
      </c>
      <c r="L84" s="90"/>
      <c r="M84" s="91">
        <f t="shared" si="5"/>
        <v>0</v>
      </c>
      <c r="N84" s="90"/>
      <c r="O84" s="91">
        <f t="shared" si="6"/>
        <v>0</v>
      </c>
      <c r="P84" s="90"/>
      <c r="Q84" s="91">
        <f t="shared" si="7"/>
        <v>0</v>
      </c>
      <c r="R84" s="90"/>
      <c r="S84" s="91">
        <f t="shared" si="8"/>
        <v>0</v>
      </c>
      <c r="T84" s="90"/>
      <c r="U84" s="91">
        <f t="shared" si="9"/>
        <v>0</v>
      </c>
      <c r="V84" s="90"/>
      <c r="W84" s="91">
        <f t="shared" si="10"/>
        <v>0</v>
      </c>
      <c r="X84" s="90"/>
      <c r="Y84" s="91">
        <f t="shared" si="11"/>
        <v>0</v>
      </c>
      <c r="Z84" s="90"/>
      <c r="AA84" s="91">
        <f t="shared" si="12"/>
        <v>0</v>
      </c>
      <c r="AB84" s="90"/>
      <c r="AC84" s="91">
        <f t="shared" si="13"/>
        <v>0</v>
      </c>
      <c r="AD84" s="119"/>
      <c r="AE84" s="91">
        <f t="shared" si="14"/>
        <v>0</v>
      </c>
      <c r="AF84" s="90"/>
      <c r="AG84" s="91">
        <f t="shared" si="15"/>
        <v>0</v>
      </c>
      <c r="AH84" s="90"/>
      <c r="AI84" s="91">
        <f t="shared" si="16"/>
        <v>0</v>
      </c>
      <c r="AJ84" s="90"/>
      <c r="AK84" s="91">
        <f t="shared" si="17"/>
        <v>0</v>
      </c>
      <c r="AL84" s="90"/>
      <c r="AM84" s="91">
        <f t="shared" si="18"/>
        <v>0</v>
      </c>
      <c r="AN84" s="90"/>
      <c r="AO84" s="91">
        <f t="shared" si="19"/>
        <v>0</v>
      </c>
      <c r="AP84" s="90"/>
      <c r="AQ84" s="91">
        <f t="shared" si="20"/>
        <v>0</v>
      </c>
      <c r="AR84" s="90"/>
      <c r="AS84" s="91">
        <f t="shared" si="21"/>
        <v>0</v>
      </c>
      <c r="AT84" s="90"/>
      <c r="AU84" s="91">
        <f t="shared" si="22"/>
        <v>0</v>
      </c>
      <c r="AV84" s="90"/>
      <c r="AW84" s="91">
        <f t="shared" si="23"/>
        <v>0</v>
      </c>
      <c r="AX84" s="90"/>
      <c r="AY84" s="91">
        <f t="shared" si="24"/>
        <v>0</v>
      </c>
      <c r="AZ84" s="90"/>
      <c r="BA84" s="91">
        <f t="shared" si="25"/>
        <v>0</v>
      </c>
      <c r="BB84" s="90"/>
      <c r="BC84" s="91">
        <f t="shared" si="26"/>
        <v>0</v>
      </c>
      <c r="BD84" s="90"/>
      <c r="BE84" s="91">
        <f t="shared" si="27"/>
        <v>0</v>
      </c>
      <c r="BF84" s="90"/>
      <c r="BG84" s="91">
        <f t="shared" si="28"/>
        <v>0</v>
      </c>
      <c r="BH84" s="90"/>
      <c r="BI84" s="91">
        <f t="shared" si="29"/>
        <v>0</v>
      </c>
      <c r="BJ84" s="90"/>
      <c r="BK84" s="91">
        <f t="shared" si="30"/>
        <v>0</v>
      </c>
      <c r="BL84" s="90"/>
      <c r="BM84" s="91">
        <f t="shared" si="31"/>
        <v>0</v>
      </c>
      <c r="BN84" s="90"/>
      <c r="BO84" s="91">
        <f t="shared" si="32"/>
        <v>0</v>
      </c>
      <c r="BP84" s="90"/>
      <c r="BQ84" s="91">
        <f t="shared" si="33"/>
        <v>0</v>
      </c>
      <c r="BR84" s="90"/>
      <c r="BS84" s="91">
        <f t="shared" si="34"/>
        <v>0</v>
      </c>
      <c r="BT84" s="90"/>
      <c r="BU84" s="91">
        <f t="shared" si="35"/>
        <v>0</v>
      </c>
      <c r="BV84" s="90"/>
      <c r="BW84" s="91">
        <f t="shared" si="36"/>
        <v>0</v>
      </c>
      <c r="BX84" s="90"/>
      <c r="BY84" s="91">
        <f t="shared" si="37"/>
        <v>0</v>
      </c>
      <c r="BZ84" s="90"/>
      <c r="CA84" s="91">
        <f t="shared" si="38"/>
        <v>0</v>
      </c>
      <c r="CB84" s="90"/>
      <c r="CC84" s="91">
        <f t="shared" si="39"/>
        <v>0</v>
      </c>
      <c r="CD84" s="90"/>
      <c r="CE84" s="91">
        <f t="shared" si="40"/>
        <v>0</v>
      </c>
      <c r="CF84" s="90"/>
      <c r="CG84" s="91">
        <f t="shared" si="41"/>
        <v>0</v>
      </c>
      <c r="CH84" s="5">
        <f t="shared" si="42"/>
        <v>0</v>
      </c>
      <c r="CI84" s="11">
        <f t="shared" si="43"/>
        <v>0</v>
      </c>
      <c r="CJ84" s="12">
        <f t="shared" si="44"/>
        <v>2</v>
      </c>
      <c r="CK84" s="5">
        <f t="shared" si="45"/>
        <v>0</v>
      </c>
      <c r="CL84" s="282" t="str">
        <f t="shared" si="46"/>
        <v/>
      </c>
      <c r="CM84" s="283" t="str">
        <f t="shared" si="47"/>
        <v/>
      </c>
      <c r="CN84" s="283"/>
      <c r="CO84" s="145">
        <f t="shared" si="48"/>
        <v>0</v>
      </c>
      <c r="CP84" s="74">
        <f t="shared" si="49"/>
        <v>0</v>
      </c>
      <c r="CQ84" s="120">
        <f t="shared" si="50"/>
        <v>0</v>
      </c>
      <c r="CR84" s="74">
        <f t="shared" si="51"/>
        <v>0</v>
      </c>
      <c r="CS84" s="120">
        <f t="shared" si="52"/>
        <v>0</v>
      </c>
      <c r="CT84" s="74">
        <f t="shared" si="53"/>
        <v>0</v>
      </c>
      <c r="CU84" s="120">
        <f t="shared" si="54"/>
        <v>0</v>
      </c>
      <c r="CV84" s="74">
        <f t="shared" si="55"/>
        <v>0</v>
      </c>
      <c r="CW84" s="120">
        <f t="shared" si="56"/>
        <v>0</v>
      </c>
      <c r="CX84" s="146">
        <f t="shared" si="57"/>
        <v>0</v>
      </c>
      <c r="CY84" s="68"/>
      <c r="CZ84" s="68"/>
      <c r="DA84" s="68"/>
      <c r="DB84" s="68"/>
      <c r="DC84" s="17"/>
      <c r="DS84" s="69"/>
    </row>
    <row r="85" spans="1:125" ht="12.75" customHeight="1" x14ac:dyDescent="0.2">
      <c r="A85" s="3"/>
      <c r="B85" s="5">
        <f t="shared" si="58"/>
        <v>17</v>
      </c>
      <c r="C85" s="518" t="s">
        <v>302</v>
      </c>
      <c r="D85" s="519" t="s">
        <v>302</v>
      </c>
      <c r="E85" s="18"/>
      <c r="F85" s="90"/>
      <c r="G85" s="91">
        <f t="shared" si="2"/>
        <v>0</v>
      </c>
      <c r="H85" s="90"/>
      <c r="I85" s="91">
        <f t="shared" si="3"/>
        <v>0</v>
      </c>
      <c r="J85" s="90"/>
      <c r="K85" s="91">
        <f t="shared" si="4"/>
        <v>0</v>
      </c>
      <c r="L85" s="90"/>
      <c r="M85" s="91">
        <f t="shared" si="5"/>
        <v>0</v>
      </c>
      <c r="N85" s="90"/>
      <c r="O85" s="91">
        <f t="shared" si="6"/>
        <v>0</v>
      </c>
      <c r="P85" s="90"/>
      <c r="Q85" s="91">
        <f t="shared" si="7"/>
        <v>0</v>
      </c>
      <c r="R85" s="90"/>
      <c r="S85" s="91">
        <f t="shared" si="8"/>
        <v>0</v>
      </c>
      <c r="T85" s="90"/>
      <c r="U85" s="91">
        <f t="shared" si="9"/>
        <v>0</v>
      </c>
      <c r="V85" s="90"/>
      <c r="W85" s="91">
        <f t="shared" si="10"/>
        <v>0</v>
      </c>
      <c r="X85" s="90"/>
      <c r="Y85" s="91">
        <f t="shared" si="11"/>
        <v>0</v>
      </c>
      <c r="Z85" s="90"/>
      <c r="AA85" s="91">
        <f t="shared" si="12"/>
        <v>0</v>
      </c>
      <c r="AB85" s="90"/>
      <c r="AC85" s="91">
        <f t="shared" si="13"/>
        <v>0</v>
      </c>
      <c r="AD85" s="119"/>
      <c r="AE85" s="91">
        <f t="shared" si="14"/>
        <v>0</v>
      </c>
      <c r="AF85" s="90"/>
      <c r="AG85" s="91">
        <f t="shared" si="15"/>
        <v>0</v>
      </c>
      <c r="AH85" s="90"/>
      <c r="AI85" s="91">
        <f t="shared" si="16"/>
        <v>0</v>
      </c>
      <c r="AJ85" s="90"/>
      <c r="AK85" s="91">
        <f t="shared" si="17"/>
        <v>0</v>
      </c>
      <c r="AL85" s="90"/>
      <c r="AM85" s="91">
        <f t="shared" si="18"/>
        <v>0</v>
      </c>
      <c r="AN85" s="90"/>
      <c r="AO85" s="91">
        <f t="shared" si="19"/>
        <v>0</v>
      </c>
      <c r="AP85" s="90"/>
      <c r="AQ85" s="91">
        <f t="shared" si="20"/>
        <v>0</v>
      </c>
      <c r="AR85" s="90"/>
      <c r="AS85" s="91">
        <f t="shared" si="21"/>
        <v>0</v>
      </c>
      <c r="AT85" s="90"/>
      <c r="AU85" s="91">
        <f t="shared" si="22"/>
        <v>0</v>
      </c>
      <c r="AV85" s="90"/>
      <c r="AW85" s="91">
        <f t="shared" si="23"/>
        <v>0</v>
      </c>
      <c r="AX85" s="90"/>
      <c r="AY85" s="91">
        <f t="shared" si="24"/>
        <v>0</v>
      </c>
      <c r="AZ85" s="90"/>
      <c r="BA85" s="91">
        <f t="shared" si="25"/>
        <v>0</v>
      </c>
      <c r="BB85" s="90"/>
      <c r="BC85" s="91">
        <f t="shared" si="26"/>
        <v>0</v>
      </c>
      <c r="BD85" s="90"/>
      <c r="BE85" s="91">
        <f t="shared" si="27"/>
        <v>0</v>
      </c>
      <c r="BF85" s="90"/>
      <c r="BG85" s="91">
        <f t="shared" si="28"/>
        <v>0</v>
      </c>
      <c r="BH85" s="90"/>
      <c r="BI85" s="91">
        <f t="shared" si="29"/>
        <v>0</v>
      </c>
      <c r="BJ85" s="90"/>
      <c r="BK85" s="91">
        <f t="shared" si="30"/>
        <v>0</v>
      </c>
      <c r="BL85" s="90"/>
      <c r="BM85" s="91">
        <f t="shared" si="31"/>
        <v>0</v>
      </c>
      <c r="BN85" s="90"/>
      <c r="BO85" s="91">
        <f t="shared" si="32"/>
        <v>0</v>
      </c>
      <c r="BP85" s="90"/>
      <c r="BQ85" s="91">
        <f t="shared" si="33"/>
        <v>0</v>
      </c>
      <c r="BR85" s="90"/>
      <c r="BS85" s="91">
        <f t="shared" si="34"/>
        <v>0</v>
      </c>
      <c r="BT85" s="90"/>
      <c r="BU85" s="91">
        <f t="shared" si="35"/>
        <v>0</v>
      </c>
      <c r="BV85" s="90"/>
      <c r="BW85" s="91">
        <f t="shared" si="36"/>
        <v>0</v>
      </c>
      <c r="BX85" s="90"/>
      <c r="BY85" s="91">
        <f t="shared" si="37"/>
        <v>0</v>
      </c>
      <c r="BZ85" s="90"/>
      <c r="CA85" s="91">
        <f t="shared" si="38"/>
        <v>0</v>
      </c>
      <c r="CB85" s="90"/>
      <c r="CC85" s="91">
        <f t="shared" si="39"/>
        <v>0</v>
      </c>
      <c r="CD85" s="90"/>
      <c r="CE85" s="91">
        <f t="shared" si="40"/>
        <v>0</v>
      </c>
      <c r="CF85" s="90"/>
      <c r="CG85" s="91">
        <f t="shared" si="41"/>
        <v>0</v>
      </c>
      <c r="CH85" s="5">
        <f t="shared" si="42"/>
        <v>0</v>
      </c>
      <c r="CI85" s="11">
        <f t="shared" si="43"/>
        <v>0</v>
      </c>
      <c r="CJ85" s="12">
        <f t="shared" si="44"/>
        <v>2</v>
      </c>
      <c r="CK85" s="5">
        <f t="shared" si="45"/>
        <v>0</v>
      </c>
      <c r="CL85" s="282" t="str">
        <f t="shared" si="46"/>
        <v/>
      </c>
      <c r="CM85" s="283" t="str">
        <f t="shared" si="47"/>
        <v/>
      </c>
      <c r="CN85" s="283"/>
      <c r="CO85" s="145">
        <f t="shared" si="48"/>
        <v>0</v>
      </c>
      <c r="CP85" s="74">
        <f t="shared" si="49"/>
        <v>0</v>
      </c>
      <c r="CQ85" s="120">
        <f t="shared" si="50"/>
        <v>0</v>
      </c>
      <c r="CR85" s="74">
        <f t="shared" si="51"/>
        <v>0</v>
      </c>
      <c r="CS85" s="120">
        <f t="shared" si="52"/>
        <v>0</v>
      </c>
      <c r="CT85" s="74">
        <f t="shared" si="53"/>
        <v>0</v>
      </c>
      <c r="CU85" s="120">
        <f t="shared" si="54"/>
        <v>0</v>
      </c>
      <c r="CV85" s="74">
        <f t="shared" si="55"/>
        <v>0</v>
      </c>
      <c r="CW85" s="120">
        <f t="shared" si="56"/>
        <v>0</v>
      </c>
      <c r="CX85" s="146">
        <f t="shared" si="57"/>
        <v>0</v>
      </c>
      <c r="CY85" s="68"/>
      <c r="CZ85" s="68"/>
      <c r="DA85" s="68"/>
      <c r="DB85" s="68"/>
      <c r="DC85" s="17"/>
      <c r="DS85" s="69"/>
    </row>
    <row r="86" spans="1:125" ht="12.75" customHeight="1" x14ac:dyDescent="0.2">
      <c r="A86" s="3"/>
      <c r="B86" s="5">
        <f t="shared" si="58"/>
        <v>18</v>
      </c>
      <c r="C86" s="518" t="s">
        <v>303</v>
      </c>
      <c r="D86" s="519" t="s">
        <v>303</v>
      </c>
      <c r="E86" s="18"/>
      <c r="F86" s="90"/>
      <c r="G86" s="91">
        <f t="shared" si="2"/>
        <v>0</v>
      </c>
      <c r="H86" s="90"/>
      <c r="I86" s="91">
        <f t="shared" si="3"/>
        <v>0</v>
      </c>
      <c r="J86" s="90"/>
      <c r="K86" s="91">
        <f t="shared" si="4"/>
        <v>0</v>
      </c>
      <c r="L86" s="90"/>
      <c r="M86" s="91">
        <f t="shared" si="5"/>
        <v>0</v>
      </c>
      <c r="N86" s="90"/>
      <c r="O86" s="91">
        <f t="shared" si="6"/>
        <v>0</v>
      </c>
      <c r="P86" s="90"/>
      <c r="Q86" s="91">
        <f t="shared" si="7"/>
        <v>0</v>
      </c>
      <c r="R86" s="90"/>
      <c r="S86" s="91">
        <f t="shared" si="8"/>
        <v>0</v>
      </c>
      <c r="T86" s="90"/>
      <c r="U86" s="91">
        <f t="shared" si="9"/>
        <v>0</v>
      </c>
      <c r="V86" s="90"/>
      <c r="W86" s="91">
        <f t="shared" si="10"/>
        <v>0</v>
      </c>
      <c r="X86" s="90"/>
      <c r="Y86" s="91">
        <f t="shared" si="11"/>
        <v>0</v>
      </c>
      <c r="Z86" s="90"/>
      <c r="AA86" s="91">
        <f t="shared" si="12"/>
        <v>0</v>
      </c>
      <c r="AB86" s="90"/>
      <c r="AC86" s="91">
        <f t="shared" si="13"/>
        <v>0</v>
      </c>
      <c r="AD86" s="119"/>
      <c r="AE86" s="91">
        <f t="shared" si="14"/>
        <v>0</v>
      </c>
      <c r="AF86" s="90"/>
      <c r="AG86" s="91">
        <f t="shared" si="15"/>
        <v>0</v>
      </c>
      <c r="AH86" s="90"/>
      <c r="AI86" s="91">
        <f t="shared" si="16"/>
        <v>0</v>
      </c>
      <c r="AJ86" s="90"/>
      <c r="AK86" s="91">
        <f t="shared" si="17"/>
        <v>0</v>
      </c>
      <c r="AL86" s="90"/>
      <c r="AM86" s="91">
        <f t="shared" si="18"/>
        <v>0</v>
      </c>
      <c r="AN86" s="90"/>
      <c r="AO86" s="91">
        <f t="shared" si="19"/>
        <v>0</v>
      </c>
      <c r="AP86" s="90"/>
      <c r="AQ86" s="91">
        <f t="shared" si="20"/>
        <v>0</v>
      </c>
      <c r="AR86" s="90"/>
      <c r="AS86" s="91">
        <f t="shared" si="21"/>
        <v>0</v>
      </c>
      <c r="AT86" s="90"/>
      <c r="AU86" s="91">
        <f t="shared" si="22"/>
        <v>0</v>
      </c>
      <c r="AV86" s="90"/>
      <c r="AW86" s="91">
        <f t="shared" si="23"/>
        <v>0</v>
      </c>
      <c r="AX86" s="90"/>
      <c r="AY86" s="91">
        <f t="shared" si="24"/>
        <v>0</v>
      </c>
      <c r="AZ86" s="90"/>
      <c r="BA86" s="91">
        <f t="shared" si="25"/>
        <v>0</v>
      </c>
      <c r="BB86" s="90"/>
      <c r="BC86" s="91">
        <f t="shared" si="26"/>
        <v>0</v>
      </c>
      <c r="BD86" s="90"/>
      <c r="BE86" s="91">
        <f t="shared" si="27"/>
        <v>0</v>
      </c>
      <c r="BF86" s="90"/>
      <c r="BG86" s="91">
        <f t="shared" si="28"/>
        <v>0</v>
      </c>
      <c r="BH86" s="90"/>
      <c r="BI86" s="91">
        <f t="shared" si="29"/>
        <v>0</v>
      </c>
      <c r="BJ86" s="90"/>
      <c r="BK86" s="91">
        <f t="shared" si="30"/>
        <v>0</v>
      </c>
      <c r="BL86" s="90"/>
      <c r="BM86" s="91">
        <f t="shared" si="31"/>
        <v>0</v>
      </c>
      <c r="BN86" s="90"/>
      <c r="BO86" s="91">
        <f t="shared" si="32"/>
        <v>0</v>
      </c>
      <c r="BP86" s="90"/>
      <c r="BQ86" s="91">
        <f t="shared" si="33"/>
        <v>0</v>
      </c>
      <c r="BR86" s="90"/>
      <c r="BS86" s="91">
        <f t="shared" si="34"/>
        <v>0</v>
      </c>
      <c r="BT86" s="90"/>
      <c r="BU86" s="91">
        <f t="shared" si="35"/>
        <v>0</v>
      </c>
      <c r="BV86" s="90"/>
      <c r="BW86" s="91">
        <f t="shared" si="36"/>
        <v>0</v>
      </c>
      <c r="BX86" s="90"/>
      <c r="BY86" s="91">
        <f t="shared" si="37"/>
        <v>0</v>
      </c>
      <c r="BZ86" s="90"/>
      <c r="CA86" s="91">
        <f t="shared" si="38"/>
        <v>0</v>
      </c>
      <c r="CB86" s="90"/>
      <c r="CC86" s="91">
        <f t="shared" si="39"/>
        <v>0</v>
      </c>
      <c r="CD86" s="90"/>
      <c r="CE86" s="91">
        <f t="shared" si="40"/>
        <v>0</v>
      </c>
      <c r="CF86" s="90"/>
      <c r="CG86" s="91">
        <f t="shared" si="41"/>
        <v>0</v>
      </c>
      <c r="CH86" s="5">
        <f t="shared" si="42"/>
        <v>0</v>
      </c>
      <c r="CI86" s="11">
        <f t="shared" si="43"/>
        <v>0</v>
      </c>
      <c r="CJ86" s="12">
        <f t="shared" si="44"/>
        <v>2</v>
      </c>
      <c r="CK86" s="5">
        <f t="shared" si="45"/>
        <v>0</v>
      </c>
      <c r="CL86" s="282" t="str">
        <f t="shared" si="46"/>
        <v/>
      </c>
      <c r="CM86" s="283" t="str">
        <f t="shared" si="47"/>
        <v/>
      </c>
      <c r="CN86" s="283"/>
      <c r="CO86" s="145">
        <f t="shared" si="48"/>
        <v>0</v>
      </c>
      <c r="CP86" s="74">
        <f t="shared" si="49"/>
        <v>0</v>
      </c>
      <c r="CQ86" s="120">
        <f t="shared" si="50"/>
        <v>0</v>
      </c>
      <c r="CR86" s="74">
        <f t="shared" si="51"/>
        <v>0</v>
      </c>
      <c r="CS86" s="120">
        <f t="shared" si="52"/>
        <v>0</v>
      </c>
      <c r="CT86" s="74">
        <f t="shared" si="53"/>
        <v>0</v>
      </c>
      <c r="CU86" s="120">
        <f t="shared" si="54"/>
        <v>0</v>
      </c>
      <c r="CV86" s="74">
        <f t="shared" si="55"/>
        <v>0</v>
      </c>
      <c r="CW86" s="120">
        <f t="shared" si="56"/>
        <v>0</v>
      </c>
      <c r="CX86" s="146">
        <f t="shared" si="57"/>
        <v>0</v>
      </c>
      <c r="CY86" s="68"/>
      <c r="CZ86" s="68"/>
      <c r="DA86" s="68"/>
      <c r="DB86" s="68"/>
      <c r="DC86" s="17"/>
      <c r="DS86" s="69"/>
    </row>
    <row r="87" spans="1:125" ht="12.75" customHeight="1" x14ac:dyDescent="0.2">
      <c r="A87" s="3"/>
      <c r="B87" s="5">
        <f t="shared" si="58"/>
        <v>19</v>
      </c>
      <c r="C87" s="518" t="s">
        <v>304</v>
      </c>
      <c r="D87" s="519" t="s">
        <v>304</v>
      </c>
      <c r="E87" s="18"/>
      <c r="F87" s="90"/>
      <c r="G87" s="91">
        <f t="shared" si="2"/>
        <v>0</v>
      </c>
      <c r="H87" s="90"/>
      <c r="I87" s="91">
        <f t="shared" si="3"/>
        <v>0</v>
      </c>
      <c r="J87" s="90"/>
      <c r="K87" s="91">
        <f t="shared" si="4"/>
        <v>0</v>
      </c>
      <c r="L87" s="90"/>
      <c r="M87" s="91">
        <f t="shared" si="5"/>
        <v>0</v>
      </c>
      <c r="N87" s="90"/>
      <c r="O87" s="91">
        <f t="shared" si="6"/>
        <v>0</v>
      </c>
      <c r="P87" s="90"/>
      <c r="Q87" s="91">
        <f t="shared" si="7"/>
        <v>0</v>
      </c>
      <c r="R87" s="90"/>
      <c r="S87" s="91">
        <f t="shared" si="8"/>
        <v>0</v>
      </c>
      <c r="T87" s="90"/>
      <c r="U87" s="91">
        <f t="shared" si="9"/>
        <v>0</v>
      </c>
      <c r="V87" s="90"/>
      <c r="W87" s="91">
        <f t="shared" si="10"/>
        <v>0</v>
      </c>
      <c r="X87" s="90"/>
      <c r="Y87" s="91">
        <f t="shared" si="11"/>
        <v>0</v>
      </c>
      <c r="Z87" s="90"/>
      <c r="AA87" s="91">
        <f t="shared" si="12"/>
        <v>0</v>
      </c>
      <c r="AB87" s="90"/>
      <c r="AC87" s="91">
        <f t="shared" si="13"/>
        <v>0</v>
      </c>
      <c r="AD87" s="119"/>
      <c r="AE87" s="91">
        <f t="shared" si="14"/>
        <v>0</v>
      </c>
      <c r="AF87" s="90"/>
      <c r="AG87" s="91">
        <f t="shared" si="15"/>
        <v>0</v>
      </c>
      <c r="AH87" s="90"/>
      <c r="AI87" s="91">
        <f t="shared" si="16"/>
        <v>0</v>
      </c>
      <c r="AJ87" s="90"/>
      <c r="AK87" s="91">
        <f t="shared" si="17"/>
        <v>0</v>
      </c>
      <c r="AL87" s="90"/>
      <c r="AM87" s="91">
        <f t="shared" si="18"/>
        <v>0</v>
      </c>
      <c r="AN87" s="90"/>
      <c r="AO87" s="91">
        <f t="shared" si="19"/>
        <v>0</v>
      </c>
      <c r="AP87" s="90"/>
      <c r="AQ87" s="91">
        <f t="shared" si="20"/>
        <v>0</v>
      </c>
      <c r="AR87" s="90"/>
      <c r="AS87" s="91">
        <f t="shared" si="21"/>
        <v>0</v>
      </c>
      <c r="AT87" s="90"/>
      <c r="AU87" s="91">
        <f t="shared" si="22"/>
        <v>0</v>
      </c>
      <c r="AV87" s="90"/>
      <c r="AW87" s="91">
        <f t="shared" si="23"/>
        <v>0</v>
      </c>
      <c r="AX87" s="90"/>
      <c r="AY87" s="91">
        <f t="shared" si="24"/>
        <v>0</v>
      </c>
      <c r="AZ87" s="90"/>
      <c r="BA87" s="91">
        <f t="shared" si="25"/>
        <v>0</v>
      </c>
      <c r="BB87" s="90"/>
      <c r="BC87" s="91">
        <f t="shared" si="26"/>
        <v>0</v>
      </c>
      <c r="BD87" s="90"/>
      <c r="BE87" s="91">
        <f t="shared" si="27"/>
        <v>0</v>
      </c>
      <c r="BF87" s="90"/>
      <c r="BG87" s="91">
        <f t="shared" si="28"/>
        <v>0</v>
      </c>
      <c r="BH87" s="90"/>
      <c r="BI87" s="91">
        <f t="shared" si="29"/>
        <v>0</v>
      </c>
      <c r="BJ87" s="90"/>
      <c r="BK87" s="91">
        <f t="shared" si="30"/>
        <v>0</v>
      </c>
      <c r="BL87" s="90"/>
      <c r="BM87" s="91">
        <f t="shared" si="31"/>
        <v>0</v>
      </c>
      <c r="BN87" s="90"/>
      <c r="BO87" s="91">
        <f t="shared" si="32"/>
        <v>0</v>
      </c>
      <c r="BP87" s="90"/>
      <c r="BQ87" s="91">
        <f t="shared" si="33"/>
        <v>0</v>
      </c>
      <c r="BR87" s="90"/>
      <c r="BS87" s="91">
        <f t="shared" si="34"/>
        <v>0</v>
      </c>
      <c r="BT87" s="90"/>
      <c r="BU87" s="91">
        <f t="shared" si="35"/>
        <v>0</v>
      </c>
      <c r="BV87" s="90"/>
      <c r="BW87" s="91">
        <f t="shared" si="36"/>
        <v>0</v>
      </c>
      <c r="BX87" s="90"/>
      <c r="BY87" s="91">
        <f t="shared" si="37"/>
        <v>0</v>
      </c>
      <c r="BZ87" s="90"/>
      <c r="CA87" s="91">
        <f t="shared" si="38"/>
        <v>0</v>
      </c>
      <c r="CB87" s="90"/>
      <c r="CC87" s="91">
        <f t="shared" si="39"/>
        <v>0</v>
      </c>
      <c r="CD87" s="90"/>
      <c r="CE87" s="91">
        <f t="shared" si="40"/>
        <v>0</v>
      </c>
      <c r="CF87" s="90"/>
      <c r="CG87" s="91">
        <f t="shared" si="41"/>
        <v>0</v>
      </c>
      <c r="CH87" s="5">
        <f t="shared" si="42"/>
        <v>0</v>
      </c>
      <c r="CI87" s="11">
        <f t="shared" si="43"/>
        <v>0</v>
      </c>
      <c r="CJ87" s="12">
        <f t="shared" si="44"/>
        <v>2</v>
      </c>
      <c r="CK87" s="5">
        <f t="shared" si="45"/>
        <v>0</v>
      </c>
      <c r="CL87" s="282" t="str">
        <f t="shared" si="46"/>
        <v/>
      </c>
      <c r="CM87" s="283" t="str">
        <f t="shared" si="47"/>
        <v/>
      </c>
      <c r="CN87" s="283"/>
      <c r="CO87" s="145">
        <f t="shared" si="48"/>
        <v>0</v>
      </c>
      <c r="CP87" s="74">
        <f t="shared" si="49"/>
        <v>0</v>
      </c>
      <c r="CQ87" s="120">
        <f t="shared" si="50"/>
        <v>0</v>
      </c>
      <c r="CR87" s="74">
        <f t="shared" si="51"/>
        <v>0</v>
      </c>
      <c r="CS87" s="120">
        <f t="shared" si="52"/>
        <v>0</v>
      </c>
      <c r="CT87" s="74">
        <f t="shared" si="53"/>
        <v>0</v>
      </c>
      <c r="CU87" s="120">
        <f t="shared" si="54"/>
        <v>0</v>
      </c>
      <c r="CV87" s="74">
        <f t="shared" si="55"/>
        <v>0</v>
      </c>
      <c r="CW87" s="120">
        <f t="shared" si="56"/>
        <v>0</v>
      </c>
      <c r="CX87" s="146">
        <f t="shared" si="57"/>
        <v>0</v>
      </c>
      <c r="CY87" s="68"/>
      <c r="CZ87" s="68"/>
      <c r="DA87" s="68"/>
      <c r="DB87" s="68"/>
      <c r="DC87" s="17"/>
      <c r="DS87" s="69"/>
    </row>
    <row r="88" spans="1:125" ht="12.75" customHeight="1" x14ac:dyDescent="0.2">
      <c r="A88" s="3"/>
      <c r="B88" s="5">
        <f t="shared" si="58"/>
        <v>20</v>
      </c>
      <c r="C88" s="518" t="s">
        <v>305</v>
      </c>
      <c r="D88" s="519" t="s">
        <v>305</v>
      </c>
      <c r="E88" s="18"/>
      <c r="F88" s="90"/>
      <c r="G88" s="91">
        <f t="shared" si="2"/>
        <v>0</v>
      </c>
      <c r="H88" s="90"/>
      <c r="I88" s="91">
        <f t="shared" si="3"/>
        <v>0</v>
      </c>
      <c r="J88" s="90"/>
      <c r="K88" s="91">
        <f t="shared" si="4"/>
        <v>0</v>
      </c>
      <c r="L88" s="90"/>
      <c r="M88" s="91">
        <f t="shared" si="5"/>
        <v>0</v>
      </c>
      <c r="N88" s="90"/>
      <c r="O88" s="91">
        <f t="shared" si="6"/>
        <v>0</v>
      </c>
      <c r="P88" s="90"/>
      <c r="Q88" s="91">
        <f t="shared" si="7"/>
        <v>0</v>
      </c>
      <c r="R88" s="90"/>
      <c r="S88" s="91">
        <f t="shared" si="8"/>
        <v>0</v>
      </c>
      <c r="T88" s="90"/>
      <c r="U88" s="91">
        <f t="shared" si="9"/>
        <v>0</v>
      </c>
      <c r="V88" s="90"/>
      <c r="W88" s="91">
        <f t="shared" si="10"/>
        <v>0</v>
      </c>
      <c r="X88" s="90"/>
      <c r="Y88" s="91">
        <f t="shared" si="11"/>
        <v>0</v>
      </c>
      <c r="Z88" s="90"/>
      <c r="AA88" s="91">
        <f t="shared" si="12"/>
        <v>0</v>
      </c>
      <c r="AB88" s="90"/>
      <c r="AC88" s="91">
        <f t="shared" si="13"/>
        <v>0</v>
      </c>
      <c r="AD88" s="119"/>
      <c r="AE88" s="91">
        <f t="shared" si="14"/>
        <v>0</v>
      </c>
      <c r="AF88" s="90"/>
      <c r="AG88" s="91">
        <f t="shared" si="15"/>
        <v>0</v>
      </c>
      <c r="AH88" s="90"/>
      <c r="AI88" s="91">
        <f t="shared" si="16"/>
        <v>0</v>
      </c>
      <c r="AJ88" s="90"/>
      <c r="AK88" s="91">
        <f t="shared" si="17"/>
        <v>0</v>
      </c>
      <c r="AL88" s="90"/>
      <c r="AM88" s="91">
        <f t="shared" si="18"/>
        <v>0</v>
      </c>
      <c r="AN88" s="90"/>
      <c r="AO88" s="91">
        <f t="shared" si="19"/>
        <v>0</v>
      </c>
      <c r="AP88" s="90"/>
      <c r="AQ88" s="91">
        <f t="shared" si="20"/>
        <v>0</v>
      </c>
      <c r="AR88" s="90"/>
      <c r="AS88" s="91">
        <f t="shared" si="21"/>
        <v>0</v>
      </c>
      <c r="AT88" s="90"/>
      <c r="AU88" s="91">
        <f t="shared" si="22"/>
        <v>0</v>
      </c>
      <c r="AV88" s="90"/>
      <c r="AW88" s="91">
        <f t="shared" si="23"/>
        <v>0</v>
      </c>
      <c r="AX88" s="90"/>
      <c r="AY88" s="91">
        <f t="shared" si="24"/>
        <v>0</v>
      </c>
      <c r="AZ88" s="90"/>
      <c r="BA88" s="91">
        <f t="shared" si="25"/>
        <v>0</v>
      </c>
      <c r="BB88" s="90"/>
      <c r="BC88" s="91">
        <f t="shared" si="26"/>
        <v>0</v>
      </c>
      <c r="BD88" s="90"/>
      <c r="BE88" s="91">
        <f t="shared" si="27"/>
        <v>0</v>
      </c>
      <c r="BF88" s="90"/>
      <c r="BG88" s="91">
        <f t="shared" si="28"/>
        <v>0</v>
      </c>
      <c r="BH88" s="90"/>
      <c r="BI88" s="91">
        <f t="shared" si="29"/>
        <v>0</v>
      </c>
      <c r="BJ88" s="90"/>
      <c r="BK88" s="91">
        <f t="shared" si="30"/>
        <v>0</v>
      </c>
      <c r="BL88" s="90"/>
      <c r="BM88" s="91">
        <f t="shared" si="31"/>
        <v>0</v>
      </c>
      <c r="BN88" s="90"/>
      <c r="BO88" s="91">
        <f t="shared" si="32"/>
        <v>0</v>
      </c>
      <c r="BP88" s="90"/>
      <c r="BQ88" s="91">
        <f t="shared" si="33"/>
        <v>0</v>
      </c>
      <c r="BR88" s="90"/>
      <c r="BS88" s="91">
        <f t="shared" si="34"/>
        <v>0</v>
      </c>
      <c r="BT88" s="90"/>
      <c r="BU88" s="91">
        <f t="shared" si="35"/>
        <v>0</v>
      </c>
      <c r="BV88" s="90"/>
      <c r="BW88" s="91">
        <f t="shared" si="36"/>
        <v>0</v>
      </c>
      <c r="BX88" s="90"/>
      <c r="BY88" s="91">
        <f t="shared" si="37"/>
        <v>0</v>
      </c>
      <c r="BZ88" s="90"/>
      <c r="CA88" s="91">
        <f t="shared" si="38"/>
        <v>0</v>
      </c>
      <c r="CB88" s="90"/>
      <c r="CC88" s="91">
        <f t="shared" si="39"/>
        <v>0</v>
      </c>
      <c r="CD88" s="90"/>
      <c r="CE88" s="91">
        <f t="shared" si="40"/>
        <v>0</v>
      </c>
      <c r="CF88" s="90"/>
      <c r="CG88" s="91">
        <f t="shared" si="41"/>
        <v>0</v>
      </c>
      <c r="CH88" s="5">
        <f t="shared" si="42"/>
        <v>0</v>
      </c>
      <c r="CI88" s="11">
        <f t="shared" si="43"/>
        <v>0</v>
      </c>
      <c r="CJ88" s="12">
        <f t="shared" si="44"/>
        <v>2</v>
      </c>
      <c r="CK88" s="5">
        <f t="shared" si="45"/>
        <v>0</v>
      </c>
      <c r="CL88" s="282" t="str">
        <f t="shared" si="46"/>
        <v/>
      </c>
      <c r="CM88" s="283" t="str">
        <f t="shared" si="47"/>
        <v/>
      </c>
      <c r="CN88" s="283"/>
      <c r="CO88" s="145">
        <f t="shared" si="48"/>
        <v>0</v>
      </c>
      <c r="CP88" s="74">
        <f t="shared" si="49"/>
        <v>0</v>
      </c>
      <c r="CQ88" s="120">
        <f t="shared" si="50"/>
        <v>0</v>
      </c>
      <c r="CR88" s="74">
        <f t="shared" si="51"/>
        <v>0</v>
      </c>
      <c r="CS88" s="120">
        <f t="shared" si="52"/>
        <v>0</v>
      </c>
      <c r="CT88" s="74">
        <f t="shared" si="53"/>
        <v>0</v>
      </c>
      <c r="CU88" s="120">
        <f t="shared" si="54"/>
        <v>0</v>
      </c>
      <c r="CV88" s="74">
        <f t="shared" si="55"/>
        <v>0</v>
      </c>
      <c r="CW88" s="120">
        <f t="shared" si="56"/>
        <v>0</v>
      </c>
      <c r="CX88" s="146">
        <f t="shared" si="57"/>
        <v>0</v>
      </c>
      <c r="CY88" s="68"/>
      <c r="CZ88" s="68"/>
      <c r="DA88" s="68"/>
      <c r="DB88" s="68"/>
      <c r="DC88" s="17"/>
      <c r="DS88" s="69"/>
    </row>
    <row r="89" spans="1:125" ht="12.75" customHeight="1" x14ac:dyDescent="0.2">
      <c r="A89" s="3"/>
      <c r="B89" s="5">
        <f t="shared" si="58"/>
        <v>21</v>
      </c>
      <c r="C89" s="518" t="s">
        <v>306</v>
      </c>
      <c r="D89" s="519" t="s">
        <v>306</v>
      </c>
      <c r="E89" s="18"/>
      <c r="F89" s="90"/>
      <c r="G89" s="91">
        <f t="shared" si="2"/>
        <v>0</v>
      </c>
      <c r="H89" s="90"/>
      <c r="I89" s="91">
        <f t="shared" si="3"/>
        <v>0</v>
      </c>
      <c r="J89" s="90"/>
      <c r="K89" s="91">
        <f t="shared" si="4"/>
        <v>0</v>
      </c>
      <c r="L89" s="90"/>
      <c r="M89" s="91">
        <f t="shared" si="5"/>
        <v>0</v>
      </c>
      <c r="N89" s="90"/>
      <c r="O89" s="91">
        <f t="shared" si="6"/>
        <v>0</v>
      </c>
      <c r="P89" s="90"/>
      <c r="Q89" s="91">
        <f t="shared" si="7"/>
        <v>0</v>
      </c>
      <c r="R89" s="90"/>
      <c r="S89" s="91">
        <f t="shared" si="8"/>
        <v>0</v>
      </c>
      <c r="T89" s="90"/>
      <c r="U89" s="91">
        <f t="shared" si="9"/>
        <v>0</v>
      </c>
      <c r="V89" s="90"/>
      <c r="W89" s="91">
        <f t="shared" si="10"/>
        <v>0</v>
      </c>
      <c r="X89" s="90"/>
      <c r="Y89" s="91">
        <f t="shared" si="11"/>
        <v>0</v>
      </c>
      <c r="Z89" s="90"/>
      <c r="AA89" s="91">
        <f t="shared" si="12"/>
        <v>0</v>
      </c>
      <c r="AB89" s="90"/>
      <c r="AC89" s="91">
        <f t="shared" si="13"/>
        <v>0</v>
      </c>
      <c r="AD89" s="119"/>
      <c r="AE89" s="91">
        <f t="shared" si="14"/>
        <v>0</v>
      </c>
      <c r="AF89" s="90"/>
      <c r="AG89" s="91">
        <f t="shared" si="15"/>
        <v>0</v>
      </c>
      <c r="AH89" s="90"/>
      <c r="AI89" s="91">
        <f t="shared" si="16"/>
        <v>0</v>
      </c>
      <c r="AJ89" s="90"/>
      <c r="AK89" s="91">
        <f t="shared" si="17"/>
        <v>0</v>
      </c>
      <c r="AL89" s="90"/>
      <c r="AM89" s="91">
        <f t="shared" si="18"/>
        <v>0</v>
      </c>
      <c r="AN89" s="90"/>
      <c r="AO89" s="91">
        <f t="shared" si="19"/>
        <v>0</v>
      </c>
      <c r="AP89" s="90"/>
      <c r="AQ89" s="91">
        <f t="shared" si="20"/>
        <v>0</v>
      </c>
      <c r="AR89" s="90"/>
      <c r="AS89" s="91">
        <f t="shared" si="21"/>
        <v>0</v>
      </c>
      <c r="AT89" s="90"/>
      <c r="AU89" s="91">
        <f t="shared" si="22"/>
        <v>0</v>
      </c>
      <c r="AV89" s="90"/>
      <c r="AW89" s="91">
        <f t="shared" si="23"/>
        <v>0</v>
      </c>
      <c r="AX89" s="90"/>
      <c r="AY89" s="91">
        <f t="shared" si="24"/>
        <v>0</v>
      </c>
      <c r="AZ89" s="90"/>
      <c r="BA89" s="91">
        <f t="shared" si="25"/>
        <v>0</v>
      </c>
      <c r="BB89" s="90"/>
      <c r="BC89" s="91">
        <f t="shared" si="26"/>
        <v>0</v>
      </c>
      <c r="BD89" s="90"/>
      <c r="BE89" s="91">
        <f t="shared" si="27"/>
        <v>0</v>
      </c>
      <c r="BF89" s="90"/>
      <c r="BG89" s="91">
        <f t="shared" si="28"/>
        <v>0</v>
      </c>
      <c r="BH89" s="90"/>
      <c r="BI89" s="91">
        <f t="shared" si="29"/>
        <v>0</v>
      </c>
      <c r="BJ89" s="90"/>
      <c r="BK89" s="91">
        <f t="shared" si="30"/>
        <v>0</v>
      </c>
      <c r="BL89" s="90"/>
      <c r="BM89" s="91">
        <f t="shared" si="31"/>
        <v>0</v>
      </c>
      <c r="BN89" s="90"/>
      <c r="BO89" s="91">
        <f t="shared" si="32"/>
        <v>0</v>
      </c>
      <c r="BP89" s="90"/>
      <c r="BQ89" s="91">
        <f t="shared" si="33"/>
        <v>0</v>
      </c>
      <c r="BR89" s="90"/>
      <c r="BS89" s="91">
        <f t="shared" si="34"/>
        <v>0</v>
      </c>
      <c r="BT89" s="90"/>
      <c r="BU89" s="91">
        <f t="shared" si="35"/>
        <v>0</v>
      </c>
      <c r="BV89" s="90"/>
      <c r="BW89" s="91">
        <f t="shared" si="36"/>
        <v>0</v>
      </c>
      <c r="BX89" s="90"/>
      <c r="BY89" s="91">
        <f t="shared" si="37"/>
        <v>0</v>
      </c>
      <c r="BZ89" s="90"/>
      <c r="CA89" s="91">
        <f t="shared" si="38"/>
        <v>0</v>
      </c>
      <c r="CB89" s="90"/>
      <c r="CC89" s="91">
        <f t="shared" si="39"/>
        <v>0</v>
      </c>
      <c r="CD89" s="90"/>
      <c r="CE89" s="91">
        <f t="shared" si="40"/>
        <v>0</v>
      </c>
      <c r="CF89" s="90"/>
      <c r="CG89" s="91">
        <f t="shared" si="41"/>
        <v>0</v>
      </c>
      <c r="CH89" s="5">
        <f t="shared" si="42"/>
        <v>0</v>
      </c>
      <c r="CI89" s="11">
        <f t="shared" si="43"/>
        <v>0</v>
      </c>
      <c r="CJ89" s="12">
        <f t="shared" si="44"/>
        <v>2</v>
      </c>
      <c r="CK89" s="5">
        <f t="shared" si="45"/>
        <v>0</v>
      </c>
      <c r="CL89" s="282" t="str">
        <f t="shared" si="46"/>
        <v/>
      </c>
      <c r="CM89" s="283" t="str">
        <f t="shared" si="47"/>
        <v/>
      </c>
      <c r="CN89" s="283"/>
      <c r="CO89" s="145">
        <f t="shared" si="48"/>
        <v>0</v>
      </c>
      <c r="CP89" s="74">
        <f t="shared" si="49"/>
        <v>0</v>
      </c>
      <c r="CQ89" s="120">
        <f t="shared" si="50"/>
        <v>0</v>
      </c>
      <c r="CR89" s="74">
        <f t="shared" si="51"/>
        <v>0</v>
      </c>
      <c r="CS89" s="120">
        <f t="shared" si="52"/>
        <v>0</v>
      </c>
      <c r="CT89" s="74">
        <f t="shared" si="53"/>
        <v>0</v>
      </c>
      <c r="CU89" s="120">
        <f t="shared" si="54"/>
        <v>0</v>
      </c>
      <c r="CV89" s="74">
        <f t="shared" si="55"/>
        <v>0</v>
      </c>
      <c r="CW89" s="120">
        <f t="shared" si="56"/>
        <v>0</v>
      </c>
      <c r="CX89" s="146">
        <f t="shared" si="57"/>
        <v>0</v>
      </c>
      <c r="CY89" s="68"/>
      <c r="CZ89" s="68"/>
      <c r="DA89" s="68"/>
      <c r="DB89" s="68"/>
      <c r="DC89" s="17"/>
      <c r="DS89" s="65"/>
      <c r="DU89" s="55" t="str">
        <f>CO65</f>
        <v>1) Números y operaciones</v>
      </c>
    </row>
    <row r="90" spans="1:125" ht="12.75" customHeight="1" x14ac:dyDescent="0.2">
      <c r="A90" s="3"/>
      <c r="B90" s="5">
        <f t="shared" si="58"/>
        <v>22</v>
      </c>
      <c r="C90" s="518" t="s">
        <v>307</v>
      </c>
      <c r="D90" s="519" t="s">
        <v>307</v>
      </c>
      <c r="E90" s="18"/>
      <c r="F90" s="90"/>
      <c r="G90" s="91">
        <f t="shared" si="2"/>
        <v>0</v>
      </c>
      <c r="H90" s="90"/>
      <c r="I90" s="91">
        <f t="shared" si="3"/>
        <v>0</v>
      </c>
      <c r="J90" s="90"/>
      <c r="K90" s="91">
        <f t="shared" si="4"/>
        <v>0</v>
      </c>
      <c r="L90" s="90"/>
      <c r="M90" s="91">
        <f t="shared" si="5"/>
        <v>0</v>
      </c>
      <c r="N90" s="90"/>
      <c r="O90" s="91">
        <f t="shared" si="6"/>
        <v>0</v>
      </c>
      <c r="P90" s="90"/>
      <c r="Q90" s="91">
        <f t="shared" si="7"/>
        <v>0</v>
      </c>
      <c r="R90" s="90"/>
      <c r="S90" s="91">
        <f t="shared" si="8"/>
        <v>0</v>
      </c>
      <c r="T90" s="90"/>
      <c r="U90" s="91">
        <f t="shared" si="9"/>
        <v>0</v>
      </c>
      <c r="V90" s="90"/>
      <c r="W90" s="91">
        <f t="shared" si="10"/>
        <v>0</v>
      </c>
      <c r="X90" s="90"/>
      <c r="Y90" s="91">
        <f t="shared" si="11"/>
        <v>0</v>
      </c>
      <c r="Z90" s="90"/>
      <c r="AA90" s="91">
        <f t="shared" si="12"/>
        <v>0</v>
      </c>
      <c r="AB90" s="90"/>
      <c r="AC90" s="91">
        <f t="shared" si="13"/>
        <v>0</v>
      </c>
      <c r="AD90" s="119"/>
      <c r="AE90" s="91">
        <f t="shared" si="14"/>
        <v>0</v>
      </c>
      <c r="AF90" s="90"/>
      <c r="AG90" s="91">
        <f t="shared" si="15"/>
        <v>0</v>
      </c>
      <c r="AH90" s="90"/>
      <c r="AI90" s="91">
        <f t="shared" si="16"/>
        <v>0</v>
      </c>
      <c r="AJ90" s="90"/>
      <c r="AK90" s="91">
        <f t="shared" si="17"/>
        <v>0</v>
      </c>
      <c r="AL90" s="90"/>
      <c r="AM90" s="91">
        <f t="shared" si="18"/>
        <v>0</v>
      </c>
      <c r="AN90" s="90"/>
      <c r="AO90" s="91">
        <f t="shared" si="19"/>
        <v>0</v>
      </c>
      <c r="AP90" s="90"/>
      <c r="AQ90" s="91">
        <f t="shared" si="20"/>
        <v>0</v>
      </c>
      <c r="AR90" s="90"/>
      <c r="AS90" s="91">
        <f t="shared" si="21"/>
        <v>0</v>
      </c>
      <c r="AT90" s="90"/>
      <c r="AU90" s="91">
        <f t="shared" si="22"/>
        <v>0</v>
      </c>
      <c r="AV90" s="90"/>
      <c r="AW90" s="91">
        <f t="shared" si="23"/>
        <v>0</v>
      </c>
      <c r="AX90" s="90"/>
      <c r="AY90" s="91">
        <f t="shared" si="24"/>
        <v>0</v>
      </c>
      <c r="AZ90" s="90"/>
      <c r="BA90" s="91">
        <f t="shared" si="25"/>
        <v>0</v>
      </c>
      <c r="BB90" s="90"/>
      <c r="BC90" s="91">
        <f t="shared" si="26"/>
        <v>0</v>
      </c>
      <c r="BD90" s="90"/>
      <c r="BE90" s="91">
        <f t="shared" si="27"/>
        <v>0</v>
      </c>
      <c r="BF90" s="90"/>
      <c r="BG90" s="91">
        <f t="shared" si="28"/>
        <v>0</v>
      </c>
      <c r="BH90" s="90"/>
      <c r="BI90" s="91">
        <f t="shared" si="29"/>
        <v>0</v>
      </c>
      <c r="BJ90" s="90"/>
      <c r="BK90" s="91">
        <f t="shared" si="30"/>
        <v>0</v>
      </c>
      <c r="BL90" s="90"/>
      <c r="BM90" s="91">
        <f t="shared" si="31"/>
        <v>0</v>
      </c>
      <c r="BN90" s="90"/>
      <c r="BO90" s="91">
        <f t="shared" si="32"/>
        <v>0</v>
      </c>
      <c r="BP90" s="90"/>
      <c r="BQ90" s="91">
        <f t="shared" si="33"/>
        <v>0</v>
      </c>
      <c r="BR90" s="90"/>
      <c r="BS90" s="91">
        <f t="shared" si="34"/>
        <v>0</v>
      </c>
      <c r="BT90" s="90"/>
      <c r="BU90" s="91">
        <f t="shared" si="35"/>
        <v>0</v>
      </c>
      <c r="BV90" s="90"/>
      <c r="BW90" s="91">
        <f t="shared" si="36"/>
        <v>0</v>
      </c>
      <c r="BX90" s="90"/>
      <c r="BY90" s="91">
        <f t="shared" si="37"/>
        <v>0</v>
      </c>
      <c r="BZ90" s="90"/>
      <c r="CA90" s="91">
        <f t="shared" si="38"/>
        <v>0</v>
      </c>
      <c r="CB90" s="90"/>
      <c r="CC90" s="91">
        <f t="shared" si="39"/>
        <v>0</v>
      </c>
      <c r="CD90" s="90"/>
      <c r="CE90" s="91">
        <f t="shared" si="40"/>
        <v>0</v>
      </c>
      <c r="CF90" s="90"/>
      <c r="CG90" s="91">
        <f t="shared" si="41"/>
        <v>0</v>
      </c>
      <c r="CH90" s="5">
        <f t="shared" si="42"/>
        <v>0</v>
      </c>
      <c r="CI90" s="11">
        <f t="shared" si="43"/>
        <v>0</v>
      </c>
      <c r="CJ90" s="12">
        <f t="shared" si="44"/>
        <v>2</v>
      </c>
      <c r="CK90" s="5">
        <f t="shared" si="45"/>
        <v>0</v>
      </c>
      <c r="CL90" s="282" t="str">
        <f t="shared" si="46"/>
        <v/>
      </c>
      <c r="CM90" s="283" t="str">
        <f t="shared" si="47"/>
        <v/>
      </c>
      <c r="CN90" s="283"/>
      <c r="CO90" s="145">
        <f t="shared" si="48"/>
        <v>0</v>
      </c>
      <c r="CP90" s="74">
        <f t="shared" si="49"/>
        <v>0</v>
      </c>
      <c r="CQ90" s="120">
        <f t="shared" si="50"/>
        <v>0</v>
      </c>
      <c r="CR90" s="74">
        <f t="shared" si="51"/>
        <v>0</v>
      </c>
      <c r="CS90" s="120">
        <f t="shared" si="52"/>
        <v>0</v>
      </c>
      <c r="CT90" s="74">
        <f t="shared" si="53"/>
        <v>0</v>
      </c>
      <c r="CU90" s="120">
        <f t="shared" si="54"/>
        <v>0</v>
      </c>
      <c r="CV90" s="74">
        <f t="shared" si="55"/>
        <v>0</v>
      </c>
      <c r="CW90" s="120">
        <f t="shared" si="56"/>
        <v>0</v>
      </c>
      <c r="CX90" s="146">
        <f t="shared" si="57"/>
        <v>0</v>
      </c>
      <c r="CY90" s="68"/>
      <c r="CZ90" s="68"/>
      <c r="DA90" s="68"/>
      <c r="DB90" s="68"/>
      <c r="DC90" s="17"/>
      <c r="DU90" s="55" t="str">
        <f>CQ65</f>
        <v>2) Geometría</v>
      </c>
    </row>
    <row r="91" spans="1:125" ht="12.75" customHeight="1" x14ac:dyDescent="0.2">
      <c r="A91" s="3"/>
      <c r="B91" s="5">
        <f t="shared" si="58"/>
        <v>23</v>
      </c>
      <c r="C91" s="518" t="s">
        <v>308</v>
      </c>
      <c r="D91" s="519" t="s">
        <v>308</v>
      </c>
      <c r="E91" s="18"/>
      <c r="F91" s="90"/>
      <c r="G91" s="91">
        <f t="shared" si="2"/>
        <v>0</v>
      </c>
      <c r="H91" s="90"/>
      <c r="I91" s="91">
        <f t="shared" si="3"/>
        <v>0</v>
      </c>
      <c r="J91" s="90"/>
      <c r="K91" s="91">
        <f t="shared" si="4"/>
        <v>0</v>
      </c>
      <c r="L91" s="90"/>
      <c r="M91" s="91">
        <f t="shared" si="5"/>
        <v>0</v>
      </c>
      <c r="N91" s="90"/>
      <c r="O91" s="91">
        <f t="shared" si="6"/>
        <v>0</v>
      </c>
      <c r="P91" s="90"/>
      <c r="Q91" s="91">
        <f t="shared" si="7"/>
        <v>0</v>
      </c>
      <c r="R91" s="90"/>
      <c r="S91" s="91">
        <f t="shared" si="8"/>
        <v>0</v>
      </c>
      <c r="T91" s="90"/>
      <c r="U91" s="91">
        <f t="shared" si="9"/>
        <v>0</v>
      </c>
      <c r="V91" s="90"/>
      <c r="W91" s="91">
        <f t="shared" si="10"/>
        <v>0</v>
      </c>
      <c r="X91" s="90"/>
      <c r="Y91" s="91">
        <f t="shared" si="11"/>
        <v>0</v>
      </c>
      <c r="Z91" s="90"/>
      <c r="AA91" s="91">
        <f t="shared" si="12"/>
        <v>0</v>
      </c>
      <c r="AB91" s="90"/>
      <c r="AC91" s="91">
        <f t="shared" si="13"/>
        <v>0</v>
      </c>
      <c r="AD91" s="119"/>
      <c r="AE91" s="91">
        <f t="shared" si="14"/>
        <v>0</v>
      </c>
      <c r="AF91" s="90"/>
      <c r="AG91" s="91">
        <f t="shared" si="15"/>
        <v>0</v>
      </c>
      <c r="AH91" s="90"/>
      <c r="AI91" s="91">
        <f t="shared" si="16"/>
        <v>0</v>
      </c>
      <c r="AJ91" s="90"/>
      <c r="AK91" s="91">
        <f t="shared" si="17"/>
        <v>0</v>
      </c>
      <c r="AL91" s="90"/>
      <c r="AM91" s="91">
        <f t="shared" si="18"/>
        <v>0</v>
      </c>
      <c r="AN91" s="90"/>
      <c r="AO91" s="91">
        <f t="shared" si="19"/>
        <v>0</v>
      </c>
      <c r="AP91" s="90"/>
      <c r="AQ91" s="91">
        <f t="shared" si="20"/>
        <v>0</v>
      </c>
      <c r="AR91" s="90"/>
      <c r="AS91" s="91">
        <f t="shared" si="21"/>
        <v>0</v>
      </c>
      <c r="AT91" s="90"/>
      <c r="AU91" s="91">
        <f t="shared" si="22"/>
        <v>0</v>
      </c>
      <c r="AV91" s="90"/>
      <c r="AW91" s="91">
        <f t="shared" si="23"/>
        <v>0</v>
      </c>
      <c r="AX91" s="90"/>
      <c r="AY91" s="91">
        <f t="shared" si="24"/>
        <v>0</v>
      </c>
      <c r="AZ91" s="90"/>
      <c r="BA91" s="91">
        <f t="shared" si="25"/>
        <v>0</v>
      </c>
      <c r="BB91" s="90"/>
      <c r="BC91" s="91">
        <f t="shared" si="26"/>
        <v>0</v>
      </c>
      <c r="BD91" s="90"/>
      <c r="BE91" s="91">
        <f t="shared" si="27"/>
        <v>0</v>
      </c>
      <c r="BF91" s="90"/>
      <c r="BG91" s="91">
        <f t="shared" si="28"/>
        <v>0</v>
      </c>
      <c r="BH91" s="90"/>
      <c r="BI91" s="91">
        <f t="shared" si="29"/>
        <v>0</v>
      </c>
      <c r="BJ91" s="90"/>
      <c r="BK91" s="91">
        <f t="shared" si="30"/>
        <v>0</v>
      </c>
      <c r="BL91" s="90"/>
      <c r="BM91" s="91">
        <f t="shared" si="31"/>
        <v>0</v>
      </c>
      <c r="BN91" s="90"/>
      <c r="BO91" s="91">
        <f t="shared" si="32"/>
        <v>0</v>
      </c>
      <c r="BP91" s="90"/>
      <c r="BQ91" s="91">
        <f t="shared" si="33"/>
        <v>0</v>
      </c>
      <c r="BR91" s="90"/>
      <c r="BS91" s="91">
        <f t="shared" si="34"/>
        <v>0</v>
      </c>
      <c r="BT91" s="90"/>
      <c r="BU91" s="91">
        <f t="shared" si="35"/>
        <v>0</v>
      </c>
      <c r="BV91" s="90"/>
      <c r="BW91" s="91">
        <f t="shared" si="36"/>
        <v>0</v>
      </c>
      <c r="BX91" s="90"/>
      <c r="BY91" s="91">
        <f t="shared" si="37"/>
        <v>0</v>
      </c>
      <c r="BZ91" s="90"/>
      <c r="CA91" s="91">
        <f t="shared" si="38"/>
        <v>0</v>
      </c>
      <c r="CB91" s="90"/>
      <c r="CC91" s="91">
        <f t="shared" si="39"/>
        <v>0</v>
      </c>
      <c r="CD91" s="90"/>
      <c r="CE91" s="91">
        <f t="shared" si="40"/>
        <v>0</v>
      </c>
      <c r="CF91" s="90"/>
      <c r="CG91" s="91">
        <f t="shared" si="41"/>
        <v>0</v>
      </c>
      <c r="CH91" s="5">
        <f t="shared" si="42"/>
        <v>0</v>
      </c>
      <c r="CI91" s="11">
        <f t="shared" si="43"/>
        <v>0</v>
      </c>
      <c r="CJ91" s="12">
        <f t="shared" si="44"/>
        <v>2</v>
      </c>
      <c r="CK91" s="5">
        <f t="shared" si="45"/>
        <v>0</v>
      </c>
      <c r="CL91" s="282" t="str">
        <f t="shared" si="46"/>
        <v/>
      </c>
      <c r="CM91" s="283" t="str">
        <f t="shared" si="47"/>
        <v/>
      </c>
      <c r="CN91" s="283"/>
      <c r="CO91" s="145">
        <f t="shared" si="48"/>
        <v>0</v>
      </c>
      <c r="CP91" s="74">
        <f t="shared" si="49"/>
        <v>0</v>
      </c>
      <c r="CQ91" s="120">
        <f t="shared" si="50"/>
        <v>0</v>
      </c>
      <c r="CR91" s="74">
        <f t="shared" si="51"/>
        <v>0</v>
      </c>
      <c r="CS91" s="120">
        <f t="shared" si="52"/>
        <v>0</v>
      </c>
      <c r="CT91" s="74">
        <f t="shared" si="53"/>
        <v>0</v>
      </c>
      <c r="CU91" s="120">
        <f t="shared" si="54"/>
        <v>0</v>
      </c>
      <c r="CV91" s="74">
        <f t="shared" si="55"/>
        <v>0</v>
      </c>
      <c r="CW91" s="120">
        <f t="shared" si="56"/>
        <v>0</v>
      </c>
      <c r="CX91" s="146">
        <f t="shared" si="57"/>
        <v>0</v>
      </c>
      <c r="CY91" s="68"/>
      <c r="CZ91" s="68"/>
      <c r="DA91" s="68"/>
      <c r="DB91" s="68"/>
      <c r="DC91" s="17"/>
      <c r="DU91" s="55" t="str">
        <f>CS65</f>
        <v>3) Patrones y álgebra</v>
      </c>
    </row>
    <row r="92" spans="1:125" ht="12.75" customHeight="1" x14ac:dyDescent="0.2">
      <c r="A92" s="3"/>
      <c r="B92" s="5">
        <f t="shared" si="58"/>
        <v>24</v>
      </c>
      <c r="C92" s="518" t="s">
        <v>309</v>
      </c>
      <c r="D92" s="519" t="s">
        <v>309</v>
      </c>
      <c r="E92" s="18"/>
      <c r="F92" s="90"/>
      <c r="G92" s="91">
        <f t="shared" si="2"/>
        <v>0</v>
      </c>
      <c r="H92" s="90"/>
      <c r="I92" s="91">
        <f t="shared" si="3"/>
        <v>0</v>
      </c>
      <c r="J92" s="90"/>
      <c r="K92" s="91">
        <f t="shared" si="4"/>
        <v>0</v>
      </c>
      <c r="L92" s="90"/>
      <c r="M92" s="91">
        <f t="shared" si="5"/>
        <v>0</v>
      </c>
      <c r="N92" s="90"/>
      <c r="O92" s="91">
        <f t="shared" si="6"/>
        <v>0</v>
      </c>
      <c r="P92" s="90"/>
      <c r="Q92" s="91">
        <f t="shared" si="7"/>
        <v>0</v>
      </c>
      <c r="R92" s="90"/>
      <c r="S92" s="91">
        <f t="shared" si="8"/>
        <v>0</v>
      </c>
      <c r="T92" s="90"/>
      <c r="U92" s="91">
        <f t="shared" si="9"/>
        <v>0</v>
      </c>
      <c r="V92" s="90"/>
      <c r="W92" s="91">
        <f t="shared" si="10"/>
        <v>0</v>
      </c>
      <c r="X92" s="90"/>
      <c r="Y92" s="91">
        <f t="shared" si="11"/>
        <v>0</v>
      </c>
      <c r="Z92" s="90"/>
      <c r="AA92" s="91">
        <f t="shared" si="12"/>
        <v>0</v>
      </c>
      <c r="AB92" s="90"/>
      <c r="AC92" s="91">
        <f t="shared" si="13"/>
        <v>0</v>
      </c>
      <c r="AD92" s="119"/>
      <c r="AE92" s="91">
        <f t="shared" si="14"/>
        <v>0</v>
      </c>
      <c r="AF92" s="90"/>
      <c r="AG92" s="91">
        <f t="shared" si="15"/>
        <v>0</v>
      </c>
      <c r="AH92" s="90"/>
      <c r="AI92" s="91">
        <f t="shared" si="16"/>
        <v>0</v>
      </c>
      <c r="AJ92" s="90"/>
      <c r="AK92" s="91">
        <f t="shared" si="17"/>
        <v>0</v>
      </c>
      <c r="AL92" s="90"/>
      <c r="AM92" s="91">
        <f t="shared" si="18"/>
        <v>0</v>
      </c>
      <c r="AN92" s="90"/>
      <c r="AO92" s="91">
        <f t="shared" si="19"/>
        <v>0</v>
      </c>
      <c r="AP92" s="90"/>
      <c r="AQ92" s="91">
        <f t="shared" si="20"/>
        <v>0</v>
      </c>
      <c r="AR92" s="90"/>
      <c r="AS92" s="91">
        <f t="shared" si="21"/>
        <v>0</v>
      </c>
      <c r="AT92" s="90"/>
      <c r="AU92" s="91">
        <f t="shared" si="22"/>
        <v>0</v>
      </c>
      <c r="AV92" s="90"/>
      <c r="AW92" s="91">
        <f t="shared" si="23"/>
        <v>0</v>
      </c>
      <c r="AX92" s="90"/>
      <c r="AY92" s="91">
        <f t="shared" si="24"/>
        <v>0</v>
      </c>
      <c r="AZ92" s="90"/>
      <c r="BA92" s="91">
        <f t="shared" si="25"/>
        <v>0</v>
      </c>
      <c r="BB92" s="90"/>
      <c r="BC92" s="91">
        <f t="shared" si="26"/>
        <v>0</v>
      </c>
      <c r="BD92" s="90"/>
      <c r="BE92" s="91">
        <f t="shared" si="27"/>
        <v>0</v>
      </c>
      <c r="BF92" s="90"/>
      <c r="BG92" s="91">
        <f t="shared" si="28"/>
        <v>0</v>
      </c>
      <c r="BH92" s="90"/>
      <c r="BI92" s="91">
        <f t="shared" si="29"/>
        <v>0</v>
      </c>
      <c r="BJ92" s="90"/>
      <c r="BK92" s="91">
        <f t="shared" si="30"/>
        <v>0</v>
      </c>
      <c r="BL92" s="90"/>
      <c r="BM92" s="91">
        <f t="shared" si="31"/>
        <v>0</v>
      </c>
      <c r="BN92" s="90"/>
      <c r="BO92" s="91">
        <f t="shared" si="32"/>
        <v>0</v>
      </c>
      <c r="BP92" s="90"/>
      <c r="BQ92" s="91">
        <f t="shared" si="33"/>
        <v>0</v>
      </c>
      <c r="BR92" s="90"/>
      <c r="BS92" s="91">
        <f t="shared" si="34"/>
        <v>0</v>
      </c>
      <c r="BT92" s="90"/>
      <c r="BU92" s="91">
        <f t="shared" si="35"/>
        <v>0</v>
      </c>
      <c r="BV92" s="90"/>
      <c r="BW92" s="91">
        <f t="shared" si="36"/>
        <v>0</v>
      </c>
      <c r="BX92" s="90"/>
      <c r="BY92" s="91">
        <f t="shared" si="37"/>
        <v>0</v>
      </c>
      <c r="BZ92" s="90"/>
      <c r="CA92" s="91">
        <f t="shared" si="38"/>
        <v>0</v>
      </c>
      <c r="CB92" s="90"/>
      <c r="CC92" s="91">
        <f t="shared" si="39"/>
        <v>0</v>
      </c>
      <c r="CD92" s="90"/>
      <c r="CE92" s="91">
        <f t="shared" si="40"/>
        <v>0</v>
      </c>
      <c r="CF92" s="90"/>
      <c r="CG92" s="91">
        <f t="shared" si="41"/>
        <v>0</v>
      </c>
      <c r="CH92" s="5">
        <f t="shared" si="42"/>
        <v>0</v>
      </c>
      <c r="CI92" s="11">
        <f t="shared" si="43"/>
        <v>0</v>
      </c>
      <c r="CJ92" s="12">
        <f t="shared" si="44"/>
        <v>2</v>
      </c>
      <c r="CK92" s="5">
        <f t="shared" si="45"/>
        <v>0</v>
      </c>
      <c r="CL92" s="282" t="str">
        <f t="shared" si="46"/>
        <v/>
      </c>
      <c r="CM92" s="283" t="str">
        <f t="shared" si="47"/>
        <v/>
      </c>
      <c r="CN92" s="283"/>
      <c r="CO92" s="145">
        <f t="shared" si="48"/>
        <v>0</v>
      </c>
      <c r="CP92" s="74">
        <f t="shared" si="49"/>
        <v>0</v>
      </c>
      <c r="CQ92" s="120">
        <f t="shared" si="50"/>
        <v>0</v>
      </c>
      <c r="CR92" s="74">
        <f t="shared" si="51"/>
        <v>0</v>
      </c>
      <c r="CS92" s="120">
        <f t="shared" si="52"/>
        <v>0</v>
      </c>
      <c r="CT92" s="74">
        <f t="shared" si="53"/>
        <v>0</v>
      </c>
      <c r="CU92" s="120">
        <f t="shared" si="54"/>
        <v>0</v>
      </c>
      <c r="CV92" s="74">
        <f t="shared" si="55"/>
        <v>0</v>
      </c>
      <c r="CW92" s="120">
        <f t="shared" si="56"/>
        <v>0</v>
      </c>
      <c r="CX92" s="146">
        <f t="shared" si="57"/>
        <v>0</v>
      </c>
      <c r="CY92" s="68"/>
      <c r="CZ92" s="68"/>
      <c r="DA92" s="68"/>
      <c r="DB92" s="68"/>
      <c r="DC92" s="17"/>
      <c r="DU92" s="55" t="str">
        <f>CU65</f>
        <v>4) Medición</v>
      </c>
    </row>
    <row r="93" spans="1:125" ht="12.75" customHeight="1" x14ac:dyDescent="0.2">
      <c r="A93" s="3"/>
      <c r="B93" s="5">
        <f t="shared" si="58"/>
        <v>25</v>
      </c>
      <c r="C93" s="518" t="s">
        <v>310</v>
      </c>
      <c r="D93" s="519" t="s">
        <v>310</v>
      </c>
      <c r="E93" s="18"/>
      <c r="F93" s="90"/>
      <c r="G93" s="91">
        <f t="shared" si="2"/>
        <v>0</v>
      </c>
      <c r="H93" s="90"/>
      <c r="I93" s="91">
        <f t="shared" si="3"/>
        <v>0</v>
      </c>
      <c r="J93" s="90"/>
      <c r="K93" s="91">
        <f t="shared" si="4"/>
        <v>0</v>
      </c>
      <c r="L93" s="90"/>
      <c r="M93" s="91">
        <f t="shared" si="5"/>
        <v>0</v>
      </c>
      <c r="N93" s="90"/>
      <c r="O93" s="91">
        <f t="shared" si="6"/>
        <v>0</v>
      </c>
      <c r="P93" s="90"/>
      <c r="Q93" s="91">
        <f t="shared" si="7"/>
        <v>0</v>
      </c>
      <c r="R93" s="90"/>
      <c r="S93" s="91">
        <f t="shared" si="8"/>
        <v>0</v>
      </c>
      <c r="T93" s="90"/>
      <c r="U93" s="91">
        <f t="shared" si="9"/>
        <v>0</v>
      </c>
      <c r="V93" s="90"/>
      <c r="W93" s="91">
        <f t="shared" si="10"/>
        <v>0</v>
      </c>
      <c r="X93" s="90"/>
      <c r="Y93" s="91">
        <f t="shared" si="11"/>
        <v>0</v>
      </c>
      <c r="Z93" s="90"/>
      <c r="AA93" s="91">
        <f t="shared" si="12"/>
        <v>0</v>
      </c>
      <c r="AB93" s="90"/>
      <c r="AC93" s="91">
        <f t="shared" si="13"/>
        <v>0</v>
      </c>
      <c r="AD93" s="119"/>
      <c r="AE93" s="91">
        <f t="shared" si="14"/>
        <v>0</v>
      </c>
      <c r="AF93" s="90"/>
      <c r="AG93" s="91">
        <f t="shared" si="15"/>
        <v>0</v>
      </c>
      <c r="AH93" s="90"/>
      <c r="AI93" s="91">
        <f t="shared" si="16"/>
        <v>0</v>
      </c>
      <c r="AJ93" s="90"/>
      <c r="AK93" s="91">
        <f t="shared" si="17"/>
        <v>0</v>
      </c>
      <c r="AL93" s="90"/>
      <c r="AM93" s="91">
        <f t="shared" si="18"/>
        <v>0</v>
      </c>
      <c r="AN93" s="90"/>
      <c r="AO93" s="91">
        <f t="shared" si="19"/>
        <v>0</v>
      </c>
      <c r="AP93" s="90"/>
      <c r="AQ93" s="91">
        <f t="shared" si="20"/>
        <v>0</v>
      </c>
      <c r="AR93" s="90"/>
      <c r="AS93" s="91">
        <f t="shared" si="21"/>
        <v>0</v>
      </c>
      <c r="AT93" s="90"/>
      <c r="AU93" s="91">
        <f t="shared" si="22"/>
        <v>0</v>
      </c>
      <c r="AV93" s="90"/>
      <c r="AW93" s="91">
        <f t="shared" si="23"/>
        <v>0</v>
      </c>
      <c r="AX93" s="90"/>
      <c r="AY93" s="91">
        <f t="shared" si="24"/>
        <v>0</v>
      </c>
      <c r="AZ93" s="90"/>
      <c r="BA93" s="91">
        <f t="shared" si="25"/>
        <v>0</v>
      </c>
      <c r="BB93" s="90"/>
      <c r="BC93" s="91">
        <f t="shared" si="26"/>
        <v>0</v>
      </c>
      <c r="BD93" s="90"/>
      <c r="BE93" s="91">
        <f t="shared" si="27"/>
        <v>0</v>
      </c>
      <c r="BF93" s="90"/>
      <c r="BG93" s="91">
        <f t="shared" si="28"/>
        <v>0</v>
      </c>
      <c r="BH93" s="90"/>
      <c r="BI93" s="91">
        <f t="shared" si="29"/>
        <v>0</v>
      </c>
      <c r="BJ93" s="90"/>
      <c r="BK93" s="91">
        <f t="shared" si="30"/>
        <v>0</v>
      </c>
      <c r="BL93" s="90"/>
      <c r="BM93" s="91">
        <f t="shared" si="31"/>
        <v>0</v>
      </c>
      <c r="BN93" s="90"/>
      <c r="BO93" s="91">
        <f t="shared" si="32"/>
        <v>0</v>
      </c>
      <c r="BP93" s="90"/>
      <c r="BQ93" s="91">
        <f t="shared" si="33"/>
        <v>0</v>
      </c>
      <c r="BR93" s="90"/>
      <c r="BS93" s="91">
        <f t="shared" si="34"/>
        <v>0</v>
      </c>
      <c r="BT93" s="90"/>
      <c r="BU93" s="91">
        <f t="shared" si="35"/>
        <v>0</v>
      </c>
      <c r="BV93" s="90"/>
      <c r="BW93" s="91">
        <f t="shared" si="36"/>
        <v>0</v>
      </c>
      <c r="BX93" s="90"/>
      <c r="BY93" s="91">
        <f t="shared" si="37"/>
        <v>0</v>
      </c>
      <c r="BZ93" s="90"/>
      <c r="CA93" s="91">
        <f t="shared" si="38"/>
        <v>0</v>
      </c>
      <c r="CB93" s="90"/>
      <c r="CC93" s="91">
        <f t="shared" si="39"/>
        <v>0</v>
      </c>
      <c r="CD93" s="90"/>
      <c r="CE93" s="91">
        <f t="shared" si="40"/>
        <v>0</v>
      </c>
      <c r="CF93" s="90"/>
      <c r="CG93" s="91">
        <f t="shared" si="41"/>
        <v>0</v>
      </c>
      <c r="CH93" s="5">
        <f t="shared" si="42"/>
        <v>0</v>
      </c>
      <c r="CI93" s="11">
        <f t="shared" si="43"/>
        <v>0</v>
      </c>
      <c r="CJ93" s="12">
        <f t="shared" si="44"/>
        <v>2</v>
      </c>
      <c r="CK93" s="5">
        <f t="shared" si="45"/>
        <v>0</v>
      </c>
      <c r="CL93" s="282" t="str">
        <f t="shared" si="46"/>
        <v/>
      </c>
      <c r="CM93" s="283" t="str">
        <f t="shared" si="47"/>
        <v/>
      </c>
      <c r="CN93" s="283"/>
      <c r="CO93" s="145">
        <f t="shared" si="48"/>
        <v>0</v>
      </c>
      <c r="CP93" s="74">
        <f t="shared" si="49"/>
        <v>0</v>
      </c>
      <c r="CQ93" s="120">
        <f t="shared" si="50"/>
        <v>0</v>
      </c>
      <c r="CR93" s="74">
        <f t="shared" si="51"/>
        <v>0</v>
      </c>
      <c r="CS93" s="120">
        <f t="shared" si="52"/>
        <v>0</v>
      </c>
      <c r="CT93" s="74">
        <f t="shared" si="53"/>
        <v>0</v>
      </c>
      <c r="CU93" s="120">
        <f t="shared" si="54"/>
        <v>0</v>
      </c>
      <c r="CV93" s="74">
        <f t="shared" si="55"/>
        <v>0</v>
      </c>
      <c r="CW93" s="120">
        <f t="shared" si="56"/>
        <v>0</v>
      </c>
      <c r="CX93" s="146">
        <f t="shared" si="57"/>
        <v>0</v>
      </c>
      <c r="CY93" s="68"/>
      <c r="CZ93" s="68"/>
      <c r="DA93" s="68"/>
      <c r="DB93" s="68"/>
      <c r="DC93" s="17"/>
      <c r="DU93" s="55" t="str">
        <f>CW65</f>
        <v>5) Datos y probabilidades</v>
      </c>
    </row>
    <row r="94" spans="1:125" ht="12.75" customHeight="1" x14ac:dyDescent="0.2">
      <c r="A94" s="3"/>
      <c r="B94" s="5">
        <f t="shared" si="58"/>
        <v>26</v>
      </c>
      <c r="C94" s="518" t="s">
        <v>311</v>
      </c>
      <c r="D94" s="519" t="s">
        <v>311</v>
      </c>
      <c r="E94" s="18"/>
      <c r="F94" s="90"/>
      <c r="G94" s="91">
        <f t="shared" si="2"/>
        <v>0</v>
      </c>
      <c r="H94" s="90"/>
      <c r="I94" s="91">
        <f t="shared" si="3"/>
        <v>0</v>
      </c>
      <c r="J94" s="90"/>
      <c r="K94" s="91">
        <f t="shared" si="4"/>
        <v>0</v>
      </c>
      <c r="L94" s="90"/>
      <c r="M94" s="91">
        <f t="shared" si="5"/>
        <v>0</v>
      </c>
      <c r="N94" s="90"/>
      <c r="O94" s="91">
        <f t="shared" si="6"/>
        <v>0</v>
      </c>
      <c r="P94" s="90"/>
      <c r="Q94" s="91">
        <f t="shared" si="7"/>
        <v>0</v>
      </c>
      <c r="R94" s="90"/>
      <c r="S94" s="91">
        <f t="shared" si="8"/>
        <v>0</v>
      </c>
      <c r="T94" s="90"/>
      <c r="U94" s="91">
        <f t="shared" si="9"/>
        <v>0</v>
      </c>
      <c r="V94" s="90"/>
      <c r="W94" s="91">
        <f t="shared" si="10"/>
        <v>0</v>
      </c>
      <c r="X94" s="90"/>
      <c r="Y94" s="91">
        <f t="shared" si="11"/>
        <v>0</v>
      </c>
      <c r="Z94" s="90"/>
      <c r="AA94" s="91">
        <f t="shared" si="12"/>
        <v>0</v>
      </c>
      <c r="AB94" s="90"/>
      <c r="AC94" s="91">
        <f t="shared" si="13"/>
        <v>0</v>
      </c>
      <c r="AD94" s="119"/>
      <c r="AE94" s="91">
        <f t="shared" si="14"/>
        <v>0</v>
      </c>
      <c r="AF94" s="90"/>
      <c r="AG94" s="91">
        <f t="shared" si="15"/>
        <v>0</v>
      </c>
      <c r="AH94" s="90"/>
      <c r="AI94" s="91">
        <f t="shared" si="16"/>
        <v>0</v>
      </c>
      <c r="AJ94" s="90"/>
      <c r="AK94" s="91">
        <f t="shared" si="17"/>
        <v>0</v>
      </c>
      <c r="AL94" s="90"/>
      <c r="AM94" s="91">
        <f t="shared" si="18"/>
        <v>0</v>
      </c>
      <c r="AN94" s="90"/>
      <c r="AO94" s="91">
        <f t="shared" si="19"/>
        <v>0</v>
      </c>
      <c r="AP94" s="90"/>
      <c r="AQ94" s="91">
        <f t="shared" si="20"/>
        <v>0</v>
      </c>
      <c r="AR94" s="90"/>
      <c r="AS94" s="91">
        <f t="shared" si="21"/>
        <v>0</v>
      </c>
      <c r="AT94" s="90"/>
      <c r="AU94" s="91">
        <f t="shared" si="22"/>
        <v>0</v>
      </c>
      <c r="AV94" s="90"/>
      <c r="AW94" s="91">
        <f t="shared" si="23"/>
        <v>0</v>
      </c>
      <c r="AX94" s="90"/>
      <c r="AY94" s="91">
        <f t="shared" si="24"/>
        <v>0</v>
      </c>
      <c r="AZ94" s="90"/>
      <c r="BA94" s="91">
        <f t="shared" si="25"/>
        <v>0</v>
      </c>
      <c r="BB94" s="90"/>
      <c r="BC94" s="91">
        <f t="shared" si="26"/>
        <v>0</v>
      </c>
      <c r="BD94" s="90"/>
      <c r="BE94" s="91">
        <f t="shared" si="27"/>
        <v>0</v>
      </c>
      <c r="BF94" s="90"/>
      <c r="BG94" s="91">
        <f t="shared" si="28"/>
        <v>0</v>
      </c>
      <c r="BH94" s="90"/>
      <c r="BI94" s="91">
        <f t="shared" si="29"/>
        <v>0</v>
      </c>
      <c r="BJ94" s="90"/>
      <c r="BK94" s="91">
        <f t="shared" si="30"/>
        <v>0</v>
      </c>
      <c r="BL94" s="90"/>
      <c r="BM94" s="91">
        <f t="shared" si="31"/>
        <v>0</v>
      </c>
      <c r="BN94" s="90"/>
      <c r="BO94" s="91">
        <f t="shared" si="32"/>
        <v>0</v>
      </c>
      <c r="BP94" s="90"/>
      <c r="BQ94" s="91">
        <f t="shared" si="33"/>
        <v>0</v>
      </c>
      <c r="BR94" s="90"/>
      <c r="BS94" s="91">
        <f t="shared" si="34"/>
        <v>0</v>
      </c>
      <c r="BT94" s="90"/>
      <c r="BU94" s="91">
        <f t="shared" si="35"/>
        <v>0</v>
      </c>
      <c r="BV94" s="90"/>
      <c r="BW94" s="91">
        <f t="shared" si="36"/>
        <v>0</v>
      </c>
      <c r="BX94" s="90"/>
      <c r="BY94" s="91">
        <f t="shared" si="37"/>
        <v>0</v>
      </c>
      <c r="BZ94" s="90"/>
      <c r="CA94" s="91">
        <f t="shared" si="38"/>
        <v>0</v>
      </c>
      <c r="CB94" s="90"/>
      <c r="CC94" s="91">
        <f t="shared" si="39"/>
        <v>0</v>
      </c>
      <c r="CD94" s="90"/>
      <c r="CE94" s="91">
        <f t="shared" si="40"/>
        <v>0</v>
      </c>
      <c r="CF94" s="90"/>
      <c r="CG94" s="91">
        <f t="shared" si="41"/>
        <v>0</v>
      </c>
      <c r="CH94" s="5">
        <f t="shared" si="42"/>
        <v>0</v>
      </c>
      <c r="CI94" s="11">
        <f t="shared" si="43"/>
        <v>0</v>
      </c>
      <c r="CJ94" s="12">
        <f t="shared" si="44"/>
        <v>2</v>
      </c>
      <c r="CK94" s="5">
        <f t="shared" si="45"/>
        <v>0</v>
      </c>
      <c r="CL94" s="282" t="str">
        <f t="shared" si="46"/>
        <v/>
      </c>
      <c r="CM94" s="283" t="str">
        <f t="shared" si="47"/>
        <v/>
      </c>
      <c r="CN94" s="283"/>
      <c r="CO94" s="145">
        <f t="shared" si="48"/>
        <v>0</v>
      </c>
      <c r="CP94" s="74">
        <f t="shared" si="49"/>
        <v>0</v>
      </c>
      <c r="CQ94" s="120">
        <f t="shared" si="50"/>
        <v>0</v>
      </c>
      <c r="CR94" s="74">
        <f t="shared" si="51"/>
        <v>0</v>
      </c>
      <c r="CS94" s="120">
        <f t="shared" si="52"/>
        <v>0</v>
      </c>
      <c r="CT94" s="74">
        <f t="shared" si="53"/>
        <v>0</v>
      </c>
      <c r="CU94" s="120">
        <f t="shared" si="54"/>
        <v>0</v>
      </c>
      <c r="CV94" s="74">
        <f t="shared" si="55"/>
        <v>0</v>
      </c>
      <c r="CW94" s="120">
        <f t="shared" si="56"/>
        <v>0</v>
      </c>
      <c r="CX94" s="146">
        <f t="shared" si="57"/>
        <v>0</v>
      </c>
      <c r="CY94" s="68"/>
      <c r="CZ94" s="68"/>
      <c r="DA94" s="68"/>
      <c r="DB94" s="68"/>
      <c r="DC94" s="17"/>
    </row>
    <row r="95" spans="1:125" ht="12.75" customHeight="1" x14ac:dyDescent="0.2">
      <c r="A95" s="3"/>
      <c r="B95" s="5">
        <f t="shared" si="58"/>
        <v>27</v>
      </c>
      <c r="C95" s="518" t="s">
        <v>312</v>
      </c>
      <c r="D95" s="519" t="s">
        <v>312</v>
      </c>
      <c r="E95" s="18"/>
      <c r="F95" s="90"/>
      <c r="G95" s="91">
        <f t="shared" si="2"/>
        <v>0</v>
      </c>
      <c r="H95" s="90"/>
      <c r="I95" s="91">
        <f t="shared" si="3"/>
        <v>0</v>
      </c>
      <c r="J95" s="90"/>
      <c r="K95" s="91">
        <f t="shared" si="4"/>
        <v>0</v>
      </c>
      <c r="L95" s="90"/>
      <c r="M95" s="91">
        <f t="shared" si="5"/>
        <v>0</v>
      </c>
      <c r="N95" s="90"/>
      <c r="O95" s="91">
        <f t="shared" si="6"/>
        <v>0</v>
      </c>
      <c r="P95" s="90"/>
      <c r="Q95" s="91">
        <f t="shared" si="7"/>
        <v>0</v>
      </c>
      <c r="R95" s="90"/>
      <c r="S95" s="91">
        <f t="shared" si="8"/>
        <v>0</v>
      </c>
      <c r="T95" s="90"/>
      <c r="U95" s="91">
        <f t="shared" si="9"/>
        <v>0</v>
      </c>
      <c r="V95" s="90"/>
      <c r="W95" s="91">
        <f t="shared" si="10"/>
        <v>0</v>
      </c>
      <c r="X95" s="90"/>
      <c r="Y95" s="91">
        <f t="shared" si="11"/>
        <v>0</v>
      </c>
      <c r="Z95" s="90"/>
      <c r="AA95" s="91">
        <f t="shared" si="12"/>
        <v>0</v>
      </c>
      <c r="AB95" s="90"/>
      <c r="AC95" s="91">
        <f t="shared" si="13"/>
        <v>0</v>
      </c>
      <c r="AD95" s="119"/>
      <c r="AE95" s="91">
        <f t="shared" si="14"/>
        <v>0</v>
      </c>
      <c r="AF95" s="90"/>
      <c r="AG95" s="91">
        <f t="shared" si="15"/>
        <v>0</v>
      </c>
      <c r="AH95" s="90"/>
      <c r="AI95" s="91">
        <f t="shared" si="16"/>
        <v>0</v>
      </c>
      <c r="AJ95" s="90"/>
      <c r="AK95" s="91">
        <f t="shared" si="17"/>
        <v>0</v>
      </c>
      <c r="AL95" s="90"/>
      <c r="AM95" s="91">
        <f t="shared" si="18"/>
        <v>0</v>
      </c>
      <c r="AN95" s="90"/>
      <c r="AO95" s="91">
        <f t="shared" si="19"/>
        <v>0</v>
      </c>
      <c r="AP95" s="90"/>
      <c r="AQ95" s="91">
        <f t="shared" si="20"/>
        <v>0</v>
      </c>
      <c r="AR95" s="90"/>
      <c r="AS95" s="91">
        <f t="shared" si="21"/>
        <v>0</v>
      </c>
      <c r="AT95" s="90"/>
      <c r="AU95" s="91">
        <f t="shared" si="22"/>
        <v>0</v>
      </c>
      <c r="AV95" s="90"/>
      <c r="AW95" s="91">
        <f t="shared" si="23"/>
        <v>0</v>
      </c>
      <c r="AX95" s="90"/>
      <c r="AY95" s="91">
        <f t="shared" si="24"/>
        <v>0</v>
      </c>
      <c r="AZ95" s="90"/>
      <c r="BA95" s="91">
        <f t="shared" si="25"/>
        <v>0</v>
      </c>
      <c r="BB95" s="90"/>
      <c r="BC95" s="91">
        <f t="shared" si="26"/>
        <v>0</v>
      </c>
      <c r="BD95" s="90"/>
      <c r="BE95" s="91">
        <f t="shared" si="27"/>
        <v>0</v>
      </c>
      <c r="BF95" s="90"/>
      <c r="BG95" s="91">
        <f t="shared" si="28"/>
        <v>0</v>
      </c>
      <c r="BH95" s="90"/>
      <c r="BI95" s="91">
        <f t="shared" si="29"/>
        <v>0</v>
      </c>
      <c r="BJ95" s="90"/>
      <c r="BK95" s="91">
        <f t="shared" si="30"/>
        <v>0</v>
      </c>
      <c r="BL95" s="90"/>
      <c r="BM95" s="91">
        <f t="shared" si="31"/>
        <v>0</v>
      </c>
      <c r="BN95" s="90"/>
      <c r="BO95" s="91">
        <f t="shared" si="32"/>
        <v>0</v>
      </c>
      <c r="BP95" s="90"/>
      <c r="BQ95" s="91">
        <f t="shared" si="33"/>
        <v>0</v>
      </c>
      <c r="BR95" s="90"/>
      <c r="BS95" s="91">
        <f t="shared" si="34"/>
        <v>0</v>
      </c>
      <c r="BT95" s="90"/>
      <c r="BU95" s="91">
        <f t="shared" si="35"/>
        <v>0</v>
      </c>
      <c r="BV95" s="90"/>
      <c r="BW95" s="91">
        <f t="shared" si="36"/>
        <v>0</v>
      </c>
      <c r="BX95" s="90"/>
      <c r="BY95" s="91">
        <f t="shared" si="37"/>
        <v>0</v>
      </c>
      <c r="BZ95" s="90"/>
      <c r="CA95" s="91">
        <f t="shared" si="38"/>
        <v>0</v>
      </c>
      <c r="CB95" s="90"/>
      <c r="CC95" s="91">
        <f t="shared" si="39"/>
        <v>0</v>
      </c>
      <c r="CD95" s="90"/>
      <c r="CE95" s="91">
        <f t="shared" si="40"/>
        <v>0</v>
      </c>
      <c r="CF95" s="90"/>
      <c r="CG95" s="91">
        <f t="shared" si="41"/>
        <v>0</v>
      </c>
      <c r="CH95" s="5">
        <f t="shared" si="42"/>
        <v>0</v>
      </c>
      <c r="CI95" s="11">
        <f t="shared" si="43"/>
        <v>0</v>
      </c>
      <c r="CJ95" s="12">
        <f t="shared" si="44"/>
        <v>2</v>
      </c>
      <c r="CK95" s="5">
        <f t="shared" si="45"/>
        <v>0</v>
      </c>
      <c r="CL95" s="282" t="str">
        <f t="shared" si="46"/>
        <v/>
      </c>
      <c r="CM95" s="283" t="str">
        <f t="shared" si="47"/>
        <v/>
      </c>
      <c r="CN95" s="283"/>
      <c r="CO95" s="145">
        <f t="shared" si="48"/>
        <v>0</v>
      </c>
      <c r="CP95" s="74">
        <f t="shared" si="49"/>
        <v>0</v>
      </c>
      <c r="CQ95" s="120">
        <f t="shared" si="50"/>
        <v>0</v>
      </c>
      <c r="CR95" s="74">
        <f t="shared" si="51"/>
        <v>0</v>
      </c>
      <c r="CS95" s="120">
        <f t="shared" si="52"/>
        <v>0</v>
      </c>
      <c r="CT95" s="74">
        <f t="shared" si="53"/>
        <v>0</v>
      </c>
      <c r="CU95" s="120">
        <f t="shared" si="54"/>
        <v>0</v>
      </c>
      <c r="CV95" s="74">
        <f t="shared" si="55"/>
        <v>0</v>
      </c>
      <c r="CW95" s="120">
        <f t="shared" si="56"/>
        <v>0</v>
      </c>
      <c r="CX95" s="146">
        <f t="shared" si="57"/>
        <v>0</v>
      </c>
      <c r="CY95" s="68"/>
      <c r="CZ95" s="68"/>
      <c r="DA95" s="68"/>
      <c r="DB95" s="68"/>
      <c r="DC95" s="17"/>
    </row>
    <row r="96" spans="1:125" ht="12.75" customHeight="1" x14ac:dyDescent="0.2">
      <c r="A96" s="3"/>
      <c r="B96" s="5">
        <f t="shared" si="58"/>
        <v>28</v>
      </c>
      <c r="C96" s="518" t="s">
        <v>313</v>
      </c>
      <c r="D96" s="519" t="s">
        <v>313</v>
      </c>
      <c r="E96" s="18"/>
      <c r="F96" s="90"/>
      <c r="G96" s="91">
        <f t="shared" si="2"/>
        <v>0</v>
      </c>
      <c r="H96" s="90"/>
      <c r="I96" s="91">
        <f t="shared" si="3"/>
        <v>0</v>
      </c>
      <c r="J96" s="90"/>
      <c r="K96" s="91">
        <f t="shared" si="4"/>
        <v>0</v>
      </c>
      <c r="L96" s="90"/>
      <c r="M96" s="91">
        <f t="shared" si="5"/>
        <v>0</v>
      </c>
      <c r="N96" s="90"/>
      <c r="O96" s="91">
        <f t="shared" si="6"/>
        <v>0</v>
      </c>
      <c r="P96" s="90"/>
      <c r="Q96" s="91">
        <f t="shared" si="7"/>
        <v>0</v>
      </c>
      <c r="R96" s="90"/>
      <c r="S96" s="91">
        <f t="shared" si="8"/>
        <v>0</v>
      </c>
      <c r="T96" s="90"/>
      <c r="U96" s="91">
        <f t="shared" si="9"/>
        <v>0</v>
      </c>
      <c r="V96" s="90"/>
      <c r="W96" s="91">
        <f t="shared" si="10"/>
        <v>0</v>
      </c>
      <c r="X96" s="90"/>
      <c r="Y96" s="91">
        <f t="shared" si="11"/>
        <v>0</v>
      </c>
      <c r="Z96" s="90"/>
      <c r="AA96" s="91">
        <f t="shared" si="12"/>
        <v>0</v>
      </c>
      <c r="AB96" s="90"/>
      <c r="AC96" s="91">
        <f t="shared" si="13"/>
        <v>0</v>
      </c>
      <c r="AD96" s="119"/>
      <c r="AE96" s="91">
        <f t="shared" si="14"/>
        <v>0</v>
      </c>
      <c r="AF96" s="90"/>
      <c r="AG96" s="91">
        <f t="shared" si="15"/>
        <v>0</v>
      </c>
      <c r="AH96" s="90"/>
      <c r="AI96" s="91">
        <f t="shared" si="16"/>
        <v>0</v>
      </c>
      <c r="AJ96" s="90"/>
      <c r="AK96" s="91">
        <f t="shared" si="17"/>
        <v>0</v>
      </c>
      <c r="AL96" s="90"/>
      <c r="AM96" s="91">
        <f t="shared" si="18"/>
        <v>0</v>
      </c>
      <c r="AN96" s="90"/>
      <c r="AO96" s="91">
        <f t="shared" si="19"/>
        <v>0</v>
      </c>
      <c r="AP96" s="90"/>
      <c r="AQ96" s="91">
        <f t="shared" si="20"/>
        <v>0</v>
      </c>
      <c r="AR96" s="90"/>
      <c r="AS96" s="91">
        <f t="shared" si="21"/>
        <v>0</v>
      </c>
      <c r="AT96" s="90"/>
      <c r="AU96" s="91">
        <f t="shared" si="22"/>
        <v>0</v>
      </c>
      <c r="AV96" s="90"/>
      <c r="AW96" s="91">
        <f t="shared" si="23"/>
        <v>0</v>
      </c>
      <c r="AX96" s="90"/>
      <c r="AY96" s="91">
        <f t="shared" si="24"/>
        <v>0</v>
      </c>
      <c r="AZ96" s="90"/>
      <c r="BA96" s="91">
        <f t="shared" si="25"/>
        <v>0</v>
      </c>
      <c r="BB96" s="90"/>
      <c r="BC96" s="91">
        <f t="shared" si="26"/>
        <v>0</v>
      </c>
      <c r="BD96" s="90"/>
      <c r="BE96" s="91">
        <f t="shared" si="27"/>
        <v>0</v>
      </c>
      <c r="BF96" s="90"/>
      <c r="BG96" s="91">
        <f t="shared" si="28"/>
        <v>0</v>
      </c>
      <c r="BH96" s="90"/>
      <c r="BI96" s="91">
        <f t="shared" si="29"/>
        <v>0</v>
      </c>
      <c r="BJ96" s="90"/>
      <c r="BK96" s="91">
        <f t="shared" si="30"/>
        <v>0</v>
      </c>
      <c r="BL96" s="90"/>
      <c r="BM96" s="91">
        <f t="shared" si="31"/>
        <v>0</v>
      </c>
      <c r="BN96" s="90"/>
      <c r="BO96" s="91">
        <f t="shared" si="32"/>
        <v>0</v>
      </c>
      <c r="BP96" s="90"/>
      <c r="BQ96" s="91">
        <f t="shared" si="33"/>
        <v>0</v>
      </c>
      <c r="BR96" s="90"/>
      <c r="BS96" s="91">
        <f t="shared" si="34"/>
        <v>0</v>
      </c>
      <c r="BT96" s="90"/>
      <c r="BU96" s="91">
        <f t="shared" si="35"/>
        <v>0</v>
      </c>
      <c r="BV96" s="90"/>
      <c r="BW96" s="91">
        <f t="shared" si="36"/>
        <v>0</v>
      </c>
      <c r="BX96" s="90"/>
      <c r="BY96" s="91">
        <f t="shared" si="37"/>
        <v>0</v>
      </c>
      <c r="BZ96" s="90"/>
      <c r="CA96" s="91">
        <f t="shared" si="38"/>
        <v>0</v>
      </c>
      <c r="CB96" s="90"/>
      <c r="CC96" s="91">
        <f t="shared" si="39"/>
        <v>0</v>
      </c>
      <c r="CD96" s="90"/>
      <c r="CE96" s="91">
        <f t="shared" si="40"/>
        <v>0</v>
      </c>
      <c r="CF96" s="90"/>
      <c r="CG96" s="91">
        <f t="shared" si="41"/>
        <v>0</v>
      </c>
      <c r="CH96" s="5">
        <f t="shared" si="42"/>
        <v>0</v>
      </c>
      <c r="CI96" s="11">
        <f t="shared" si="43"/>
        <v>0</v>
      </c>
      <c r="CJ96" s="12">
        <f t="shared" si="44"/>
        <v>2</v>
      </c>
      <c r="CK96" s="5">
        <f t="shared" si="45"/>
        <v>0</v>
      </c>
      <c r="CL96" s="282" t="str">
        <f t="shared" si="46"/>
        <v/>
      </c>
      <c r="CM96" s="283" t="str">
        <f t="shared" si="47"/>
        <v/>
      </c>
      <c r="CN96" s="283"/>
      <c r="CO96" s="145">
        <f t="shared" si="48"/>
        <v>0</v>
      </c>
      <c r="CP96" s="74">
        <f t="shared" si="49"/>
        <v>0</v>
      </c>
      <c r="CQ96" s="120">
        <f t="shared" si="50"/>
        <v>0</v>
      </c>
      <c r="CR96" s="74">
        <f t="shared" si="51"/>
        <v>0</v>
      </c>
      <c r="CS96" s="120">
        <f t="shared" si="52"/>
        <v>0</v>
      </c>
      <c r="CT96" s="74">
        <f t="shared" si="53"/>
        <v>0</v>
      </c>
      <c r="CU96" s="120">
        <f t="shared" si="54"/>
        <v>0</v>
      </c>
      <c r="CV96" s="74">
        <f t="shared" si="55"/>
        <v>0</v>
      </c>
      <c r="CW96" s="120">
        <f t="shared" si="56"/>
        <v>0</v>
      </c>
      <c r="CX96" s="146">
        <f t="shared" si="57"/>
        <v>0</v>
      </c>
      <c r="CY96" s="68"/>
      <c r="CZ96" s="287" t="s">
        <v>41</v>
      </c>
      <c r="DA96" s="287" t="s">
        <v>39</v>
      </c>
      <c r="DB96" s="287" t="s">
        <v>40</v>
      </c>
      <c r="DC96" s="17"/>
    </row>
    <row r="97" spans="1:107" ht="12.75" customHeight="1" x14ac:dyDescent="0.2">
      <c r="A97" s="3"/>
      <c r="B97" s="5">
        <f t="shared" si="58"/>
        <v>29</v>
      </c>
      <c r="C97" s="518" t="s">
        <v>314</v>
      </c>
      <c r="D97" s="519" t="s">
        <v>314</v>
      </c>
      <c r="E97" s="18"/>
      <c r="F97" s="90"/>
      <c r="G97" s="91">
        <f t="shared" si="2"/>
        <v>0</v>
      </c>
      <c r="H97" s="90"/>
      <c r="I97" s="91">
        <f t="shared" si="3"/>
        <v>0</v>
      </c>
      <c r="J97" s="90"/>
      <c r="K97" s="91">
        <f t="shared" si="4"/>
        <v>0</v>
      </c>
      <c r="L97" s="90"/>
      <c r="M97" s="91">
        <f t="shared" si="5"/>
        <v>0</v>
      </c>
      <c r="N97" s="90"/>
      <c r="O97" s="91">
        <f t="shared" si="6"/>
        <v>0</v>
      </c>
      <c r="P97" s="90"/>
      <c r="Q97" s="91">
        <f t="shared" si="7"/>
        <v>0</v>
      </c>
      <c r="R97" s="90"/>
      <c r="S97" s="91">
        <f t="shared" si="8"/>
        <v>0</v>
      </c>
      <c r="T97" s="90"/>
      <c r="U97" s="91">
        <f t="shared" si="9"/>
        <v>0</v>
      </c>
      <c r="V97" s="90"/>
      <c r="W97" s="91">
        <f t="shared" si="10"/>
        <v>0</v>
      </c>
      <c r="X97" s="90"/>
      <c r="Y97" s="91">
        <f t="shared" si="11"/>
        <v>0</v>
      </c>
      <c r="Z97" s="90"/>
      <c r="AA97" s="91">
        <f t="shared" si="12"/>
        <v>0</v>
      </c>
      <c r="AB97" s="90"/>
      <c r="AC97" s="91">
        <f t="shared" si="13"/>
        <v>0</v>
      </c>
      <c r="AD97" s="119"/>
      <c r="AE97" s="91">
        <f t="shared" si="14"/>
        <v>0</v>
      </c>
      <c r="AF97" s="90"/>
      <c r="AG97" s="91">
        <f t="shared" si="15"/>
        <v>0</v>
      </c>
      <c r="AH97" s="90"/>
      <c r="AI97" s="91">
        <f t="shared" si="16"/>
        <v>0</v>
      </c>
      <c r="AJ97" s="90"/>
      <c r="AK97" s="91">
        <f t="shared" si="17"/>
        <v>0</v>
      </c>
      <c r="AL97" s="90"/>
      <c r="AM97" s="91">
        <f t="shared" si="18"/>
        <v>0</v>
      </c>
      <c r="AN97" s="90"/>
      <c r="AO97" s="91">
        <f t="shared" si="19"/>
        <v>0</v>
      </c>
      <c r="AP97" s="90"/>
      <c r="AQ97" s="91">
        <f t="shared" si="20"/>
        <v>0</v>
      </c>
      <c r="AR97" s="90"/>
      <c r="AS97" s="91">
        <f t="shared" si="21"/>
        <v>0</v>
      </c>
      <c r="AT97" s="90"/>
      <c r="AU97" s="91">
        <f t="shared" si="22"/>
        <v>0</v>
      </c>
      <c r="AV97" s="90"/>
      <c r="AW97" s="91">
        <f t="shared" si="23"/>
        <v>0</v>
      </c>
      <c r="AX97" s="90"/>
      <c r="AY97" s="91">
        <f t="shared" si="24"/>
        <v>0</v>
      </c>
      <c r="AZ97" s="90"/>
      <c r="BA97" s="91">
        <f t="shared" si="25"/>
        <v>0</v>
      </c>
      <c r="BB97" s="90"/>
      <c r="BC97" s="91">
        <f t="shared" si="26"/>
        <v>0</v>
      </c>
      <c r="BD97" s="90"/>
      <c r="BE97" s="91">
        <f t="shared" si="27"/>
        <v>0</v>
      </c>
      <c r="BF97" s="90"/>
      <c r="BG97" s="91">
        <f t="shared" si="28"/>
        <v>0</v>
      </c>
      <c r="BH97" s="90"/>
      <c r="BI97" s="91">
        <f t="shared" si="29"/>
        <v>0</v>
      </c>
      <c r="BJ97" s="90"/>
      <c r="BK97" s="91">
        <f t="shared" si="30"/>
        <v>0</v>
      </c>
      <c r="BL97" s="90"/>
      <c r="BM97" s="91">
        <f t="shared" si="31"/>
        <v>0</v>
      </c>
      <c r="BN97" s="90"/>
      <c r="BO97" s="91">
        <f t="shared" si="32"/>
        <v>0</v>
      </c>
      <c r="BP97" s="90"/>
      <c r="BQ97" s="91">
        <f t="shared" si="33"/>
        <v>0</v>
      </c>
      <c r="BR97" s="90"/>
      <c r="BS97" s="91">
        <f t="shared" si="34"/>
        <v>0</v>
      </c>
      <c r="BT97" s="90"/>
      <c r="BU97" s="91">
        <f t="shared" si="35"/>
        <v>0</v>
      </c>
      <c r="BV97" s="90"/>
      <c r="BW97" s="91">
        <f t="shared" si="36"/>
        <v>0</v>
      </c>
      <c r="BX97" s="90"/>
      <c r="BY97" s="91">
        <f t="shared" si="37"/>
        <v>0</v>
      </c>
      <c r="BZ97" s="90"/>
      <c r="CA97" s="91">
        <f t="shared" si="38"/>
        <v>0</v>
      </c>
      <c r="CB97" s="90"/>
      <c r="CC97" s="91">
        <f t="shared" si="39"/>
        <v>0</v>
      </c>
      <c r="CD97" s="90"/>
      <c r="CE97" s="91">
        <f t="shared" si="40"/>
        <v>0</v>
      </c>
      <c r="CF97" s="90"/>
      <c r="CG97" s="91">
        <f t="shared" si="41"/>
        <v>0</v>
      </c>
      <c r="CH97" s="5">
        <f t="shared" si="42"/>
        <v>0</v>
      </c>
      <c r="CI97" s="11">
        <f t="shared" si="43"/>
        <v>0</v>
      </c>
      <c r="CJ97" s="12">
        <f t="shared" si="44"/>
        <v>2</v>
      </c>
      <c r="CK97" s="5">
        <f t="shared" si="45"/>
        <v>0</v>
      </c>
      <c r="CL97" s="282" t="str">
        <f t="shared" si="46"/>
        <v/>
      </c>
      <c r="CM97" s="283" t="str">
        <f t="shared" si="47"/>
        <v/>
      </c>
      <c r="CN97" s="283"/>
      <c r="CO97" s="145">
        <f t="shared" si="48"/>
        <v>0</v>
      </c>
      <c r="CP97" s="74">
        <f t="shared" si="49"/>
        <v>0</v>
      </c>
      <c r="CQ97" s="120">
        <f t="shared" si="50"/>
        <v>0</v>
      </c>
      <c r="CR97" s="74">
        <f t="shared" si="51"/>
        <v>0</v>
      </c>
      <c r="CS97" s="120">
        <f t="shared" si="52"/>
        <v>0</v>
      </c>
      <c r="CT97" s="74">
        <f t="shared" si="53"/>
        <v>0</v>
      </c>
      <c r="CU97" s="120">
        <f t="shared" si="54"/>
        <v>0</v>
      </c>
      <c r="CV97" s="74">
        <f t="shared" si="55"/>
        <v>0</v>
      </c>
      <c r="CW97" s="120">
        <f t="shared" si="56"/>
        <v>0</v>
      </c>
      <c r="CX97" s="146">
        <f t="shared" si="57"/>
        <v>0</v>
      </c>
      <c r="CY97" s="68"/>
      <c r="CZ97" s="288"/>
      <c r="DA97" s="288"/>
      <c r="DB97" s="288"/>
      <c r="DC97" s="17"/>
    </row>
    <row r="98" spans="1:107" ht="12.75" customHeight="1" x14ac:dyDescent="0.2">
      <c r="A98" s="3"/>
      <c r="B98" s="5">
        <f t="shared" si="58"/>
        <v>30</v>
      </c>
      <c r="C98" s="518" t="s">
        <v>315</v>
      </c>
      <c r="D98" s="519" t="s">
        <v>315</v>
      </c>
      <c r="E98" s="18"/>
      <c r="F98" s="90"/>
      <c r="G98" s="91">
        <f t="shared" si="2"/>
        <v>0</v>
      </c>
      <c r="H98" s="90"/>
      <c r="I98" s="91">
        <f t="shared" si="3"/>
        <v>0</v>
      </c>
      <c r="J98" s="90"/>
      <c r="K98" s="91">
        <f t="shared" si="4"/>
        <v>0</v>
      </c>
      <c r="L98" s="90"/>
      <c r="M98" s="91">
        <f t="shared" si="5"/>
        <v>0</v>
      </c>
      <c r="N98" s="90"/>
      <c r="O98" s="91">
        <f t="shared" si="6"/>
        <v>0</v>
      </c>
      <c r="P98" s="90"/>
      <c r="Q98" s="91">
        <f t="shared" si="7"/>
        <v>0</v>
      </c>
      <c r="R98" s="90"/>
      <c r="S98" s="91">
        <f t="shared" si="8"/>
        <v>0</v>
      </c>
      <c r="T98" s="90"/>
      <c r="U98" s="91">
        <f t="shared" si="9"/>
        <v>0</v>
      </c>
      <c r="V98" s="90"/>
      <c r="W98" s="91">
        <f t="shared" si="10"/>
        <v>0</v>
      </c>
      <c r="X98" s="90"/>
      <c r="Y98" s="91">
        <f t="shared" si="11"/>
        <v>0</v>
      </c>
      <c r="Z98" s="90"/>
      <c r="AA98" s="91">
        <f t="shared" si="12"/>
        <v>0</v>
      </c>
      <c r="AB98" s="90"/>
      <c r="AC98" s="91">
        <f t="shared" si="13"/>
        <v>0</v>
      </c>
      <c r="AD98" s="119"/>
      <c r="AE98" s="91">
        <f t="shared" si="14"/>
        <v>0</v>
      </c>
      <c r="AF98" s="90"/>
      <c r="AG98" s="91">
        <f t="shared" si="15"/>
        <v>0</v>
      </c>
      <c r="AH98" s="90"/>
      <c r="AI98" s="91">
        <f t="shared" si="16"/>
        <v>0</v>
      </c>
      <c r="AJ98" s="90"/>
      <c r="AK98" s="91">
        <f t="shared" si="17"/>
        <v>0</v>
      </c>
      <c r="AL98" s="90"/>
      <c r="AM98" s="91">
        <f t="shared" si="18"/>
        <v>0</v>
      </c>
      <c r="AN98" s="90"/>
      <c r="AO98" s="91">
        <f t="shared" si="19"/>
        <v>0</v>
      </c>
      <c r="AP98" s="90"/>
      <c r="AQ98" s="91">
        <f t="shared" si="20"/>
        <v>0</v>
      </c>
      <c r="AR98" s="90"/>
      <c r="AS98" s="91">
        <f t="shared" si="21"/>
        <v>0</v>
      </c>
      <c r="AT98" s="90"/>
      <c r="AU98" s="91">
        <f t="shared" si="22"/>
        <v>0</v>
      </c>
      <c r="AV98" s="90"/>
      <c r="AW98" s="91">
        <f t="shared" si="23"/>
        <v>0</v>
      </c>
      <c r="AX98" s="90"/>
      <c r="AY98" s="91">
        <f t="shared" si="24"/>
        <v>0</v>
      </c>
      <c r="AZ98" s="90"/>
      <c r="BA98" s="91">
        <f t="shared" si="25"/>
        <v>0</v>
      </c>
      <c r="BB98" s="90"/>
      <c r="BC98" s="91">
        <f t="shared" si="26"/>
        <v>0</v>
      </c>
      <c r="BD98" s="90"/>
      <c r="BE98" s="91">
        <f t="shared" si="27"/>
        <v>0</v>
      </c>
      <c r="BF98" s="90"/>
      <c r="BG98" s="91">
        <f t="shared" si="28"/>
        <v>0</v>
      </c>
      <c r="BH98" s="90"/>
      <c r="BI98" s="91">
        <f t="shared" si="29"/>
        <v>0</v>
      </c>
      <c r="BJ98" s="90"/>
      <c r="BK98" s="91">
        <f t="shared" si="30"/>
        <v>0</v>
      </c>
      <c r="BL98" s="90"/>
      <c r="BM98" s="91">
        <f t="shared" si="31"/>
        <v>0</v>
      </c>
      <c r="BN98" s="90"/>
      <c r="BO98" s="91">
        <f t="shared" si="32"/>
        <v>0</v>
      </c>
      <c r="BP98" s="90"/>
      <c r="BQ98" s="91">
        <f t="shared" si="33"/>
        <v>0</v>
      </c>
      <c r="BR98" s="90"/>
      <c r="BS98" s="91">
        <f t="shared" si="34"/>
        <v>0</v>
      </c>
      <c r="BT98" s="90"/>
      <c r="BU98" s="91">
        <f t="shared" si="35"/>
        <v>0</v>
      </c>
      <c r="BV98" s="90"/>
      <c r="BW98" s="91">
        <f t="shared" si="36"/>
        <v>0</v>
      </c>
      <c r="BX98" s="90"/>
      <c r="BY98" s="91">
        <f t="shared" si="37"/>
        <v>0</v>
      </c>
      <c r="BZ98" s="90"/>
      <c r="CA98" s="91">
        <f t="shared" si="38"/>
        <v>0</v>
      </c>
      <c r="CB98" s="90"/>
      <c r="CC98" s="91">
        <f t="shared" si="39"/>
        <v>0</v>
      </c>
      <c r="CD98" s="90"/>
      <c r="CE98" s="91">
        <f t="shared" si="40"/>
        <v>0</v>
      </c>
      <c r="CF98" s="90"/>
      <c r="CG98" s="91">
        <f t="shared" si="41"/>
        <v>0</v>
      </c>
      <c r="CH98" s="5">
        <f t="shared" si="42"/>
        <v>0</v>
      </c>
      <c r="CI98" s="11">
        <f t="shared" si="43"/>
        <v>0</v>
      </c>
      <c r="CJ98" s="12">
        <f t="shared" si="44"/>
        <v>2</v>
      </c>
      <c r="CK98" s="5">
        <f t="shared" si="45"/>
        <v>0</v>
      </c>
      <c r="CL98" s="282" t="str">
        <f t="shared" si="46"/>
        <v/>
      </c>
      <c r="CM98" s="283" t="str">
        <f t="shared" si="47"/>
        <v/>
      </c>
      <c r="CN98" s="283"/>
      <c r="CO98" s="145">
        <f t="shared" si="48"/>
        <v>0</v>
      </c>
      <c r="CP98" s="74">
        <f t="shared" si="49"/>
        <v>0</v>
      </c>
      <c r="CQ98" s="120">
        <f t="shared" si="50"/>
        <v>0</v>
      </c>
      <c r="CR98" s="74">
        <f t="shared" si="51"/>
        <v>0</v>
      </c>
      <c r="CS98" s="120">
        <f t="shared" si="52"/>
        <v>0</v>
      </c>
      <c r="CT98" s="74">
        <f t="shared" si="53"/>
        <v>0</v>
      </c>
      <c r="CU98" s="120">
        <f t="shared" si="54"/>
        <v>0</v>
      </c>
      <c r="CV98" s="74">
        <f t="shared" si="55"/>
        <v>0</v>
      </c>
      <c r="CW98" s="120">
        <f t="shared" si="56"/>
        <v>0</v>
      </c>
      <c r="CX98" s="146">
        <f t="shared" si="57"/>
        <v>0</v>
      </c>
      <c r="CY98" s="68"/>
      <c r="CZ98" s="288"/>
      <c r="DA98" s="288"/>
      <c r="DB98" s="288"/>
      <c r="DC98" s="17"/>
    </row>
    <row r="99" spans="1:107" ht="12.75" customHeight="1" x14ac:dyDescent="0.2">
      <c r="A99" s="3"/>
      <c r="B99" s="5">
        <f t="shared" si="58"/>
        <v>31</v>
      </c>
      <c r="C99" s="518" t="s">
        <v>316</v>
      </c>
      <c r="D99" s="519" t="s">
        <v>316</v>
      </c>
      <c r="E99" s="18"/>
      <c r="F99" s="90"/>
      <c r="G99" s="91">
        <f t="shared" si="2"/>
        <v>0</v>
      </c>
      <c r="H99" s="90"/>
      <c r="I99" s="91">
        <f t="shared" si="3"/>
        <v>0</v>
      </c>
      <c r="J99" s="90"/>
      <c r="K99" s="91">
        <f t="shared" si="4"/>
        <v>0</v>
      </c>
      <c r="L99" s="90"/>
      <c r="M99" s="91">
        <f t="shared" si="5"/>
        <v>0</v>
      </c>
      <c r="N99" s="90"/>
      <c r="O99" s="91">
        <f t="shared" si="6"/>
        <v>0</v>
      </c>
      <c r="P99" s="90"/>
      <c r="Q99" s="91">
        <f t="shared" si="7"/>
        <v>0</v>
      </c>
      <c r="R99" s="90"/>
      <c r="S99" s="91">
        <f t="shared" si="8"/>
        <v>0</v>
      </c>
      <c r="T99" s="90"/>
      <c r="U99" s="91">
        <f t="shared" si="9"/>
        <v>0</v>
      </c>
      <c r="V99" s="90"/>
      <c r="W99" s="91">
        <f t="shared" si="10"/>
        <v>0</v>
      </c>
      <c r="X99" s="90"/>
      <c r="Y99" s="91">
        <f t="shared" si="11"/>
        <v>0</v>
      </c>
      <c r="Z99" s="90"/>
      <c r="AA99" s="91">
        <f t="shared" si="12"/>
        <v>0</v>
      </c>
      <c r="AB99" s="90"/>
      <c r="AC99" s="91">
        <f t="shared" si="13"/>
        <v>0</v>
      </c>
      <c r="AD99" s="119"/>
      <c r="AE99" s="91">
        <f t="shared" si="14"/>
        <v>0</v>
      </c>
      <c r="AF99" s="90"/>
      <c r="AG99" s="91">
        <f t="shared" si="15"/>
        <v>0</v>
      </c>
      <c r="AH99" s="90"/>
      <c r="AI99" s="91">
        <f t="shared" si="16"/>
        <v>0</v>
      </c>
      <c r="AJ99" s="90"/>
      <c r="AK99" s="91">
        <f t="shared" si="17"/>
        <v>0</v>
      </c>
      <c r="AL99" s="90"/>
      <c r="AM99" s="91">
        <f t="shared" si="18"/>
        <v>0</v>
      </c>
      <c r="AN99" s="90"/>
      <c r="AO99" s="91">
        <f t="shared" si="19"/>
        <v>0</v>
      </c>
      <c r="AP99" s="90"/>
      <c r="AQ99" s="91">
        <f t="shared" si="20"/>
        <v>0</v>
      </c>
      <c r="AR99" s="90"/>
      <c r="AS99" s="91">
        <f t="shared" si="21"/>
        <v>0</v>
      </c>
      <c r="AT99" s="90"/>
      <c r="AU99" s="91">
        <f t="shared" si="22"/>
        <v>0</v>
      </c>
      <c r="AV99" s="90"/>
      <c r="AW99" s="91">
        <f t="shared" si="23"/>
        <v>0</v>
      </c>
      <c r="AX99" s="90"/>
      <c r="AY99" s="91">
        <f t="shared" si="24"/>
        <v>0</v>
      </c>
      <c r="AZ99" s="90"/>
      <c r="BA99" s="91">
        <f t="shared" si="25"/>
        <v>0</v>
      </c>
      <c r="BB99" s="90"/>
      <c r="BC99" s="91">
        <f t="shared" si="26"/>
        <v>0</v>
      </c>
      <c r="BD99" s="90"/>
      <c r="BE99" s="91">
        <f t="shared" si="27"/>
        <v>0</v>
      </c>
      <c r="BF99" s="90"/>
      <c r="BG99" s="91">
        <f t="shared" si="28"/>
        <v>0</v>
      </c>
      <c r="BH99" s="90"/>
      <c r="BI99" s="91">
        <f t="shared" si="29"/>
        <v>0</v>
      </c>
      <c r="BJ99" s="90"/>
      <c r="BK99" s="91">
        <f t="shared" si="30"/>
        <v>0</v>
      </c>
      <c r="BL99" s="90"/>
      <c r="BM99" s="91">
        <f t="shared" si="31"/>
        <v>0</v>
      </c>
      <c r="BN99" s="90"/>
      <c r="BO99" s="91">
        <f t="shared" si="32"/>
        <v>0</v>
      </c>
      <c r="BP99" s="90"/>
      <c r="BQ99" s="91">
        <f t="shared" si="33"/>
        <v>0</v>
      </c>
      <c r="BR99" s="90"/>
      <c r="BS99" s="91">
        <f t="shared" si="34"/>
        <v>0</v>
      </c>
      <c r="BT99" s="90"/>
      <c r="BU99" s="91">
        <f t="shared" si="35"/>
        <v>0</v>
      </c>
      <c r="BV99" s="90"/>
      <c r="BW99" s="91">
        <f t="shared" si="36"/>
        <v>0</v>
      </c>
      <c r="BX99" s="90"/>
      <c r="BY99" s="91">
        <f t="shared" si="37"/>
        <v>0</v>
      </c>
      <c r="BZ99" s="90"/>
      <c r="CA99" s="91">
        <f t="shared" si="38"/>
        <v>0</v>
      </c>
      <c r="CB99" s="90"/>
      <c r="CC99" s="91">
        <f t="shared" si="39"/>
        <v>0</v>
      </c>
      <c r="CD99" s="90"/>
      <c r="CE99" s="91">
        <f t="shared" si="40"/>
        <v>0</v>
      </c>
      <c r="CF99" s="90"/>
      <c r="CG99" s="91">
        <f t="shared" si="41"/>
        <v>0</v>
      </c>
      <c r="CH99" s="5">
        <f t="shared" si="42"/>
        <v>0</v>
      </c>
      <c r="CI99" s="11">
        <f t="shared" si="43"/>
        <v>0</v>
      </c>
      <c r="CJ99" s="12">
        <f t="shared" si="44"/>
        <v>2</v>
      </c>
      <c r="CK99" s="5">
        <f t="shared" si="45"/>
        <v>0</v>
      </c>
      <c r="CL99" s="282" t="str">
        <f t="shared" si="46"/>
        <v/>
      </c>
      <c r="CM99" s="283" t="str">
        <f t="shared" si="47"/>
        <v/>
      </c>
      <c r="CN99" s="283"/>
      <c r="CO99" s="145">
        <f t="shared" si="48"/>
        <v>0</v>
      </c>
      <c r="CP99" s="74">
        <f t="shared" si="49"/>
        <v>0</v>
      </c>
      <c r="CQ99" s="120">
        <f t="shared" si="50"/>
        <v>0</v>
      </c>
      <c r="CR99" s="74">
        <f t="shared" si="51"/>
        <v>0</v>
      </c>
      <c r="CS99" s="120">
        <f t="shared" si="52"/>
        <v>0</v>
      </c>
      <c r="CT99" s="74">
        <f t="shared" si="53"/>
        <v>0</v>
      </c>
      <c r="CU99" s="120">
        <f t="shared" si="54"/>
        <v>0</v>
      </c>
      <c r="CV99" s="74">
        <f t="shared" si="55"/>
        <v>0</v>
      </c>
      <c r="CW99" s="120">
        <f t="shared" si="56"/>
        <v>0</v>
      </c>
      <c r="CX99" s="146">
        <f t="shared" si="57"/>
        <v>0</v>
      </c>
      <c r="CY99" s="68"/>
      <c r="CZ99" s="289"/>
      <c r="DA99" s="289"/>
      <c r="DB99" s="289"/>
      <c r="DC99" s="17"/>
    </row>
    <row r="100" spans="1:107" ht="12.75" customHeight="1" x14ac:dyDescent="0.2">
      <c r="A100" s="3"/>
      <c r="B100" s="5">
        <f t="shared" si="58"/>
        <v>32</v>
      </c>
      <c r="C100" s="518" t="s">
        <v>317</v>
      </c>
      <c r="D100" s="519" t="s">
        <v>317</v>
      </c>
      <c r="E100" s="18"/>
      <c r="F100" s="90"/>
      <c r="G100" s="91">
        <f t="shared" si="2"/>
        <v>0</v>
      </c>
      <c r="H100" s="90"/>
      <c r="I100" s="91">
        <f t="shared" si="3"/>
        <v>0</v>
      </c>
      <c r="J100" s="90"/>
      <c r="K100" s="91">
        <f t="shared" si="4"/>
        <v>0</v>
      </c>
      <c r="L100" s="90"/>
      <c r="M100" s="91">
        <f t="shared" si="5"/>
        <v>0</v>
      </c>
      <c r="N100" s="90"/>
      <c r="O100" s="91">
        <f t="shared" si="6"/>
        <v>0</v>
      </c>
      <c r="P100" s="90"/>
      <c r="Q100" s="91">
        <f t="shared" si="7"/>
        <v>0</v>
      </c>
      <c r="R100" s="90"/>
      <c r="S100" s="91">
        <f t="shared" si="8"/>
        <v>0</v>
      </c>
      <c r="T100" s="90"/>
      <c r="U100" s="91">
        <f t="shared" si="9"/>
        <v>0</v>
      </c>
      <c r="V100" s="90"/>
      <c r="W100" s="91">
        <f t="shared" si="10"/>
        <v>0</v>
      </c>
      <c r="X100" s="90"/>
      <c r="Y100" s="91">
        <f t="shared" si="11"/>
        <v>0</v>
      </c>
      <c r="Z100" s="90"/>
      <c r="AA100" s="91">
        <f t="shared" si="12"/>
        <v>0</v>
      </c>
      <c r="AB100" s="90"/>
      <c r="AC100" s="91">
        <f t="shared" si="13"/>
        <v>0</v>
      </c>
      <c r="AD100" s="119"/>
      <c r="AE100" s="91">
        <f t="shared" si="14"/>
        <v>0</v>
      </c>
      <c r="AF100" s="90"/>
      <c r="AG100" s="91">
        <f t="shared" si="15"/>
        <v>0</v>
      </c>
      <c r="AH100" s="90"/>
      <c r="AI100" s="91">
        <f t="shared" si="16"/>
        <v>0</v>
      </c>
      <c r="AJ100" s="90"/>
      <c r="AK100" s="91">
        <f t="shared" si="17"/>
        <v>0</v>
      </c>
      <c r="AL100" s="90"/>
      <c r="AM100" s="91">
        <f t="shared" si="18"/>
        <v>0</v>
      </c>
      <c r="AN100" s="90"/>
      <c r="AO100" s="91">
        <f t="shared" si="19"/>
        <v>0</v>
      </c>
      <c r="AP100" s="90"/>
      <c r="AQ100" s="91">
        <f t="shared" si="20"/>
        <v>0</v>
      </c>
      <c r="AR100" s="90"/>
      <c r="AS100" s="91">
        <f t="shared" si="21"/>
        <v>0</v>
      </c>
      <c r="AT100" s="90"/>
      <c r="AU100" s="91">
        <f t="shared" si="22"/>
        <v>0</v>
      </c>
      <c r="AV100" s="90"/>
      <c r="AW100" s="91">
        <f t="shared" si="23"/>
        <v>0</v>
      </c>
      <c r="AX100" s="90"/>
      <c r="AY100" s="91">
        <f t="shared" si="24"/>
        <v>0</v>
      </c>
      <c r="AZ100" s="90"/>
      <c r="BA100" s="91">
        <f t="shared" si="25"/>
        <v>0</v>
      </c>
      <c r="BB100" s="90"/>
      <c r="BC100" s="91">
        <f t="shared" si="26"/>
        <v>0</v>
      </c>
      <c r="BD100" s="90"/>
      <c r="BE100" s="91">
        <f t="shared" si="27"/>
        <v>0</v>
      </c>
      <c r="BF100" s="90"/>
      <c r="BG100" s="91">
        <f t="shared" si="28"/>
        <v>0</v>
      </c>
      <c r="BH100" s="90"/>
      <c r="BI100" s="91">
        <f t="shared" si="29"/>
        <v>0</v>
      </c>
      <c r="BJ100" s="90"/>
      <c r="BK100" s="91">
        <f t="shared" si="30"/>
        <v>0</v>
      </c>
      <c r="BL100" s="90"/>
      <c r="BM100" s="91">
        <f t="shared" si="31"/>
        <v>0</v>
      </c>
      <c r="BN100" s="90"/>
      <c r="BO100" s="91">
        <f t="shared" si="32"/>
        <v>0</v>
      </c>
      <c r="BP100" s="90"/>
      <c r="BQ100" s="91">
        <f t="shared" si="33"/>
        <v>0</v>
      </c>
      <c r="BR100" s="90"/>
      <c r="BS100" s="91">
        <f t="shared" si="34"/>
        <v>0</v>
      </c>
      <c r="BT100" s="90"/>
      <c r="BU100" s="91">
        <f t="shared" si="35"/>
        <v>0</v>
      </c>
      <c r="BV100" s="90"/>
      <c r="BW100" s="91">
        <f t="shared" si="36"/>
        <v>0</v>
      </c>
      <c r="BX100" s="90"/>
      <c r="BY100" s="91">
        <f t="shared" si="37"/>
        <v>0</v>
      </c>
      <c r="BZ100" s="90"/>
      <c r="CA100" s="91">
        <f t="shared" si="38"/>
        <v>0</v>
      </c>
      <c r="CB100" s="90"/>
      <c r="CC100" s="91">
        <f t="shared" si="39"/>
        <v>0</v>
      </c>
      <c r="CD100" s="90"/>
      <c r="CE100" s="91">
        <f t="shared" si="40"/>
        <v>0</v>
      </c>
      <c r="CF100" s="90"/>
      <c r="CG100" s="91">
        <f t="shared" si="41"/>
        <v>0</v>
      </c>
      <c r="CH100" s="5">
        <f t="shared" si="42"/>
        <v>0</v>
      </c>
      <c r="CI100" s="11">
        <f t="shared" si="43"/>
        <v>0</v>
      </c>
      <c r="CJ100" s="12">
        <f t="shared" si="44"/>
        <v>2</v>
      </c>
      <c r="CK100" s="5">
        <f t="shared" si="45"/>
        <v>0</v>
      </c>
      <c r="CL100" s="282" t="str">
        <f t="shared" si="46"/>
        <v/>
      </c>
      <c r="CM100" s="283" t="str">
        <f t="shared" si="47"/>
        <v/>
      </c>
      <c r="CN100" s="283"/>
      <c r="CO100" s="145">
        <f t="shared" si="48"/>
        <v>0</v>
      </c>
      <c r="CP100" s="74">
        <f t="shared" si="49"/>
        <v>0</v>
      </c>
      <c r="CQ100" s="120">
        <f t="shared" si="50"/>
        <v>0</v>
      </c>
      <c r="CR100" s="74">
        <f t="shared" si="51"/>
        <v>0</v>
      </c>
      <c r="CS100" s="120">
        <f t="shared" si="52"/>
        <v>0</v>
      </c>
      <c r="CT100" s="74">
        <f t="shared" si="53"/>
        <v>0</v>
      </c>
      <c r="CU100" s="120">
        <f t="shared" si="54"/>
        <v>0</v>
      </c>
      <c r="CV100" s="74">
        <f t="shared" si="55"/>
        <v>0</v>
      </c>
      <c r="CW100" s="120">
        <f t="shared" si="56"/>
        <v>0</v>
      </c>
      <c r="CX100" s="146">
        <f t="shared" si="57"/>
        <v>0</v>
      </c>
      <c r="CY100" s="68"/>
      <c r="CZ100" s="5">
        <f>IF(CI69:CI115&lt;="49",COUNTIF($CK$69:$CK$115,"INICIAL"))</f>
        <v>0</v>
      </c>
      <c r="DA100" s="5">
        <f>COUNTIF($CK$69:$CK$115,"INTERMEDIO")</f>
        <v>0</v>
      </c>
      <c r="DB100" s="5">
        <f>COUNTIF($CK$69:$CK$115,"AVANZADO")</f>
        <v>0</v>
      </c>
      <c r="DC100" s="17"/>
    </row>
    <row r="101" spans="1:107" ht="12.75" customHeight="1" x14ac:dyDescent="0.2">
      <c r="A101" s="3"/>
      <c r="B101" s="5">
        <f t="shared" si="58"/>
        <v>33</v>
      </c>
      <c r="C101" s="518" t="s">
        <v>318</v>
      </c>
      <c r="D101" s="519" t="s">
        <v>318</v>
      </c>
      <c r="E101" s="18"/>
      <c r="F101" s="90"/>
      <c r="G101" s="91">
        <f t="shared" si="2"/>
        <v>0</v>
      </c>
      <c r="H101" s="90"/>
      <c r="I101" s="91">
        <f t="shared" si="3"/>
        <v>0</v>
      </c>
      <c r="J101" s="90"/>
      <c r="K101" s="91">
        <f t="shared" si="4"/>
        <v>0</v>
      </c>
      <c r="L101" s="90"/>
      <c r="M101" s="91">
        <f t="shared" si="5"/>
        <v>0</v>
      </c>
      <c r="N101" s="90"/>
      <c r="O101" s="91">
        <f t="shared" si="6"/>
        <v>0</v>
      </c>
      <c r="P101" s="90"/>
      <c r="Q101" s="91">
        <f t="shared" si="7"/>
        <v>0</v>
      </c>
      <c r="R101" s="90"/>
      <c r="S101" s="91">
        <f t="shared" si="8"/>
        <v>0</v>
      </c>
      <c r="T101" s="90"/>
      <c r="U101" s="91">
        <f t="shared" si="9"/>
        <v>0</v>
      </c>
      <c r="V101" s="90"/>
      <c r="W101" s="91">
        <f t="shared" si="10"/>
        <v>0</v>
      </c>
      <c r="X101" s="90"/>
      <c r="Y101" s="91">
        <f t="shared" si="11"/>
        <v>0</v>
      </c>
      <c r="Z101" s="90"/>
      <c r="AA101" s="91">
        <f t="shared" si="12"/>
        <v>0</v>
      </c>
      <c r="AB101" s="90"/>
      <c r="AC101" s="91">
        <f t="shared" si="13"/>
        <v>0</v>
      </c>
      <c r="AD101" s="119"/>
      <c r="AE101" s="91">
        <f t="shared" si="14"/>
        <v>0</v>
      </c>
      <c r="AF101" s="90"/>
      <c r="AG101" s="91">
        <f t="shared" si="15"/>
        <v>0</v>
      </c>
      <c r="AH101" s="90"/>
      <c r="AI101" s="91">
        <f t="shared" si="16"/>
        <v>0</v>
      </c>
      <c r="AJ101" s="90"/>
      <c r="AK101" s="91">
        <f t="shared" si="17"/>
        <v>0</v>
      </c>
      <c r="AL101" s="90"/>
      <c r="AM101" s="91">
        <f t="shared" si="18"/>
        <v>0</v>
      </c>
      <c r="AN101" s="90"/>
      <c r="AO101" s="91">
        <f t="shared" si="19"/>
        <v>0</v>
      </c>
      <c r="AP101" s="90"/>
      <c r="AQ101" s="91">
        <f t="shared" si="20"/>
        <v>0</v>
      </c>
      <c r="AR101" s="90"/>
      <c r="AS101" s="91">
        <f t="shared" si="21"/>
        <v>0</v>
      </c>
      <c r="AT101" s="90"/>
      <c r="AU101" s="91">
        <f t="shared" si="22"/>
        <v>0</v>
      </c>
      <c r="AV101" s="90"/>
      <c r="AW101" s="91">
        <f t="shared" si="23"/>
        <v>0</v>
      </c>
      <c r="AX101" s="90"/>
      <c r="AY101" s="91">
        <f t="shared" si="24"/>
        <v>0</v>
      </c>
      <c r="AZ101" s="90"/>
      <c r="BA101" s="91">
        <f t="shared" si="25"/>
        <v>0</v>
      </c>
      <c r="BB101" s="90"/>
      <c r="BC101" s="91">
        <f t="shared" si="26"/>
        <v>0</v>
      </c>
      <c r="BD101" s="90"/>
      <c r="BE101" s="91">
        <f t="shared" si="27"/>
        <v>0</v>
      </c>
      <c r="BF101" s="90"/>
      <c r="BG101" s="91">
        <f t="shared" si="28"/>
        <v>0</v>
      </c>
      <c r="BH101" s="90"/>
      <c r="BI101" s="91">
        <f t="shared" si="29"/>
        <v>0</v>
      </c>
      <c r="BJ101" s="90"/>
      <c r="BK101" s="91">
        <f t="shared" si="30"/>
        <v>0</v>
      </c>
      <c r="BL101" s="90"/>
      <c r="BM101" s="91">
        <f t="shared" si="31"/>
        <v>0</v>
      </c>
      <c r="BN101" s="90"/>
      <c r="BO101" s="91">
        <f t="shared" si="32"/>
        <v>0</v>
      </c>
      <c r="BP101" s="90"/>
      <c r="BQ101" s="91">
        <f t="shared" si="33"/>
        <v>0</v>
      </c>
      <c r="BR101" s="90"/>
      <c r="BS101" s="91">
        <f t="shared" si="34"/>
        <v>0</v>
      </c>
      <c r="BT101" s="90"/>
      <c r="BU101" s="91">
        <f t="shared" si="35"/>
        <v>0</v>
      </c>
      <c r="BV101" s="90"/>
      <c r="BW101" s="91">
        <f t="shared" si="36"/>
        <v>0</v>
      </c>
      <c r="BX101" s="90"/>
      <c r="BY101" s="91">
        <f t="shared" si="37"/>
        <v>0</v>
      </c>
      <c r="BZ101" s="90"/>
      <c r="CA101" s="91">
        <f t="shared" si="38"/>
        <v>0</v>
      </c>
      <c r="CB101" s="90"/>
      <c r="CC101" s="91">
        <f t="shared" si="39"/>
        <v>0</v>
      </c>
      <c r="CD101" s="90"/>
      <c r="CE101" s="91">
        <f t="shared" si="40"/>
        <v>0</v>
      </c>
      <c r="CF101" s="90"/>
      <c r="CG101" s="91">
        <f t="shared" si="41"/>
        <v>0</v>
      </c>
      <c r="CH101" s="5">
        <f t="shared" si="42"/>
        <v>0</v>
      </c>
      <c r="CI101" s="11">
        <f t="shared" si="43"/>
        <v>0</v>
      </c>
      <c r="CJ101" s="12">
        <f t="shared" si="44"/>
        <v>2</v>
      </c>
      <c r="CK101" s="5">
        <f t="shared" si="45"/>
        <v>0</v>
      </c>
      <c r="CL101" s="282" t="str">
        <f t="shared" si="46"/>
        <v/>
      </c>
      <c r="CM101" s="283" t="str">
        <f t="shared" si="47"/>
        <v/>
      </c>
      <c r="CN101" s="283"/>
      <c r="CO101" s="145">
        <f t="shared" si="48"/>
        <v>0</v>
      </c>
      <c r="CP101" s="74">
        <f t="shared" si="49"/>
        <v>0</v>
      </c>
      <c r="CQ101" s="120">
        <f t="shared" si="50"/>
        <v>0</v>
      </c>
      <c r="CR101" s="74">
        <f t="shared" si="51"/>
        <v>0</v>
      </c>
      <c r="CS101" s="120">
        <f t="shared" si="52"/>
        <v>0</v>
      </c>
      <c r="CT101" s="74">
        <f t="shared" si="53"/>
        <v>0</v>
      </c>
      <c r="CU101" s="120">
        <f t="shared" si="54"/>
        <v>0</v>
      </c>
      <c r="CV101" s="74">
        <f t="shared" si="55"/>
        <v>0</v>
      </c>
      <c r="CW101" s="120">
        <f t="shared" si="56"/>
        <v>0</v>
      </c>
      <c r="CX101" s="146">
        <f t="shared" si="57"/>
        <v>0</v>
      </c>
      <c r="CY101" s="68"/>
      <c r="CZ101" s="160" t="e">
        <f>CZ100*1/$F$11</f>
        <v>#DIV/0!</v>
      </c>
      <c r="DA101" s="160" t="e">
        <f>DA100*1/$F$11</f>
        <v>#DIV/0!</v>
      </c>
      <c r="DB101" s="160" t="e">
        <f>DB100*1/$F$11</f>
        <v>#DIV/0!</v>
      </c>
      <c r="DC101" s="17"/>
    </row>
    <row r="102" spans="1:107" ht="12.75" customHeight="1" x14ac:dyDescent="0.2">
      <c r="A102" s="3"/>
      <c r="B102" s="5">
        <f t="shared" si="58"/>
        <v>34</v>
      </c>
      <c r="C102" s="518" t="s">
        <v>319</v>
      </c>
      <c r="D102" s="519" t="s">
        <v>319</v>
      </c>
      <c r="E102" s="18"/>
      <c r="F102" s="90"/>
      <c r="G102" s="91">
        <f t="shared" ref="G102:G115" si="59">IF(F102=$F$66,$F$67,0)</f>
        <v>0</v>
      </c>
      <c r="H102" s="90"/>
      <c r="I102" s="91">
        <f t="shared" ref="I102:I115" si="60">IF(H102=$H$66,$H$67,0)</f>
        <v>0</v>
      </c>
      <c r="J102" s="90"/>
      <c r="K102" s="91">
        <f t="shared" ref="K102:K115" si="61">IF(J102=$J$66,$J$67,0)</f>
        <v>0</v>
      </c>
      <c r="L102" s="90"/>
      <c r="M102" s="91">
        <f t="shared" ref="M102:M115" si="62">IF(L102=$L$66,$L$67,0)</f>
        <v>0</v>
      </c>
      <c r="N102" s="90"/>
      <c r="O102" s="91">
        <f t="shared" ref="O102:O115" si="63">IF(N102=$N$66,$N$67,0)</f>
        <v>0</v>
      </c>
      <c r="P102" s="90"/>
      <c r="Q102" s="91">
        <f t="shared" ref="Q102:Q115" si="64">IF(P102=$P$66,$P$67,0)</f>
        <v>0</v>
      </c>
      <c r="R102" s="90"/>
      <c r="S102" s="91">
        <f t="shared" ref="S102:S115" si="65">IF(R102=$R$66,$R$67,0)</f>
        <v>0</v>
      </c>
      <c r="T102" s="90"/>
      <c r="U102" s="91">
        <f t="shared" ref="U102:U115" si="66">IF(T102=$T$66,$T$67,0)</f>
        <v>0</v>
      </c>
      <c r="V102" s="90"/>
      <c r="W102" s="91">
        <f t="shared" ref="W102:W115" si="67">IF(V102=$V$66,$V$67,0)</f>
        <v>0</v>
      </c>
      <c r="X102" s="90"/>
      <c r="Y102" s="91">
        <f t="shared" ref="Y102:Y115" si="68">IF(X102=$X$66,$X$67,0)</f>
        <v>0</v>
      </c>
      <c r="Z102" s="90"/>
      <c r="AA102" s="91">
        <f t="shared" ref="AA102:AA115" si="69">IF(Z102=$Z$66,$Z$67,0)</f>
        <v>0</v>
      </c>
      <c r="AB102" s="90"/>
      <c r="AC102" s="91">
        <f t="shared" ref="AC102:AC115" si="70">IF(AB102=$AB$66,$AB$67,0)</f>
        <v>0</v>
      </c>
      <c r="AD102" s="119"/>
      <c r="AE102" s="91">
        <f t="shared" ref="AE102:AE115" si="71">IF(AD102=$AD$66,$AD$67,0)</f>
        <v>0</v>
      </c>
      <c r="AF102" s="90"/>
      <c r="AG102" s="91">
        <f t="shared" ref="AG102:AG115" si="72">IF(AF102=$AF$66,$AF$67,0)</f>
        <v>0</v>
      </c>
      <c r="AH102" s="90"/>
      <c r="AI102" s="91">
        <f t="shared" ref="AI102:AI115" si="73">IF(AH102=$AH$66,$AH$67,0)</f>
        <v>0</v>
      </c>
      <c r="AJ102" s="90"/>
      <c r="AK102" s="91">
        <f t="shared" ref="AK102:AK115" si="74">IF(AJ102=$AJ$66,$AJ$67,0)</f>
        <v>0</v>
      </c>
      <c r="AL102" s="90"/>
      <c r="AM102" s="91">
        <f t="shared" ref="AM102:AM115" si="75">IF(AL102=$AL$66,$AL$67,0)</f>
        <v>0</v>
      </c>
      <c r="AN102" s="90"/>
      <c r="AO102" s="91">
        <f t="shared" ref="AO102:AO115" si="76">IF(AN102=$AN$66,$AN$67,0)</f>
        <v>0</v>
      </c>
      <c r="AP102" s="90"/>
      <c r="AQ102" s="91">
        <f t="shared" ref="AQ102:AQ115" si="77">IF(AP102=$AP$66,$AP$67,0)</f>
        <v>0</v>
      </c>
      <c r="AR102" s="90"/>
      <c r="AS102" s="91">
        <f t="shared" ref="AS102:AS115" si="78">IF(AR102=$AR$66,$AR$67,0)</f>
        <v>0</v>
      </c>
      <c r="AT102" s="90"/>
      <c r="AU102" s="91">
        <f t="shared" ref="AU102:AU115" si="79">IF(AT102=$AT$66,$AT$67,0)</f>
        <v>0</v>
      </c>
      <c r="AV102" s="90"/>
      <c r="AW102" s="91">
        <f t="shared" ref="AW102:AW115" si="80">IF(AV102=$AV$66,$AV$67,0)</f>
        <v>0</v>
      </c>
      <c r="AX102" s="90"/>
      <c r="AY102" s="91">
        <f t="shared" ref="AY102:AY115" si="81">IF(AX102=$AX$66,$AX$67,0)</f>
        <v>0</v>
      </c>
      <c r="AZ102" s="90"/>
      <c r="BA102" s="91">
        <f t="shared" ref="BA102:BA115" si="82">IF(AZ102=$AZ$66,$AZ$67,0)</f>
        <v>0</v>
      </c>
      <c r="BB102" s="90"/>
      <c r="BC102" s="91">
        <f t="shared" ref="BC102:BC115" si="83">IF(BB102=$BB$66,$BB$67,0)</f>
        <v>0</v>
      </c>
      <c r="BD102" s="90"/>
      <c r="BE102" s="91">
        <f t="shared" ref="BE102:BE115" si="84">IF(BD102=$BD$66,$BD$67,0)</f>
        <v>0</v>
      </c>
      <c r="BF102" s="90"/>
      <c r="BG102" s="91">
        <f t="shared" ref="BG102:BG115" si="85">IF(BF102=$BF$66,$BF$67,0)</f>
        <v>0</v>
      </c>
      <c r="BH102" s="90"/>
      <c r="BI102" s="91">
        <f t="shared" ref="BI102:BI115" si="86">IF(BH102=$BH$66,$BH$67,0)</f>
        <v>0</v>
      </c>
      <c r="BJ102" s="90"/>
      <c r="BK102" s="91">
        <f t="shared" ref="BK102:BK115" si="87">IF(BJ102=$BJ$66,$BJ$67,0)</f>
        <v>0</v>
      </c>
      <c r="BL102" s="90"/>
      <c r="BM102" s="91">
        <f t="shared" ref="BM102:BM115" si="88">IF(BL102=$BL$66,$BL$67,0)</f>
        <v>0</v>
      </c>
      <c r="BN102" s="90"/>
      <c r="BO102" s="91">
        <f t="shared" ref="BO102:BO115" si="89">IF(BN102=$BN$66,$BN$67,0)</f>
        <v>0</v>
      </c>
      <c r="BP102" s="90"/>
      <c r="BQ102" s="91">
        <f t="shared" ref="BQ102:BQ115" si="90">IF(BP102=$BP$66,$BP$67,0)</f>
        <v>0</v>
      </c>
      <c r="BR102" s="90"/>
      <c r="BS102" s="91">
        <f t="shared" ref="BS102:BS115" si="91">IF(BR102=$BR$66,$BR$67,0)</f>
        <v>0</v>
      </c>
      <c r="BT102" s="90"/>
      <c r="BU102" s="91">
        <f t="shared" ref="BU102:BU115" si="92">IF(BT102=$BT$66,$BT$67,0)</f>
        <v>0</v>
      </c>
      <c r="BV102" s="90"/>
      <c r="BW102" s="91">
        <f t="shared" ref="BW102:BW115" si="93">IF(BV102=$BV$66,$BV$67,0)</f>
        <v>0</v>
      </c>
      <c r="BX102" s="90"/>
      <c r="BY102" s="91">
        <f t="shared" ref="BY102:BY115" si="94">IF(BX102=$BX$66,$BX$67,0)</f>
        <v>0</v>
      </c>
      <c r="BZ102" s="90"/>
      <c r="CA102" s="91">
        <f t="shared" ref="CA102:CA115" si="95">IF(BZ102=$BZ$66,$BZ$67,0)</f>
        <v>0</v>
      </c>
      <c r="CB102" s="90"/>
      <c r="CC102" s="91">
        <f t="shared" ref="CC102:CC115" si="96">IF(CB102=$CB$66,$CB$67,0)</f>
        <v>0</v>
      </c>
      <c r="CD102" s="90"/>
      <c r="CE102" s="91">
        <f t="shared" ref="CE102:CE115" si="97">IF(CD102=$CD$66,$CD$67,0)</f>
        <v>0</v>
      </c>
      <c r="CF102" s="90"/>
      <c r="CG102" s="91">
        <f t="shared" si="41"/>
        <v>0</v>
      </c>
      <c r="CH102" s="5">
        <f t="shared" si="42"/>
        <v>0</v>
      </c>
      <c r="CI102" s="11">
        <f t="shared" si="43"/>
        <v>0</v>
      </c>
      <c r="CJ102" s="12">
        <f t="shared" si="44"/>
        <v>2</v>
      </c>
      <c r="CK102" s="5">
        <f t="shared" si="45"/>
        <v>0</v>
      </c>
      <c r="CL102" s="282" t="str">
        <f t="shared" si="46"/>
        <v/>
      </c>
      <c r="CM102" s="283" t="str">
        <f t="shared" si="47"/>
        <v/>
      </c>
      <c r="CN102" s="283"/>
      <c r="CO102" s="145">
        <f t="shared" si="48"/>
        <v>0</v>
      </c>
      <c r="CP102" s="74">
        <f t="shared" si="49"/>
        <v>0</v>
      </c>
      <c r="CQ102" s="120">
        <f t="shared" si="50"/>
        <v>0</v>
      </c>
      <c r="CR102" s="74">
        <f t="shared" si="51"/>
        <v>0</v>
      </c>
      <c r="CS102" s="120">
        <f t="shared" si="52"/>
        <v>0</v>
      </c>
      <c r="CT102" s="74">
        <f t="shared" si="53"/>
        <v>0</v>
      </c>
      <c r="CU102" s="120">
        <f t="shared" si="54"/>
        <v>0</v>
      </c>
      <c r="CV102" s="74">
        <f t="shared" si="55"/>
        <v>0</v>
      </c>
      <c r="CW102" s="120">
        <f t="shared" si="56"/>
        <v>0</v>
      </c>
      <c r="CX102" s="146">
        <f t="shared" si="57"/>
        <v>0</v>
      </c>
      <c r="CY102" s="68"/>
      <c r="CZ102" s="68"/>
      <c r="DA102" s="68"/>
      <c r="DB102" s="68"/>
      <c r="DC102" s="17"/>
    </row>
    <row r="103" spans="1:107" ht="12.75" customHeight="1" x14ac:dyDescent="0.2">
      <c r="A103" s="3"/>
      <c r="B103" s="5">
        <f t="shared" si="58"/>
        <v>35</v>
      </c>
      <c r="C103" s="518" t="s">
        <v>320</v>
      </c>
      <c r="D103" s="519" t="s">
        <v>320</v>
      </c>
      <c r="E103" s="18"/>
      <c r="F103" s="90"/>
      <c r="G103" s="91">
        <f t="shared" si="59"/>
        <v>0</v>
      </c>
      <c r="H103" s="90"/>
      <c r="I103" s="91">
        <f t="shared" si="60"/>
        <v>0</v>
      </c>
      <c r="J103" s="90"/>
      <c r="K103" s="91">
        <f t="shared" si="61"/>
        <v>0</v>
      </c>
      <c r="L103" s="90"/>
      <c r="M103" s="91">
        <f t="shared" si="62"/>
        <v>0</v>
      </c>
      <c r="N103" s="90"/>
      <c r="O103" s="91">
        <f t="shared" si="63"/>
        <v>0</v>
      </c>
      <c r="P103" s="90"/>
      <c r="Q103" s="91">
        <f t="shared" si="64"/>
        <v>0</v>
      </c>
      <c r="R103" s="90"/>
      <c r="S103" s="91">
        <f t="shared" si="65"/>
        <v>0</v>
      </c>
      <c r="T103" s="90"/>
      <c r="U103" s="91">
        <f t="shared" si="66"/>
        <v>0</v>
      </c>
      <c r="V103" s="90"/>
      <c r="W103" s="91">
        <f t="shared" si="67"/>
        <v>0</v>
      </c>
      <c r="X103" s="90"/>
      <c r="Y103" s="91">
        <f t="shared" si="68"/>
        <v>0</v>
      </c>
      <c r="Z103" s="90"/>
      <c r="AA103" s="91">
        <f t="shared" si="69"/>
        <v>0</v>
      </c>
      <c r="AB103" s="90"/>
      <c r="AC103" s="91">
        <f t="shared" si="70"/>
        <v>0</v>
      </c>
      <c r="AD103" s="119"/>
      <c r="AE103" s="91">
        <f t="shared" si="71"/>
        <v>0</v>
      </c>
      <c r="AF103" s="90"/>
      <c r="AG103" s="91">
        <f t="shared" si="72"/>
        <v>0</v>
      </c>
      <c r="AH103" s="90"/>
      <c r="AI103" s="91">
        <f t="shared" si="73"/>
        <v>0</v>
      </c>
      <c r="AJ103" s="90"/>
      <c r="AK103" s="91">
        <f t="shared" si="74"/>
        <v>0</v>
      </c>
      <c r="AL103" s="90"/>
      <c r="AM103" s="91">
        <f t="shared" si="75"/>
        <v>0</v>
      </c>
      <c r="AN103" s="90"/>
      <c r="AO103" s="91">
        <f t="shared" si="76"/>
        <v>0</v>
      </c>
      <c r="AP103" s="90"/>
      <c r="AQ103" s="91">
        <f t="shared" si="77"/>
        <v>0</v>
      </c>
      <c r="AR103" s="90"/>
      <c r="AS103" s="91">
        <f t="shared" si="78"/>
        <v>0</v>
      </c>
      <c r="AT103" s="90"/>
      <c r="AU103" s="91">
        <f t="shared" si="79"/>
        <v>0</v>
      </c>
      <c r="AV103" s="90"/>
      <c r="AW103" s="91">
        <f t="shared" si="80"/>
        <v>0</v>
      </c>
      <c r="AX103" s="90"/>
      <c r="AY103" s="91">
        <f t="shared" si="81"/>
        <v>0</v>
      </c>
      <c r="AZ103" s="90"/>
      <c r="BA103" s="91">
        <f t="shared" si="82"/>
        <v>0</v>
      </c>
      <c r="BB103" s="90"/>
      <c r="BC103" s="91">
        <f t="shared" si="83"/>
        <v>0</v>
      </c>
      <c r="BD103" s="90"/>
      <c r="BE103" s="91">
        <f t="shared" si="84"/>
        <v>0</v>
      </c>
      <c r="BF103" s="90"/>
      <c r="BG103" s="91">
        <f t="shared" si="85"/>
        <v>0</v>
      </c>
      <c r="BH103" s="90"/>
      <c r="BI103" s="91">
        <f t="shared" si="86"/>
        <v>0</v>
      </c>
      <c r="BJ103" s="90"/>
      <c r="BK103" s="91">
        <f t="shared" si="87"/>
        <v>0</v>
      </c>
      <c r="BL103" s="90"/>
      <c r="BM103" s="91">
        <f t="shared" si="88"/>
        <v>0</v>
      </c>
      <c r="BN103" s="90"/>
      <c r="BO103" s="91">
        <f t="shared" si="89"/>
        <v>0</v>
      </c>
      <c r="BP103" s="90"/>
      <c r="BQ103" s="91">
        <f t="shared" si="90"/>
        <v>0</v>
      </c>
      <c r="BR103" s="90"/>
      <c r="BS103" s="91">
        <f t="shared" si="91"/>
        <v>0</v>
      </c>
      <c r="BT103" s="90"/>
      <c r="BU103" s="91">
        <f t="shared" si="92"/>
        <v>0</v>
      </c>
      <c r="BV103" s="90"/>
      <c r="BW103" s="91">
        <f t="shared" si="93"/>
        <v>0</v>
      </c>
      <c r="BX103" s="90"/>
      <c r="BY103" s="91">
        <f t="shared" si="94"/>
        <v>0</v>
      </c>
      <c r="BZ103" s="90"/>
      <c r="CA103" s="91">
        <f t="shared" si="95"/>
        <v>0</v>
      </c>
      <c r="CB103" s="90"/>
      <c r="CC103" s="91">
        <f t="shared" si="96"/>
        <v>0</v>
      </c>
      <c r="CD103" s="90"/>
      <c r="CE103" s="91">
        <f t="shared" si="97"/>
        <v>0</v>
      </c>
      <c r="CF103" s="90"/>
      <c r="CG103" s="91">
        <f t="shared" si="41"/>
        <v>0</v>
      </c>
      <c r="CH103" s="5">
        <f t="shared" si="42"/>
        <v>0</v>
      </c>
      <c r="CI103" s="11">
        <f t="shared" si="43"/>
        <v>0</v>
      </c>
      <c r="CJ103" s="12">
        <f t="shared" si="44"/>
        <v>2</v>
      </c>
      <c r="CK103" s="5">
        <f t="shared" si="45"/>
        <v>0</v>
      </c>
      <c r="CL103" s="282" t="str">
        <f t="shared" si="46"/>
        <v/>
      </c>
      <c r="CM103" s="283" t="str">
        <f t="shared" si="47"/>
        <v/>
      </c>
      <c r="CN103" s="283"/>
      <c r="CO103" s="145">
        <f t="shared" si="48"/>
        <v>0</v>
      </c>
      <c r="CP103" s="74">
        <f t="shared" si="49"/>
        <v>0</v>
      </c>
      <c r="CQ103" s="120">
        <f t="shared" si="50"/>
        <v>0</v>
      </c>
      <c r="CR103" s="74">
        <f t="shared" si="51"/>
        <v>0</v>
      </c>
      <c r="CS103" s="120">
        <f t="shared" si="52"/>
        <v>0</v>
      </c>
      <c r="CT103" s="74">
        <f t="shared" si="53"/>
        <v>0</v>
      </c>
      <c r="CU103" s="120">
        <f t="shared" si="54"/>
        <v>0</v>
      </c>
      <c r="CV103" s="74">
        <f t="shared" si="55"/>
        <v>0</v>
      </c>
      <c r="CW103" s="120">
        <f t="shared" si="56"/>
        <v>0</v>
      </c>
      <c r="CX103" s="146">
        <f t="shared" si="57"/>
        <v>0</v>
      </c>
      <c r="CY103" s="68"/>
      <c r="CZ103" s="68"/>
      <c r="DA103" s="68"/>
      <c r="DB103" s="68"/>
      <c r="DC103" s="17"/>
    </row>
    <row r="104" spans="1:107" ht="12.75" customHeight="1" x14ac:dyDescent="0.2">
      <c r="A104" s="3"/>
      <c r="B104" s="5">
        <f t="shared" si="58"/>
        <v>36</v>
      </c>
      <c r="C104" s="518" t="s">
        <v>321</v>
      </c>
      <c r="D104" s="519" t="s">
        <v>321</v>
      </c>
      <c r="E104" s="18"/>
      <c r="F104" s="90"/>
      <c r="G104" s="91">
        <f t="shared" si="59"/>
        <v>0</v>
      </c>
      <c r="H104" s="90"/>
      <c r="I104" s="91">
        <f t="shared" si="60"/>
        <v>0</v>
      </c>
      <c r="J104" s="90"/>
      <c r="K104" s="91">
        <f t="shared" si="61"/>
        <v>0</v>
      </c>
      <c r="L104" s="90"/>
      <c r="M104" s="91">
        <f t="shared" si="62"/>
        <v>0</v>
      </c>
      <c r="N104" s="90"/>
      <c r="O104" s="91">
        <f t="shared" si="63"/>
        <v>0</v>
      </c>
      <c r="P104" s="90"/>
      <c r="Q104" s="91">
        <f t="shared" si="64"/>
        <v>0</v>
      </c>
      <c r="R104" s="90"/>
      <c r="S104" s="91">
        <f t="shared" si="65"/>
        <v>0</v>
      </c>
      <c r="T104" s="90"/>
      <c r="U104" s="91">
        <f t="shared" si="66"/>
        <v>0</v>
      </c>
      <c r="V104" s="90"/>
      <c r="W104" s="91">
        <f t="shared" si="67"/>
        <v>0</v>
      </c>
      <c r="X104" s="90"/>
      <c r="Y104" s="91">
        <f t="shared" si="68"/>
        <v>0</v>
      </c>
      <c r="Z104" s="90"/>
      <c r="AA104" s="91">
        <f t="shared" si="69"/>
        <v>0</v>
      </c>
      <c r="AB104" s="90"/>
      <c r="AC104" s="91">
        <f t="shared" si="70"/>
        <v>0</v>
      </c>
      <c r="AD104" s="119"/>
      <c r="AE104" s="91">
        <f t="shared" si="71"/>
        <v>0</v>
      </c>
      <c r="AF104" s="90"/>
      <c r="AG104" s="91">
        <f t="shared" si="72"/>
        <v>0</v>
      </c>
      <c r="AH104" s="90"/>
      <c r="AI104" s="91">
        <f t="shared" si="73"/>
        <v>0</v>
      </c>
      <c r="AJ104" s="90"/>
      <c r="AK104" s="91">
        <f t="shared" si="74"/>
        <v>0</v>
      </c>
      <c r="AL104" s="90"/>
      <c r="AM104" s="91">
        <f t="shared" si="75"/>
        <v>0</v>
      </c>
      <c r="AN104" s="90"/>
      <c r="AO104" s="91">
        <f t="shared" si="76"/>
        <v>0</v>
      </c>
      <c r="AP104" s="90"/>
      <c r="AQ104" s="91">
        <f t="shared" si="77"/>
        <v>0</v>
      </c>
      <c r="AR104" s="90"/>
      <c r="AS104" s="91">
        <f t="shared" si="78"/>
        <v>0</v>
      </c>
      <c r="AT104" s="90"/>
      <c r="AU104" s="91">
        <f t="shared" si="79"/>
        <v>0</v>
      </c>
      <c r="AV104" s="90"/>
      <c r="AW104" s="91">
        <f t="shared" si="80"/>
        <v>0</v>
      </c>
      <c r="AX104" s="90"/>
      <c r="AY104" s="91">
        <f t="shared" si="81"/>
        <v>0</v>
      </c>
      <c r="AZ104" s="90"/>
      <c r="BA104" s="91">
        <f t="shared" si="82"/>
        <v>0</v>
      </c>
      <c r="BB104" s="90"/>
      <c r="BC104" s="91">
        <f t="shared" si="83"/>
        <v>0</v>
      </c>
      <c r="BD104" s="90"/>
      <c r="BE104" s="91">
        <f t="shared" si="84"/>
        <v>0</v>
      </c>
      <c r="BF104" s="90"/>
      <c r="BG104" s="91">
        <f t="shared" si="85"/>
        <v>0</v>
      </c>
      <c r="BH104" s="90"/>
      <c r="BI104" s="91">
        <f t="shared" si="86"/>
        <v>0</v>
      </c>
      <c r="BJ104" s="90"/>
      <c r="BK104" s="91">
        <f t="shared" si="87"/>
        <v>0</v>
      </c>
      <c r="BL104" s="90"/>
      <c r="BM104" s="91">
        <f t="shared" si="88"/>
        <v>0</v>
      </c>
      <c r="BN104" s="90"/>
      <c r="BO104" s="91">
        <f t="shared" si="89"/>
        <v>0</v>
      </c>
      <c r="BP104" s="90"/>
      <c r="BQ104" s="91">
        <f t="shared" si="90"/>
        <v>0</v>
      </c>
      <c r="BR104" s="90"/>
      <c r="BS104" s="91">
        <f t="shared" si="91"/>
        <v>0</v>
      </c>
      <c r="BT104" s="90"/>
      <c r="BU104" s="91">
        <f t="shared" si="92"/>
        <v>0</v>
      </c>
      <c r="BV104" s="90"/>
      <c r="BW104" s="91">
        <f t="shared" si="93"/>
        <v>0</v>
      </c>
      <c r="BX104" s="90"/>
      <c r="BY104" s="91">
        <f t="shared" si="94"/>
        <v>0</v>
      </c>
      <c r="BZ104" s="90"/>
      <c r="CA104" s="91">
        <f t="shared" si="95"/>
        <v>0</v>
      </c>
      <c r="CB104" s="90"/>
      <c r="CC104" s="91">
        <f t="shared" si="96"/>
        <v>0</v>
      </c>
      <c r="CD104" s="90"/>
      <c r="CE104" s="91">
        <f t="shared" si="97"/>
        <v>0</v>
      </c>
      <c r="CF104" s="90"/>
      <c r="CG104" s="91">
        <f t="shared" si="41"/>
        <v>0</v>
      </c>
      <c r="CH104" s="5">
        <f t="shared" si="42"/>
        <v>0</v>
      </c>
      <c r="CI104" s="11">
        <f t="shared" si="43"/>
        <v>0</v>
      </c>
      <c r="CJ104" s="12">
        <f t="shared" si="44"/>
        <v>2</v>
      </c>
      <c r="CK104" s="5">
        <f t="shared" si="45"/>
        <v>0</v>
      </c>
      <c r="CL104" s="282" t="str">
        <f t="shared" si="46"/>
        <v/>
      </c>
      <c r="CM104" s="283" t="str">
        <f t="shared" si="47"/>
        <v/>
      </c>
      <c r="CN104" s="283"/>
      <c r="CO104" s="145">
        <f t="shared" si="48"/>
        <v>0</v>
      </c>
      <c r="CP104" s="74">
        <f t="shared" si="49"/>
        <v>0</v>
      </c>
      <c r="CQ104" s="120">
        <f t="shared" si="50"/>
        <v>0</v>
      </c>
      <c r="CR104" s="74">
        <f t="shared" si="51"/>
        <v>0</v>
      </c>
      <c r="CS104" s="120">
        <f t="shared" si="52"/>
        <v>0</v>
      </c>
      <c r="CT104" s="74">
        <f t="shared" si="53"/>
        <v>0</v>
      </c>
      <c r="CU104" s="120">
        <f t="shared" si="54"/>
        <v>0</v>
      </c>
      <c r="CV104" s="74">
        <f t="shared" si="55"/>
        <v>0</v>
      </c>
      <c r="CW104" s="120">
        <f t="shared" si="56"/>
        <v>0</v>
      </c>
      <c r="CX104" s="146">
        <f t="shared" si="57"/>
        <v>0</v>
      </c>
      <c r="CY104" s="68"/>
      <c r="CZ104" s="68"/>
      <c r="DA104" s="68"/>
      <c r="DB104" s="68"/>
      <c r="DC104" s="17"/>
    </row>
    <row r="105" spans="1:107" ht="12.75" customHeight="1" x14ac:dyDescent="0.2">
      <c r="A105" s="3"/>
      <c r="B105" s="5">
        <f t="shared" si="58"/>
        <v>37</v>
      </c>
      <c r="C105" s="518" t="s">
        <v>322</v>
      </c>
      <c r="D105" s="519" t="s">
        <v>322</v>
      </c>
      <c r="E105" s="18"/>
      <c r="F105" s="90"/>
      <c r="G105" s="91">
        <f t="shared" si="59"/>
        <v>0</v>
      </c>
      <c r="H105" s="90"/>
      <c r="I105" s="91">
        <f t="shared" si="60"/>
        <v>0</v>
      </c>
      <c r="J105" s="90"/>
      <c r="K105" s="91">
        <f t="shared" si="61"/>
        <v>0</v>
      </c>
      <c r="L105" s="90"/>
      <c r="M105" s="91">
        <f t="shared" si="62"/>
        <v>0</v>
      </c>
      <c r="N105" s="90"/>
      <c r="O105" s="91">
        <f t="shared" si="63"/>
        <v>0</v>
      </c>
      <c r="P105" s="90"/>
      <c r="Q105" s="91">
        <f t="shared" si="64"/>
        <v>0</v>
      </c>
      <c r="R105" s="90"/>
      <c r="S105" s="91">
        <f t="shared" si="65"/>
        <v>0</v>
      </c>
      <c r="T105" s="90"/>
      <c r="U105" s="91">
        <f t="shared" si="66"/>
        <v>0</v>
      </c>
      <c r="V105" s="90"/>
      <c r="W105" s="91">
        <f t="shared" si="67"/>
        <v>0</v>
      </c>
      <c r="X105" s="90"/>
      <c r="Y105" s="91">
        <f t="shared" si="68"/>
        <v>0</v>
      </c>
      <c r="Z105" s="90"/>
      <c r="AA105" s="91">
        <f t="shared" si="69"/>
        <v>0</v>
      </c>
      <c r="AB105" s="90"/>
      <c r="AC105" s="91">
        <f t="shared" si="70"/>
        <v>0</v>
      </c>
      <c r="AD105" s="119"/>
      <c r="AE105" s="91">
        <f t="shared" si="71"/>
        <v>0</v>
      </c>
      <c r="AF105" s="90"/>
      <c r="AG105" s="91">
        <f t="shared" si="72"/>
        <v>0</v>
      </c>
      <c r="AH105" s="90"/>
      <c r="AI105" s="91">
        <f t="shared" si="73"/>
        <v>0</v>
      </c>
      <c r="AJ105" s="90"/>
      <c r="AK105" s="91">
        <f t="shared" si="74"/>
        <v>0</v>
      </c>
      <c r="AL105" s="90"/>
      <c r="AM105" s="91">
        <f t="shared" si="75"/>
        <v>0</v>
      </c>
      <c r="AN105" s="90"/>
      <c r="AO105" s="91">
        <f t="shared" si="76"/>
        <v>0</v>
      </c>
      <c r="AP105" s="90"/>
      <c r="AQ105" s="91">
        <f t="shared" si="77"/>
        <v>0</v>
      </c>
      <c r="AR105" s="90"/>
      <c r="AS105" s="91">
        <f t="shared" si="78"/>
        <v>0</v>
      </c>
      <c r="AT105" s="90"/>
      <c r="AU105" s="91">
        <f t="shared" si="79"/>
        <v>0</v>
      </c>
      <c r="AV105" s="90"/>
      <c r="AW105" s="91">
        <f t="shared" si="80"/>
        <v>0</v>
      </c>
      <c r="AX105" s="90"/>
      <c r="AY105" s="91">
        <f t="shared" si="81"/>
        <v>0</v>
      </c>
      <c r="AZ105" s="90"/>
      <c r="BA105" s="91">
        <f t="shared" si="82"/>
        <v>0</v>
      </c>
      <c r="BB105" s="90"/>
      <c r="BC105" s="91">
        <f t="shared" si="83"/>
        <v>0</v>
      </c>
      <c r="BD105" s="90"/>
      <c r="BE105" s="91">
        <f t="shared" si="84"/>
        <v>0</v>
      </c>
      <c r="BF105" s="90"/>
      <c r="BG105" s="91">
        <f t="shared" si="85"/>
        <v>0</v>
      </c>
      <c r="BH105" s="90"/>
      <c r="BI105" s="91">
        <f t="shared" si="86"/>
        <v>0</v>
      </c>
      <c r="BJ105" s="90"/>
      <c r="BK105" s="91">
        <f t="shared" si="87"/>
        <v>0</v>
      </c>
      <c r="BL105" s="90"/>
      <c r="BM105" s="91">
        <f t="shared" si="88"/>
        <v>0</v>
      </c>
      <c r="BN105" s="90"/>
      <c r="BO105" s="91">
        <f t="shared" si="89"/>
        <v>0</v>
      </c>
      <c r="BP105" s="90"/>
      <c r="BQ105" s="91">
        <f t="shared" si="90"/>
        <v>0</v>
      </c>
      <c r="BR105" s="90"/>
      <c r="BS105" s="91">
        <f t="shared" si="91"/>
        <v>0</v>
      </c>
      <c r="BT105" s="90"/>
      <c r="BU105" s="91">
        <f t="shared" si="92"/>
        <v>0</v>
      </c>
      <c r="BV105" s="90"/>
      <c r="BW105" s="91">
        <f t="shared" si="93"/>
        <v>0</v>
      </c>
      <c r="BX105" s="90"/>
      <c r="BY105" s="91">
        <f t="shared" si="94"/>
        <v>0</v>
      </c>
      <c r="BZ105" s="90"/>
      <c r="CA105" s="91">
        <f t="shared" si="95"/>
        <v>0</v>
      </c>
      <c r="CB105" s="90"/>
      <c r="CC105" s="91">
        <f t="shared" si="96"/>
        <v>0</v>
      </c>
      <c r="CD105" s="90"/>
      <c r="CE105" s="91">
        <f t="shared" si="97"/>
        <v>0</v>
      </c>
      <c r="CF105" s="90"/>
      <c r="CG105" s="91">
        <f t="shared" si="41"/>
        <v>0</v>
      </c>
      <c r="CH105" s="5">
        <f t="shared" si="42"/>
        <v>0</v>
      </c>
      <c r="CI105" s="11">
        <f t="shared" si="43"/>
        <v>0</v>
      </c>
      <c r="CJ105" s="12">
        <f t="shared" si="44"/>
        <v>2</v>
      </c>
      <c r="CK105" s="5">
        <f t="shared" si="45"/>
        <v>0</v>
      </c>
      <c r="CL105" s="282" t="str">
        <f t="shared" si="46"/>
        <v/>
      </c>
      <c r="CM105" s="283" t="str">
        <f t="shared" si="47"/>
        <v/>
      </c>
      <c r="CN105" s="283"/>
      <c r="CO105" s="145">
        <f t="shared" si="48"/>
        <v>0</v>
      </c>
      <c r="CP105" s="74">
        <f t="shared" si="49"/>
        <v>0</v>
      </c>
      <c r="CQ105" s="120">
        <f t="shared" si="50"/>
        <v>0</v>
      </c>
      <c r="CR105" s="74">
        <f t="shared" si="51"/>
        <v>0</v>
      </c>
      <c r="CS105" s="120">
        <f t="shared" si="52"/>
        <v>0</v>
      </c>
      <c r="CT105" s="74">
        <f t="shared" si="53"/>
        <v>0</v>
      </c>
      <c r="CU105" s="120">
        <f t="shared" si="54"/>
        <v>0</v>
      </c>
      <c r="CV105" s="74">
        <f t="shared" si="55"/>
        <v>0</v>
      </c>
      <c r="CW105" s="120">
        <f t="shared" si="56"/>
        <v>0</v>
      </c>
      <c r="CX105" s="146">
        <f t="shared" si="57"/>
        <v>0</v>
      </c>
      <c r="CY105" s="68"/>
      <c r="CZ105" s="68"/>
      <c r="DA105" s="68"/>
      <c r="DB105" s="68"/>
      <c r="DC105" s="17"/>
    </row>
    <row r="106" spans="1:107" ht="12.75" customHeight="1" x14ac:dyDescent="0.2">
      <c r="A106" s="3"/>
      <c r="B106" s="5">
        <f t="shared" si="58"/>
        <v>38</v>
      </c>
      <c r="C106" s="518" t="s">
        <v>323</v>
      </c>
      <c r="D106" s="519" t="s">
        <v>323</v>
      </c>
      <c r="E106" s="18"/>
      <c r="F106" s="90"/>
      <c r="G106" s="91">
        <f t="shared" si="59"/>
        <v>0</v>
      </c>
      <c r="H106" s="90"/>
      <c r="I106" s="91">
        <f t="shared" si="60"/>
        <v>0</v>
      </c>
      <c r="J106" s="90"/>
      <c r="K106" s="91">
        <f t="shared" si="61"/>
        <v>0</v>
      </c>
      <c r="L106" s="90"/>
      <c r="M106" s="91">
        <f t="shared" si="62"/>
        <v>0</v>
      </c>
      <c r="N106" s="90"/>
      <c r="O106" s="91">
        <f t="shared" si="63"/>
        <v>0</v>
      </c>
      <c r="P106" s="90"/>
      <c r="Q106" s="91">
        <f t="shared" si="64"/>
        <v>0</v>
      </c>
      <c r="R106" s="90"/>
      <c r="S106" s="91">
        <f t="shared" si="65"/>
        <v>0</v>
      </c>
      <c r="T106" s="90"/>
      <c r="U106" s="91">
        <f t="shared" si="66"/>
        <v>0</v>
      </c>
      <c r="V106" s="90"/>
      <c r="W106" s="91">
        <f t="shared" si="67"/>
        <v>0</v>
      </c>
      <c r="X106" s="90"/>
      <c r="Y106" s="91">
        <f t="shared" si="68"/>
        <v>0</v>
      </c>
      <c r="Z106" s="90"/>
      <c r="AA106" s="91">
        <f t="shared" si="69"/>
        <v>0</v>
      </c>
      <c r="AB106" s="90"/>
      <c r="AC106" s="91">
        <f t="shared" si="70"/>
        <v>0</v>
      </c>
      <c r="AD106" s="119"/>
      <c r="AE106" s="91">
        <f t="shared" si="71"/>
        <v>0</v>
      </c>
      <c r="AF106" s="90"/>
      <c r="AG106" s="91">
        <f t="shared" si="72"/>
        <v>0</v>
      </c>
      <c r="AH106" s="90"/>
      <c r="AI106" s="91">
        <f t="shared" si="73"/>
        <v>0</v>
      </c>
      <c r="AJ106" s="90"/>
      <c r="AK106" s="91">
        <f t="shared" si="74"/>
        <v>0</v>
      </c>
      <c r="AL106" s="90"/>
      <c r="AM106" s="91">
        <f t="shared" si="75"/>
        <v>0</v>
      </c>
      <c r="AN106" s="90"/>
      <c r="AO106" s="91">
        <f t="shared" si="76"/>
        <v>0</v>
      </c>
      <c r="AP106" s="90"/>
      <c r="AQ106" s="91">
        <f t="shared" si="77"/>
        <v>0</v>
      </c>
      <c r="AR106" s="90"/>
      <c r="AS106" s="91">
        <f t="shared" si="78"/>
        <v>0</v>
      </c>
      <c r="AT106" s="90"/>
      <c r="AU106" s="91">
        <f t="shared" si="79"/>
        <v>0</v>
      </c>
      <c r="AV106" s="90"/>
      <c r="AW106" s="91">
        <f t="shared" si="80"/>
        <v>0</v>
      </c>
      <c r="AX106" s="90"/>
      <c r="AY106" s="91">
        <f t="shared" si="81"/>
        <v>0</v>
      </c>
      <c r="AZ106" s="90"/>
      <c r="BA106" s="91">
        <f t="shared" si="82"/>
        <v>0</v>
      </c>
      <c r="BB106" s="90"/>
      <c r="BC106" s="91">
        <f t="shared" si="83"/>
        <v>0</v>
      </c>
      <c r="BD106" s="90"/>
      <c r="BE106" s="91">
        <f t="shared" si="84"/>
        <v>0</v>
      </c>
      <c r="BF106" s="90"/>
      <c r="BG106" s="91">
        <f t="shared" si="85"/>
        <v>0</v>
      </c>
      <c r="BH106" s="90"/>
      <c r="BI106" s="91">
        <f t="shared" si="86"/>
        <v>0</v>
      </c>
      <c r="BJ106" s="90"/>
      <c r="BK106" s="91">
        <f t="shared" si="87"/>
        <v>0</v>
      </c>
      <c r="BL106" s="90"/>
      <c r="BM106" s="91">
        <f t="shared" si="88"/>
        <v>0</v>
      </c>
      <c r="BN106" s="90"/>
      <c r="BO106" s="91">
        <f t="shared" si="89"/>
        <v>0</v>
      </c>
      <c r="BP106" s="90"/>
      <c r="BQ106" s="91">
        <f t="shared" si="90"/>
        <v>0</v>
      </c>
      <c r="BR106" s="90"/>
      <c r="BS106" s="91">
        <f t="shared" si="91"/>
        <v>0</v>
      </c>
      <c r="BT106" s="90"/>
      <c r="BU106" s="91">
        <f t="shared" si="92"/>
        <v>0</v>
      </c>
      <c r="BV106" s="90"/>
      <c r="BW106" s="91">
        <f t="shared" si="93"/>
        <v>0</v>
      </c>
      <c r="BX106" s="90"/>
      <c r="BY106" s="91">
        <f t="shared" si="94"/>
        <v>0</v>
      </c>
      <c r="BZ106" s="90"/>
      <c r="CA106" s="91">
        <f t="shared" si="95"/>
        <v>0</v>
      </c>
      <c r="CB106" s="90"/>
      <c r="CC106" s="91">
        <f t="shared" si="96"/>
        <v>0</v>
      </c>
      <c r="CD106" s="90"/>
      <c r="CE106" s="91">
        <f t="shared" si="97"/>
        <v>0</v>
      </c>
      <c r="CF106" s="90"/>
      <c r="CG106" s="91">
        <f t="shared" si="41"/>
        <v>0</v>
      </c>
      <c r="CH106" s="5">
        <f t="shared" si="42"/>
        <v>0</v>
      </c>
      <c r="CI106" s="11">
        <f t="shared" si="43"/>
        <v>0</v>
      </c>
      <c r="CJ106" s="12">
        <f t="shared" si="44"/>
        <v>2</v>
      </c>
      <c r="CK106" s="5">
        <f t="shared" si="45"/>
        <v>0</v>
      </c>
      <c r="CL106" s="282" t="str">
        <f t="shared" si="46"/>
        <v/>
      </c>
      <c r="CM106" s="283" t="str">
        <f t="shared" si="47"/>
        <v/>
      </c>
      <c r="CN106" s="283"/>
      <c r="CO106" s="145">
        <f t="shared" si="48"/>
        <v>0</v>
      </c>
      <c r="CP106" s="74">
        <f t="shared" si="49"/>
        <v>0</v>
      </c>
      <c r="CQ106" s="120">
        <f t="shared" si="50"/>
        <v>0</v>
      </c>
      <c r="CR106" s="74">
        <f t="shared" si="51"/>
        <v>0</v>
      </c>
      <c r="CS106" s="120">
        <f t="shared" si="52"/>
        <v>0</v>
      </c>
      <c r="CT106" s="74">
        <f t="shared" si="53"/>
        <v>0</v>
      </c>
      <c r="CU106" s="120">
        <f t="shared" si="54"/>
        <v>0</v>
      </c>
      <c r="CV106" s="74">
        <f t="shared" si="55"/>
        <v>0</v>
      </c>
      <c r="CW106" s="120">
        <f t="shared" si="56"/>
        <v>0</v>
      </c>
      <c r="CX106" s="146">
        <f t="shared" si="57"/>
        <v>0</v>
      </c>
      <c r="CY106" s="68"/>
      <c r="CZ106" s="68"/>
      <c r="DA106" s="68"/>
      <c r="DB106" s="68"/>
      <c r="DC106" s="17"/>
    </row>
    <row r="107" spans="1:107" ht="12.75" customHeight="1" x14ac:dyDescent="0.2">
      <c r="A107" s="3"/>
      <c r="B107" s="5">
        <f t="shared" si="58"/>
        <v>39</v>
      </c>
      <c r="C107" s="518" t="s">
        <v>324</v>
      </c>
      <c r="D107" s="519" t="s">
        <v>324</v>
      </c>
      <c r="E107" s="18"/>
      <c r="F107" s="90"/>
      <c r="G107" s="91">
        <f t="shared" si="59"/>
        <v>0</v>
      </c>
      <c r="H107" s="90"/>
      <c r="I107" s="91">
        <f t="shared" si="60"/>
        <v>0</v>
      </c>
      <c r="J107" s="90"/>
      <c r="K107" s="91">
        <f t="shared" si="61"/>
        <v>0</v>
      </c>
      <c r="L107" s="90"/>
      <c r="M107" s="91">
        <f t="shared" si="62"/>
        <v>0</v>
      </c>
      <c r="N107" s="90"/>
      <c r="O107" s="91">
        <f t="shared" si="63"/>
        <v>0</v>
      </c>
      <c r="P107" s="90"/>
      <c r="Q107" s="91">
        <f t="shared" si="64"/>
        <v>0</v>
      </c>
      <c r="R107" s="90"/>
      <c r="S107" s="91">
        <f t="shared" si="65"/>
        <v>0</v>
      </c>
      <c r="T107" s="90"/>
      <c r="U107" s="91">
        <f t="shared" si="66"/>
        <v>0</v>
      </c>
      <c r="V107" s="90"/>
      <c r="W107" s="91">
        <f t="shared" si="67"/>
        <v>0</v>
      </c>
      <c r="X107" s="90"/>
      <c r="Y107" s="91">
        <f t="shared" si="68"/>
        <v>0</v>
      </c>
      <c r="Z107" s="90"/>
      <c r="AA107" s="91">
        <f t="shared" si="69"/>
        <v>0</v>
      </c>
      <c r="AB107" s="90"/>
      <c r="AC107" s="91">
        <f t="shared" si="70"/>
        <v>0</v>
      </c>
      <c r="AD107" s="119"/>
      <c r="AE107" s="91">
        <f t="shared" si="71"/>
        <v>0</v>
      </c>
      <c r="AF107" s="90"/>
      <c r="AG107" s="91">
        <f t="shared" si="72"/>
        <v>0</v>
      </c>
      <c r="AH107" s="90"/>
      <c r="AI107" s="91">
        <f t="shared" si="73"/>
        <v>0</v>
      </c>
      <c r="AJ107" s="90"/>
      <c r="AK107" s="91">
        <f t="shared" si="74"/>
        <v>0</v>
      </c>
      <c r="AL107" s="90"/>
      <c r="AM107" s="91">
        <f t="shared" si="75"/>
        <v>0</v>
      </c>
      <c r="AN107" s="90"/>
      <c r="AO107" s="91">
        <f t="shared" si="76"/>
        <v>0</v>
      </c>
      <c r="AP107" s="90"/>
      <c r="AQ107" s="91">
        <f t="shared" si="77"/>
        <v>0</v>
      </c>
      <c r="AR107" s="90"/>
      <c r="AS107" s="91">
        <f t="shared" si="78"/>
        <v>0</v>
      </c>
      <c r="AT107" s="90"/>
      <c r="AU107" s="91">
        <f t="shared" si="79"/>
        <v>0</v>
      </c>
      <c r="AV107" s="90"/>
      <c r="AW107" s="91">
        <f t="shared" si="80"/>
        <v>0</v>
      </c>
      <c r="AX107" s="90"/>
      <c r="AY107" s="91">
        <f t="shared" si="81"/>
        <v>0</v>
      </c>
      <c r="AZ107" s="90"/>
      <c r="BA107" s="91">
        <f t="shared" si="82"/>
        <v>0</v>
      </c>
      <c r="BB107" s="90"/>
      <c r="BC107" s="91">
        <f t="shared" si="83"/>
        <v>0</v>
      </c>
      <c r="BD107" s="90"/>
      <c r="BE107" s="91">
        <f t="shared" si="84"/>
        <v>0</v>
      </c>
      <c r="BF107" s="90"/>
      <c r="BG107" s="91">
        <f t="shared" si="85"/>
        <v>0</v>
      </c>
      <c r="BH107" s="90"/>
      <c r="BI107" s="91">
        <f t="shared" si="86"/>
        <v>0</v>
      </c>
      <c r="BJ107" s="90"/>
      <c r="BK107" s="91">
        <f t="shared" si="87"/>
        <v>0</v>
      </c>
      <c r="BL107" s="90"/>
      <c r="BM107" s="91">
        <f t="shared" si="88"/>
        <v>0</v>
      </c>
      <c r="BN107" s="90"/>
      <c r="BO107" s="91">
        <f t="shared" si="89"/>
        <v>0</v>
      </c>
      <c r="BP107" s="90"/>
      <c r="BQ107" s="91">
        <f t="shared" si="90"/>
        <v>0</v>
      </c>
      <c r="BR107" s="90"/>
      <c r="BS107" s="91">
        <f t="shared" si="91"/>
        <v>0</v>
      </c>
      <c r="BT107" s="90"/>
      <c r="BU107" s="91">
        <f t="shared" si="92"/>
        <v>0</v>
      </c>
      <c r="BV107" s="90"/>
      <c r="BW107" s="91">
        <f t="shared" si="93"/>
        <v>0</v>
      </c>
      <c r="BX107" s="90"/>
      <c r="BY107" s="91">
        <f t="shared" si="94"/>
        <v>0</v>
      </c>
      <c r="BZ107" s="90"/>
      <c r="CA107" s="91">
        <f t="shared" si="95"/>
        <v>0</v>
      </c>
      <c r="CB107" s="90"/>
      <c r="CC107" s="91">
        <f t="shared" si="96"/>
        <v>0</v>
      </c>
      <c r="CD107" s="90"/>
      <c r="CE107" s="91">
        <f t="shared" si="97"/>
        <v>0</v>
      </c>
      <c r="CF107" s="90"/>
      <c r="CG107" s="91">
        <f t="shared" si="41"/>
        <v>0</v>
      </c>
      <c r="CH107" s="5">
        <f t="shared" si="42"/>
        <v>0</v>
      </c>
      <c r="CI107" s="11">
        <f t="shared" si="43"/>
        <v>0</v>
      </c>
      <c r="CJ107" s="12">
        <f t="shared" si="44"/>
        <v>2</v>
      </c>
      <c r="CK107" s="5">
        <f t="shared" si="45"/>
        <v>0</v>
      </c>
      <c r="CL107" s="282" t="str">
        <f t="shared" si="46"/>
        <v/>
      </c>
      <c r="CM107" s="283" t="str">
        <f t="shared" si="47"/>
        <v/>
      </c>
      <c r="CN107" s="283"/>
      <c r="CO107" s="145">
        <f t="shared" si="48"/>
        <v>0</v>
      </c>
      <c r="CP107" s="74">
        <f t="shared" si="49"/>
        <v>0</v>
      </c>
      <c r="CQ107" s="120">
        <f t="shared" si="50"/>
        <v>0</v>
      </c>
      <c r="CR107" s="74">
        <f t="shared" si="51"/>
        <v>0</v>
      </c>
      <c r="CS107" s="120">
        <f t="shared" si="52"/>
        <v>0</v>
      </c>
      <c r="CT107" s="74">
        <f t="shared" si="53"/>
        <v>0</v>
      </c>
      <c r="CU107" s="120">
        <f t="shared" si="54"/>
        <v>0</v>
      </c>
      <c r="CV107" s="74">
        <f t="shared" si="55"/>
        <v>0</v>
      </c>
      <c r="CW107" s="120">
        <f t="shared" si="56"/>
        <v>0</v>
      </c>
      <c r="CX107" s="146">
        <f t="shared" si="57"/>
        <v>0</v>
      </c>
      <c r="CY107" s="68"/>
      <c r="CZ107" s="68"/>
      <c r="DA107" s="68"/>
      <c r="DB107" s="68"/>
      <c r="DC107" s="17"/>
    </row>
    <row r="108" spans="1:107" ht="12.75" customHeight="1" x14ac:dyDescent="0.2">
      <c r="A108" s="3"/>
      <c r="B108" s="5">
        <f t="shared" si="58"/>
        <v>40</v>
      </c>
      <c r="C108" s="518" t="s">
        <v>325</v>
      </c>
      <c r="D108" s="519" t="s">
        <v>325</v>
      </c>
      <c r="E108" s="18"/>
      <c r="F108" s="90"/>
      <c r="G108" s="91">
        <f t="shared" si="59"/>
        <v>0</v>
      </c>
      <c r="H108" s="90"/>
      <c r="I108" s="91">
        <f t="shared" si="60"/>
        <v>0</v>
      </c>
      <c r="J108" s="90"/>
      <c r="K108" s="91">
        <f t="shared" si="61"/>
        <v>0</v>
      </c>
      <c r="L108" s="90"/>
      <c r="M108" s="91">
        <f t="shared" si="62"/>
        <v>0</v>
      </c>
      <c r="N108" s="90"/>
      <c r="O108" s="91">
        <f t="shared" si="63"/>
        <v>0</v>
      </c>
      <c r="P108" s="90"/>
      <c r="Q108" s="91">
        <f t="shared" si="64"/>
        <v>0</v>
      </c>
      <c r="R108" s="90"/>
      <c r="S108" s="91">
        <f t="shared" si="65"/>
        <v>0</v>
      </c>
      <c r="T108" s="90"/>
      <c r="U108" s="91">
        <f t="shared" si="66"/>
        <v>0</v>
      </c>
      <c r="V108" s="90"/>
      <c r="W108" s="91">
        <f t="shared" si="67"/>
        <v>0</v>
      </c>
      <c r="X108" s="90"/>
      <c r="Y108" s="91">
        <f t="shared" si="68"/>
        <v>0</v>
      </c>
      <c r="Z108" s="90"/>
      <c r="AA108" s="91">
        <f t="shared" si="69"/>
        <v>0</v>
      </c>
      <c r="AB108" s="90"/>
      <c r="AC108" s="91">
        <f t="shared" si="70"/>
        <v>0</v>
      </c>
      <c r="AD108" s="119"/>
      <c r="AE108" s="91">
        <f t="shared" si="71"/>
        <v>0</v>
      </c>
      <c r="AF108" s="90"/>
      <c r="AG108" s="91">
        <f t="shared" si="72"/>
        <v>0</v>
      </c>
      <c r="AH108" s="90"/>
      <c r="AI108" s="91">
        <f t="shared" si="73"/>
        <v>0</v>
      </c>
      <c r="AJ108" s="90"/>
      <c r="AK108" s="91">
        <f t="shared" si="74"/>
        <v>0</v>
      </c>
      <c r="AL108" s="90"/>
      <c r="AM108" s="91">
        <f t="shared" si="75"/>
        <v>0</v>
      </c>
      <c r="AN108" s="90"/>
      <c r="AO108" s="91">
        <f t="shared" si="76"/>
        <v>0</v>
      </c>
      <c r="AP108" s="90"/>
      <c r="AQ108" s="91">
        <f t="shared" si="77"/>
        <v>0</v>
      </c>
      <c r="AR108" s="90"/>
      <c r="AS108" s="91">
        <f t="shared" si="78"/>
        <v>0</v>
      </c>
      <c r="AT108" s="90"/>
      <c r="AU108" s="91">
        <f t="shared" si="79"/>
        <v>0</v>
      </c>
      <c r="AV108" s="90"/>
      <c r="AW108" s="91">
        <f t="shared" si="80"/>
        <v>0</v>
      </c>
      <c r="AX108" s="90"/>
      <c r="AY108" s="91">
        <f t="shared" si="81"/>
        <v>0</v>
      </c>
      <c r="AZ108" s="90"/>
      <c r="BA108" s="91">
        <f t="shared" si="82"/>
        <v>0</v>
      </c>
      <c r="BB108" s="90"/>
      <c r="BC108" s="91">
        <f t="shared" si="83"/>
        <v>0</v>
      </c>
      <c r="BD108" s="90"/>
      <c r="BE108" s="91">
        <f t="shared" si="84"/>
        <v>0</v>
      </c>
      <c r="BF108" s="90"/>
      <c r="BG108" s="91">
        <f t="shared" si="85"/>
        <v>0</v>
      </c>
      <c r="BH108" s="90"/>
      <c r="BI108" s="91">
        <f t="shared" si="86"/>
        <v>0</v>
      </c>
      <c r="BJ108" s="90"/>
      <c r="BK108" s="91">
        <f t="shared" si="87"/>
        <v>0</v>
      </c>
      <c r="BL108" s="90"/>
      <c r="BM108" s="91">
        <f t="shared" si="88"/>
        <v>0</v>
      </c>
      <c r="BN108" s="90"/>
      <c r="BO108" s="91">
        <f t="shared" si="89"/>
        <v>0</v>
      </c>
      <c r="BP108" s="90"/>
      <c r="BQ108" s="91">
        <f t="shared" si="90"/>
        <v>0</v>
      </c>
      <c r="BR108" s="90"/>
      <c r="BS108" s="91">
        <f t="shared" si="91"/>
        <v>0</v>
      </c>
      <c r="BT108" s="90"/>
      <c r="BU108" s="91">
        <f t="shared" si="92"/>
        <v>0</v>
      </c>
      <c r="BV108" s="90"/>
      <c r="BW108" s="91">
        <f t="shared" si="93"/>
        <v>0</v>
      </c>
      <c r="BX108" s="90"/>
      <c r="BY108" s="91">
        <f t="shared" si="94"/>
        <v>0</v>
      </c>
      <c r="BZ108" s="90"/>
      <c r="CA108" s="91">
        <f t="shared" si="95"/>
        <v>0</v>
      </c>
      <c r="CB108" s="90"/>
      <c r="CC108" s="91">
        <f t="shared" si="96"/>
        <v>0</v>
      </c>
      <c r="CD108" s="90"/>
      <c r="CE108" s="91">
        <f t="shared" si="97"/>
        <v>0</v>
      </c>
      <c r="CF108" s="90"/>
      <c r="CG108" s="91">
        <f t="shared" si="41"/>
        <v>0</v>
      </c>
      <c r="CH108" s="5">
        <f t="shared" si="42"/>
        <v>0</v>
      </c>
      <c r="CI108" s="11">
        <f t="shared" si="43"/>
        <v>0</v>
      </c>
      <c r="CJ108" s="12">
        <f t="shared" si="44"/>
        <v>2</v>
      </c>
      <c r="CK108" s="5">
        <f t="shared" si="45"/>
        <v>0</v>
      </c>
      <c r="CL108" s="282" t="str">
        <f t="shared" si="46"/>
        <v/>
      </c>
      <c r="CM108" s="283" t="str">
        <f t="shared" si="47"/>
        <v/>
      </c>
      <c r="CN108" s="283"/>
      <c r="CO108" s="145">
        <f t="shared" si="48"/>
        <v>0</v>
      </c>
      <c r="CP108" s="74">
        <f t="shared" si="49"/>
        <v>0</v>
      </c>
      <c r="CQ108" s="120">
        <f t="shared" si="50"/>
        <v>0</v>
      </c>
      <c r="CR108" s="74">
        <f t="shared" si="51"/>
        <v>0</v>
      </c>
      <c r="CS108" s="120">
        <f t="shared" si="52"/>
        <v>0</v>
      </c>
      <c r="CT108" s="74">
        <f t="shared" si="53"/>
        <v>0</v>
      </c>
      <c r="CU108" s="120">
        <f t="shared" si="54"/>
        <v>0</v>
      </c>
      <c r="CV108" s="74">
        <f t="shared" si="55"/>
        <v>0</v>
      </c>
      <c r="CW108" s="120">
        <f t="shared" si="56"/>
        <v>0</v>
      </c>
      <c r="CX108" s="146">
        <f t="shared" si="57"/>
        <v>0</v>
      </c>
      <c r="CY108" s="68"/>
      <c r="CZ108" s="68"/>
      <c r="DA108" s="68"/>
      <c r="DB108" s="68"/>
      <c r="DC108" s="17"/>
    </row>
    <row r="109" spans="1:107" ht="12.75" customHeight="1" x14ac:dyDescent="0.2">
      <c r="A109" s="3"/>
      <c r="B109" s="5">
        <f t="shared" si="58"/>
        <v>41</v>
      </c>
      <c r="C109" s="518" t="s">
        <v>326</v>
      </c>
      <c r="D109" s="519" t="s">
        <v>326</v>
      </c>
      <c r="E109" s="18"/>
      <c r="F109" s="90"/>
      <c r="G109" s="91">
        <f t="shared" si="59"/>
        <v>0</v>
      </c>
      <c r="H109" s="90"/>
      <c r="I109" s="91">
        <f t="shared" si="60"/>
        <v>0</v>
      </c>
      <c r="J109" s="90"/>
      <c r="K109" s="91">
        <f t="shared" si="61"/>
        <v>0</v>
      </c>
      <c r="L109" s="90"/>
      <c r="M109" s="91">
        <f t="shared" si="62"/>
        <v>0</v>
      </c>
      <c r="N109" s="90"/>
      <c r="O109" s="91">
        <f t="shared" si="63"/>
        <v>0</v>
      </c>
      <c r="P109" s="90"/>
      <c r="Q109" s="91">
        <f t="shared" si="64"/>
        <v>0</v>
      </c>
      <c r="R109" s="90"/>
      <c r="S109" s="91">
        <f t="shared" si="65"/>
        <v>0</v>
      </c>
      <c r="T109" s="90"/>
      <c r="U109" s="91">
        <f t="shared" si="66"/>
        <v>0</v>
      </c>
      <c r="V109" s="90"/>
      <c r="W109" s="91">
        <f t="shared" si="67"/>
        <v>0</v>
      </c>
      <c r="X109" s="90"/>
      <c r="Y109" s="91">
        <f t="shared" si="68"/>
        <v>0</v>
      </c>
      <c r="Z109" s="90"/>
      <c r="AA109" s="91">
        <f t="shared" si="69"/>
        <v>0</v>
      </c>
      <c r="AB109" s="90"/>
      <c r="AC109" s="91">
        <f t="shared" si="70"/>
        <v>0</v>
      </c>
      <c r="AD109" s="119"/>
      <c r="AE109" s="91">
        <f t="shared" si="71"/>
        <v>0</v>
      </c>
      <c r="AF109" s="90"/>
      <c r="AG109" s="91">
        <f t="shared" si="72"/>
        <v>0</v>
      </c>
      <c r="AH109" s="90"/>
      <c r="AI109" s="91">
        <f t="shared" si="73"/>
        <v>0</v>
      </c>
      <c r="AJ109" s="90"/>
      <c r="AK109" s="91">
        <f t="shared" si="74"/>
        <v>0</v>
      </c>
      <c r="AL109" s="90"/>
      <c r="AM109" s="91">
        <f t="shared" si="75"/>
        <v>0</v>
      </c>
      <c r="AN109" s="90"/>
      <c r="AO109" s="91">
        <f t="shared" si="76"/>
        <v>0</v>
      </c>
      <c r="AP109" s="90"/>
      <c r="AQ109" s="91">
        <f t="shared" si="77"/>
        <v>0</v>
      </c>
      <c r="AR109" s="90"/>
      <c r="AS109" s="91">
        <f t="shared" si="78"/>
        <v>0</v>
      </c>
      <c r="AT109" s="90"/>
      <c r="AU109" s="91">
        <f t="shared" si="79"/>
        <v>0</v>
      </c>
      <c r="AV109" s="90"/>
      <c r="AW109" s="91">
        <f t="shared" si="80"/>
        <v>0</v>
      </c>
      <c r="AX109" s="90"/>
      <c r="AY109" s="91">
        <f t="shared" si="81"/>
        <v>0</v>
      </c>
      <c r="AZ109" s="90"/>
      <c r="BA109" s="91">
        <f t="shared" si="82"/>
        <v>0</v>
      </c>
      <c r="BB109" s="90"/>
      <c r="BC109" s="91">
        <f t="shared" si="83"/>
        <v>0</v>
      </c>
      <c r="BD109" s="90"/>
      <c r="BE109" s="91">
        <f t="shared" si="84"/>
        <v>0</v>
      </c>
      <c r="BF109" s="90"/>
      <c r="BG109" s="91">
        <f t="shared" si="85"/>
        <v>0</v>
      </c>
      <c r="BH109" s="90"/>
      <c r="BI109" s="91">
        <f t="shared" si="86"/>
        <v>0</v>
      </c>
      <c r="BJ109" s="90"/>
      <c r="BK109" s="91">
        <f t="shared" si="87"/>
        <v>0</v>
      </c>
      <c r="BL109" s="90"/>
      <c r="BM109" s="91">
        <f t="shared" si="88"/>
        <v>0</v>
      </c>
      <c r="BN109" s="90"/>
      <c r="BO109" s="91">
        <f t="shared" si="89"/>
        <v>0</v>
      </c>
      <c r="BP109" s="90"/>
      <c r="BQ109" s="91">
        <f t="shared" si="90"/>
        <v>0</v>
      </c>
      <c r="BR109" s="90"/>
      <c r="BS109" s="91">
        <f t="shared" si="91"/>
        <v>0</v>
      </c>
      <c r="BT109" s="90"/>
      <c r="BU109" s="91">
        <f t="shared" si="92"/>
        <v>0</v>
      </c>
      <c r="BV109" s="90"/>
      <c r="BW109" s="91">
        <f t="shared" si="93"/>
        <v>0</v>
      </c>
      <c r="BX109" s="90"/>
      <c r="BY109" s="91">
        <f t="shared" si="94"/>
        <v>0</v>
      </c>
      <c r="BZ109" s="90"/>
      <c r="CA109" s="91">
        <f t="shared" si="95"/>
        <v>0</v>
      </c>
      <c r="CB109" s="90"/>
      <c r="CC109" s="91">
        <f t="shared" si="96"/>
        <v>0</v>
      </c>
      <c r="CD109" s="90"/>
      <c r="CE109" s="91">
        <f t="shared" si="97"/>
        <v>0</v>
      </c>
      <c r="CF109" s="90"/>
      <c r="CG109" s="91">
        <f t="shared" si="41"/>
        <v>0</v>
      </c>
      <c r="CH109" s="5">
        <f t="shared" si="42"/>
        <v>0</v>
      </c>
      <c r="CI109" s="11">
        <f t="shared" si="43"/>
        <v>0</v>
      </c>
      <c r="CJ109" s="12">
        <f t="shared" si="44"/>
        <v>2</v>
      </c>
      <c r="CK109" s="5">
        <f t="shared" si="45"/>
        <v>0</v>
      </c>
      <c r="CL109" s="282" t="str">
        <f t="shared" si="46"/>
        <v/>
      </c>
      <c r="CM109" s="283" t="str">
        <f t="shared" si="47"/>
        <v/>
      </c>
      <c r="CN109" s="283"/>
      <c r="CO109" s="145">
        <f t="shared" si="48"/>
        <v>0</v>
      </c>
      <c r="CP109" s="74">
        <f t="shared" si="49"/>
        <v>0</v>
      </c>
      <c r="CQ109" s="120">
        <f t="shared" si="50"/>
        <v>0</v>
      </c>
      <c r="CR109" s="74">
        <f t="shared" si="51"/>
        <v>0</v>
      </c>
      <c r="CS109" s="120">
        <f t="shared" si="52"/>
        <v>0</v>
      </c>
      <c r="CT109" s="74">
        <f t="shared" si="53"/>
        <v>0</v>
      </c>
      <c r="CU109" s="120">
        <f t="shared" si="54"/>
        <v>0</v>
      </c>
      <c r="CV109" s="74">
        <f t="shared" si="55"/>
        <v>0</v>
      </c>
      <c r="CW109" s="120">
        <f t="shared" si="56"/>
        <v>0</v>
      </c>
      <c r="CX109" s="146">
        <f t="shared" si="57"/>
        <v>0</v>
      </c>
      <c r="CY109" s="68"/>
      <c r="CZ109" s="68"/>
      <c r="DA109" s="68"/>
      <c r="DB109" s="68"/>
      <c r="DC109" s="17"/>
    </row>
    <row r="110" spans="1:107" ht="12.75" customHeight="1" x14ac:dyDescent="0.2">
      <c r="A110" s="3"/>
      <c r="B110" s="5">
        <f t="shared" si="58"/>
        <v>42</v>
      </c>
      <c r="C110" s="518" t="s">
        <v>327</v>
      </c>
      <c r="D110" s="519" t="s">
        <v>327</v>
      </c>
      <c r="E110" s="18"/>
      <c r="F110" s="90"/>
      <c r="G110" s="91">
        <f t="shared" si="59"/>
        <v>0</v>
      </c>
      <c r="H110" s="90"/>
      <c r="I110" s="91">
        <f t="shared" si="60"/>
        <v>0</v>
      </c>
      <c r="J110" s="90"/>
      <c r="K110" s="91">
        <f t="shared" si="61"/>
        <v>0</v>
      </c>
      <c r="L110" s="90"/>
      <c r="M110" s="91">
        <f t="shared" si="62"/>
        <v>0</v>
      </c>
      <c r="N110" s="90"/>
      <c r="O110" s="91">
        <f t="shared" si="63"/>
        <v>0</v>
      </c>
      <c r="P110" s="90"/>
      <c r="Q110" s="91">
        <f t="shared" si="64"/>
        <v>0</v>
      </c>
      <c r="R110" s="90"/>
      <c r="S110" s="91">
        <f t="shared" si="65"/>
        <v>0</v>
      </c>
      <c r="T110" s="90"/>
      <c r="U110" s="91">
        <f t="shared" si="66"/>
        <v>0</v>
      </c>
      <c r="V110" s="90"/>
      <c r="W110" s="91">
        <f t="shared" si="67"/>
        <v>0</v>
      </c>
      <c r="X110" s="90"/>
      <c r="Y110" s="91">
        <f t="shared" si="68"/>
        <v>0</v>
      </c>
      <c r="Z110" s="90"/>
      <c r="AA110" s="91">
        <f t="shared" si="69"/>
        <v>0</v>
      </c>
      <c r="AB110" s="90"/>
      <c r="AC110" s="91">
        <f t="shared" si="70"/>
        <v>0</v>
      </c>
      <c r="AD110" s="119"/>
      <c r="AE110" s="91">
        <f t="shared" si="71"/>
        <v>0</v>
      </c>
      <c r="AF110" s="90"/>
      <c r="AG110" s="91">
        <f t="shared" si="72"/>
        <v>0</v>
      </c>
      <c r="AH110" s="90"/>
      <c r="AI110" s="91">
        <f t="shared" si="73"/>
        <v>0</v>
      </c>
      <c r="AJ110" s="90"/>
      <c r="AK110" s="91">
        <f t="shared" si="74"/>
        <v>0</v>
      </c>
      <c r="AL110" s="90"/>
      <c r="AM110" s="91">
        <f t="shared" si="75"/>
        <v>0</v>
      </c>
      <c r="AN110" s="90"/>
      <c r="AO110" s="91">
        <f t="shared" si="76"/>
        <v>0</v>
      </c>
      <c r="AP110" s="90"/>
      <c r="AQ110" s="91">
        <f t="shared" si="77"/>
        <v>0</v>
      </c>
      <c r="AR110" s="90"/>
      <c r="AS110" s="91">
        <f t="shared" si="78"/>
        <v>0</v>
      </c>
      <c r="AT110" s="90"/>
      <c r="AU110" s="91">
        <f t="shared" si="79"/>
        <v>0</v>
      </c>
      <c r="AV110" s="90"/>
      <c r="AW110" s="91">
        <f t="shared" si="80"/>
        <v>0</v>
      </c>
      <c r="AX110" s="90"/>
      <c r="AY110" s="91">
        <f t="shared" si="81"/>
        <v>0</v>
      </c>
      <c r="AZ110" s="90"/>
      <c r="BA110" s="91">
        <f t="shared" si="82"/>
        <v>0</v>
      </c>
      <c r="BB110" s="90"/>
      <c r="BC110" s="91">
        <f t="shared" si="83"/>
        <v>0</v>
      </c>
      <c r="BD110" s="90"/>
      <c r="BE110" s="91">
        <f t="shared" si="84"/>
        <v>0</v>
      </c>
      <c r="BF110" s="90"/>
      <c r="BG110" s="91">
        <f t="shared" si="85"/>
        <v>0</v>
      </c>
      <c r="BH110" s="90"/>
      <c r="BI110" s="91">
        <f t="shared" si="86"/>
        <v>0</v>
      </c>
      <c r="BJ110" s="90"/>
      <c r="BK110" s="91">
        <f t="shared" si="87"/>
        <v>0</v>
      </c>
      <c r="BL110" s="90"/>
      <c r="BM110" s="91">
        <f t="shared" si="88"/>
        <v>0</v>
      </c>
      <c r="BN110" s="90"/>
      <c r="BO110" s="91">
        <f t="shared" si="89"/>
        <v>0</v>
      </c>
      <c r="BP110" s="90"/>
      <c r="BQ110" s="91">
        <f t="shared" si="90"/>
        <v>0</v>
      </c>
      <c r="BR110" s="90"/>
      <c r="BS110" s="91">
        <f t="shared" si="91"/>
        <v>0</v>
      </c>
      <c r="BT110" s="90"/>
      <c r="BU110" s="91">
        <f t="shared" si="92"/>
        <v>0</v>
      </c>
      <c r="BV110" s="90"/>
      <c r="BW110" s="91">
        <f t="shared" si="93"/>
        <v>0</v>
      </c>
      <c r="BX110" s="90"/>
      <c r="BY110" s="91">
        <f t="shared" si="94"/>
        <v>0</v>
      </c>
      <c r="BZ110" s="90"/>
      <c r="CA110" s="91">
        <f t="shared" si="95"/>
        <v>0</v>
      </c>
      <c r="CB110" s="90"/>
      <c r="CC110" s="91">
        <f t="shared" si="96"/>
        <v>0</v>
      </c>
      <c r="CD110" s="90"/>
      <c r="CE110" s="91">
        <f t="shared" si="97"/>
        <v>0</v>
      </c>
      <c r="CF110" s="90"/>
      <c r="CG110" s="91">
        <f t="shared" si="41"/>
        <v>0</v>
      </c>
      <c r="CH110" s="5">
        <f t="shared" si="42"/>
        <v>0</v>
      </c>
      <c r="CI110" s="11">
        <f t="shared" si="43"/>
        <v>0</v>
      </c>
      <c r="CJ110" s="12">
        <f t="shared" si="44"/>
        <v>2</v>
      </c>
      <c r="CK110" s="5">
        <f t="shared" si="45"/>
        <v>0</v>
      </c>
      <c r="CL110" s="282" t="str">
        <f t="shared" si="46"/>
        <v/>
      </c>
      <c r="CM110" s="283" t="str">
        <f t="shared" si="47"/>
        <v/>
      </c>
      <c r="CN110" s="283"/>
      <c r="CO110" s="145">
        <f t="shared" si="48"/>
        <v>0</v>
      </c>
      <c r="CP110" s="74">
        <f t="shared" si="49"/>
        <v>0</v>
      </c>
      <c r="CQ110" s="120">
        <f t="shared" si="50"/>
        <v>0</v>
      </c>
      <c r="CR110" s="74">
        <f t="shared" si="51"/>
        <v>0</v>
      </c>
      <c r="CS110" s="120">
        <f t="shared" si="52"/>
        <v>0</v>
      </c>
      <c r="CT110" s="74">
        <f t="shared" si="53"/>
        <v>0</v>
      </c>
      <c r="CU110" s="120">
        <f t="shared" si="54"/>
        <v>0</v>
      </c>
      <c r="CV110" s="74">
        <f t="shared" si="55"/>
        <v>0</v>
      </c>
      <c r="CW110" s="120">
        <f t="shared" si="56"/>
        <v>0</v>
      </c>
      <c r="CX110" s="146">
        <f t="shared" si="57"/>
        <v>0</v>
      </c>
      <c r="CY110" s="68"/>
      <c r="CZ110" s="68"/>
      <c r="DA110" s="68"/>
      <c r="DB110" s="68"/>
      <c r="DC110" s="17"/>
    </row>
    <row r="111" spans="1:107" ht="12.75" customHeight="1" x14ac:dyDescent="0.2">
      <c r="A111" s="3"/>
      <c r="B111" s="5">
        <f t="shared" si="58"/>
        <v>43</v>
      </c>
      <c r="C111" s="518" t="s">
        <v>328</v>
      </c>
      <c r="D111" s="519" t="s">
        <v>328</v>
      </c>
      <c r="E111" s="18"/>
      <c r="F111" s="90"/>
      <c r="G111" s="91">
        <f t="shared" si="59"/>
        <v>0</v>
      </c>
      <c r="H111" s="90"/>
      <c r="I111" s="91">
        <f t="shared" si="60"/>
        <v>0</v>
      </c>
      <c r="J111" s="90"/>
      <c r="K111" s="91">
        <f t="shared" si="61"/>
        <v>0</v>
      </c>
      <c r="L111" s="90"/>
      <c r="M111" s="91">
        <f t="shared" si="62"/>
        <v>0</v>
      </c>
      <c r="N111" s="90"/>
      <c r="O111" s="91">
        <f t="shared" si="63"/>
        <v>0</v>
      </c>
      <c r="P111" s="90"/>
      <c r="Q111" s="91">
        <f t="shared" si="64"/>
        <v>0</v>
      </c>
      <c r="R111" s="90"/>
      <c r="S111" s="91">
        <f t="shared" si="65"/>
        <v>0</v>
      </c>
      <c r="T111" s="90"/>
      <c r="U111" s="91">
        <f t="shared" si="66"/>
        <v>0</v>
      </c>
      <c r="V111" s="90"/>
      <c r="W111" s="91">
        <f t="shared" si="67"/>
        <v>0</v>
      </c>
      <c r="X111" s="90"/>
      <c r="Y111" s="91">
        <f t="shared" si="68"/>
        <v>0</v>
      </c>
      <c r="Z111" s="90"/>
      <c r="AA111" s="91">
        <f t="shared" si="69"/>
        <v>0</v>
      </c>
      <c r="AB111" s="90"/>
      <c r="AC111" s="91">
        <f t="shared" si="70"/>
        <v>0</v>
      </c>
      <c r="AD111" s="119"/>
      <c r="AE111" s="91">
        <f t="shared" si="71"/>
        <v>0</v>
      </c>
      <c r="AF111" s="90"/>
      <c r="AG111" s="91">
        <f t="shared" si="72"/>
        <v>0</v>
      </c>
      <c r="AH111" s="90"/>
      <c r="AI111" s="91">
        <f t="shared" si="73"/>
        <v>0</v>
      </c>
      <c r="AJ111" s="90"/>
      <c r="AK111" s="91">
        <f t="shared" si="74"/>
        <v>0</v>
      </c>
      <c r="AL111" s="90"/>
      <c r="AM111" s="91">
        <f t="shared" si="75"/>
        <v>0</v>
      </c>
      <c r="AN111" s="90"/>
      <c r="AO111" s="91">
        <f t="shared" si="76"/>
        <v>0</v>
      </c>
      <c r="AP111" s="90"/>
      <c r="AQ111" s="91">
        <f t="shared" si="77"/>
        <v>0</v>
      </c>
      <c r="AR111" s="90"/>
      <c r="AS111" s="91">
        <f t="shared" si="78"/>
        <v>0</v>
      </c>
      <c r="AT111" s="90"/>
      <c r="AU111" s="91">
        <f t="shared" si="79"/>
        <v>0</v>
      </c>
      <c r="AV111" s="90"/>
      <c r="AW111" s="91">
        <f t="shared" si="80"/>
        <v>0</v>
      </c>
      <c r="AX111" s="90"/>
      <c r="AY111" s="91">
        <f t="shared" si="81"/>
        <v>0</v>
      </c>
      <c r="AZ111" s="90"/>
      <c r="BA111" s="91">
        <f t="shared" si="82"/>
        <v>0</v>
      </c>
      <c r="BB111" s="90"/>
      <c r="BC111" s="91">
        <f t="shared" si="83"/>
        <v>0</v>
      </c>
      <c r="BD111" s="90"/>
      <c r="BE111" s="91">
        <f t="shared" si="84"/>
        <v>0</v>
      </c>
      <c r="BF111" s="90"/>
      <c r="BG111" s="91">
        <f t="shared" si="85"/>
        <v>0</v>
      </c>
      <c r="BH111" s="90"/>
      <c r="BI111" s="91">
        <f t="shared" si="86"/>
        <v>0</v>
      </c>
      <c r="BJ111" s="90"/>
      <c r="BK111" s="91">
        <f t="shared" si="87"/>
        <v>0</v>
      </c>
      <c r="BL111" s="90"/>
      <c r="BM111" s="91">
        <f t="shared" si="88"/>
        <v>0</v>
      </c>
      <c r="BN111" s="90"/>
      <c r="BO111" s="91">
        <f t="shared" si="89"/>
        <v>0</v>
      </c>
      <c r="BP111" s="90"/>
      <c r="BQ111" s="91">
        <f t="shared" si="90"/>
        <v>0</v>
      </c>
      <c r="BR111" s="90"/>
      <c r="BS111" s="91">
        <f t="shared" si="91"/>
        <v>0</v>
      </c>
      <c r="BT111" s="90"/>
      <c r="BU111" s="91">
        <f t="shared" si="92"/>
        <v>0</v>
      </c>
      <c r="BV111" s="90"/>
      <c r="BW111" s="91">
        <f t="shared" si="93"/>
        <v>0</v>
      </c>
      <c r="BX111" s="90"/>
      <c r="BY111" s="91">
        <f t="shared" si="94"/>
        <v>0</v>
      </c>
      <c r="BZ111" s="90"/>
      <c r="CA111" s="91">
        <f t="shared" si="95"/>
        <v>0</v>
      </c>
      <c r="CB111" s="90"/>
      <c r="CC111" s="91">
        <f t="shared" si="96"/>
        <v>0</v>
      </c>
      <c r="CD111" s="90"/>
      <c r="CE111" s="91">
        <f t="shared" si="97"/>
        <v>0</v>
      </c>
      <c r="CF111" s="90"/>
      <c r="CG111" s="91">
        <f t="shared" si="41"/>
        <v>0</v>
      </c>
      <c r="CH111" s="5">
        <f t="shared" si="42"/>
        <v>0</v>
      </c>
      <c r="CI111" s="11">
        <f t="shared" si="43"/>
        <v>0</v>
      </c>
      <c r="CJ111" s="12">
        <f t="shared" si="44"/>
        <v>2</v>
      </c>
      <c r="CK111" s="5">
        <f t="shared" si="45"/>
        <v>0</v>
      </c>
      <c r="CL111" s="282" t="str">
        <f t="shared" si="46"/>
        <v/>
      </c>
      <c r="CM111" s="283" t="str">
        <f t="shared" si="47"/>
        <v/>
      </c>
      <c r="CN111" s="283"/>
      <c r="CO111" s="145">
        <f t="shared" si="48"/>
        <v>0</v>
      </c>
      <c r="CP111" s="74">
        <f t="shared" si="49"/>
        <v>0</v>
      </c>
      <c r="CQ111" s="120">
        <f t="shared" si="50"/>
        <v>0</v>
      </c>
      <c r="CR111" s="74">
        <f t="shared" si="51"/>
        <v>0</v>
      </c>
      <c r="CS111" s="120">
        <f t="shared" si="52"/>
        <v>0</v>
      </c>
      <c r="CT111" s="74">
        <f t="shared" si="53"/>
        <v>0</v>
      </c>
      <c r="CU111" s="120">
        <f t="shared" si="54"/>
        <v>0</v>
      </c>
      <c r="CV111" s="74">
        <f t="shared" si="55"/>
        <v>0</v>
      </c>
      <c r="CW111" s="120">
        <f t="shared" si="56"/>
        <v>0</v>
      </c>
      <c r="CX111" s="146">
        <f t="shared" si="57"/>
        <v>0</v>
      </c>
      <c r="CY111" s="68"/>
      <c r="CZ111" s="68"/>
      <c r="DA111" s="68"/>
      <c r="DB111" s="68"/>
      <c r="DC111" s="17"/>
    </row>
    <row r="112" spans="1:107" ht="12.75" customHeight="1" x14ac:dyDescent="0.2">
      <c r="A112" s="3"/>
      <c r="B112" s="5">
        <f t="shared" si="58"/>
        <v>44</v>
      </c>
      <c r="C112" s="518" t="s">
        <v>329</v>
      </c>
      <c r="D112" s="519" t="s">
        <v>329</v>
      </c>
      <c r="E112" s="18"/>
      <c r="F112" s="90"/>
      <c r="G112" s="91">
        <f t="shared" si="59"/>
        <v>0</v>
      </c>
      <c r="H112" s="90"/>
      <c r="I112" s="91">
        <f t="shared" si="60"/>
        <v>0</v>
      </c>
      <c r="J112" s="90"/>
      <c r="K112" s="91">
        <f t="shared" si="61"/>
        <v>0</v>
      </c>
      <c r="L112" s="90"/>
      <c r="M112" s="91">
        <f t="shared" si="62"/>
        <v>0</v>
      </c>
      <c r="N112" s="90"/>
      <c r="O112" s="91">
        <f t="shared" si="63"/>
        <v>0</v>
      </c>
      <c r="P112" s="90"/>
      <c r="Q112" s="91">
        <f t="shared" si="64"/>
        <v>0</v>
      </c>
      <c r="R112" s="90"/>
      <c r="S112" s="91">
        <f t="shared" si="65"/>
        <v>0</v>
      </c>
      <c r="T112" s="90"/>
      <c r="U112" s="91">
        <f t="shared" si="66"/>
        <v>0</v>
      </c>
      <c r="V112" s="90"/>
      <c r="W112" s="91">
        <f t="shared" si="67"/>
        <v>0</v>
      </c>
      <c r="X112" s="90"/>
      <c r="Y112" s="91">
        <f t="shared" si="68"/>
        <v>0</v>
      </c>
      <c r="Z112" s="90"/>
      <c r="AA112" s="91">
        <f t="shared" si="69"/>
        <v>0</v>
      </c>
      <c r="AB112" s="90"/>
      <c r="AC112" s="91">
        <f t="shared" si="70"/>
        <v>0</v>
      </c>
      <c r="AD112" s="119"/>
      <c r="AE112" s="91">
        <f t="shared" si="71"/>
        <v>0</v>
      </c>
      <c r="AF112" s="90"/>
      <c r="AG112" s="91">
        <f t="shared" si="72"/>
        <v>0</v>
      </c>
      <c r="AH112" s="90"/>
      <c r="AI112" s="91">
        <f t="shared" si="73"/>
        <v>0</v>
      </c>
      <c r="AJ112" s="90"/>
      <c r="AK112" s="91">
        <f t="shared" si="74"/>
        <v>0</v>
      </c>
      <c r="AL112" s="90"/>
      <c r="AM112" s="91">
        <f t="shared" si="75"/>
        <v>0</v>
      </c>
      <c r="AN112" s="90"/>
      <c r="AO112" s="91">
        <f t="shared" si="76"/>
        <v>0</v>
      </c>
      <c r="AP112" s="90"/>
      <c r="AQ112" s="91">
        <f t="shared" si="77"/>
        <v>0</v>
      </c>
      <c r="AR112" s="90"/>
      <c r="AS112" s="91">
        <f t="shared" si="78"/>
        <v>0</v>
      </c>
      <c r="AT112" s="90"/>
      <c r="AU112" s="91">
        <f t="shared" si="79"/>
        <v>0</v>
      </c>
      <c r="AV112" s="90"/>
      <c r="AW112" s="91">
        <f t="shared" si="80"/>
        <v>0</v>
      </c>
      <c r="AX112" s="90"/>
      <c r="AY112" s="91">
        <f t="shared" si="81"/>
        <v>0</v>
      </c>
      <c r="AZ112" s="90"/>
      <c r="BA112" s="91">
        <f t="shared" si="82"/>
        <v>0</v>
      </c>
      <c r="BB112" s="90"/>
      <c r="BC112" s="91">
        <f t="shared" si="83"/>
        <v>0</v>
      </c>
      <c r="BD112" s="90"/>
      <c r="BE112" s="91">
        <f t="shared" si="84"/>
        <v>0</v>
      </c>
      <c r="BF112" s="90"/>
      <c r="BG112" s="91">
        <f t="shared" si="85"/>
        <v>0</v>
      </c>
      <c r="BH112" s="90"/>
      <c r="BI112" s="91">
        <f t="shared" si="86"/>
        <v>0</v>
      </c>
      <c r="BJ112" s="90"/>
      <c r="BK112" s="91">
        <f t="shared" si="87"/>
        <v>0</v>
      </c>
      <c r="BL112" s="90"/>
      <c r="BM112" s="91">
        <f t="shared" si="88"/>
        <v>0</v>
      </c>
      <c r="BN112" s="90"/>
      <c r="BO112" s="91">
        <f t="shared" si="89"/>
        <v>0</v>
      </c>
      <c r="BP112" s="90"/>
      <c r="BQ112" s="91">
        <f t="shared" si="90"/>
        <v>0</v>
      </c>
      <c r="BR112" s="90"/>
      <c r="BS112" s="91">
        <f t="shared" si="91"/>
        <v>0</v>
      </c>
      <c r="BT112" s="90"/>
      <c r="BU112" s="91">
        <f t="shared" si="92"/>
        <v>0</v>
      </c>
      <c r="BV112" s="90"/>
      <c r="BW112" s="91">
        <f t="shared" si="93"/>
        <v>0</v>
      </c>
      <c r="BX112" s="90"/>
      <c r="BY112" s="91">
        <f t="shared" si="94"/>
        <v>0</v>
      </c>
      <c r="BZ112" s="90"/>
      <c r="CA112" s="91">
        <f t="shared" si="95"/>
        <v>0</v>
      </c>
      <c r="CB112" s="90"/>
      <c r="CC112" s="91">
        <f t="shared" si="96"/>
        <v>0</v>
      </c>
      <c r="CD112" s="90"/>
      <c r="CE112" s="91">
        <f t="shared" si="97"/>
        <v>0</v>
      </c>
      <c r="CF112" s="90"/>
      <c r="CG112" s="91">
        <f t="shared" si="41"/>
        <v>0</v>
      </c>
      <c r="CH112" s="5">
        <f t="shared" si="42"/>
        <v>0</v>
      </c>
      <c r="CI112" s="11">
        <f t="shared" si="43"/>
        <v>0</v>
      </c>
      <c r="CJ112" s="12">
        <f t="shared" si="44"/>
        <v>2</v>
      </c>
      <c r="CK112" s="5">
        <f t="shared" si="45"/>
        <v>0</v>
      </c>
      <c r="CL112" s="282" t="str">
        <f t="shared" si="46"/>
        <v/>
      </c>
      <c r="CM112" s="283" t="str">
        <f t="shared" si="47"/>
        <v/>
      </c>
      <c r="CN112" s="283"/>
      <c r="CO112" s="145">
        <f t="shared" si="48"/>
        <v>0</v>
      </c>
      <c r="CP112" s="74">
        <f t="shared" si="49"/>
        <v>0</v>
      </c>
      <c r="CQ112" s="120">
        <f t="shared" si="50"/>
        <v>0</v>
      </c>
      <c r="CR112" s="74">
        <f t="shared" si="51"/>
        <v>0</v>
      </c>
      <c r="CS112" s="120">
        <f t="shared" si="52"/>
        <v>0</v>
      </c>
      <c r="CT112" s="74">
        <f t="shared" si="53"/>
        <v>0</v>
      </c>
      <c r="CU112" s="120">
        <f t="shared" si="54"/>
        <v>0</v>
      </c>
      <c r="CV112" s="74">
        <f t="shared" si="55"/>
        <v>0</v>
      </c>
      <c r="CW112" s="120">
        <f t="shared" si="56"/>
        <v>0</v>
      </c>
      <c r="CX112" s="146">
        <f t="shared" si="57"/>
        <v>0</v>
      </c>
      <c r="CY112" s="68"/>
      <c r="CZ112" s="68"/>
      <c r="DA112" s="68"/>
      <c r="DB112" s="68"/>
      <c r="DC112" s="17"/>
    </row>
    <row r="113" spans="1:107" ht="12.75" customHeight="1" x14ac:dyDescent="0.2">
      <c r="A113" s="3"/>
      <c r="B113" s="5">
        <f t="shared" si="58"/>
        <v>45</v>
      </c>
      <c r="C113" s="518" t="s">
        <v>330</v>
      </c>
      <c r="D113" s="519" t="s">
        <v>330</v>
      </c>
      <c r="E113" s="18"/>
      <c r="F113" s="90"/>
      <c r="G113" s="91">
        <f t="shared" si="59"/>
        <v>0</v>
      </c>
      <c r="H113" s="90"/>
      <c r="I113" s="91">
        <f t="shared" si="60"/>
        <v>0</v>
      </c>
      <c r="J113" s="90"/>
      <c r="K113" s="91">
        <f t="shared" si="61"/>
        <v>0</v>
      </c>
      <c r="L113" s="90"/>
      <c r="M113" s="91">
        <f t="shared" si="62"/>
        <v>0</v>
      </c>
      <c r="N113" s="90"/>
      <c r="O113" s="91">
        <f t="shared" si="63"/>
        <v>0</v>
      </c>
      <c r="P113" s="90"/>
      <c r="Q113" s="91">
        <f t="shared" si="64"/>
        <v>0</v>
      </c>
      <c r="R113" s="90"/>
      <c r="S113" s="91">
        <f t="shared" si="65"/>
        <v>0</v>
      </c>
      <c r="T113" s="90"/>
      <c r="U113" s="91">
        <f t="shared" si="66"/>
        <v>0</v>
      </c>
      <c r="V113" s="90"/>
      <c r="W113" s="91">
        <f t="shared" si="67"/>
        <v>0</v>
      </c>
      <c r="X113" s="90"/>
      <c r="Y113" s="91">
        <f t="shared" si="68"/>
        <v>0</v>
      </c>
      <c r="Z113" s="90"/>
      <c r="AA113" s="91">
        <f t="shared" si="69"/>
        <v>0</v>
      </c>
      <c r="AB113" s="90"/>
      <c r="AC113" s="91">
        <f t="shared" si="70"/>
        <v>0</v>
      </c>
      <c r="AD113" s="119"/>
      <c r="AE113" s="91">
        <f t="shared" si="71"/>
        <v>0</v>
      </c>
      <c r="AF113" s="90"/>
      <c r="AG113" s="91">
        <f t="shared" si="72"/>
        <v>0</v>
      </c>
      <c r="AH113" s="90"/>
      <c r="AI113" s="91">
        <f t="shared" si="73"/>
        <v>0</v>
      </c>
      <c r="AJ113" s="90"/>
      <c r="AK113" s="91">
        <f t="shared" si="74"/>
        <v>0</v>
      </c>
      <c r="AL113" s="90"/>
      <c r="AM113" s="91">
        <f t="shared" si="75"/>
        <v>0</v>
      </c>
      <c r="AN113" s="90"/>
      <c r="AO113" s="91">
        <f t="shared" si="76"/>
        <v>0</v>
      </c>
      <c r="AP113" s="90"/>
      <c r="AQ113" s="91">
        <f t="shared" si="77"/>
        <v>0</v>
      </c>
      <c r="AR113" s="90"/>
      <c r="AS113" s="91">
        <f t="shared" si="78"/>
        <v>0</v>
      </c>
      <c r="AT113" s="90"/>
      <c r="AU113" s="91">
        <f t="shared" si="79"/>
        <v>0</v>
      </c>
      <c r="AV113" s="90"/>
      <c r="AW113" s="91">
        <f t="shared" si="80"/>
        <v>0</v>
      </c>
      <c r="AX113" s="90"/>
      <c r="AY113" s="91">
        <f t="shared" si="81"/>
        <v>0</v>
      </c>
      <c r="AZ113" s="90"/>
      <c r="BA113" s="91">
        <f t="shared" si="82"/>
        <v>0</v>
      </c>
      <c r="BB113" s="90"/>
      <c r="BC113" s="91">
        <f t="shared" si="83"/>
        <v>0</v>
      </c>
      <c r="BD113" s="90"/>
      <c r="BE113" s="91">
        <f t="shared" si="84"/>
        <v>0</v>
      </c>
      <c r="BF113" s="90"/>
      <c r="BG113" s="91">
        <f t="shared" si="85"/>
        <v>0</v>
      </c>
      <c r="BH113" s="90"/>
      <c r="BI113" s="91">
        <f t="shared" si="86"/>
        <v>0</v>
      </c>
      <c r="BJ113" s="90"/>
      <c r="BK113" s="91">
        <f t="shared" si="87"/>
        <v>0</v>
      </c>
      <c r="BL113" s="90"/>
      <c r="BM113" s="91">
        <f t="shared" si="88"/>
        <v>0</v>
      </c>
      <c r="BN113" s="90"/>
      <c r="BO113" s="91">
        <f t="shared" si="89"/>
        <v>0</v>
      </c>
      <c r="BP113" s="90"/>
      <c r="BQ113" s="91">
        <f t="shared" si="90"/>
        <v>0</v>
      </c>
      <c r="BR113" s="90"/>
      <c r="BS113" s="91">
        <f t="shared" si="91"/>
        <v>0</v>
      </c>
      <c r="BT113" s="90"/>
      <c r="BU113" s="91">
        <f t="shared" si="92"/>
        <v>0</v>
      </c>
      <c r="BV113" s="90"/>
      <c r="BW113" s="91">
        <f t="shared" si="93"/>
        <v>0</v>
      </c>
      <c r="BX113" s="90"/>
      <c r="BY113" s="91">
        <f t="shared" si="94"/>
        <v>0</v>
      </c>
      <c r="BZ113" s="90"/>
      <c r="CA113" s="91">
        <f t="shared" si="95"/>
        <v>0</v>
      </c>
      <c r="CB113" s="90"/>
      <c r="CC113" s="91">
        <f t="shared" si="96"/>
        <v>0</v>
      </c>
      <c r="CD113" s="90"/>
      <c r="CE113" s="91">
        <f t="shared" si="97"/>
        <v>0</v>
      </c>
      <c r="CF113" s="90"/>
      <c r="CG113" s="91">
        <f t="shared" si="41"/>
        <v>0</v>
      </c>
      <c r="CH113" s="5">
        <f t="shared" si="42"/>
        <v>0</v>
      </c>
      <c r="CI113" s="11">
        <f t="shared" si="43"/>
        <v>0</v>
      </c>
      <c r="CJ113" s="12">
        <f t="shared" si="44"/>
        <v>2</v>
      </c>
      <c r="CK113" s="5">
        <f t="shared" si="45"/>
        <v>0</v>
      </c>
      <c r="CL113" s="282" t="str">
        <f t="shared" si="46"/>
        <v/>
      </c>
      <c r="CM113" s="283" t="str">
        <f t="shared" si="47"/>
        <v/>
      </c>
      <c r="CN113" s="283"/>
      <c r="CO113" s="145">
        <f t="shared" si="48"/>
        <v>0</v>
      </c>
      <c r="CP113" s="74">
        <f t="shared" si="49"/>
        <v>0</v>
      </c>
      <c r="CQ113" s="120">
        <f t="shared" si="50"/>
        <v>0</v>
      </c>
      <c r="CR113" s="74">
        <f t="shared" si="51"/>
        <v>0</v>
      </c>
      <c r="CS113" s="120">
        <f t="shared" si="52"/>
        <v>0</v>
      </c>
      <c r="CT113" s="74">
        <f t="shared" si="53"/>
        <v>0</v>
      </c>
      <c r="CU113" s="120">
        <f t="shared" si="54"/>
        <v>0</v>
      </c>
      <c r="CV113" s="74">
        <f t="shared" si="55"/>
        <v>0</v>
      </c>
      <c r="CW113" s="120">
        <f t="shared" si="56"/>
        <v>0</v>
      </c>
      <c r="CX113" s="146">
        <f t="shared" si="57"/>
        <v>0</v>
      </c>
      <c r="CY113" s="68"/>
      <c r="CZ113" s="68"/>
      <c r="DA113" s="68"/>
      <c r="DB113" s="68"/>
      <c r="DC113" s="17"/>
    </row>
    <row r="114" spans="1:107" ht="12.75" customHeight="1" x14ac:dyDescent="0.2">
      <c r="A114" s="3"/>
      <c r="B114" s="5">
        <f t="shared" si="58"/>
        <v>46</v>
      </c>
      <c r="C114" s="302"/>
      <c r="D114" s="303"/>
      <c r="E114" s="18"/>
      <c r="F114" s="90"/>
      <c r="G114" s="91">
        <f t="shared" si="59"/>
        <v>0</v>
      </c>
      <c r="H114" s="90"/>
      <c r="I114" s="91">
        <f t="shared" si="60"/>
        <v>0</v>
      </c>
      <c r="J114" s="90"/>
      <c r="K114" s="91">
        <f t="shared" si="61"/>
        <v>0</v>
      </c>
      <c r="L114" s="90"/>
      <c r="M114" s="91">
        <f t="shared" si="62"/>
        <v>0</v>
      </c>
      <c r="N114" s="90"/>
      <c r="O114" s="91">
        <f t="shared" si="63"/>
        <v>0</v>
      </c>
      <c r="P114" s="90"/>
      <c r="Q114" s="91">
        <f t="shared" si="64"/>
        <v>0</v>
      </c>
      <c r="R114" s="90"/>
      <c r="S114" s="91">
        <f t="shared" si="65"/>
        <v>0</v>
      </c>
      <c r="T114" s="90"/>
      <c r="U114" s="91">
        <f t="shared" si="66"/>
        <v>0</v>
      </c>
      <c r="V114" s="90"/>
      <c r="W114" s="91">
        <f t="shared" si="67"/>
        <v>0</v>
      </c>
      <c r="X114" s="90"/>
      <c r="Y114" s="91">
        <f t="shared" si="68"/>
        <v>0</v>
      </c>
      <c r="Z114" s="90"/>
      <c r="AA114" s="91">
        <f t="shared" si="69"/>
        <v>0</v>
      </c>
      <c r="AB114" s="90"/>
      <c r="AC114" s="91">
        <f t="shared" si="70"/>
        <v>0</v>
      </c>
      <c r="AD114" s="119"/>
      <c r="AE114" s="91">
        <f t="shared" si="71"/>
        <v>0</v>
      </c>
      <c r="AF114" s="90"/>
      <c r="AG114" s="91">
        <f t="shared" si="72"/>
        <v>0</v>
      </c>
      <c r="AH114" s="90"/>
      <c r="AI114" s="91">
        <f t="shared" si="73"/>
        <v>0</v>
      </c>
      <c r="AJ114" s="90"/>
      <c r="AK114" s="91">
        <f t="shared" si="74"/>
        <v>0</v>
      </c>
      <c r="AL114" s="90"/>
      <c r="AM114" s="91">
        <f t="shared" si="75"/>
        <v>0</v>
      </c>
      <c r="AN114" s="90"/>
      <c r="AO114" s="91">
        <f t="shared" si="76"/>
        <v>0</v>
      </c>
      <c r="AP114" s="90"/>
      <c r="AQ114" s="91">
        <f t="shared" si="77"/>
        <v>0</v>
      </c>
      <c r="AR114" s="90"/>
      <c r="AS114" s="91">
        <f t="shared" si="78"/>
        <v>0</v>
      </c>
      <c r="AT114" s="90"/>
      <c r="AU114" s="91">
        <f t="shared" si="79"/>
        <v>0</v>
      </c>
      <c r="AV114" s="90"/>
      <c r="AW114" s="91">
        <f t="shared" si="80"/>
        <v>0</v>
      </c>
      <c r="AX114" s="90"/>
      <c r="AY114" s="91">
        <f t="shared" si="81"/>
        <v>0</v>
      </c>
      <c r="AZ114" s="90"/>
      <c r="BA114" s="91">
        <f t="shared" si="82"/>
        <v>0</v>
      </c>
      <c r="BB114" s="90"/>
      <c r="BC114" s="91">
        <f t="shared" si="83"/>
        <v>0</v>
      </c>
      <c r="BD114" s="90"/>
      <c r="BE114" s="91">
        <f t="shared" si="84"/>
        <v>0</v>
      </c>
      <c r="BF114" s="90"/>
      <c r="BG114" s="91">
        <f t="shared" si="85"/>
        <v>0</v>
      </c>
      <c r="BH114" s="90"/>
      <c r="BI114" s="91">
        <f t="shared" si="86"/>
        <v>0</v>
      </c>
      <c r="BJ114" s="90"/>
      <c r="BK114" s="91">
        <f t="shared" si="87"/>
        <v>0</v>
      </c>
      <c r="BL114" s="90"/>
      <c r="BM114" s="91">
        <f t="shared" si="88"/>
        <v>0</v>
      </c>
      <c r="BN114" s="90"/>
      <c r="BO114" s="91">
        <f t="shared" si="89"/>
        <v>0</v>
      </c>
      <c r="BP114" s="90"/>
      <c r="BQ114" s="91">
        <f t="shared" si="90"/>
        <v>0</v>
      </c>
      <c r="BR114" s="90"/>
      <c r="BS114" s="91">
        <f t="shared" si="91"/>
        <v>0</v>
      </c>
      <c r="BT114" s="90"/>
      <c r="BU114" s="91">
        <f t="shared" si="92"/>
        <v>0</v>
      </c>
      <c r="BV114" s="90"/>
      <c r="BW114" s="91">
        <f t="shared" si="93"/>
        <v>0</v>
      </c>
      <c r="BX114" s="90"/>
      <c r="BY114" s="91">
        <f t="shared" si="94"/>
        <v>0</v>
      </c>
      <c r="BZ114" s="90"/>
      <c r="CA114" s="91">
        <f t="shared" si="95"/>
        <v>0</v>
      </c>
      <c r="CB114" s="90"/>
      <c r="CC114" s="91">
        <f t="shared" si="96"/>
        <v>0</v>
      </c>
      <c r="CD114" s="90"/>
      <c r="CE114" s="91">
        <f t="shared" si="97"/>
        <v>0</v>
      </c>
      <c r="CF114" s="90"/>
      <c r="CG114" s="91">
        <f t="shared" si="41"/>
        <v>0</v>
      </c>
      <c r="CH114" s="5">
        <f t="shared" si="42"/>
        <v>0</v>
      </c>
      <c r="CI114" s="11">
        <f t="shared" si="43"/>
        <v>0</v>
      </c>
      <c r="CJ114" s="12">
        <f t="shared" si="44"/>
        <v>2</v>
      </c>
      <c r="CK114" s="5">
        <f t="shared" si="45"/>
        <v>0</v>
      </c>
      <c r="CL114" s="282" t="str">
        <f t="shared" si="46"/>
        <v/>
      </c>
      <c r="CM114" s="283" t="str">
        <f t="shared" si="47"/>
        <v/>
      </c>
      <c r="CN114" s="283"/>
      <c r="CO114" s="145">
        <f t="shared" si="48"/>
        <v>0</v>
      </c>
      <c r="CP114" s="74">
        <f t="shared" si="49"/>
        <v>0</v>
      </c>
      <c r="CQ114" s="120">
        <f t="shared" si="50"/>
        <v>0</v>
      </c>
      <c r="CR114" s="74">
        <f t="shared" si="51"/>
        <v>0</v>
      </c>
      <c r="CS114" s="120">
        <f t="shared" si="52"/>
        <v>0</v>
      </c>
      <c r="CT114" s="74">
        <f t="shared" si="53"/>
        <v>0</v>
      </c>
      <c r="CU114" s="120">
        <f t="shared" si="54"/>
        <v>0</v>
      </c>
      <c r="CV114" s="74">
        <f t="shared" si="55"/>
        <v>0</v>
      </c>
      <c r="CW114" s="120">
        <f t="shared" si="56"/>
        <v>0</v>
      </c>
      <c r="CX114" s="146">
        <f t="shared" si="57"/>
        <v>0</v>
      </c>
      <c r="CY114" s="68"/>
      <c r="CZ114" s="68"/>
      <c r="DA114" s="68"/>
      <c r="DB114" s="68"/>
      <c r="DC114" s="17"/>
    </row>
    <row r="115" spans="1:107" ht="12.75" customHeight="1" thickBot="1" x14ac:dyDescent="0.25">
      <c r="A115" s="3"/>
      <c r="B115" s="5">
        <v>47</v>
      </c>
      <c r="C115" s="302"/>
      <c r="D115" s="303"/>
      <c r="E115" s="18"/>
      <c r="F115" s="90"/>
      <c r="G115" s="91">
        <f t="shared" si="59"/>
        <v>0</v>
      </c>
      <c r="H115" s="90"/>
      <c r="I115" s="91">
        <f t="shared" si="60"/>
        <v>0</v>
      </c>
      <c r="J115" s="90"/>
      <c r="K115" s="91">
        <f t="shared" si="61"/>
        <v>0</v>
      </c>
      <c r="L115" s="90"/>
      <c r="M115" s="91">
        <f t="shared" si="62"/>
        <v>0</v>
      </c>
      <c r="N115" s="90"/>
      <c r="O115" s="91">
        <f t="shared" si="63"/>
        <v>0</v>
      </c>
      <c r="P115" s="90"/>
      <c r="Q115" s="91">
        <f t="shared" si="64"/>
        <v>0</v>
      </c>
      <c r="R115" s="90"/>
      <c r="S115" s="91">
        <f t="shared" si="65"/>
        <v>0</v>
      </c>
      <c r="T115" s="90"/>
      <c r="U115" s="91">
        <f t="shared" si="66"/>
        <v>0</v>
      </c>
      <c r="V115" s="90"/>
      <c r="W115" s="91">
        <f t="shared" si="67"/>
        <v>0</v>
      </c>
      <c r="X115" s="90"/>
      <c r="Y115" s="91">
        <f t="shared" si="68"/>
        <v>0</v>
      </c>
      <c r="Z115" s="90"/>
      <c r="AA115" s="91">
        <f t="shared" si="69"/>
        <v>0</v>
      </c>
      <c r="AB115" s="90"/>
      <c r="AC115" s="91">
        <f t="shared" si="70"/>
        <v>0</v>
      </c>
      <c r="AD115" s="119"/>
      <c r="AE115" s="91">
        <f t="shared" si="71"/>
        <v>0</v>
      </c>
      <c r="AF115" s="90"/>
      <c r="AG115" s="91">
        <f t="shared" si="72"/>
        <v>0</v>
      </c>
      <c r="AH115" s="90"/>
      <c r="AI115" s="91">
        <f t="shared" si="73"/>
        <v>0</v>
      </c>
      <c r="AJ115" s="90"/>
      <c r="AK115" s="91">
        <f t="shared" si="74"/>
        <v>0</v>
      </c>
      <c r="AL115" s="90"/>
      <c r="AM115" s="91">
        <f t="shared" si="75"/>
        <v>0</v>
      </c>
      <c r="AN115" s="90"/>
      <c r="AO115" s="91">
        <f t="shared" si="76"/>
        <v>0</v>
      </c>
      <c r="AP115" s="90"/>
      <c r="AQ115" s="91">
        <f t="shared" si="77"/>
        <v>0</v>
      </c>
      <c r="AR115" s="90"/>
      <c r="AS115" s="91">
        <f t="shared" si="78"/>
        <v>0</v>
      </c>
      <c r="AT115" s="90"/>
      <c r="AU115" s="91">
        <f t="shared" si="79"/>
        <v>0</v>
      </c>
      <c r="AV115" s="90"/>
      <c r="AW115" s="91">
        <f t="shared" si="80"/>
        <v>0</v>
      </c>
      <c r="AX115" s="90"/>
      <c r="AY115" s="91">
        <f t="shared" si="81"/>
        <v>0</v>
      </c>
      <c r="AZ115" s="90"/>
      <c r="BA115" s="91">
        <f t="shared" si="82"/>
        <v>0</v>
      </c>
      <c r="BB115" s="90"/>
      <c r="BC115" s="91">
        <f t="shared" si="83"/>
        <v>0</v>
      </c>
      <c r="BD115" s="90"/>
      <c r="BE115" s="91">
        <f t="shared" si="84"/>
        <v>0</v>
      </c>
      <c r="BF115" s="90"/>
      <c r="BG115" s="91">
        <f t="shared" si="85"/>
        <v>0</v>
      </c>
      <c r="BH115" s="90"/>
      <c r="BI115" s="91">
        <f t="shared" si="86"/>
        <v>0</v>
      </c>
      <c r="BJ115" s="90"/>
      <c r="BK115" s="91">
        <f t="shared" si="87"/>
        <v>0</v>
      </c>
      <c r="BL115" s="90"/>
      <c r="BM115" s="91">
        <f t="shared" si="88"/>
        <v>0</v>
      </c>
      <c r="BN115" s="90"/>
      <c r="BO115" s="91">
        <f t="shared" si="89"/>
        <v>0</v>
      </c>
      <c r="BP115" s="90"/>
      <c r="BQ115" s="91">
        <f t="shared" si="90"/>
        <v>0</v>
      </c>
      <c r="BR115" s="90"/>
      <c r="BS115" s="91">
        <f t="shared" si="91"/>
        <v>0</v>
      </c>
      <c r="BT115" s="90"/>
      <c r="BU115" s="91">
        <f t="shared" si="92"/>
        <v>0</v>
      </c>
      <c r="BV115" s="90"/>
      <c r="BW115" s="91">
        <f t="shared" si="93"/>
        <v>0</v>
      </c>
      <c r="BX115" s="90"/>
      <c r="BY115" s="91">
        <f t="shared" si="94"/>
        <v>0</v>
      </c>
      <c r="BZ115" s="90"/>
      <c r="CA115" s="91">
        <f t="shared" si="95"/>
        <v>0</v>
      </c>
      <c r="CB115" s="90"/>
      <c r="CC115" s="91">
        <f t="shared" si="96"/>
        <v>0</v>
      </c>
      <c r="CD115" s="90"/>
      <c r="CE115" s="91">
        <f t="shared" si="97"/>
        <v>0</v>
      </c>
      <c r="CF115" s="90"/>
      <c r="CG115" s="91">
        <f t="shared" si="41"/>
        <v>0</v>
      </c>
      <c r="CH115" s="5">
        <f t="shared" si="42"/>
        <v>0</v>
      </c>
      <c r="CI115" s="11">
        <f t="shared" si="43"/>
        <v>0</v>
      </c>
      <c r="CJ115" s="12">
        <f t="shared" si="44"/>
        <v>2</v>
      </c>
      <c r="CK115" s="5">
        <f t="shared" si="45"/>
        <v>0</v>
      </c>
      <c r="CL115" s="282" t="str">
        <f t="shared" si="46"/>
        <v/>
      </c>
      <c r="CM115" s="283" t="str">
        <f t="shared" si="47"/>
        <v/>
      </c>
      <c r="CN115" s="283"/>
      <c r="CO115" s="147">
        <f t="shared" si="48"/>
        <v>0</v>
      </c>
      <c r="CP115" s="148">
        <f t="shared" si="49"/>
        <v>0</v>
      </c>
      <c r="CQ115" s="149">
        <f t="shared" si="50"/>
        <v>0</v>
      </c>
      <c r="CR115" s="148">
        <f t="shared" si="51"/>
        <v>0</v>
      </c>
      <c r="CS115" s="149">
        <f t="shared" si="52"/>
        <v>0</v>
      </c>
      <c r="CT115" s="148">
        <f t="shared" si="53"/>
        <v>0</v>
      </c>
      <c r="CU115" s="149">
        <f t="shared" si="54"/>
        <v>0</v>
      </c>
      <c r="CV115" s="148">
        <f t="shared" si="55"/>
        <v>0</v>
      </c>
      <c r="CW115" s="149">
        <f t="shared" si="56"/>
        <v>0</v>
      </c>
      <c r="CX115" s="150">
        <f t="shared" si="57"/>
        <v>0</v>
      </c>
      <c r="CY115" s="68"/>
      <c r="CZ115" s="68"/>
      <c r="DA115" s="68"/>
      <c r="DB115" s="68"/>
      <c r="DC115" s="17"/>
    </row>
    <row r="116" spans="1:107" ht="12.75" customHeight="1" x14ac:dyDescent="0.2">
      <c r="B116" s="9"/>
      <c r="C116" s="426"/>
      <c r="D116" s="426"/>
      <c r="E116" s="22"/>
      <c r="F116" s="284">
        <v>1</v>
      </c>
      <c r="G116" s="285"/>
      <c r="H116" s="284">
        <v>2</v>
      </c>
      <c r="I116" s="284"/>
      <c r="J116" s="284">
        <v>3</v>
      </c>
      <c r="K116" s="284"/>
      <c r="L116" s="284">
        <v>4</v>
      </c>
      <c r="M116" s="284"/>
      <c r="N116" s="284">
        <v>5</v>
      </c>
      <c r="O116" s="284"/>
      <c r="P116" s="284">
        <v>6</v>
      </c>
      <c r="Q116" s="284"/>
      <c r="R116" s="284">
        <v>7</v>
      </c>
      <c r="S116" s="284"/>
      <c r="T116" s="284">
        <v>8</v>
      </c>
      <c r="U116" s="284"/>
      <c r="V116" s="284">
        <v>9</v>
      </c>
      <c r="W116" s="284"/>
      <c r="X116" s="284">
        <v>10</v>
      </c>
      <c r="Y116" s="284"/>
      <c r="Z116" s="284">
        <v>11</v>
      </c>
      <c r="AA116" s="284"/>
      <c r="AB116" s="284">
        <v>12</v>
      </c>
      <c r="AC116" s="284"/>
      <c r="AD116" s="284">
        <v>13</v>
      </c>
      <c r="AE116" s="284"/>
      <c r="AF116" s="284">
        <v>14</v>
      </c>
      <c r="AG116" s="284"/>
      <c r="AH116" s="284">
        <v>15</v>
      </c>
      <c r="AI116" s="284"/>
      <c r="AJ116" s="284">
        <v>16</v>
      </c>
      <c r="AK116" s="284"/>
      <c r="AL116" s="284">
        <v>17</v>
      </c>
      <c r="AM116" s="284"/>
      <c r="AN116" s="284">
        <v>18</v>
      </c>
      <c r="AO116" s="284"/>
      <c r="AP116" s="284">
        <v>19</v>
      </c>
      <c r="AQ116" s="284"/>
      <c r="AR116" s="284">
        <v>20</v>
      </c>
      <c r="AS116" s="284">
        <v>21</v>
      </c>
      <c r="AT116" s="284">
        <v>21</v>
      </c>
      <c r="AU116" s="284">
        <v>23</v>
      </c>
      <c r="AV116" s="284">
        <v>22</v>
      </c>
      <c r="AW116" s="284">
        <v>25</v>
      </c>
      <c r="AX116" s="284">
        <v>23</v>
      </c>
      <c r="AY116" s="284">
        <v>27</v>
      </c>
      <c r="AZ116" s="284">
        <v>24</v>
      </c>
      <c r="BA116" s="284">
        <v>29</v>
      </c>
      <c r="BB116" s="284">
        <v>25</v>
      </c>
      <c r="BC116" s="284">
        <v>31</v>
      </c>
      <c r="BD116" s="284">
        <v>26</v>
      </c>
      <c r="BE116" s="284">
        <v>33</v>
      </c>
      <c r="BF116" s="284">
        <v>27</v>
      </c>
      <c r="BG116" s="284">
        <v>35</v>
      </c>
      <c r="BH116" s="284">
        <v>28</v>
      </c>
      <c r="BI116" s="284">
        <v>37</v>
      </c>
      <c r="BJ116" s="284">
        <v>29</v>
      </c>
      <c r="BK116" s="284">
        <v>39</v>
      </c>
      <c r="BL116" s="284">
        <v>30</v>
      </c>
      <c r="BM116" s="284">
        <v>41</v>
      </c>
      <c r="BN116" s="284">
        <v>31</v>
      </c>
      <c r="BO116" s="284">
        <v>43</v>
      </c>
      <c r="BP116" s="284">
        <v>32</v>
      </c>
      <c r="BQ116" s="284">
        <v>45</v>
      </c>
      <c r="BR116" s="284">
        <v>33</v>
      </c>
      <c r="BS116" s="284">
        <v>47</v>
      </c>
      <c r="BT116" s="284">
        <v>34</v>
      </c>
      <c r="BU116" s="284">
        <v>49</v>
      </c>
      <c r="BV116" s="284">
        <v>35</v>
      </c>
      <c r="BW116" s="284">
        <v>51</v>
      </c>
      <c r="BX116" s="284">
        <v>36</v>
      </c>
      <c r="BY116" s="284">
        <v>53</v>
      </c>
      <c r="BZ116" s="284">
        <v>37</v>
      </c>
      <c r="CA116" s="284">
        <v>55</v>
      </c>
      <c r="CB116" s="284">
        <v>38</v>
      </c>
      <c r="CC116" s="284">
        <v>57</v>
      </c>
      <c r="CD116" s="284">
        <v>39</v>
      </c>
      <c r="CE116" s="284">
        <v>59</v>
      </c>
      <c r="CF116" s="284">
        <v>40</v>
      </c>
      <c r="CG116" s="105"/>
      <c r="CH116" s="9"/>
      <c r="CI116" s="10"/>
      <c r="CJ116" s="10"/>
      <c r="CK116" s="9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</row>
    <row r="117" spans="1:107" ht="12.75" customHeight="1" x14ac:dyDescent="0.2">
      <c r="B117" s="3"/>
      <c r="C117" s="321" t="s">
        <v>3</v>
      </c>
      <c r="D117" s="427"/>
      <c r="E117" s="322"/>
      <c r="F117" s="125">
        <f>SUMIF($E$69:$E$115,"=P",G69:G115)</f>
        <v>0</v>
      </c>
      <c r="G117" s="125"/>
      <c r="H117" s="125">
        <f>SUMIF($E$69:$E$115,"=P",I69:I115)</f>
        <v>0</v>
      </c>
      <c r="I117" s="125"/>
      <c r="J117" s="126">
        <f>SUMIF($E$69:$E$115,"=P",K69:K115)</f>
        <v>0</v>
      </c>
      <c r="K117" s="126"/>
      <c r="L117" s="127">
        <f>SUMIF($E$69:$E$115,"=P",M69:M115)</f>
        <v>0</v>
      </c>
      <c r="M117" s="127"/>
      <c r="N117" s="128">
        <f>SUMIF($E$69:$E$115,"=P",O69:O115)</f>
        <v>0</v>
      </c>
      <c r="O117" s="128"/>
      <c r="P117" s="128">
        <f>SUMIF($E$69:$E$115,"=P",Q69:Q115)</f>
        <v>0</v>
      </c>
      <c r="Q117" s="128"/>
      <c r="R117" s="128">
        <f>SUMIF($E$69:$E$115,"=P",S69:S115)</f>
        <v>0</v>
      </c>
      <c r="S117" s="128"/>
      <c r="T117" s="125">
        <f>SUMIF($E$69:$E$115,"=P",U69:U115)</f>
        <v>0</v>
      </c>
      <c r="U117" s="125"/>
      <c r="V117" s="127">
        <f>SUMIF($E$69:$E$115,"=P",W69:W115)</f>
        <v>0</v>
      </c>
      <c r="W117" s="127"/>
      <c r="X117" s="126">
        <f>SUMIF($E$69:$E$115,"=P",Y69:Y115)</f>
        <v>0</v>
      </c>
      <c r="Y117" s="126"/>
      <c r="Z117" s="128">
        <f>SUMIF($E$69:$E$115,"=P",AA69:AA115)</f>
        <v>0</v>
      </c>
      <c r="AA117" s="128"/>
      <c r="AB117" s="125">
        <f>SUMIF($E$69:$E$115,"=P",AC69:AC115)</f>
        <v>0</v>
      </c>
      <c r="AC117" s="125"/>
      <c r="AD117" s="126">
        <f>SUMIF($E$69:$E$115,"=P",AE69:AE115)</f>
        <v>0</v>
      </c>
      <c r="AE117" s="126"/>
      <c r="AF117" s="126">
        <f>SUMIF($E$69:$E$115,"=P",AG69:AG115)</f>
        <v>0</v>
      </c>
      <c r="AG117" s="126"/>
      <c r="AH117" s="127">
        <f>SUMIF($E$69:$E$115,"=P",AI69:AI115)</f>
        <v>0</v>
      </c>
      <c r="AI117" s="127"/>
      <c r="AJ117" s="125">
        <f>SUMIF($E$69:$E$115,"=P",AK69:AK115)</f>
        <v>0</v>
      </c>
      <c r="AK117" s="125"/>
      <c r="AL117" s="125">
        <f>SUMIF($E$69:$E$115,"=P",AM69:AM115)</f>
        <v>0</v>
      </c>
      <c r="AM117" s="125"/>
      <c r="AN117" s="125">
        <f>SUMIF($E$69:$E$115,"=P",AO69:AO115)</f>
        <v>0</v>
      </c>
      <c r="AO117" s="125"/>
      <c r="AP117" s="125">
        <f>SUMIF($E$69:$E$115,"=P",AQ69:AQ115)</f>
        <v>0</v>
      </c>
      <c r="AQ117" s="125"/>
      <c r="AR117" s="128">
        <f>SUMIF($E$69:$E$115,"=P",AS69:AS115)</f>
        <v>0</v>
      </c>
      <c r="AS117" s="128">
        <f t="shared" ref="AS117:CF117" si="98">SUMIF($E$69:$E$115,"=P",AT69:AT115)</f>
        <v>0</v>
      </c>
      <c r="AT117" s="128">
        <f t="shared" si="98"/>
        <v>0</v>
      </c>
      <c r="AU117" s="128">
        <f t="shared" si="98"/>
        <v>0</v>
      </c>
      <c r="AV117" s="128">
        <f t="shared" si="98"/>
        <v>0</v>
      </c>
      <c r="AW117" s="128">
        <f t="shared" si="98"/>
        <v>0</v>
      </c>
      <c r="AX117" s="128">
        <f t="shared" si="98"/>
        <v>0</v>
      </c>
      <c r="AY117" s="128">
        <f t="shared" si="98"/>
        <v>0</v>
      </c>
      <c r="AZ117" s="128">
        <f t="shared" si="98"/>
        <v>0</v>
      </c>
      <c r="BA117" s="128">
        <f t="shared" si="98"/>
        <v>0</v>
      </c>
      <c r="BB117" s="128">
        <f t="shared" si="98"/>
        <v>0</v>
      </c>
      <c r="BC117" s="128">
        <f t="shared" si="98"/>
        <v>0</v>
      </c>
      <c r="BD117" s="128">
        <f t="shared" si="98"/>
        <v>0</v>
      </c>
      <c r="BE117" s="128">
        <f t="shared" si="98"/>
        <v>0</v>
      </c>
      <c r="BF117" s="128">
        <f t="shared" si="98"/>
        <v>0</v>
      </c>
      <c r="BG117" s="128">
        <f t="shared" si="98"/>
        <v>0</v>
      </c>
      <c r="BH117" s="128">
        <f t="shared" si="98"/>
        <v>0</v>
      </c>
      <c r="BI117" s="128">
        <f t="shared" si="98"/>
        <v>0</v>
      </c>
      <c r="BJ117" s="128">
        <f t="shared" si="98"/>
        <v>0</v>
      </c>
      <c r="BK117" s="128">
        <f t="shared" si="98"/>
        <v>0</v>
      </c>
      <c r="BL117" s="128">
        <f t="shared" si="98"/>
        <v>0</v>
      </c>
      <c r="BM117" s="128">
        <f t="shared" si="98"/>
        <v>0</v>
      </c>
      <c r="BN117" s="128">
        <f t="shared" si="98"/>
        <v>0</v>
      </c>
      <c r="BO117" s="128">
        <f t="shared" si="98"/>
        <v>0</v>
      </c>
      <c r="BP117" s="128">
        <f t="shared" si="98"/>
        <v>0</v>
      </c>
      <c r="BQ117" s="128">
        <f t="shared" si="98"/>
        <v>0</v>
      </c>
      <c r="BR117" s="128">
        <f t="shared" si="98"/>
        <v>0</v>
      </c>
      <c r="BS117" s="128">
        <f t="shared" si="98"/>
        <v>0</v>
      </c>
      <c r="BT117" s="128">
        <f t="shared" si="98"/>
        <v>0</v>
      </c>
      <c r="BU117" s="128">
        <f t="shared" si="98"/>
        <v>0</v>
      </c>
      <c r="BV117" s="128">
        <f t="shared" si="98"/>
        <v>0</v>
      </c>
      <c r="BW117" s="128">
        <f t="shared" si="98"/>
        <v>0</v>
      </c>
      <c r="BX117" s="128">
        <f t="shared" si="98"/>
        <v>0</v>
      </c>
      <c r="BY117" s="128">
        <f t="shared" si="98"/>
        <v>0</v>
      </c>
      <c r="BZ117" s="128">
        <f t="shared" si="98"/>
        <v>0</v>
      </c>
      <c r="CA117" s="128">
        <f t="shared" si="98"/>
        <v>0</v>
      </c>
      <c r="CB117" s="128">
        <f t="shared" si="98"/>
        <v>0</v>
      </c>
      <c r="CC117" s="128">
        <f t="shared" si="98"/>
        <v>0</v>
      </c>
      <c r="CD117" s="128">
        <f t="shared" si="98"/>
        <v>0</v>
      </c>
      <c r="CE117" s="128">
        <f t="shared" si="98"/>
        <v>0</v>
      </c>
      <c r="CF117" s="128">
        <f t="shared" si="98"/>
        <v>0</v>
      </c>
      <c r="CG117" s="133"/>
      <c r="CH117" s="6"/>
      <c r="CI117" s="13" t="s">
        <v>29</v>
      </c>
      <c r="CJ117" s="13" t="s">
        <v>28</v>
      </c>
      <c r="CK117" s="8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</row>
    <row r="118" spans="1:107" ht="12.75" customHeight="1" x14ac:dyDescent="0.2">
      <c r="B118" s="3"/>
      <c r="C118" s="304" t="s">
        <v>33</v>
      </c>
      <c r="D118" s="304"/>
      <c r="E118" s="304"/>
      <c r="F118" s="11" t="e">
        <f>(F117*100)/(C18*$F$11)</f>
        <v>#DIV/0!</v>
      </c>
      <c r="G118" s="53"/>
      <c r="H118" s="11" t="e">
        <f>(H117*100)/(C19*F11)</f>
        <v>#DIV/0!</v>
      </c>
      <c r="I118" s="11"/>
      <c r="J118" s="11" t="e">
        <f>(J117*100)/(C20*F11)</f>
        <v>#DIV/0!</v>
      </c>
      <c r="K118" s="11"/>
      <c r="L118" s="11" t="e">
        <f>(L117*100)/(C21*F11)</f>
        <v>#DIV/0!</v>
      </c>
      <c r="M118" s="11"/>
      <c r="N118" s="11" t="e">
        <f>(N117*100)/(C22*F11)</f>
        <v>#DIV/0!</v>
      </c>
      <c r="O118" s="11"/>
      <c r="P118" s="11" t="e">
        <f>(P117*100)/(C23*F11)</f>
        <v>#DIV/0!</v>
      </c>
      <c r="Q118" s="11"/>
      <c r="R118" s="11" t="e">
        <f>(R117*100)/(C24*F11)</f>
        <v>#DIV/0!</v>
      </c>
      <c r="S118" s="11"/>
      <c r="T118" s="11" t="e">
        <f>(T117*100)/(C25*F11)</f>
        <v>#DIV/0!</v>
      </c>
      <c r="U118" s="11"/>
      <c r="V118" s="11" t="e">
        <f>(V117*100)/(C26*F11)</f>
        <v>#DIV/0!</v>
      </c>
      <c r="W118" s="11"/>
      <c r="X118" s="11" t="e">
        <f>(X117*100)/(C27*F11)</f>
        <v>#DIV/0!</v>
      </c>
      <c r="Y118" s="11"/>
      <c r="Z118" s="11" t="e">
        <f>(Z117*100)/(C28*F11)</f>
        <v>#DIV/0!</v>
      </c>
      <c r="AA118" s="11"/>
      <c r="AB118" s="11" t="e">
        <f>(AB117*100)/(C29*F11)</f>
        <v>#DIV/0!</v>
      </c>
      <c r="AC118" s="11"/>
      <c r="AD118" s="11" t="e">
        <f>(AD117*100)/(C30*F11)</f>
        <v>#DIV/0!</v>
      </c>
      <c r="AE118" s="11"/>
      <c r="AF118" s="11" t="e">
        <f>(AF117*100)/(C31*F11)</f>
        <v>#DIV/0!</v>
      </c>
      <c r="AG118" s="11"/>
      <c r="AH118" s="11" t="e">
        <f>(AH117*100)/(C32*F11)</f>
        <v>#DIV/0!</v>
      </c>
      <c r="AI118" s="12"/>
      <c r="AJ118" s="11" t="e">
        <f>(AJ117*100)/(C33*F11)</f>
        <v>#DIV/0!</v>
      </c>
      <c r="AK118" s="12"/>
      <c r="AL118" s="11" t="e">
        <f>(AL117*100)/(C34*F11)</f>
        <v>#DIV/0!</v>
      </c>
      <c r="AM118" s="12"/>
      <c r="AN118" s="11" t="e">
        <f>(AN117*100)/(C35*F11)</f>
        <v>#DIV/0!</v>
      </c>
      <c r="AO118" s="12"/>
      <c r="AP118" s="11" t="e">
        <f>(AP117*100)/(C36*F11)</f>
        <v>#DIV/0!</v>
      </c>
      <c r="AQ118" s="12"/>
      <c r="AR118" s="11" t="e">
        <f>(AR117*100)/(C37*F11)</f>
        <v>#DIV/0!</v>
      </c>
      <c r="AS118" s="11" t="e">
        <f>(AS117*100)/(D57*G11)</f>
        <v>#VALUE!</v>
      </c>
      <c r="AT118" s="11" t="e">
        <f>(AT117*100)/(C38*$F$11)</f>
        <v>#DIV/0!</v>
      </c>
      <c r="AU118" s="11" t="e">
        <f>(AU117*100)/(F57*I11)</f>
        <v>#DIV/0!</v>
      </c>
      <c r="AV118" s="11" t="e">
        <f>(AV117*100)/(C39*F11)</f>
        <v>#DIV/0!</v>
      </c>
      <c r="AW118" s="11" t="e">
        <f>(AW117*100)/(H57*K11)</f>
        <v>#DIV/0!</v>
      </c>
      <c r="AX118" s="11" t="e">
        <f>(AX117*100)/(C40*$F$11)</f>
        <v>#DIV/0!</v>
      </c>
      <c r="AY118" s="11" t="e">
        <f t="shared" ref="AY118:CE118" si="99">(AY117*100)/(D40*$F$11)</f>
        <v>#VALUE!</v>
      </c>
      <c r="AZ118" s="11" t="e">
        <f>(AZ117*100)/(C41*$F$11)</f>
        <v>#DIV/0!</v>
      </c>
      <c r="BA118" s="11" t="e">
        <f t="shared" si="99"/>
        <v>#DIV/0!</v>
      </c>
      <c r="BB118" s="11" t="e">
        <f>(BB117*100)/(C42*$F$11)</f>
        <v>#DIV/0!</v>
      </c>
      <c r="BC118" s="11" t="e">
        <f t="shared" si="99"/>
        <v>#DIV/0!</v>
      </c>
      <c r="BD118" s="11" t="e">
        <f>(BD117*100)/(C43*$F$11)</f>
        <v>#DIV/0!</v>
      </c>
      <c r="BE118" s="11" t="e">
        <f t="shared" si="99"/>
        <v>#DIV/0!</v>
      </c>
      <c r="BF118" s="11" t="e">
        <f>(BF117*100)/(C44*$F$11)</f>
        <v>#DIV/0!</v>
      </c>
      <c r="BG118" s="11" t="e">
        <f t="shared" si="99"/>
        <v>#DIV/0!</v>
      </c>
      <c r="BH118" s="11" t="e">
        <f>(BH117*100)/(C45*$F$11)</f>
        <v>#DIV/0!</v>
      </c>
      <c r="BI118" s="11" t="e">
        <f t="shared" si="99"/>
        <v>#DIV/0!</v>
      </c>
      <c r="BJ118" s="11" t="e">
        <f>(BJ117*100)/(C46*$F$11)</f>
        <v>#DIV/0!</v>
      </c>
      <c r="BK118" s="11" t="e">
        <f t="shared" si="99"/>
        <v>#DIV/0!</v>
      </c>
      <c r="BL118" s="11" t="e">
        <f>(BL117*100)/(C47*$F$11)</f>
        <v>#DIV/0!</v>
      </c>
      <c r="BM118" s="11" t="e">
        <f t="shared" si="99"/>
        <v>#DIV/0!</v>
      </c>
      <c r="BN118" s="11" t="e">
        <f>(BN117*100)/(C48*$F$11)</f>
        <v>#DIV/0!</v>
      </c>
      <c r="BO118" s="11" t="e">
        <f t="shared" si="99"/>
        <v>#DIV/0!</v>
      </c>
      <c r="BP118" s="11" t="e">
        <f>(BP117*100)/(C49*$F$11)</f>
        <v>#DIV/0!</v>
      </c>
      <c r="BQ118" s="11" t="e">
        <f t="shared" si="99"/>
        <v>#DIV/0!</v>
      </c>
      <c r="BR118" s="11" t="e">
        <f>(BR117*100)/(C50*$F$11)</f>
        <v>#DIV/0!</v>
      </c>
      <c r="BS118" s="11" t="e">
        <f t="shared" si="99"/>
        <v>#DIV/0!</v>
      </c>
      <c r="BT118" s="11" t="e">
        <f>(BT117*100)/(C41*$F$11)</f>
        <v>#DIV/0!</v>
      </c>
      <c r="BU118" s="11" t="e">
        <f t="shared" si="99"/>
        <v>#DIV/0!</v>
      </c>
      <c r="BV118" s="11" t="e">
        <f>(BV117*100)/(C52*$F$11)</f>
        <v>#DIV/0!</v>
      </c>
      <c r="BW118" s="11" t="e">
        <f t="shared" si="99"/>
        <v>#DIV/0!</v>
      </c>
      <c r="BX118" s="11" t="e">
        <f>(BX117*100)/(C53*$F$11)</f>
        <v>#DIV/0!</v>
      </c>
      <c r="BY118" s="11" t="e">
        <f t="shared" si="99"/>
        <v>#DIV/0!</v>
      </c>
      <c r="BZ118" s="11" t="e">
        <f>(BZ117*100)/(C54*$F$11)</f>
        <v>#DIV/0!</v>
      </c>
      <c r="CA118" s="11" t="e">
        <f t="shared" si="99"/>
        <v>#DIV/0!</v>
      </c>
      <c r="CB118" s="11" t="e">
        <f>(CB117*100)/(C55*$F$11)</f>
        <v>#DIV/0!</v>
      </c>
      <c r="CC118" s="11" t="e">
        <f t="shared" si="99"/>
        <v>#DIV/0!</v>
      </c>
      <c r="CD118" s="11" t="e">
        <f>(CD117*100)/(C56*$F$11)</f>
        <v>#DIV/0!</v>
      </c>
      <c r="CE118" s="11" t="e">
        <f t="shared" si="99"/>
        <v>#DIV/0!</v>
      </c>
      <c r="CF118" s="11" t="e">
        <f>(CF117*100)/(C57*$F$11)</f>
        <v>#DIV/0!</v>
      </c>
      <c r="CG118" s="134"/>
      <c r="CH118" s="6"/>
      <c r="CI118" s="14" t="e">
        <f>SUM(CI69:CI115)/COUNTIF(CI69:CI115,"&gt;0")</f>
        <v>#DIV/0!</v>
      </c>
      <c r="CJ118" s="15" t="e">
        <f>SUMIF($E$69:$E$115,"=P",$CJ$69:$CJ$115)/COUNTIF($E$69:$E$115,"=P")</f>
        <v>#DIV/0!</v>
      </c>
      <c r="CK118" s="8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</row>
    <row r="119" spans="1:107" s="43" customFormat="1" ht="12.75" customHeight="1" x14ac:dyDescent="0.2">
      <c r="C119" s="428"/>
      <c r="D119" s="429"/>
      <c r="E119" s="429"/>
      <c r="F119" s="44"/>
      <c r="G119" s="17"/>
      <c r="H119" s="17"/>
      <c r="I119" s="17"/>
      <c r="J119" s="17"/>
      <c r="K119" s="17"/>
      <c r="L119" s="17"/>
      <c r="M119" s="42"/>
      <c r="N119" s="300"/>
      <c r="O119" s="301"/>
      <c r="P119" s="301"/>
      <c r="Q119" s="301"/>
      <c r="R119" s="301"/>
      <c r="S119" s="42"/>
      <c r="T119" s="45"/>
      <c r="U119" s="42"/>
      <c r="V119" s="300"/>
      <c r="W119" s="301"/>
      <c r="X119" s="301"/>
      <c r="Y119" s="301"/>
      <c r="Z119" s="301"/>
      <c r="AA119" s="42"/>
      <c r="AB119" s="45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I119" s="17"/>
      <c r="CJ119" s="1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</row>
    <row r="120" spans="1:107" ht="12.75" customHeight="1" x14ac:dyDescent="0.25">
      <c r="C120" s="443" t="s">
        <v>38</v>
      </c>
      <c r="D120" s="444"/>
      <c r="E120" s="445"/>
      <c r="F120" s="56" t="e">
        <f>AVERAGE(F118)</f>
        <v>#DIV/0!</v>
      </c>
      <c r="G120" s="56" t="e">
        <f t="shared" ref="G120:AA120" si="100">AVERAGE(G118)</f>
        <v>#DIV/0!</v>
      </c>
      <c r="H120" s="56" t="e">
        <f>AVERAGE(H118)</f>
        <v>#DIV/0!</v>
      </c>
      <c r="I120" s="56" t="e">
        <f t="shared" si="100"/>
        <v>#DIV/0!</v>
      </c>
      <c r="J120" s="56" t="e">
        <f t="shared" si="100"/>
        <v>#DIV/0!</v>
      </c>
      <c r="K120" s="56" t="e">
        <f t="shared" si="100"/>
        <v>#DIV/0!</v>
      </c>
      <c r="L120" s="56" t="e">
        <f t="shared" si="100"/>
        <v>#DIV/0!</v>
      </c>
      <c r="M120" s="56" t="e">
        <f t="shared" si="100"/>
        <v>#DIV/0!</v>
      </c>
      <c r="N120" s="56" t="e">
        <f t="shared" si="100"/>
        <v>#DIV/0!</v>
      </c>
      <c r="O120" s="56" t="e">
        <f t="shared" si="100"/>
        <v>#DIV/0!</v>
      </c>
      <c r="P120" s="56" t="e">
        <f t="shared" si="100"/>
        <v>#DIV/0!</v>
      </c>
      <c r="Q120" s="56" t="e">
        <f t="shared" si="100"/>
        <v>#DIV/0!</v>
      </c>
      <c r="R120" s="56" t="e">
        <f t="shared" si="100"/>
        <v>#DIV/0!</v>
      </c>
      <c r="S120" s="56" t="e">
        <f t="shared" si="100"/>
        <v>#DIV/0!</v>
      </c>
      <c r="T120" s="56" t="e">
        <f t="shared" si="100"/>
        <v>#DIV/0!</v>
      </c>
      <c r="U120" s="56" t="e">
        <f t="shared" si="100"/>
        <v>#DIV/0!</v>
      </c>
      <c r="V120" s="56" t="e">
        <f t="shared" si="100"/>
        <v>#DIV/0!</v>
      </c>
      <c r="W120" s="56" t="e">
        <f t="shared" si="100"/>
        <v>#DIV/0!</v>
      </c>
      <c r="X120" s="56" t="e">
        <f t="shared" si="100"/>
        <v>#DIV/0!</v>
      </c>
      <c r="Y120" s="56" t="e">
        <f t="shared" si="100"/>
        <v>#DIV/0!</v>
      </c>
      <c r="Z120" s="56" t="e">
        <f>AVERAGE(Z118)</f>
        <v>#DIV/0!</v>
      </c>
      <c r="AA120" s="56" t="e">
        <f t="shared" si="100"/>
        <v>#DIV/0!</v>
      </c>
      <c r="AB120" s="56" t="e">
        <f>AVERAGE(AB118,AF118)</f>
        <v>#DIV/0!</v>
      </c>
      <c r="AC120" s="56"/>
      <c r="AD120" s="56" t="e">
        <f>AVERAGE(AD118)</f>
        <v>#DIV/0!</v>
      </c>
      <c r="AE120" s="56"/>
      <c r="AF120" s="56" t="e">
        <f>AVERAGE(AH118)</f>
        <v>#DIV/0!</v>
      </c>
      <c r="AG120" s="56"/>
      <c r="AH120" s="56" t="e">
        <f>AVERAGE(AJ118)</f>
        <v>#DIV/0!</v>
      </c>
      <c r="AI120" s="56"/>
      <c r="AJ120" s="56" t="e">
        <f>AVERAGE(AL118)</f>
        <v>#DIV/0!</v>
      </c>
      <c r="AK120" s="56"/>
      <c r="AL120" s="56" t="e">
        <f>AVERAGE(AN118)</f>
        <v>#DIV/0!</v>
      </c>
      <c r="AM120" s="56"/>
      <c r="AN120" s="56" t="e">
        <f>AVERAGE(AP118,BB118,BL118)</f>
        <v>#DIV/0!</v>
      </c>
      <c r="AO120" s="56"/>
      <c r="AP120" s="56" t="e">
        <f>AVERAGE(AR118)</f>
        <v>#DIV/0!</v>
      </c>
      <c r="AQ120" s="56"/>
      <c r="AR120" s="56" t="e">
        <f>AVERAGE(AT118)</f>
        <v>#DIV/0!</v>
      </c>
      <c r="AS120" s="56"/>
      <c r="AT120" s="56" t="e">
        <f>AVERAGE(AV118)</f>
        <v>#DIV/0!</v>
      </c>
      <c r="AU120" s="56"/>
      <c r="AV120" s="56" t="e">
        <f>AVERAGE(AX118)</f>
        <v>#DIV/0!</v>
      </c>
      <c r="AW120" s="56"/>
      <c r="AX120" s="56" t="e">
        <f>AVERAGE(AZ118)</f>
        <v>#DIV/0!</v>
      </c>
      <c r="AY120" s="56"/>
      <c r="AZ120" s="56" t="e">
        <f>AVERAGE(BD118)</f>
        <v>#DIV/0!</v>
      </c>
      <c r="BA120" s="56"/>
      <c r="BB120" s="56" t="e">
        <f>AVERAGE(BF118)</f>
        <v>#DIV/0!</v>
      </c>
      <c r="BC120" s="56"/>
      <c r="BD120" s="56" t="e">
        <f>AVERAGE(BH118)</f>
        <v>#DIV/0!</v>
      </c>
      <c r="BE120" s="56"/>
      <c r="BF120" s="56" t="e">
        <f>AVERAGE(BJ118)</f>
        <v>#DIV/0!</v>
      </c>
      <c r="BG120" s="56"/>
      <c r="BH120" s="56" t="e">
        <f>AVERAGE(BN118)</f>
        <v>#DIV/0!</v>
      </c>
      <c r="BI120" s="56"/>
      <c r="BJ120" s="56" t="e">
        <f>AVERAGE(BP118)</f>
        <v>#DIV/0!</v>
      </c>
      <c r="BK120" s="56"/>
      <c r="BL120" s="56" t="e">
        <f>AVERAGE(BR118)</f>
        <v>#DIV/0!</v>
      </c>
      <c r="BM120" s="56"/>
      <c r="BN120" s="56" t="e">
        <f>AVERAGE(BT118)</f>
        <v>#DIV/0!</v>
      </c>
      <c r="BO120" s="56"/>
      <c r="BP120" s="56" t="e">
        <f>AVERAGE(BV118,BX118,BZ118)</f>
        <v>#DIV/0!</v>
      </c>
      <c r="BQ120" s="56"/>
      <c r="BR120" s="56" t="e">
        <f>AVERAGE(CB118)</f>
        <v>#DIV/0!</v>
      </c>
      <c r="BS120" s="56"/>
      <c r="BT120" s="56" t="e">
        <f>AVERAGE(CD118)</f>
        <v>#DIV/0!</v>
      </c>
      <c r="BU120" s="56"/>
      <c r="BV120" s="56" t="e">
        <f>AVERAGE(CF118)</f>
        <v>#DIV/0!</v>
      </c>
      <c r="BW120" s="260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K120" s="98"/>
      <c r="CL120" s="98"/>
      <c r="CM120" s="98"/>
      <c r="CN120" s="98"/>
      <c r="CO120" s="430"/>
      <c r="CP120" s="431"/>
      <c r="CQ120" s="431"/>
      <c r="CR120" s="431"/>
      <c r="CS120" s="431"/>
      <c r="CT120" s="431"/>
      <c r="CU120" s="431"/>
      <c r="CV120" s="431"/>
      <c r="CW120" s="431"/>
      <c r="CX120" s="432"/>
    </row>
    <row r="121" spans="1:107" ht="12.75" customHeight="1" x14ac:dyDescent="0.25">
      <c r="C121" s="58"/>
      <c r="D121" s="58"/>
      <c r="E121" s="59"/>
      <c r="F121" s="425"/>
      <c r="G121" s="425"/>
      <c r="H121" s="425"/>
      <c r="I121" s="60"/>
      <c r="J121" s="59"/>
      <c r="K121" s="59"/>
      <c r="L121" s="59"/>
      <c r="M121" s="59"/>
      <c r="N121" s="59"/>
      <c r="O121" s="59"/>
      <c r="P121" s="62"/>
      <c r="Q121" s="62"/>
      <c r="R121" s="62"/>
      <c r="S121" s="62"/>
      <c r="T121" s="62"/>
      <c r="U121" s="62"/>
      <c r="V121" s="62"/>
      <c r="W121" s="55"/>
      <c r="X121" s="55"/>
      <c r="CK121" s="98"/>
      <c r="CL121" s="98"/>
      <c r="CM121" s="98"/>
      <c r="CN121" s="98"/>
      <c r="CO121" s="433"/>
      <c r="CP121" s="433"/>
      <c r="CQ121" s="433"/>
      <c r="CR121" s="433"/>
      <c r="CS121" s="433"/>
      <c r="CT121" s="433"/>
      <c r="CU121" s="433"/>
      <c r="CV121" s="433"/>
      <c r="CW121" s="433"/>
      <c r="CX121" s="433"/>
    </row>
    <row r="122" spans="1:107" ht="12.75" customHeight="1" x14ac:dyDescent="0.25">
      <c r="C122" s="443" t="s">
        <v>43</v>
      </c>
      <c r="D122" s="444"/>
      <c r="E122" s="445"/>
      <c r="F122" s="56" t="e">
        <f>AVERAGE(F118,H118,J118,L118,N118,P118,R118,T118,V118,X118)</f>
        <v>#DIV/0!</v>
      </c>
      <c r="G122" s="57"/>
      <c r="H122" s="56" t="e">
        <f>AVERAGE(Z118,AB118,AD118)</f>
        <v>#DIV/0!</v>
      </c>
      <c r="I122" s="56"/>
      <c r="J122" s="56" t="e">
        <f>AVERAGE(AF118,AH118,AJ118)</f>
        <v>#DIV/0!</v>
      </c>
      <c r="K122" s="56"/>
      <c r="L122" s="56" t="e">
        <f>AVERAGE(AL118,AN118)</f>
        <v>#DIV/0!</v>
      </c>
      <c r="M122" s="56" t="e">
        <f>AVERAGE(K118,Q118,Y118,AE118,AG118)</f>
        <v>#DIV/0!</v>
      </c>
      <c r="N122" s="56" t="e">
        <f>AVERAGE(AN118)</f>
        <v>#DIV/0!</v>
      </c>
      <c r="O122" s="62"/>
      <c r="P122" s="61"/>
      <c r="Q122" s="59"/>
      <c r="R122" s="59"/>
      <c r="S122" s="59"/>
      <c r="T122" s="59"/>
      <c r="U122" s="59"/>
      <c r="V122" s="59"/>
      <c r="W122" s="55"/>
      <c r="X122" s="55"/>
      <c r="CK122" s="98"/>
      <c r="CL122" s="98"/>
      <c r="CM122" s="98"/>
      <c r="CN122" s="98"/>
      <c r="CO122" s="433"/>
      <c r="CP122" s="433"/>
      <c r="CQ122" s="433"/>
      <c r="CR122" s="433"/>
      <c r="CS122" s="433"/>
      <c r="CT122" s="433"/>
      <c r="CU122" s="433"/>
      <c r="CV122" s="433"/>
      <c r="CW122" s="433"/>
      <c r="CX122" s="433"/>
    </row>
    <row r="123" spans="1:107" ht="12.75" customHeight="1" x14ac:dyDescent="0.25">
      <c r="CK123" s="98"/>
      <c r="CL123" s="98"/>
      <c r="CM123" s="98"/>
      <c r="CN123" s="98"/>
      <c r="CO123" s="433"/>
      <c r="CP123" s="433"/>
      <c r="CQ123" s="433"/>
      <c r="CR123" s="433"/>
      <c r="CS123" s="433"/>
      <c r="CT123" s="433"/>
      <c r="CU123" s="433"/>
      <c r="CV123" s="433"/>
      <c r="CW123" s="433"/>
      <c r="CX123" s="433"/>
    </row>
    <row r="124" spans="1:107" ht="12.75" customHeight="1" x14ac:dyDescent="0.2">
      <c r="CK124" s="99"/>
      <c r="CL124" s="99"/>
      <c r="CM124" s="99"/>
      <c r="CN124" s="99"/>
      <c r="CO124" s="100"/>
      <c r="CP124" s="100"/>
      <c r="CQ124" s="100"/>
      <c r="CR124" s="100"/>
      <c r="CS124" s="100"/>
      <c r="CT124" s="100"/>
      <c r="CU124" s="100"/>
      <c r="CV124" s="100"/>
      <c r="CW124" s="100"/>
      <c r="CX124" s="100"/>
    </row>
    <row r="125" spans="1:107" ht="12.75" customHeight="1" x14ac:dyDescent="0.25">
      <c r="CK125" s="424"/>
      <c r="CL125" s="424"/>
      <c r="CM125" s="424"/>
      <c r="CN125" s="424"/>
      <c r="CO125" s="101"/>
      <c r="CP125" s="102"/>
      <c r="CQ125" s="101"/>
      <c r="CR125" s="102"/>
      <c r="CS125" s="101"/>
      <c r="CT125" s="102"/>
      <c r="CU125" s="101"/>
      <c r="CV125" s="102"/>
      <c r="CW125" s="101"/>
      <c r="CX125" s="102"/>
    </row>
    <row r="126" spans="1:107" ht="12.75" customHeight="1" x14ac:dyDescent="0.25">
      <c r="CK126" s="424"/>
      <c r="CL126" s="424"/>
      <c r="CM126" s="424"/>
      <c r="CN126" s="424"/>
      <c r="CO126" s="101"/>
      <c r="CP126" s="102"/>
      <c r="CQ126" s="101"/>
      <c r="CR126" s="102"/>
      <c r="CS126" s="101"/>
      <c r="CT126" s="102"/>
      <c r="CU126" s="101"/>
      <c r="CV126" s="102"/>
      <c r="CW126" s="101"/>
      <c r="CX126" s="102"/>
    </row>
    <row r="127" spans="1:107" ht="12.75" customHeight="1" x14ac:dyDescent="0.25">
      <c r="CK127" s="424"/>
      <c r="CL127" s="424"/>
      <c r="CM127" s="424"/>
      <c r="CN127" s="424"/>
      <c r="CO127" s="101"/>
      <c r="CP127" s="102"/>
      <c r="CQ127" s="101"/>
      <c r="CR127" s="102"/>
      <c r="CS127" s="101"/>
      <c r="CT127" s="102"/>
      <c r="CU127" s="101"/>
      <c r="CV127" s="102"/>
      <c r="CW127" s="101"/>
      <c r="CX127" s="102"/>
    </row>
    <row r="128" spans="1:107" ht="12.75" customHeight="1" x14ac:dyDescent="0.25">
      <c r="CK128" s="424"/>
      <c r="CL128" s="424"/>
      <c r="CM128" s="424"/>
      <c r="CN128" s="424"/>
      <c r="CO128" s="101"/>
      <c r="CP128" s="102"/>
      <c r="CQ128" s="101"/>
      <c r="CR128" s="102"/>
      <c r="CS128" s="101"/>
      <c r="CT128" s="102"/>
      <c r="CU128" s="101"/>
      <c r="CV128" s="102"/>
      <c r="CW128" s="101"/>
      <c r="CX128" s="102"/>
    </row>
  </sheetData>
  <sheetProtection password="CC2D" sheet="1" objects="1" scenarios="1" selectLockedCells="1"/>
  <dataConsolidate/>
  <mergeCells count="154">
    <mergeCell ref="D22:N22"/>
    <mergeCell ref="D23:N23"/>
    <mergeCell ref="D30:N30"/>
    <mergeCell ref="D31:N31"/>
    <mergeCell ref="CK128:CN128"/>
    <mergeCell ref="CO120:CX120"/>
    <mergeCell ref="CO121:CP123"/>
    <mergeCell ref="CQ121:CR123"/>
    <mergeCell ref="CS121:CT123"/>
    <mergeCell ref="CU121:CV123"/>
    <mergeCell ref="CK125:CN125"/>
    <mergeCell ref="CW121:CX123"/>
    <mergeCell ref="CO64:CX64"/>
    <mergeCell ref="CS65:CT67"/>
    <mergeCell ref="CU65:CV67"/>
    <mergeCell ref="CW65:CX67"/>
    <mergeCell ref="C122:E122"/>
    <mergeCell ref="C90:D90"/>
    <mergeCell ref="C93:D93"/>
    <mergeCell ref="C82:D82"/>
    <mergeCell ref="C120:E120"/>
    <mergeCell ref="C101:D101"/>
    <mergeCell ref="C104:D104"/>
    <mergeCell ref="CK126:CN126"/>
    <mergeCell ref="CK127:CN127"/>
    <mergeCell ref="F121:H121"/>
    <mergeCell ref="C116:D116"/>
    <mergeCell ref="C117:E117"/>
    <mergeCell ref="C115:D115"/>
    <mergeCell ref="C107:D107"/>
    <mergeCell ref="C108:D108"/>
    <mergeCell ref="C119:E119"/>
    <mergeCell ref="C83:D83"/>
    <mergeCell ref="C97:D97"/>
    <mergeCell ref="C98:D98"/>
    <mergeCell ref="C91:D91"/>
    <mergeCell ref="C96:D96"/>
    <mergeCell ref="C94:D94"/>
    <mergeCell ref="C95:D95"/>
    <mergeCell ref="C92:D92"/>
    <mergeCell ref="C105:D105"/>
    <mergeCell ref="C102:D102"/>
    <mergeCell ref="C103:D103"/>
    <mergeCell ref="C106:D106"/>
    <mergeCell ref="C100:D100"/>
    <mergeCell ref="C99:D99"/>
    <mergeCell ref="CU54:CV56"/>
    <mergeCell ref="CW54:CX56"/>
    <mergeCell ref="D40:N40"/>
    <mergeCell ref="D41:N41"/>
    <mergeCell ref="AH17:CI17"/>
    <mergeCell ref="C110:D110"/>
    <mergeCell ref="D43:N43"/>
    <mergeCell ref="D44:N44"/>
    <mergeCell ref="D46:N46"/>
    <mergeCell ref="D52:N52"/>
    <mergeCell ref="D54:N54"/>
    <mergeCell ref="D55:N55"/>
    <mergeCell ref="C79:D79"/>
    <mergeCell ref="D51:N51"/>
    <mergeCell ref="CO52:CX53"/>
    <mergeCell ref="CO54:CP56"/>
    <mergeCell ref="CQ54:CR56"/>
    <mergeCell ref="CS54:CT56"/>
    <mergeCell ref="P51:AF54"/>
    <mergeCell ref="D36:N36"/>
    <mergeCell ref="P18:AF28"/>
    <mergeCell ref="P29:AF35"/>
    <mergeCell ref="P36:AF37"/>
    <mergeCell ref="P41:AF50"/>
    <mergeCell ref="C72:D72"/>
    <mergeCell ref="C89:D89"/>
    <mergeCell ref="C86:D86"/>
    <mergeCell ref="C87:D87"/>
    <mergeCell ref="C78:D78"/>
    <mergeCell ref="C85:D85"/>
    <mergeCell ref="C73:D73"/>
    <mergeCell ref="C88:D88"/>
    <mergeCell ref="C76:D76"/>
    <mergeCell ref="C77:D77"/>
    <mergeCell ref="C75:D75"/>
    <mergeCell ref="C84:D84"/>
    <mergeCell ref="F65:CF65"/>
    <mergeCell ref="P55:AF57"/>
    <mergeCell ref="D50:N50"/>
    <mergeCell ref="P38:AF40"/>
    <mergeCell ref="D62:E62"/>
    <mergeCell ref="D32:N32"/>
    <mergeCell ref="D33:N33"/>
    <mergeCell ref="D34:N34"/>
    <mergeCell ref="C2:N2"/>
    <mergeCell ref="D7:H7"/>
    <mergeCell ref="N7:P7"/>
    <mergeCell ref="D8:H8"/>
    <mergeCell ref="D17:N17"/>
    <mergeCell ref="D9:H9"/>
    <mergeCell ref="C10:E10"/>
    <mergeCell ref="F10:H10"/>
    <mergeCell ref="C12:E12"/>
    <mergeCell ref="F12:H12"/>
    <mergeCell ref="C3:N3"/>
    <mergeCell ref="C5:N5"/>
    <mergeCell ref="C11:E11"/>
    <mergeCell ref="F11:H11"/>
    <mergeCell ref="B16:AF16"/>
    <mergeCell ref="P17:AF17"/>
    <mergeCell ref="D53:N53"/>
    <mergeCell ref="D18:N18"/>
    <mergeCell ref="D39:N39"/>
    <mergeCell ref="D45:N45"/>
    <mergeCell ref="D47:N47"/>
    <mergeCell ref="F58:CJ58"/>
    <mergeCell ref="D61:E61"/>
    <mergeCell ref="D48:N48"/>
    <mergeCell ref="D56:N56"/>
    <mergeCell ref="D57:N57"/>
    <mergeCell ref="D38:N38"/>
    <mergeCell ref="D37:N37"/>
    <mergeCell ref="D42:N42"/>
    <mergeCell ref="D49:N49"/>
    <mergeCell ref="D35:N35"/>
    <mergeCell ref="D24:N24"/>
    <mergeCell ref="D25:N25"/>
    <mergeCell ref="D26:N26"/>
    <mergeCell ref="D27:N27"/>
    <mergeCell ref="D28:N28"/>
    <mergeCell ref="D29:N29"/>
    <mergeCell ref="D19:N19"/>
    <mergeCell ref="D20:N20"/>
    <mergeCell ref="D21:N21"/>
    <mergeCell ref="DA96:DA99"/>
    <mergeCell ref="DB96:DB99"/>
    <mergeCell ref="CK65:CK68"/>
    <mergeCell ref="CJ65:CJ68"/>
    <mergeCell ref="CQ65:CR67"/>
    <mergeCell ref="CO65:CP67"/>
    <mergeCell ref="N119:R119"/>
    <mergeCell ref="V119:Z119"/>
    <mergeCell ref="C111:D111"/>
    <mergeCell ref="C118:E118"/>
    <mergeCell ref="C112:D112"/>
    <mergeCell ref="C113:D113"/>
    <mergeCell ref="C114:D114"/>
    <mergeCell ref="C109:D109"/>
    <mergeCell ref="C68:D68"/>
    <mergeCell ref="C69:D69"/>
    <mergeCell ref="C81:D81"/>
    <mergeCell ref="C80:D80"/>
    <mergeCell ref="CI65:CI68"/>
    <mergeCell ref="CH65:CH68"/>
    <mergeCell ref="C74:D74"/>
    <mergeCell ref="C71:D71"/>
    <mergeCell ref="CZ96:CZ99"/>
    <mergeCell ref="C70:D70"/>
  </mergeCells>
  <phoneticPr fontId="4" type="noConversion"/>
  <conditionalFormatting sqref="CJ118">
    <cfRule type="cellIs" dxfId="262" priority="118" stopIfTrue="1" operator="greaterThanOrEqual">
      <formula>3.95</formula>
    </cfRule>
    <cfRule type="cellIs" dxfId="261" priority="119" stopIfTrue="1" operator="between">
      <formula>2.05</formula>
      <formula>3.94</formula>
    </cfRule>
    <cfRule type="cellIs" dxfId="260" priority="120" stopIfTrue="1" operator="lessThanOrEqual">
      <formula>2</formula>
    </cfRule>
  </conditionalFormatting>
  <conditionalFormatting sqref="CJ69:CJ115">
    <cfRule type="cellIs" dxfId="259" priority="115" stopIfTrue="1" operator="greaterThanOrEqual">
      <formula>3.95</formula>
    </cfRule>
    <cfRule type="cellIs" dxfId="258" priority="116" stopIfTrue="1" operator="between">
      <formula>2.05</formula>
      <formula>3.94</formula>
    </cfRule>
    <cfRule type="cellIs" dxfId="257" priority="117" stopIfTrue="1" operator="lessThanOrEqual">
      <formula>2</formula>
    </cfRule>
  </conditionalFormatting>
  <conditionalFormatting sqref="H69:H115">
    <cfRule type="cellIs" dxfId="256" priority="129" stopIfTrue="1" operator="equal">
      <formula>$H$66</formula>
    </cfRule>
    <cfRule type="cellIs" dxfId="255" priority="130" stopIfTrue="1" operator="notEqual">
      <formula>$H$66</formula>
    </cfRule>
  </conditionalFormatting>
  <conditionalFormatting sqref="AD69:AD115">
    <cfRule type="cellIs" dxfId="254" priority="151" stopIfTrue="1" operator="equal">
      <formula>$AD$66</formula>
    </cfRule>
    <cfRule type="cellIs" dxfId="253" priority="152" stopIfTrue="1" operator="notEqual">
      <formula>$AD$66</formula>
    </cfRule>
  </conditionalFormatting>
  <conditionalFormatting sqref="AF69:AF115">
    <cfRule type="cellIs" dxfId="252" priority="153" stopIfTrue="1" operator="equal">
      <formula>$AF$66</formula>
    </cfRule>
    <cfRule type="cellIs" dxfId="251" priority="154" stopIfTrue="1" operator="notEqual">
      <formula>$AF$66</formula>
    </cfRule>
  </conditionalFormatting>
  <conditionalFormatting sqref="AH69:AH115">
    <cfRule type="cellIs" dxfId="250" priority="155" stopIfTrue="1" operator="equal">
      <formula>$AH$66</formula>
    </cfRule>
    <cfRule type="cellIs" dxfId="249" priority="156" stopIfTrue="1" operator="notEqual">
      <formula>$AH$66</formula>
    </cfRule>
  </conditionalFormatting>
  <conditionalFormatting sqref="AL69:AL115">
    <cfRule type="cellIs" dxfId="248" priority="159" stopIfTrue="1" operator="equal">
      <formula>$AL$66</formula>
    </cfRule>
    <cfRule type="cellIs" dxfId="247" priority="160" stopIfTrue="1" operator="notEqual">
      <formula>$AL$66</formula>
    </cfRule>
  </conditionalFormatting>
  <conditionalFormatting sqref="J69:J115">
    <cfRule type="cellIs" dxfId="246" priority="101" stopIfTrue="1" operator="equal">
      <formula>$J$66</formula>
    </cfRule>
    <cfRule type="cellIs" dxfId="245" priority="102" stopIfTrue="1" operator="notEqual">
      <formula>$J$66</formula>
    </cfRule>
  </conditionalFormatting>
  <conditionalFormatting sqref="N69:N115">
    <cfRule type="cellIs" dxfId="244" priority="97" stopIfTrue="1" operator="equal">
      <formula>$N$66</formula>
    </cfRule>
    <cfRule type="cellIs" dxfId="243" priority="98" stopIfTrue="1" operator="notEqual">
      <formula>$N$66</formula>
    </cfRule>
  </conditionalFormatting>
  <conditionalFormatting sqref="P69:P115">
    <cfRule type="cellIs" dxfId="242" priority="95" stopIfTrue="1" operator="equal">
      <formula>$P$66</formula>
    </cfRule>
    <cfRule type="cellIs" dxfId="241" priority="96" stopIfTrue="1" operator="notEqual">
      <formula>$P$66</formula>
    </cfRule>
  </conditionalFormatting>
  <conditionalFormatting sqref="R69:R115">
    <cfRule type="cellIs" dxfId="240" priority="93" stopIfTrue="1" operator="equal">
      <formula>$R$66</formula>
    </cfRule>
    <cfRule type="cellIs" dxfId="239" priority="94" stopIfTrue="1" operator="notEqual">
      <formula>$R$66</formula>
    </cfRule>
  </conditionalFormatting>
  <conditionalFormatting sqref="V69:V115">
    <cfRule type="cellIs" dxfId="238" priority="89" stopIfTrue="1" operator="equal">
      <formula>$V$66</formula>
    </cfRule>
    <cfRule type="cellIs" dxfId="237" priority="90" stopIfTrue="1" operator="notEqual">
      <formula>$V$66</formula>
    </cfRule>
  </conditionalFormatting>
  <conditionalFormatting sqref="X69:X115">
    <cfRule type="cellIs" dxfId="236" priority="87" stopIfTrue="1" operator="equal">
      <formula>$X$66</formula>
    </cfRule>
    <cfRule type="cellIs" dxfId="235" priority="88" stopIfTrue="1" operator="notEqual">
      <formula>$X$66</formula>
    </cfRule>
  </conditionalFormatting>
  <conditionalFormatting sqref="Z69:Z115">
    <cfRule type="cellIs" dxfId="234" priority="85" stopIfTrue="1" operator="equal">
      <formula>$Z$66</formula>
    </cfRule>
    <cfRule type="cellIs" dxfId="233" priority="86" stopIfTrue="1" operator="notEqual">
      <formula>$Z$66</formula>
    </cfRule>
  </conditionalFormatting>
  <conditionalFormatting sqref="AB69:AB115">
    <cfRule type="cellIs" dxfId="232" priority="63" stopIfTrue="1" operator="equal">
      <formula>$H$66</formula>
    </cfRule>
    <cfRule type="cellIs" dxfId="231" priority="64" stopIfTrue="1" operator="notEqual">
      <formula>$H$66</formula>
    </cfRule>
  </conditionalFormatting>
  <conditionalFormatting sqref="F69:F115">
    <cfRule type="cellIs" dxfId="230" priority="53" stopIfTrue="1" operator="equal">
      <formula>$P$66</formula>
    </cfRule>
    <cfRule type="cellIs" dxfId="229" priority="54" stopIfTrue="1" operator="notEqual">
      <formula>$P$66</formula>
    </cfRule>
  </conditionalFormatting>
  <conditionalFormatting sqref="L69:L115">
    <cfRule type="cellIs" dxfId="228" priority="51" stopIfTrue="1" operator="equal">
      <formula>$N$66</formula>
    </cfRule>
    <cfRule type="cellIs" dxfId="227" priority="52" stopIfTrue="1" operator="notEqual">
      <formula>$N$66</formula>
    </cfRule>
  </conditionalFormatting>
  <conditionalFormatting sqref="T69:T115">
    <cfRule type="cellIs" dxfId="226" priority="49" stopIfTrue="1" operator="equal">
      <formula>$R$66</formula>
    </cfRule>
    <cfRule type="cellIs" dxfId="225" priority="50" stopIfTrue="1" operator="notEqual">
      <formula>$R$66</formula>
    </cfRule>
  </conditionalFormatting>
  <conditionalFormatting sqref="AJ69:AJ115">
    <cfRule type="cellIs" dxfId="224" priority="47" stopIfTrue="1" operator="equal">
      <formula>$H$66</formula>
    </cfRule>
    <cfRule type="cellIs" dxfId="223" priority="48" stopIfTrue="1" operator="notEqual">
      <formula>$H$66</formula>
    </cfRule>
  </conditionalFormatting>
  <conditionalFormatting sqref="AX69:AX115">
    <cfRule type="cellIs" dxfId="222" priority="45" stopIfTrue="1" operator="equal">
      <formula>$H$66</formula>
    </cfRule>
    <cfRule type="cellIs" dxfId="221" priority="46" stopIfTrue="1" operator="notEqual">
      <formula>$H$66</formula>
    </cfRule>
  </conditionalFormatting>
  <conditionalFormatting sqref="BB69:BB115">
    <cfRule type="cellIs" dxfId="220" priority="43" stopIfTrue="1" operator="equal">
      <formula>$H$66</formula>
    </cfRule>
    <cfRule type="cellIs" dxfId="219" priority="44" stopIfTrue="1" operator="notEqual">
      <formula>$H$66</formula>
    </cfRule>
  </conditionalFormatting>
  <conditionalFormatting sqref="BD69:BD115">
    <cfRule type="cellIs" dxfId="218" priority="41" stopIfTrue="1" operator="equal">
      <formula>$H$66</formula>
    </cfRule>
    <cfRule type="cellIs" dxfId="217" priority="42" stopIfTrue="1" operator="notEqual">
      <formula>$H$66</formula>
    </cfRule>
  </conditionalFormatting>
  <conditionalFormatting sqref="BF69:BF115">
    <cfRule type="cellIs" dxfId="216" priority="39" stopIfTrue="1" operator="equal">
      <formula>$H$66</formula>
    </cfRule>
    <cfRule type="cellIs" dxfId="215" priority="40" stopIfTrue="1" operator="notEqual">
      <formula>$H$66</formula>
    </cfRule>
  </conditionalFormatting>
  <conditionalFormatting sqref="BP69:BP115">
    <cfRule type="cellIs" dxfId="214" priority="37" stopIfTrue="1" operator="equal">
      <formula>$H$66</formula>
    </cfRule>
    <cfRule type="cellIs" dxfId="213" priority="38" stopIfTrue="1" operator="notEqual">
      <formula>$H$66</formula>
    </cfRule>
  </conditionalFormatting>
  <conditionalFormatting sqref="BZ69:BZ115">
    <cfRule type="cellIs" dxfId="212" priority="35" stopIfTrue="1" operator="equal">
      <formula>$H$66</formula>
    </cfRule>
    <cfRule type="cellIs" dxfId="211" priority="36" stopIfTrue="1" operator="notEqual">
      <formula>$H$66</formula>
    </cfRule>
  </conditionalFormatting>
  <conditionalFormatting sqref="CB69:CB115">
    <cfRule type="cellIs" dxfId="210" priority="33" stopIfTrue="1" operator="equal">
      <formula>$H$66</formula>
    </cfRule>
    <cfRule type="cellIs" dxfId="209" priority="34" stopIfTrue="1" operator="notEqual">
      <formula>$H$66</formula>
    </cfRule>
  </conditionalFormatting>
  <conditionalFormatting sqref="CF69:CF115">
    <cfRule type="cellIs" dxfId="208" priority="31" stopIfTrue="1" operator="equal">
      <formula>$H$66</formula>
    </cfRule>
    <cfRule type="cellIs" dxfId="207" priority="32" stopIfTrue="1" operator="notEqual">
      <formula>$H$66</formula>
    </cfRule>
  </conditionalFormatting>
  <conditionalFormatting sqref="AN69:AN115">
    <cfRule type="cellIs" dxfId="206" priority="29" stopIfTrue="1" operator="equal">
      <formula>$Z$66</formula>
    </cfRule>
    <cfRule type="cellIs" dxfId="205" priority="30" stopIfTrue="1" operator="notEqual">
      <formula>$Z$66</formula>
    </cfRule>
  </conditionalFormatting>
  <conditionalFormatting sqref="AP69:AP115">
    <cfRule type="cellIs" dxfId="204" priority="27" stopIfTrue="1" operator="equal">
      <formula>$Z$66</formula>
    </cfRule>
    <cfRule type="cellIs" dxfId="203" priority="28" stopIfTrue="1" operator="notEqual">
      <formula>$Z$66</formula>
    </cfRule>
  </conditionalFormatting>
  <conditionalFormatting sqref="AT69:AT115">
    <cfRule type="cellIs" dxfId="202" priority="25" stopIfTrue="1" operator="equal">
      <formula>$Z$66</formula>
    </cfRule>
    <cfRule type="cellIs" dxfId="201" priority="26" stopIfTrue="1" operator="notEqual">
      <formula>$Z$66</formula>
    </cfRule>
  </conditionalFormatting>
  <conditionalFormatting sqref="BR69:BR115">
    <cfRule type="cellIs" dxfId="200" priority="23" stopIfTrue="1" operator="equal">
      <formula>$Z$66</formula>
    </cfRule>
    <cfRule type="cellIs" dxfId="199" priority="24" stopIfTrue="1" operator="notEqual">
      <formula>$Z$66</formula>
    </cfRule>
  </conditionalFormatting>
  <conditionalFormatting sqref="BV69:BV115">
    <cfRule type="cellIs" dxfId="198" priority="21" stopIfTrue="1" operator="equal">
      <formula>$Z$66</formula>
    </cfRule>
    <cfRule type="cellIs" dxfId="197" priority="22" stopIfTrue="1" operator="notEqual">
      <formula>$Z$66</formula>
    </cfRule>
  </conditionalFormatting>
  <conditionalFormatting sqref="BX69:BX115">
    <cfRule type="cellIs" dxfId="196" priority="19" stopIfTrue="1" operator="equal">
      <formula>$Z$66</formula>
    </cfRule>
    <cfRule type="cellIs" dxfId="195" priority="20" stopIfTrue="1" operator="notEqual">
      <formula>$Z$66</formula>
    </cfRule>
  </conditionalFormatting>
  <conditionalFormatting sqref="CD69:CD115">
    <cfRule type="cellIs" dxfId="194" priority="17" stopIfTrue="1" operator="equal">
      <formula>$Z$66</formula>
    </cfRule>
    <cfRule type="cellIs" dxfId="193" priority="18" stopIfTrue="1" operator="notEqual">
      <formula>$Z$66</formula>
    </cfRule>
  </conditionalFormatting>
  <conditionalFormatting sqref="AR69:AR115">
    <cfRule type="cellIs" dxfId="192" priority="15" stopIfTrue="1" operator="equal">
      <formula>$AH$66</formula>
    </cfRule>
    <cfRule type="cellIs" dxfId="191" priority="16" stopIfTrue="1" operator="notEqual">
      <formula>$AH$66</formula>
    </cfRule>
  </conditionalFormatting>
  <conditionalFormatting sqref="AV69:AV115">
    <cfRule type="cellIs" dxfId="190" priority="13" stopIfTrue="1" operator="equal">
      <formula>$AH$66</formula>
    </cfRule>
    <cfRule type="cellIs" dxfId="189" priority="14" stopIfTrue="1" operator="notEqual">
      <formula>$AH$66</formula>
    </cfRule>
  </conditionalFormatting>
  <conditionalFormatting sqref="BH69:BH115">
    <cfRule type="cellIs" dxfId="188" priority="11" stopIfTrue="1" operator="equal">
      <formula>$AH$66</formula>
    </cfRule>
    <cfRule type="cellIs" dxfId="187" priority="12" stopIfTrue="1" operator="notEqual">
      <formula>$AH$66</formula>
    </cfRule>
  </conditionalFormatting>
  <conditionalFormatting sqref="BN69:BN115">
    <cfRule type="cellIs" dxfId="186" priority="9" stopIfTrue="1" operator="equal">
      <formula>$AH$66</formula>
    </cfRule>
    <cfRule type="cellIs" dxfId="185" priority="10" stopIfTrue="1" operator="notEqual">
      <formula>$AH$66</formula>
    </cfRule>
  </conditionalFormatting>
  <conditionalFormatting sqref="BT69:BT115">
    <cfRule type="cellIs" dxfId="184" priority="7" stopIfTrue="1" operator="equal">
      <formula>$AH$66</formula>
    </cfRule>
    <cfRule type="cellIs" dxfId="183" priority="8" stopIfTrue="1" operator="notEqual">
      <formula>$AH$66</formula>
    </cfRule>
  </conditionalFormatting>
  <conditionalFormatting sqref="AZ69:AZ115">
    <cfRule type="cellIs" dxfId="182" priority="5" stopIfTrue="1" operator="equal">
      <formula>$AL$66</formula>
    </cfRule>
    <cfRule type="cellIs" dxfId="181" priority="6" stopIfTrue="1" operator="notEqual">
      <formula>$AL$66</formula>
    </cfRule>
  </conditionalFormatting>
  <conditionalFormatting sqref="BJ69:BJ115">
    <cfRule type="cellIs" dxfId="180" priority="3" stopIfTrue="1" operator="equal">
      <formula>$AL$66</formula>
    </cfRule>
    <cfRule type="cellIs" dxfId="179" priority="4" stopIfTrue="1" operator="notEqual">
      <formula>$AL$66</formula>
    </cfRule>
  </conditionalFormatting>
  <conditionalFormatting sqref="BL69:BL115">
    <cfRule type="cellIs" dxfId="178" priority="1" stopIfTrue="1" operator="equal">
      <formula>$AL$66</formula>
    </cfRule>
    <cfRule type="cellIs" dxfId="177" priority="2" stopIfTrue="1" operator="notEqual">
      <formula>$AL$66</formula>
    </cfRule>
  </conditionalFormatting>
  <dataValidations count="5">
    <dataValidation type="decimal" allowBlank="1" showInputMessage="1" showErrorMessage="1" errorTitle="ERROR" error="Sólo se admiten valores decimales entre 0 y 2. Ingresar valores con coma decimal y no con punto, por ejemplo: 2,5 y no 2.5" sqref="AA69:AA115 Y69:Y115">
      <formula1>0</formula1>
      <formula2>2</formula2>
    </dataValidation>
    <dataValidation type="decimal" allowBlank="1" showInputMessage="1" showErrorMessage="1" errorTitle="ERROR" error="Sólo se admiten valores decimales entre 0 y 3. Ingresar valores con coma decimal y no con punto, por ejemplo: 2,5 y no 2.5" sqref="K69:K115">
      <formula1>0</formula1>
      <formula2>3</formula2>
    </dataValidation>
    <dataValidation type="decimal" allowBlank="1" showInputMessage="1" showErrorMessage="1" errorTitle="ERROR" error="Sólo se admiten valores decimales entre 0 y 2,5._x000a_Ingresar valores con coma decimal y no con punto, por ejemplo: 1,5 y no 1.5" sqref="W69:W115">
      <formula1>0</formula1>
      <formula2>2.5</formula2>
    </dataValidation>
    <dataValidation type="list" allowBlank="1" showInputMessage="1" showErrorMessage="1" errorTitle="Error" error="DIGITAR &quot;p o P&quot; SI ALUMNO SE ENCUENTRA PRESENTE O BIEN &quot;a o A&quot;  SI ESTÁ AUSENTE." sqref="E69:E115">
      <formula1>$DG$14:$DG$15</formula1>
    </dataValidation>
    <dataValidation type="list" allowBlank="1" showInputMessage="1" showErrorMessage="1" errorTitle="ERROR" error="SOLO SE ADMITEN LAS ALTERNATIVAS: A, B, C y D." sqref="F69:F115 CF69:CF115 N69:N115 P69:P115 J69:J115 L69:L115 V69:V115 AL69:AL115 T69:T115 AB69:AB115 AD69:AD115 AF69:AF115 R69:R115 X69:X115 AH69:AH115 AN69:AN115 AJ69:AJ115 CD69:CD115 AP69:AP115 AX69:AX115 BB69:BB115 BD69:BD115 BF69:BF115 BP69:BP115 BZ69:BZ115 CB69:CB115 AR69:AR115 AT69:AT115 BR69:BR115 BV69:BV115 BX69:BX115 BL69:BL115 AV69:AV115 BH69:BH115 BN69:BN115 BT69:BT115 AZ69:AZ115 BJ69:BJ115 Z69:Z115 H69:H115">
      <formula1>$J$8:$J$11</formula1>
    </dataValidation>
  </dataValidations>
  <printOptions horizontalCentered="1" verticalCentered="1"/>
  <pageMargins left="0.15748031496062992" right="0.27559055118110237" top="0.19685039370078741" bottom="0.19685039370078741" header="0.15748031496062992" footer="0.27559055118110237"/>
  <pageSetup paperSize="258" scale="45" orientation="landscape" horizontalDpi="300" verticalDpi="300" r:id="rId1"/>
  <headerFooter alignWithMargins="0"/>
  <rowBreaks count="1" manualBreakCount="1">
    <brk id="63" max="16383" man="1"/>
  </rowBreaks>
  <colBreaks count="1" manualBreakCount="1">
    <brk id="89" max="12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rgb="FFFF0000"/>
  </sheetPr>
  <dimension ref="A2:DU128"/>
  <sheetViews>
    <sheetView showGridLines="0" topLeftCell="A75" zoomScale="70" zoomScaleNormal="70" zoomScaleSheetLayoutView="80" workbookViewId="0">
      <selection activeCell="E97" sqref="E97"/>
    </sheetView>
  </sheetViews>
  <sheetFormatPr baseColWidth="10" defaultColWidth="9.140625" defaultRowHeight="12.75" customHeight="1" x14ac:dyDescent="0.2"/>
  <cols>
    <col min="1" max="1" width="1.42578125" customWidth="1"/>
    <col min="2" max="2" width="7.85546875" customWidth="1"/>
    <col min="3" max="3" width="9" customWidth="1"/>
    <col min="4" max="4" width="37.28515625" customWidth="1"/>
    <col min="5" max="5" width="14" style="21" bestFit="1" customWidth="1"/>
    <col min="6" max="6" width="5.42578125" customWidth="1"/>
    <col min="7" max="7" width="4.7109375" style="29" hidden="1" customWidth="1"/>
    <col min="8" max="8" width="5.42578125" customWidth="1"/>
    <col min="9" max="9" width="4.7109375" hidden="1" customWidth="1"/>
    <col min="10" max="10" width="5.42578125" customWidth="1"/>
    <col min="11" max="11" width="4.7109375" hidden="1" customWidth="1"/>
    <col min="12" max="12" width="5.42578125" customWidth="1"/>
    <col min="13" max="13" width="4.7109375" hidden="1" customWidth="1"/>
    <col min="14" max="14" width="5.42578125" style="21" customWidth="1"/>
    <col min="15" max="15" width="4.7109375" style="21" hidden="1" customWidth="1"/>
    <col min="16" max="16" width="5.42578125" customWidth="1"/>
    <col min="17" max="17" width="4.7109375" hidden="1" customWidth="1"/>
    <col min="18" max="18" width="5.42578125" customWidth="1"/>
    <col min="19" max="19" width="4.7109375" hidden="1" customWidth="1"/>
    <col min="20" max="20" width="5.42578125" customWidth="1"/>
    <col min="21" max="21" width="4.7109375" hidden="1" customWidth="1"/>
    <col min="22" max="22" width="5.42578125" customWidth="1"/>
    <col min="23" max="23" width="4.7109375" hidden="1" customWidth="1"/>
    <col min="24" max="24" width="5.42578125" customWidth="1"/>
    <col min="25" max="25" width="4.7109375" hidden="1" customWidth="1"/>
    <col min="26" max="26" width="5.42578125" customWidth="1"/>
    <col min="27" max="27" width="4.7109375" hidden="1" customWidth="1"/>
    <col min="28" max="28" width="5.42578125" customWidth="1"/>
    <col min="29" max="29" width="4.7109375" hidden="1" customWidth="1"/>
    <col min="30" max="30" width="5.42578125" customWidth="1"/>
    <col min="31" max="31" width="4.7109375" hidden="1" customWidth="1"/>
    <col min="32" max="32" width="5.42578125" customWidth="1"/>
    <col min="33" max="33" width="4.7109375" hidden="1" customWidth="1"/>
    <col min="34" max="34" width="5.42578125" customWidth="1"/>
    <col min="35" max="35" width="4.7109375" hidden="1" customWidth="1"/>
    <col min="36" max="36" width="4.7109375" customWidth="1"/>
    <col min="37" max="37" width="4.7109375" hidden="1" customWidth="1"/>
    <col min="38" max="38" width="4.7109375" customWidth="1"/>
    <col min="39" max="39" width="4.7109375" hidden="1" customWidth="1"/>
    <col min="40" max="40" width="4.7109375" customWidth="1"/>
    <col min="41" max="41" width="4.7109375" hidden="1" customWidth="1"/>
    <col min="42" max="42" width="4.7109375" customWidth="1"/>
    <col min="43" max="43" width="4.7109375" hidden="1" customWidth="1"/>
    <col min="44" max="44" width="4.7109375" customWidth="1"/>
    <col min="45" max="45" width="4.7109375" hidden="1" customWidth="1"/>
    <col min="46" max="46" width="4.7109375" customWidth="1"/>
    <col min="47" max="47" width="4.7109375" hidden="1" customWidth="1"/>
    <col min="48" max="48" width="4.7109375" customWidth="1"/>
    <col min="49" max="49" width="4.7109375" hidden="1" customWidth="1"/>
    <col min="50" max="50" width="4.7109375" customWidth="1"/>
    <col min="51" max="51" width="4.7109375" hidden="1" customWidth="1"/>
    <col min="52" max="52" width="4.7109375" customWidth="1"/>
    <col min="53" max="53" width="4.7109375" hidden="1" customWidth="1"/>
    <col min="54" max="54" width="4.7109375" customWidth="1"/>
    <col min="55" max="55" width="4.7109375" hidden="1" customWidth="1"/>
    <col min="56" max="56" width="4.7109375" customWidth="1"/>
    <col min="57" max="57" width="4.7109375" hidden="1" customWidth="1"/>
    <col min="58" max="58" width="4.7109375" customWidth="1"/>
    <col min="59" max="59" width="4.7109375" hidden="1" customWidth="1"/>
    <col min="60" max="60" width="4.7109375" customWidth="1"/>
    <col min="61" max="61" width="4.7109375" hidden="1" customWidth="1"/>
    <col min="62" max="62" width="4.7109375" customWidth="1"/>
    <col min="63" max="63" width="4.7109375" hidden="1" customWidth="1"/>
    <col min="64" max="64" width="4.7109375" customWidth="1"/>
    <col min="65" max="65" width="4.7109375" hidden="1" customWidth="1"/>
    <col min="66" max="66" width="4.7109375" customWidth="1"/>
    <col min="67" max="67" width="4.7109375" hidden="1" customWidth="1"/>
    <col min="68" max="68" width="4.7109375" customWidth="1"/>
    <col min="69" max="69" width="4.7109375" hidden="1" customWidth="1"/>
    <col min="70" max="70" width="4.7109375" customWidth="1"/>
    <col min="71" max="71" width="4.7109375" hidden="1" customWidth="1"/>
    <col min="72" max="72" width="4.7109375" customWidth="1"/>
    <col min="73" max="73" width="4.7109375" hidden="1" customWidth="1"/>
    <col min="74" max="74" width="4.7109375" customWidth="1"/>
    <col min="75" max="75" width="4.7109375" hidden="1" customWidth="1"/>
    <col min="76" max="76" width="4.7109375" customWidth="1"/>
    <col min="77" max="77" width="4.7109375" hidden="1" customWidth="1"/>
    <col min="78" max="78" width="4.7109375" customWidth="1"/>
    <col min="79" max="79" width="4.7109375" hidden="1" customWidth="1"/>
    <col min="80" max="80" width="4.7109375" customWidth="1"/>
    <col min="81" max="81" width="4.7109375" hidden="1" customWidth="1"/>
    <col min="82" max="82" width="4.7109375" customWidth="1"/>
    <col min="83" max="83" width="4.7109375" hidden="1" customWidth="1"/>
    <col min="84" max="84" width="4.7109375" customWidth="1"/>
    <col min="85" max="85" width="4.7109375" hidden="1" customWidth="1"/>
    <col min="86" max="86" width="7.85546875" customWidth="1"/>
    <col min="87" max="87" width="8" customWidth="1"/>
    <col min="88" max="88" width="10.85546875" customWidth="1"/>
    <col min="89" max="90" width="12" customWidth="1"/>
    <col min="91" max="91" width="10.7109375" customWidth="1"/>
    <col min="92" max="92" width="27.140625" style="63" customWidth="1"/>
    <col min="93" max="102" width="7" style="63" customWidth="1"/>
    <col min="103" max="103" width="8.28515625" style="63" customWidth="1"/>
    <col min="104" max="104" width="11.7109375" style="63" bestFit="1" customWidth="1"/>
    <col min="105" max="106" width="12.42578125" style="63" bestFit="1" customWidth="1"/>
    <col min="107" max="107" width="0.5703125" style="63" customWidth="1"/>
    <col min="108" max="110" width="17.42578125" customWidth="1"/>
    <col min="111" max="111" width="13.42578125" customWidth="1"/>
    <col min="112" max="112" width="5.5703125" customWidth="1"/>
    <col min="119" max="119" width="5.42578125" customWidth="1"/>
    <col min="120" max="122" width="6.140625" customWidth="1"/>
  </cols>
  <sheetData>
    <row r="2" spans="1:111" ht="12.75" customHeight="1" x14ac:dyDescent="0.2">
      <c r="C2" s="346" t="s">
        <v>19</v>
      </c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23"/>
    </row>
    <row r="3" spans="1:111" ht="12.75" customHeight="1" x14ac:dyDescent="0.2">
      <c r="C3" s="365" t="s">
        <v>20</v>
      </c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24"/>
    </row>
    <row r="4" spans="1:111" ht="12.75" customHeight="1" x14ac:dyDescent="0.2">
      <c r="C4" s="1"/>
      <c r="D4" s="1"/>
      <c r="E4" s="1"/>
      <c r="F4" s="1"/>
      <c r="G4" s="26"/>
      <c r="H4" s="1"/>
      <c r="I4" s="1"/>
      <c r="J4" s="1"/>
      <c r="K4" s="1"/>
      <c r="L4" s="1"/>
      <c r="M4" s="1"/>
      <c r="N4" s="1"/>
      <c r="O4" s="1"/>
    </row>
    <row r="5" spans="1:111" ht="12.75" customHeight="1" x14ac:dyDescent="0.2">
      <c r="C5" s="367" t="s">
        <v>99</v>
      </c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1"/>
    </row>
    <row r="6" spans="1:111" ht="12.75" customHeight="1" x14ac:dyDescent="0.2">
      <c r="C6" s="2"/>
      <c r="D6" s="2"/>
      <c r="E6" s="19"/>
      <c r="F6" s="2"/>
      <c r="G6" s="27"/>
      <c r="H6" s="2"/>
      <c r="I6" s="17"/>
      <c r="L6" s="2"/>
      <c r="M6" s="2"/>
      <c r="N6" s="19"/>
      <c r="O6" s="19"/>
      <c r="P6" s="2"/>
      <c r="Q6" s="17"/>
    </row>
    <row r="7" spans="1:111" ht="12.75" customHeight="1" x14ac:dyDescent="0.2">
      <c r="B7" s="3"/>
      <c r="C7" s="4" t="s">
        <v>15</v>
      </c>
      <c r="D7" s="347" t="s">
        <v>256</v>
      </c>
      <c r="E7" s="347"/>
      <c r="F7" s="347"/>
      <c r="G7" s="347"/>
      <c r="H7" s="347"/>
      <c r="I7" s="32"/>
      <c r="J7" s="80"/>
      <c r="K7" s="3"/>
      <c r="L7" s="7" t="s">
        <v>18</v>
      </c>
      <c r="M7" s="7"/>
      <c r="N7" s="348" t="s">
        <v>255</v>
      </c>
      <c r="O7" s="348"/>
      <c r="P7" s="348"/>
      <c r="Q7" s="34"/>
      <c r="R7" s="17"/>
      <c r="S7" s="17"/>
    </row>
    <row r="8" spans="1:111" ht="12.75" customHeight="1" x14ac:dyDescent="0.2">
      <c r="B8" s="3"/>
      <c r="C8" s="4" t="s">
        <v>1</v>
      </c>
      <c r="D8" s="349" t="s">
        <v>100</v>
      </c>
      <c r="E8" s="349"/>
      <c r="F8" s="349"/>
      <c r="G8" s="349"/>
      <c r="H8" s="349"/>
      <c r="I8" s="46"/>
      <c r="J8" s="131" t="s">
        <v>0</v>
      </c>
      <c r="K8" s="81">
        <v>0</v>
      </c>
      <c r="L8" s="35"/>
      <c r="M8" s="35"/>
      <c r="N8" s="35"/>
      <c r="O8" s="35"/>
      <c r="P8" s="36"/>
      <c r="Q8" s="37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</row>
    <row r="9" spans="1:111" ht="12.75" customHeight="1" x14ac:dyDescent="0.2">
      <c r="B9" s="3"/>
      <c r="C9" s="4" t="s">
        <v>5</v>
      </c>
      <c r="D9" s="353" t="s">
        <v>257</v>
      </c>
      <c r="E9" s="354"/>
      <c r="F9" s="354"/>
      <c r="G9" s="354"/>
      <c r="H9" s="355"/>
      <c r="I9" s="47"/>
      <c r="J9" s="131" t="s">
        <v>24</v>
      </c>
      <c r="K9" s="81">
        <v>1</v>
      </c>
      <c r="L9" s="39"/>
      <c r="M9" s="39"/>
      <c r="N9" s="39"/>
      <c r="O9" s="39"/>
      <c r="P9" s="40"/>
      <c r="Q9" s="40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</row>
    <row r="10" spans="1:111" ht="12.75" customHeight="1" x14ac:dyDescent="0.2">
      <c r="B10" s="3"/>
      <c r="C10" s="356" t="s">
        <v>10</v>
      </c>
      <c r="D10" s="357"/>
      <c r="E10" s="358"/>
      <c r="F10" s="359">
        <v>33</v>
      </c>
      <c r="G10" s="360"/>
      <c r="H10" s="361"/>
      <c r="I10" s="48"/>
      <c r="J10" s="131" t="s">
        <v>25</v>
      </c>
      <c r="K10" s="81">
        <v>2</v>
      </c>
      <c r="L10" s="39"/>
      <c r="M10" s="39"/>
      <c r="N10" s="39"/>
      <c r="O10" s="39"/>
      <c r="P10" s="40"/>
      <c r="Q10" s="40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</row>
    <row r="11" spans="1:111" ht="12.75" customHeight="1" x14ac:dyDescent="0.2">
      <c r="B11" s="3"/>
      <c r="C11" s="356" t="s">
        <v>8</v>
      </c>
      <c r="D11" s="357"/>
      <c r="E11" s="358"/>
      <c r="F11" s="362">
        <f>COUNTIF(E69:E115,"=P")</f>
        <v>23</v>
      </c>
      <c r="G11" s="363"/>
      <c r="H11" s="364"/>
      <c r="I11" s="49"/>
      <c r="J11" s="131" t="s">
        <v>26</v>
      </c>
      <c r="K11" s="81"/>
      <c r="L11" s="39"/>
      <c r="M11" s="39"/>
      <c r="N11" s="39"/>
      <c r="O11" s="39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</row>
    <row r="12" spans="1:111" ht="12.75" customHeight="1" x14ac:dyDescent="0.2">
      <c r="B12" s="3"/>
      <c r="C12" s="356" t="s">
        <v>13</v>
      </c>
      <c r="D12" s="357"/>
      <c r="E12" s="358"/>
      <c r="F12" s="362">
        <f>COUNTIF(E69:E115,"=A")</f>
        <v>6</v>
      </c>
      <c r="G12" s="363"/>
      <c r="H12" s="364"/>
      <c r="I12" s="49"/>
      <c r="J12" s="54"/>
      <c r="K12" s="33"/>
      <c r="L12" s="39"/>
      <c r="M12" s="39"/>
      <c r="N12" s="39"/>
      <c r="O12" s="39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</row>
    <row r="13" spans="1:111" ht="12.75" customHeight="1" x14ac:dyDescent="0.2">
      <c r="C13" s="9"/>
      <c r="D13" s="9"/>
      <c r="E13" s="20"/>
      <c r="F13" s="9"/>
      <c r="G13" s="28"/>
      <c r="H13" s="9"/>
      <c r="I13" s="17"/>
      <c r="L13" s="39"/>
      <c r="M13" s="39"/>
      <c r="N13" s="39"/>
      <c r="O13" s="39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G13" s="25"/>
    </row>
    <row r="14" spans="1:111" ht="12.75" customHeight="1" x14ac:dyDescent="0.2">
      <c r="DG14" s="50" t="s">
        <v>0</v>
      </c>
    </row>
    <row r="15" spans="1:111" ht="12.75" customHeight="1" thickBot="1" x14ac:dyDescent="0.25">
      <c r="B15" s="17"/>
      <c r="C15" s="17"/>
      <c r="D15" s="17" t="s">
        <v>42</v>
      </c>
      <c r="DG15" s="50" t="s">
        <v>4</v>
      </c>
    </row>
    <row r="16" spans="1:111" ht="12.75" customHeight="1" thickBot="1" x14ac:dyDescent="0.25">
      <c r="A16" s="17"/>
      <c r="B16" s="368" t="s">
        <v>82</v>
      </c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C16" s="369"/>
      <c r="AD16" s="369"/>
      <c r="AE16" s="369"/>
      <c r="AF16" s="370"/>
      <c r="DG16" s="38"/>
    </row>
    <row r="17" spans="1:106" ht="12.75" customHeight="1" thickBot="1" x14ac:dyDescent="0.25">
      <c r="A17" s="17"/>
      <c r="B17" s="151" t="s">
        <v>2</v>
      </c>
      <c r="C17" s="152" t="s">
        <v>27</v>
      </c>
      <c r="D17" s="350" t="s">
        <v>12</v>
      </c>
      <c r="E17" s="351"/>
      <c r="F17" s="351"/>
      <c r="G17" s="351"/>
      <c r="H17" s="351"/>
      <c r="I17" s="351"/>
      <c r="J17" s="351"/>
      <c r="K17" s="351"/>
      <c r="L17" s="351"/>
      <c r="M17" s="351"/>
      <c r="N17" s="352"/>
      <c r="O17" s="82"/>
      <c r="P17" s="371" t="s">
        <v>36</v>
      </c>
      <c r="Q17" s="372"/>
      <c r="R17" s="372"/>
      <c r="S17" s="372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372"/>
      <c r="AE17" s="372"/>
      <c r="AF17" s="373"/>
      <c r="AG17" s="82"/>
      <c r="AH17" s="380"/>
      <c r="AI17" s="380"/>
      <c r="AJ17" s="380"/>
      <c r="AK17" s="380"/>
      <c r="AL17" s="380"/>
      <c r="AM17" s="380"/>
      <c r="AN17" s="380"/>
      <c r="AO17" s="380"/>
      <c r="AP17" s="380"/>
      <c r="AQ17" s="380"/>
      <c r="AR17" s="380"/>
      <c r="AS17" s="380"/>
      <c r="AT17" s="380"/>
      <c r="AU17" s="380"/>
      <c r="AV17" s="380"/>
      <c r="AW17" s="380"/>
      <c r="AX17" s="380"/>
      <c r="AY17" s="380"/>
      <c r="AZ17" s="380"/>
      <c r="BA17" s="380"/>
      <c r="BB17" s="380"/>
      <c r="BC17" s="380"/>
      <c r="BD17" s="380"/>
      <c r="BE17" s="380"/>
      <c r="BF17" s="380"/>
      <c r="BG17" s="380"/>
      <c r="BH17" s="380"/>
      <c r="BI17" s="380"/>
      <c r="BJ17" s="380"/>
      <c r="BK17" s="380"/>
      <c r="BL17" s="380"/>
      <c r="BM17" s="380"/>
      <c r="BN17" s="380"/>
      <c r="BO17" s="380"/>
      <c r="BP17" s="380"/>
      <c r="BQ17" s="380"/>
      <c r="BR17" s="380"/>
      <c r="BS17" s="380"/>
      <c r="BT17" s="380"/>
      <c r="BU17" s="380"/>
      <c r="BV17" s="380"/>
      <c r="BW17" s="380"/>
      <c r="BX17" s="380"/>
      <c r="BY17" s="380"/>
      <c r="BZ17" s="380"/>
      <c r="CA17" s="380"/>
      <c r="CB17" s="380"/>
      <c r="CC17" s="380"/>
      <c r="CD17" s="380"/>
      <c r="CE17" s="380"/>
      <c r="CF17" s="380"/>
      <c r="CG17" s="380"/>
      <c r="CH17" s="380"/>
      <c r="CI17" s="380"/>
      <c r="CY17" s="65"/>
      <c r="CZ17" s="65"/>
      <c r="DA17" s="65"/>
      <c r="DB17" s="65"/>
    </row>
    <row r="18" spans="1:106" ht="27.75" customHeight="1" x14ac:dyDescent="0.2">
      <c r="A18" s="17"/>
      <c r="B18" s="142">
        <v>1</v>
      </c>
      <c r="C18" s="143">
        <v>1</v>
      </c>
      <c r="D18" s="314" t="s">
        <v>84</v>
      </c>
      <c r="E18" s="315"/>
      <c r="F18" s="315"/>
      <c r="G18" s="315"/>
      <c r="H18" s="315"/>
      <c r="I18" s="315"/>
      <c r="J18" s="315"/>
      <c r="K18" s="315"/>
      <c r="L18" s="315"/>
      <c r="M18" s="315"/>
      <c r="N18" s="316"/>
      <c r="O18" s="41"/>
      <c r="P18" s="400" t="s">
        <v>34</v>
      </c>
      <c r="Q18" s="401"/>
      <c r="R18" s="401"/>
      <c r="S18" s="401"/>
      <c r="T18" s="401"/>
      <c r="U18" s="401"/>
      <c r="V18" s="401"/>
      <c r="W18" s="401"/>
      <c r="X18" s="401"/>
      <c r="Y18" s="401"/>
      <c r="Z18" s="401"/>
      <c r="AA18" s="401"/>
      <c r="AB18" s="401"/>
      <c r="AC18" s="401"/>
      <c r="AD18" s="401"/>
      <c r="AE18" s="401"/>
      <c r="AF18" s="402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Y18" s="65"/>
      <c r="CZ18" s="65"/>
      <c r="DA18" s="65"/>
      <c r="DB18" s="65"/>
    </row>
    <row r="19" spans="1:106" ht="25.5" customHeight="1" x14ac:dyDescent="0.2">
      <c r="A19" s="17"/>
      <c r="B19" s="142">
        <f>B18+1</f>
        <v>2</v>
      </c>
      <c r="C19" s="144">
        <v>1</v>
      </c>
      <c r="D19" s="317" t="s">
        <v>85</v>
      </c>
      <c r="E19" s="318"/>
      <c r="F19" s="318"/>
      <c r="G19" s="318"/>
      <c r="H19" s="318"/>
      <c r="I19" s="318"/>
      <c r="J19" s="318"/>
      <c r="K19" s="318"/>
      <c r="L19" s="318"/>
      <c r="M19" s="318"/>
      <c r="N19" s="319"/>
      <c r="O19" s="41"/>
      <c r="P19" s="403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5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Y19" s="65"/>
      <c r="CZ19" s="65"/>
      <c r="DA19" s="65"/>
      <c r="DB19" s="65"/>
    </row>
    <row r="20" spans="1:106" ht="11.25" customHeight="1" x14ac:dyDescent="0.2">
      <c r="A20" s="17"/>
      <c r="B20" s="142">
        <f t="shared" ref="B20:B57" si="0">B19+1</f>
        <v>3</v>
      </c>
      <c r="C20" s="144">
        <v>1</v>
      </c>
      <c r="D20" s="317" t="s">
        <v>45</v>
      </c>
      <c r="E20" s="318"/>
      <c r="F20" s="318"/>
      <c r="G20" s="318"/>
      <c r="H20" s="318"/>
      <c r="I20" s="318"/>
      <c r="J20" s="318"/>
      <c r="K20" s="318"/>
      <c r="L20" s="318"/>
      <c r="M20" s="318"/>
      <c r="N20" s="319"/>
      <c r="O20" s="41"/>
      <c r="P20" s="403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5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Y20" s="65"/>
      <c r="CZ20" s="65"/>
      <c r="DA20" s="65"/>
      <c r="DB20" s="65"/>
    </row>
    <row r="21" spans="1:106" ht="25.5" customHeight="1" x14ac:dyDescent="0.2">
      <c r="A21" s="17"/>
      <c r="B21" s="142">
        <f t="shared" si="0"/>
        <v>4</v>
      </c>
      <c r="C21" s="144">
        <v>1</v>
      </c>
      <c r="D21" s="317" t="s">
        <v>86</v>
      </c>
      <c r="E21" s="318"/>
      <c r="F21" s="318"/>
      <c r="G21" s="318"/>
      <c r="H21" s="318"/>
      <c r="I21" s="318"/>
      <c r="J21" s="318"/>
      <c r="K21" s="318"/>
      <c r="L21" s="318"/>
      <c r="M21" s="318"/>
      <c r="N21" s="319"/>
      <c r="O21" s="41"/>
      <c r="P21" s="403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5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Y21" s="65"/>
      <c r="CZ21" s="65"/>
      <c r="DA21" s="65"/>
      <c r="DB21" s="65"/>
    </row>
    <row r="22" spans="1:106" ht="11.25" customHeight="1" x14ac:dyDescent="0.2">
      <c r="A22" s="17"/>
      <c r="B22" s="142">
        <f t="shared" si="0"/>
        <v>5</v>
      </c>
      <c r="C22" s="144">
        <v>1</v>
      </c>
      <c r="D22" s="317" t="s">
        <v>64</v>
      </c>
      <c r="E22" s="318"/>
      <c r="F22" s="318"/>
      <c r="G22" s="318"/>
      <c r="H22" s="318"/>
      <c r="I22" s="318"/>
      <c r="J22" s="318"/>
      <c r="K22" s="318"/>
      <c r="L22" s="318"/>
      <c r="M22" s="318"/>
      <c r="N22" s="319"/>
      <c r="O22" s="41"/>
      <c r="P22" s="403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5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Y22" s="65"/>
      <c r="CZ22" s="65"/>
      <c r="DA22" s="65"/>
      <c r="DB22" s="65"/>
    </row>
    <row r="23" spans="1:106" ht="11.25" customHeight="1" x14ac:dyDescent="0.2">
      <c r="A23" s="17"/>
      <c r="B23" s="142">
        <f t="shared" si="0"/>
        <v>6</v>
      </c>
      <c r="C23" s="144">
        <v>1</v>
      </c>
      <c r="D23" s="381" t="s">
        <v>65</v>
      </c>
      <c r="E23" s="381"/>
      <c r="F23" s="381"/>
      <c r="G23" s="381"/>
      <c r="H23" s="381"/>
      <c r="I23" s="381"/>
      <c r="J23" s="381"/>
      <c r="K23" s="381"/>
      <c r="L23" s="381"/>
      <c r="M23" s="381"/>
      <c r="N23" s="382"/>
      <c r="O23" s="41"/>
      <c r="P23" s="403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5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Y23" s="65"/>
      <c r="CZ23" s="65"/>
      <c r="DA23" s="65"/>
      <c r="DB23" s="65"/>
    </row>
    <row r="24" spans="1:106" ht="11.25" customHeight="1" x14ac:dyDescent="0.2">
      <c r="A24" s="17"/>
      <c r="B24" s="142">
        <f t="shared" si="0"/>
        <v>7</v>
      </c>
      <c r="C24" s="144">
        <v>1</v>
      </c>
      <c r="D24" s="317" t="s">
        <v>66</v>
      </c>
      <c r="E24" s="318"/>
      <c r="F24" s="318"/>
      <c r="G24" s="318"/>
      <c r="H24" s="318"/>
      <c r="I24" s="318"/>
      <c r="J24" s="318"/>
      <c r="K24" s="318"/>
      <c r="L24" s="318"/>
      <c r="M24" s="318"/>
      <c r="N24" s="319"/>
      <c r="O24" s="41"/>
      <c r="P24" s="403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5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Y24" s="65"/>
      <c r="CZ24" s="65"/>
      <c r="DA24" s="65"/>
      <c r="DB24" s="65"/>
    </row>
    <row r="25" spans="1:106" ht="11.25" customHeight="1" x14ac:dyDescent="0.2">
      <c r="A25" s="17"/>
      <c r="B25" s="142">
        <f t="shared" si="0"/>
        <v>8</v>
      </c>
      <c r="C25" s="144">
        <v>1</v>
      </c>
      <c r="D25" s="317" t="s">
        <v>67</v>
      </c>
      <c r="E25" s="318"/>
      <c r="F25" s="318"/>
      <c r="G25" s="318"/>
      <c r="H25" s="318"/>
      <c r="I25" s="318"/>
      <c r="J25" s="318"/>
      <c r="K25" s="318"/>
      <c r="L25" s="318"/>
      <c r="M25" s="318"/>
      <c r="N25" s="319"/>
      <c r="O25" s="41"/>
      <c r="P25" s="403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5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Y25" s="65"/>
      <c r="CZ25" s="65"/>
      <c r="DA25" s="65"/>
      <c r="DB25" s="65"/>
    </row>
    <row r="26" spans="1:106" ht="11.25" customHeight="1" x14ac:dyDescent="0.2">
      <c r="A26" s="17"/>
      <c r="B26" s="142">
        <f t="shared" si="0"/>
        <v>9</v>
      </c>
      <c r="C26" s="144">
        <v>1</v>
      </c>
      <c r="D26" s="317" t="s">
        <v>46</v>
      </c>
      <c r="E26" s="318"/>
      <c r="F26" s="318"/>
      <c r="G26" s="318"/>
      <c r="H26" s="318"/>
      <c r="I26" s="318"/>
      <c r="J26" s="318"/>
      <c r="K26" s="318"/>
      <c r="L26" s="318"/>
      <c r="M26" s="318"/>
      <c r="N26" s="319"/>
      <c r="O26" s="41"/>
      <c r="P26" s="403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5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Y26" s="65"/>
      <c r="CZ26" s="65"/>
      <c r="DA26" s="65"/>
      <c r="DB26" s="65"/>
    </row>
    <row r="27" spans="1:106" ht="11.25" customHeight="1" x14ac:dyDescent="0.2">
      <c r="A27" s="17"/>
      <c r="B27" s="142">
        <f t="shared" si="0"/>
        <v>10</v>
      </c>
      <c r="C27" s="144">
        <v>1</v>
      </c>
      <c r="D27" s="317" t="s">
        <v>47</v>
      </c>
      <c r="E27" s="318"/>
      <c r="F27" s="318"/>
      <c r="G27" s="318"/>
      <c r="H27" s="318"/>
      <c r="I27" s="318"/>
      <c r="J27" s="318"/>
      <c r="K27" s="318"/>
      <c r="L27" s="318"/>
      <c r="M27" s="318"/>
      <c r="N27" s="319"/>
      <c r="O27" s="41"/>
      <c r="P27" s="403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5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Y27" s="65"/>
      <c r="CZ27" s="65"/>
      <c r="DA27" s="65"/>
      <c r="DB27" s="65"/>
    </row>
    <row r="28" spans="1:106" ht="11.25" customHeight="1" thickBot="1" x14ac:dyDescent="0.25">
      <c r="A28" s="17"/>
      <c r="B28" s="142">
        <f t="shared" si="0"/>
        <v>11</v>
      </c>
      <c r="C28" s="144">
        <v>1</v>
      </c>
      <c r="D28" s="317" t="s">
        <v>68</v>
      </c>
      <c r="E28" s="318"/>
      <c r="F28" s="318"/>
      <c r="G28" s="318"/>
      <c r="H28" s="318"/>
      <c r="I28" s="318"/>
      <c r="J28" s="318"/>
      <c r="K28" s="318"/>
      <c r="L28" s="318"/>
      <c r="M28" s="318"/>
      <c r="N28" s="319"/>
      <c r="O28" s="41"/>
      <c r="P28" s="406"/>
      <c r="Q28" s="407"/>
      <c r="R28" s="407"/>
      <c r="S28" s="407"/>
      <c r="T28" s="407"/>
      <c r="U28" s="407"/>
      <c r="V28" s="407"/>
      <c r="W28" s="407"/>
      <c r="X28" s="407"/>
      <c r="Y28" s="407"/>
      <c r="Z28" s="407"/>
      <c r="AA28" s="407"/>
      <c r="AB28" s="407"/>
      <c r="AC28" s="407"/>
      <c r="AD28" s="407"/>
      <c r="AE28" s="407"/>
      <c r="AF28" s="408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Y28" s="65"/>
      <c r="CZ28" s="65"/>
      <c r="DA28" s="65"/>
      <c r="DB28" s="65"/>
    </row>
    <row r="29" spans="1:106" ht="25.5" customHeight="1" x14ac:dyDescent="0.2">
      <c r="A29" s="17"/>
      <c r="B29" s="142">
        <f t="shared" si="0"/>
        <v>12</v>
      </c>
      <c r="C29" s="144">
        <v>1</v>
      </c>
      <c r="D29" s="317" t="s">
        <v>69</v>
      </c>
      <c r="E29" s="318"/>
      <c r="F29" s="318"/>
      <c r="G29" s="318"/>
      <c r="H29" s="318"/>
      <c r="I29" s="318"/>
      <c r="J29" s="318"/>
      <c r="K29" s="318"/>
      <c r="L29" s="318"/>
      <c r="M29" s="318"/>
      <c r="N29" s="319"/>
      <c r="O29" s="41"/>
      <c r="P29" s="409" t="s">
        <v>35</v>
      </c>
      <c r="Q29" s="410"/>
      <c r="R29" s="410"/>
      <c r="S29" s="410"/>
      <c r="T29" s="410"/>
      <c r="U29" s="410"/>
      <c r="V29" s="410"/>
      <c r="W29" s="410"/>
      <c r="X29" s="410"/>
      <c r="Y29" s="410"/>
      <c r="Z29" s="410"/>
      <c r="AA29" s="410"/>
      <c r="AB29" s="410"/>
      <c r="AC29" s="410"/>
      <c r="AD29" s="410"/>
      <c r="AE29" s="410"/>
      <c r="AF29" s="411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Y29" s="65"/>
      <c r="CZ29" s="65"/>
      <c r="DA29" s="65"/>
      <c r="DB29" s="65"/>
    </row>
    <row r="30" spans="1:106" ht="11.25" customHeight="1" x14ac:dyDescent="0.2">
      <c r="A30" s="17"/>
      <c r="B30" s="142">
        <f t="shared" si="0"/>
        <v>13</v>
      </c>
      <c r="C30" s="144">
        <v>1</v>
      </c>
      <c r="D30" s="317" t="s">
        <v>48</v>
      </c>
      <c r="E30" s="318"/>
      <c r="F30" s="318"/>
      <c r="G30" s="318"/>
      <c r="H30" s="318"/>
      <c r="I30" s="318"/>
      <c r="J30" s="318"/>
      <c r="K30" s="318"/>
      <c r="L30" s="318"/>
      <c r="M30" s="318"/>
      <c r="N30" s="319"/>
      <c r="O30" s="41"/>
      <c r="P30" s="412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3"/>
      <c r="AD30" s="413"/>
      <c r="AE30" s="413"/>
      <c r="AF30" s="414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Y30" s="65"/>
      <c r="CZ30" s="65"/>
      <c r="DA30" s="65"/>
      <c r="DB30" s="65"/>
    </row>
    <row r="31" spans="1:106" ht="25.5" customHeight="1" x14ac:dyDescent="0.2">
      <c r="A31" s="17"/>
      <c r="B31" s="142">
        <f t="shared" si="0"/>
        <v>14</v>
      </c>
      <c r="C31" s="144">
        <v>1</v>
      </c>
      <c r="D31" s="381" t="s">
        <v>69</v>
      </c>
      <c r="E31" s="381"/>
      <c r="F31" s="381"/>
      <c r="G31" s="381"/>
      <c r="H31" s="381"/>
      <c r="I31" s="381"/>
      <c r="J31" s="381"/>
      <c r="K31" s="381"/>
      <c r="L31" s="381"/>
      <c r="M31" s="381"/>
      <c r="N31" s="382"/>
      <c r="O31" s="41"/>
      <c r="P31" s="412"/>
      <c r="Q31" s="413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4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Y31" s="65"/>
      <c r="CZ31" s="65"/>
      <c r="DA31" s="65"/>
      <c r="DB31" s="65"/>
    </row>
    <row r="32" spans="1:106" ht="11.25" customHeight="1" x14ac:dyDescent="0.2">
      <c r="A32" s="17"/>
      <c r="B32" s="142">
        <f t="shared" si="0"/>
        <v>15</v>
      </c>
      <c r="C32" s="144">
        <v>1</v>
      </c>
      <c r="D32" s="344" t="s">
        <v>49</v>
      </c>
      <c r="E32" s="344"/>
      <c r="F32" s="344"/>
      <c r="G32" s="344"/>
      <c r="H32" s="344"/>
      <c r="I32" s="344"/>
      <c r="J32" s="344"/>
      <c r="K32" s="344"/>
      <c r="L32" s="344"/>
      <c r="M32" s="344"/>
      <c r="N32" s="345"/>
      <c r="O32" s="41"/>
      <c r="P32" s="412"/>
      <c r="Q32" s="413"/>
      <c r="R32" s="413"/>
      <c r="S32" s="413"/>
      <c r="T32" s="413"/>
      <c r="U32" s="413"/>
      <c r="V32" s="413"/>
      <c r="W32" s="413"/>
      <c r="X32" s="413"/>
      <c r="Y32" s="413"/>
      <c r="Z32" s="413"/>
      <c r="AA32" s="413"/>
      <c r="AB32" s="413"/>
      <c r="AC32" s="413"/>
      <c r="AD32" s="413"/>
      <c r="AE32" s="413"/>
      <c r="AF32" s="414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Y32" s="65"/>
      <c r="CZ32" s="65"/>
      <c r="DA32" s="65"/>
      <c r="DB32" s="65"/>
    </row>
    <row r="33" spans="1:106" ht="11.25" customHeight="1" x14ac:dyDescent="0.2">
      <c r="A33" s="17"/>
      <c r="B33" s="142">
        <f t="shared" si="0"/>
        <v>16</v>
      </c>
      <c r="C33" s="144">
        <v>1</v>
      </c>
      <c r="D33" s="311" t="s">
        <v>50</v>
      </c>
      <c r="E33" s="312"/>
      <c r="F33" s="312"/>
      <c r="G33" s="312"/>
      <c r="H33" s="312"/>
      <c r="I33" s="312"/>
      <c r="J33" s="312"/>
      <c r="K33" s="312"/>
      <c r="L33" s="312"/>
      <c r="M33" s="312"/>
      <c r="N33" s="313"/>
      <c r="O33" s="41"/>
      <c r="P33" s="412"/>
      <c r="Q33" s="413"/>
      <c r="R33" s="413"/>
      <c r="S33" s="413"/>
      <c r="T33" s="413"/>
      <c r="U33" s="413"/>
      <c r="V33" s="413"/>
      <c r="W33" s="413"/>
      <c r="X33" s="413"/>
      <c r="Y33" s="413"/>
      <c r="Z33" s="413"/>
      <c r="AA33" s="413"/>
      <c r="AB33" s="413"/>
      <c r="AC33" s="413"/>
      <c r="AD33" s="413"/>
      <c r="AE33" s="413"/>
      <c r="AF33" s="414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Y33" s="65"/>
      <c r="CZ33" s="65"/>
      <c r="DA33" s="65"/>
      <c r="DB33" s="65"/>
    </row>
    <row r="34" spans="1:106" ht="11.25" customHeight="1" x14ac:dyDescent="0.2">
      <c r="A34" s="17"/>
      <c r="B34" s="142">
        <f t="shared" si="0"/>
        <v>17</v>
      </c>
      <c r="C34" s="144">
        <v>1</v>
      </c>
      <c r="D34" s="311" t="s">
        <v>51</v>
      </c>
      <c r="E34" s="312"/>
      <c r="F34" s="312"/>
      <c r="G34" s="312"/>
      <c r="H34" s="312"/>
      <c r="I34" s="312"/>
      <c r="J34" s="312"/>
      <c r="K34" s="312"/>
      <c r="L34" s="312"/>
      <c r="M34" s="312"/>
      <c r="N34" s="313"/>
      <c r="O34" s="41"/>
      <c r="P34" s="412"/>
      <c r="Q34" s="413"/>
      <c r="R34" s="413"/>
      <c r="S34" s="413"/>
      <c r="T34" s="413"/>
      <c r="U34" s="413"/>
      <c r="V34" s="413"/>
      <c r="W34" s="413"/>
      <c r="X34" s="413"/>
      <c r="Y34" s="413"/>
      <c r="Z34" s="413"/>
      <c r="AA34" s="413"/>
      <c r="AB34" s="413"/>
      <c r="AC34" s="413"/>
      <c r="AD34" s="413"/>
      <c r="AE34" s="413"/>
      <c r="AF34" s="414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Y34" s="65"/>
      <c r="CZ34" s="65"/>
      <c r="DA34" s="65"/>
      <c r="DB34" s="65"/>
    </row>
    <row r="35" spans="1:106" ht="11.25" customHeight="1" x14ac:dyDescent="0.2">
      <c r="A35" s="17"/>
      <c r="B35" s="142">
        <f t="shared" si="0"/>
        <v>18</v>
      </c>
      <c r="C35" s="144">
        <v>1</v>
      </c>
      <c r="D35" s="311" t="s">
        <v>52</v>
      </c>
      <c r="E35" s="312"/>
      <c r="F35" s="312"/>
      <c r="G35" s="312"/>
      <c r="H35" s="312"/>
      <c r="I35" s="312"/>
      <c r="J35" s="312"/>
      <c r="K35" s="312"/>
      <c r="L35" s="312"/>
      <c r="M35" s="312"/>
      <c r="N35" s="313"/>
      <c r="O35" s="41"/>
      <c r="P35" s="415"/>
      <c r="Q35" s="416"/>
      <c r="R35" s="416"/>
      <c r="S35" s="416"/>
      <c r="T35" s="416"/>
      <c r="U35" s="416"/>
      <c r="V35" s="416"/>
      <c r="W35" s="416"/>
      <c r="X35" s="416"/>
      <c r="Y35" s="416"/>
      <c r="Z35" s="416"/>
      <c r="AA35" s="416"/>
      <c r="AB35" s="416"/>
      <c r="AC35" s="416"/>
      <c r="AD35" s="416"/>
      <c r="AE35" s="416"/>
      <c r="AF35" s="417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Y35" s="65"/>
      <c r="CZ35" s="65"/>
      <c r="DA35" s="65"/>
      <c r="DB35" s="65"/>
    </row>
    <row r="36" spans="1:106" ht="11.25" customHeight="1" x14ac:dyDescent="0.2">
      <c r="A36" s="17"/>
      <c r="B36" s="142">
        <f t="shared" si="0"/>
        <v>19</v>
      </c>
      <c r="C36" s="144">
        <v>1</v>
      </c>
      <c r="D36" s="311" t="s">
        <v>70</v>
      </c>
      <c r="E36" s="312"/>
      <c r="F36" s="312"/>
      <c r="G36" s="312"/>
      <c r="H36" s="312"/>
      <c r="I36" s="312"/>
      <c r="J36" s="312"/>
      <c r="K36" s="312"/>
      <c r="L36" s="312"/>
      <c r="M36" s="312"/>
      <c r="N36" s="313"/>
      <c r="O36" s="41"/>
      <c r="P36" s="418" t="s">
        <v>34</v>
      </c>
      <c r="Q36" s="419"/>
      <c r="R36" s="419"/>
      <c r="S36" s="419"/>
      <c r="T36" s="419"/>
      <c r="U36" s="419"/>
      <c r="V36" s="419"/>
      <c r="W36" s="419"/>
      <c r="X36" s="419"/>
      <c r="Y36" s="419"/>
      <c r="Z36" s="419"/>
      <c r="AA36" s="419"/>
      <c r="AB36" s="419"/>
      <c r="AC36" s="419"/>
      <c r="AD36" s="419"/>
      <c r="AE36" s="419"/>
      <c r="AF36" s="42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Y36" s="65"/>
      <c r="CZ36" s="65"/>
      <c r="DA36" s="65"/>
      <c r="DB36" s="65"/>
    </row>
    <row r="37" spans="1:106" ht="11.25" customHeight="1" thickBot="1" x14ac:dyDescent="0.25">
      <c r="A37" s="17"/>
      <c r="B37" s="142">
        <f t="shared" si="0"/>
        <v>20</v>
      </c>
      <c r="C37" s="144">
        <v>1</v>
      </c>
      <c r="D37" s="317" t="s">
        <v>53</v>
      </c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41"/>
      <c r="P37" s="406"/>
      <c r="Q37" s="407"/>
      <c r="R37" s="407"/>
      <c r="S37" s="407"/>
      <c r="T37" s="407"/>
      <c r="U37" s="407"/>
      <c r="V37" s="407"/>
      <c r="W37" s="407"/>
      <c r="X37" s="407"/>
      <c r="Y37" s="407"/>
      <c r="Z37" s="407"/>
      <c r="AA37" s="407"/>
      <c r="AB37" s="407"/>
      <c r="AC37" s="407"/>
      <c r="AD37" s="407"/>
      <c r="AE37" s="407"/>
      <c r="AF37" s="408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Y37" s="65"/>
      <c r="CZ37" s="65"/>
      <c r="DA37" s="65"/>
      <c r="DB37" s="65"/>
    </row>
    <row r="38" spans="1:106" ht="11.25" customHeight="1" x14ac:dyDescent="0.2">
      <c r="A38" s="17"/>
      <c r="B38" s="142">
        <f t="shared" si="0"/>
        <v>21</v>
      </c>
      <c r="C38" s="144">
        <v>1</v>
      </c>
      <c r="D38" s="317" t="s">
        <v>71</v>
      </c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41"/>
      <c r="P38" s="335" t="s">
        <v>62</v>
      </c>
      <c r="Q38" s="336"/>
      <c r="R38" s="336"/>
      <c r="S38" s="336"/>
      <c r="T38" s="336"/>
      <c r="U38" s="336"/>
      <c r="V38" s="336"/>
      <c r="W38" s="336"/>
      <c r="X38" s="336"/>
      <c r="Y38" s="336"/>
      <c r="Z38" s="336"/>
      <c r="AA38" s="336"/>
      <c r="AB38" s="336"/>
      <c r="AC38" s="336"/>
      <c r="AD38" s="336"/>
      <c r="AE38" s="336"/>
      <c r="AF38" s="337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Y38" s="65"/>
      <c r="CZ38" s="65"/>
      <c r="DA38" s="65"/>
      <c r="DB38" s="65"/>
    </row>
    <row r="39" spans="1:106" ht="11.25" customHeight="1" x14ac:dyDescent="0.2">
      <c r="A39" s="17"/>
      <c r="B39" s="142">
        <f t="shared" si="0"/>
        <v>22</v>
      </c>
      <c r="C39" s="76">
        <v>1</v>
      </c>
      <c r="D39" s="317" t="s">
        <v>72</v>
      </c>
      <c r="E39" s="318"/>
      <c r="F39" s="318"/>
      <c r="G39" s="318"/>
      <c r="H39" s="318"/>
      <c r="I39" s="318"/>
      <c r="J39" s="318"/>
      <c r="K39" s="318"/>
      <c r="L39" s="318"/>
      <c r="M39" s="318"/>
      <c r="N39" s="319"/>
      <c r="O39" s="41"/>
      <c r="P39" s="338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40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Y39" s="65"/>
      <c r="CZ39" s="65"/>
      <c r="DA39" s="65"/>
      <c r="DB39" s="65"/>
    </row>
    <row r="40" spans="1:106" ht="11.25" customHeight="1" thickBot="1" x14ac:dyDescent="0.25">
      <c r="A40" s="17"/>
      <c r="B40" s="142">
        <f t="shared" si="0"/>
        <v>23</v>
      </c>
      <c r="C40" s="76">
        <v>1</v>
      </c>
      <c r="D40" s="317" t="s">
        <v>73</v>
      </c>
      <c r="E40" s="318"/>
      <c r="F40" s="318"/>
      <c r="G40" s="318"/>
      <c r="H40" s="318"/>
      <c r="I40" s="318"/>
      <c r="J40" s="318"/>
      <c r="K40" s="318"/>
      <c r="L40" s="318"/>
      <c r="M40" s="318"/>
      <c r="N40" s="319"/>
      <c r="O40" s="41"/>
      <c r="P40" s="341"/>
      <c r="Q40" s="342"/>
      <c r="R40" s="342"/>
      <c r="S40" s="342"/>
      <c r="T40" s="342"/>
      <c r="U40" s="342"/>
      <c r="V40" s="342"/>
      <c r="W40" s="342"/>
      <c r="X40" s="342"/>
      <c r="Y40" s="342"/>
      <c r="Z40" s="342"/>
      <c r="AA40" s="342"/>
      <c r="AB40" s="342"/>
      <c r="AC40" s="342"/>
      <c r="AD40" s="342"/>
      <c r="AE40" s="342"/>
      <c r="AF40" s="343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Y40" s="65"/>
      <c r="CZ40" s="65"/>
      <c r="DA40" s="65"/>
      <c r="DB40" s="65"/>
    </row>
    <row r="41" spans="1:106" ht="11.25" customHeight="1" x14ac:dyDescent="0.2">
      <c r="A41" s="17"/>
      <c r="B41" s="142">
        <f t="shared" si="0"/>
        <v>24</v>
      </c>
      <c r="C41" s="76">
        <v>1</v>
      </c>
      <c r="D41" s="317" t="s">
        <v>54</v>
      </c>
      <c r="E41" s="318"/>
      <c r="F41" s="318"/>
      <c r="G41" s="318"/>
      <c r="H41" s="318"/>
      <c r="I41" s="318"/>
      <c r="J41" s="318"/>
      <c r="K41" s="318"/>
      <c r="L41" s="318"/>
      <c r="M41" s="318"/>
      <c r="N41" s="319"/>
      <c r="O41" s="41"/>
      <c r="P41" s="400" t="s">
        <v>34</v>
      </c>
      <c r="Q41" s="401"/>
      <c r="R41" s="401"/>
      <c r="S41" s="401"/>
      <c r="T41" s="401"/>
      <c r="U41" s="401"/>
      <c r="V41" s="401"/>
      <c r="W41" s="401"/>
      <c r="X41" s="401"/>
      <c r="Y41" s="401"/>
      <c r="Z41" s="401"/>
      <c r="AA41" s="401"/>
      <c r="AB41" s="401"/>
      <c r="AC41" s="401"/>
      <c r="AD41" s="401"/>
      <c r="AE41" s="401"/>
      <c r="AF41" s="402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Y41" s="65"/>
      <c r="CZ41" s="65"/>
      <c r="DA41" s="65"/>
      <c r="DB41" s="65"/>
    </row>
    <row r="42" spans="1:106" ht="11.25" customHeight="1" x14ac:dyDescent="0.2">
      <c r="A42" s="17"/>
      <c r="B42" s="142">
        <f t="shared" si="0"/>
        <v>25</v>
      </c>
      <c r="C42" s="76">
        <v>1</v>
      </c>
      <c r="D42" s="317" t="s">
        <v>70</v>
      </c>
      <c r="E42" s="318"/>
      <c r="F42" s="318"/>
      <c r="G42" s="318"/>
      <c r="H42" s="318"/>
      <c r="I42" s="318"/>
      <c r="J42" s="318"/>
      <c r="K42" s="318"/>
      <c r="L42" s="318"/>
      <c r="M42" s="318"/>
      <c r="N42" s="319"/>
      <c r="O42" s="41"/>
      <c r="P42" s="403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5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Y42" s="65"/>
      <c r="CZ42" s="65"/>
      <c r="DA42" s="65"/>
      <c r="DB42" s="65"/>
    </row>
    <row r="43" spans="1:106" ht="25.5" customHeight="1" x14ac:dyDescent="0.2">
      <c r="A43" s="17"/>
      <c r="B43" s="142">
        <f t="shared" si="0"/>
        <v>26</v>
      </c>
      <c r="C43" s="76">
        <v>1</v>
      </c>
      <c r="D43" s="381" t="s">
        <v>55</v>
      </c>
      <c r="E43" s="381"/>
      <c r="F43" s="381"/>
      <c r="G43" s="381"/>
      <c r="H43" s="381"/>
      <c r="I43" s="381"/>
      <c r="J43" s="381"/>
      <c r="K43" s="381"/>
      <c r="L43" s="381"/>
      <c r="M43" s="381"/>
      <c r="N43" s="382"/>
      <c r="O43" s="41"/>
      <c r="P43" s="403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4"/>
      <c r="AC43" s="404"/>
      <c r="AD43" s="404"/>
      <c r="AE43" s="404"/>
      <c r="AF43" s="405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Y43" s="65"/>
      <c r="CZ43" s="65"/>
      <c r="DA43" s="65"/>
      <c r="DB43" s="65"/>
    </row>
    <row r="44" spans="1:106" ht="25.5" customHeight="1" x14ac:dyDescent="0.2">
      <c r="A44" s="17"/>
      <c r="B44" s="142">
        <f t="shared" si="0"/>
        <v>27</v>
      </c>
      <c r="C44" s="76">
        <v>1</v>
      </c>
      <c r="D44" s="317" t="s">
        <v>56</v>
      </c>
      <c r="E44" s="318"/>
      <c r="F44" s="318"/>
      <c r="G44" s="318"/>
      <c r="H44" s="318"/>
      <c r="I44" s="318"/>
      <c r="J44" s="318"/>
      <c r="K44" s="318"/>
      <c r="L44" s="318"/>
      <c r="M44" s="318"/>
      <c r="N44" s="319"/>
      <c r="O44" s="106"/>
      <c r="P44" s="403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5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Y44" s="66"/>
      <c r="CZ44" s="66"/>
      <c r="DA44" s="66"/>
      <c r="DB44" s="66"/>
    </row>
    <row r="45" spans="1:106" ht="26.25" customHeight="1" x14ac:dyDescent="0.2">
      <c r="A45" s="17"/>
      <c r="B45" s="142">
        <f t="shared" si="0"/>
        <v>28</v>
      </c>
      <c r="C45" s="75">
        <v>1</v>
      </c>
      <c r="D45" s="317" t="s">
        <v>57</v>
      </c>
      <c r="E45" s="318"/>
      <c r="F45" s="318"/>
      <c r="G45" s="318"/>
      <c r="H45" s="318"/>
      <c r="I45" s="318"/>
      <c r="J45" s="318"/>
      <c r="K45" s="318"/>
      <c r="L45" s="318"/>
      <c r="M45" s="318"/>
      <c r="N45" s="319"/>
      <c r="O45" s="106"/>
      <c r="P45" s="403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4"/>
      <c r="AC45" s="404"/>
      <c r="AD45" s="404"/>
      <c r="AE45" s="404"/>
      <c r="AF45" s="405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Y45" s="66"/>
      <c r="CZ45" s="66"/>
      <c r="DA45" s="66"/>
      <c r="DB45" s="66"/>
    </row>
    <row r="46" spans="1:106" ht="25.5" customHeight="1" x14ac:dyDescent="0.2">
      <c r="A46" s="17"/>
      <c r="B46" s="142">
        <f t="shared" si="0"/>
        <v>29</v>
      </c>
      <c r="C46" s="76">
        <v>1</v>
      </c>
      <c r="D46" s="317" t="s">
        <v>58</v>
      </c>
      <c r="E46" s="318"/>
      <c r="F46" s="318"/>
      <c r="G46" s="318"/>
      <c r="H46" s="318"/>
      <c r="I46" s="318"/>
      <c r="J46" s="318"/>
      <c r="K46" s="318"/>
      <c r="L46" s="318"/>
      <c r="M46" s="318"/>
      <c r="N46" s="319"/>
      <c r="O46" s="41"/>
      <c r="P46" s="403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4"/>
      <c r="AC46" s="404"/>
      <c r="AD46" s="404"/>
      <c r="AE46" s="404"/>
      <c r="AF46" s="405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Y46" s="66"/>
      <c r="CZ46" s="66"/>
      <c r="DA46" s="66"/>
      <c r="DB46" s="66"/>
    </row>
    <row r="47" spans="1:106" ht="11.25" customHeight="1" x14ac:dyDescent="0.2">
      <c r="A47" s="17"/>
      <c r="B47" s="142">
        <f t="shared" si="0"/>
        <v>30</v>
      </c>
      <c r="C47" s="76">
        <v>1</v>
      </c>
      <c r="D47" s="317" t="s">
        <v>59</v>
      </c>
      <c r="E47" s="318"/>
      <c r="F47" s="318"/>
      <c r="G47" s="318"/>
      <c r="H47" s="318"/>
      <c r="I47" s="318"/>
      <c r="J47" s="318"/>
      <c r="K47" s="318"/>
      <c r="L47" s="318"/>
      <c r="M47" s="318"/>
      <c r="N47" s="319"/>
      <c r="O47" s="41"/>
      <c r="P47" s="403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4"/>
      <c r="AC47" s="404"/>
      <c r="AD47" s="404"/>
      <c r="AE47" s="404"/>
      <c r="AF47" s="405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Y47" s="66"/>
      <c r="CZ47" s="66"/>
      <c r="DA47" s="66"/>
      <c r="DB47" s="66"/>
    </row>
    <row r="48" spans="1:106" ht="11.25" customHeight="1" x14ac:dyDescent="0.2">
      <c r="A48" s="17"/>
      <c r="B48" s="142">
        <f t="shared" si="0"/>
        <v>31</v>
      </c>
      <c r="C48" s="76">
        <v>1</v>
      </c>
      <c r="D48" s="317" t="s">
        <v>74</v>
      </c>
      <c r="E48" s="318"/>
      <c r="F48" s="318"/>
      <c r="G48" s="318"/>
      <c r="H48" s="318"/>
      <c r="I48" s="318"/>
      <c r="J48" s="318"/>
      <c r="K48" s="318"/>
      <c r="L48" s="318"/>
      <c r="M48" s="318"/>
      <c r="N48" s="319"/>
      <c r="O48" s="41"/>
      <c r="P48" s="403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4"/>
      <c r="AB48" s="404"/>
      <c r="AC48" s="404"/>
      <c r="AD48" s="404"/>
      <c r="AE48" s="404"/>
      <c r="AF48" s="405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Y48" s="66"/>
      <c r="CZ48" s="66"/>
      <c r="DA48" s="66"/>
      <c r="DB48" s="66"/>
    </row>
    <row r="49" spans="1:111" ht="11.25" customHeight="1" x14ac:dyDescent="0.2">
      <c r="A49" s="17"/>
      <c r="B49" s="142">
        <f t="shared" si="0"/>
        <v>32</v>
      </c>
      <c r="C49" s="76">
        <v>1</v>
      </c>
      <c r="D49" s="317" t="s">
        <v>75</v>
      </c>
      <c r="E49" s="318"/>
      <c r="F49" s="318"/>
      <c r="G49" s="318"/>
      <c r="H49" s="318"/>
      <c r="I49" s="318"/>
      <c r="J49" s="318"/>
      <c r="K49" s="318"/>
      <c r="L49" s="318"/>
      <c r="M49" s="318"/>
      <c r="N49" s="319"/>
      <c r="O49" s="106"/>
      <c r="P49" s="403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4"/>
      <c r="AB49" s="404"/>
      <c r="AC49" s="404"/>
      <c r="AD49" s="404"/>
      <c r="AE49" s="404"/>
      <c r="AF49" s="405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Y49" s="66"/>
      <c r="CZ49" s="66"/>
      <c r="DA49" s="66"/>
      <c r="DB49" s="66"/>
    </row>
    <row r="50" spans="1:111" ht="27" customHeight="1" thickBot="1" x14ac:dyDescent="0.25">
      <c r="A50" s="17"/>
      <c r="B50" s="142">
        <f t="shared" si="0"/>
        <v>33</v>
      </c>
      <c r="C50" s="76">
        <v>1</v>
      </c>
      <c r="D50" s="317" t="s">
        <v>76</v>
      </c>
      <c r="E50" s="318"/>
      <c r="F50" s="318"/>
      <c r="G50" s="318"/>
      <c r="H50" s="318"/>
      <c r="I50" s="318"/>
      <c r="J50" s="318"/>
      <c r="K50" s="318"/>
      <c r="L50" s="318"/>
      <c r="M50" s="318"/>
      <c r="N50" s="319"/>
      <c r="O50" s="106"/>
      <c r="P50" s="421"/>
      <c r="Q50" s="422"/>
      <c r="R50" s="422"/>
      <c r="S50" s="422"/>
      <c r="T50" s="422"/>
      <c r="U50" s="422"/>
      <c r="V50" s="422"/>
      <c r="W50" s="422"/>
      <c r="X50" s="422"/>
      <c r="Y50" s="422"/>
      <c r="Z50" s="422"/>
      <c r="AA50" s="422"/>
      <c r="AB50" s="422"/>
      <c r="AC50" s="422"/>
      <c r="AD50" s="422"/>
      <c r="AE50" s="422"/>
      <c r="AF50" s="423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Y50" s="42"/>
      <c r="CZ50" s="42"/>
      <c r="DA50" s="42"/>
      <c r="DB50" s="42"/>
    </row>
    <row r="51" spans="1:111" ht="11.25" customHeight="1" thickBot="1" x14ac:dyDescent="0.25">
      <c r="A51" s="17"/>
      <c r="B51" s="142">
        <f t="shared" si="0"/>
        <v>34</v>
      </c>
      <c r="C51" s="76">
        <v>1</v>
      </c>
      <c r="D51" s="381" t="s">
        <v>60</v>
      </c>
      <c r="E51" s="381"/>
      <c r="F51" s="381"/>
      <c r="G51" s="381"/>
      <c r="H51" s="381"/>
      <c r="I51" s="381"/>
      <c r="J51" s="381"/>
      <c r="K51" s="381"/>
      <c r="L51" s="381"/>
      <c r="M51" s="381"/>
      <c r="N51" s="382"/>
      <c r="O51" s="106"/>
      <c r="P51" s="391" t="s">
        <v>63</v>
      </c>
      <c r="Q51" s="392"/>
      <c r="R51" s="392"/>
      <c r="S51" s="392"/>
      <c r="T51" s="392"/>
      <c r="U51" s="392"/>
      <c r="V51" s="392"/>
      <c r="W51" s="392"/>
      <c r="X51" s="392"/>
      <c r="Y51" s="392"/>
      <c r="Z51" s="392"/>
      <c r="AA51" s="392"/>
      <c r="AB51" s="392"/>
      <c r="AC51" s="392"/>
      <c r="AD51" s="392"/>
      <c r="AE51" s="392"/>
      <c r="AF51" s="393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Y51" s="42"/>
      <c r="CZ51" s="42"/>
      <c r="DA51" s="42"/>
      <c r="DB51" s="42"/>
    </row>
    <row r="52" spans="1:111" ht="14.25" customHeight="1" x14ac:dyDescent="0.2">
      <c r="A52" s="17"/>
      <c r="B52" s="142">
        <f t="shared" si="0"/>
        <v>35</v>
      </c>
      <c r="C52" s="76">
        <v>1</v>
      </c>
      <c r="D52" s="344" t="s">
        <v>61</v>
      </c>
      <c r="E52" s="344"/>
      <c r="F52" s="344"/>
      <c r="G52" s="344"/>
      <c r="H52" s="344"/>
      <c r="I52" s="344"/>
      <c r="J52" s="344"/>
      <c r="K52" s="344"/>
      <c r="L52" s="344"/>
      <c r="M52" s="344"/>
      <c r="N52" s="345"/>
      <c r="O52" s="106"/>
      <c r="P52" s="394"/>
      <c r="Q52" s="395"/>
      <c r="R52" s="395"/>
      <c r="S52" s="395"/>
      <c r="T52" s="395"/>
      <c r="U52" s="395"/>
      <c r="V52" s="395"/>
      <c r="W52" s="395"/>
      <c r="X52" s="395"/>
      <c r="Y52" s="395"/>
      <c r="Z52" s="395"/>
      <c r="AA52" s="395"/>
      <c r="AB52" s="395"/>
      <c r="AC52" s="395"/>
      <c r="AD52" s="395"/>
      <c r="AE52" s="395"/>
      <c r="AF52" s="396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O52" s="383" t="s">
        <v>89</v>
      </c>
      <c r="CP52" s="384"/>
      <c r="CQ52" s="384"/>
      <c r="CR52" s="384"/>
      <c r="CS52" s="384"/>
      <c r="CT52" s="384"/>
      <c r="CU52" s="384"/>
      <c r="CV52" s="384"/>
      <c r="CW52" s="384"/>
      <c r="CX52" s="385"/>
      <c r="CY52" s="42"/>
      <c r="CZ52" s="42"/>
      <c r="DA52" s="42"/>
      <c r="DB52" s="42"/>
    </row>
    <row r="53" spans="1:111" ht="23.25" customHeight="1" thickBot="1" x14ac:dyDescent="0.3">
      <c r="A53" s="17"/>
      <c r="B53" s="142">
        <f t="shared" si="0"/>
        <v>36</v>
      </c>
      <c r="C53" s="76">
        <v>1</v>
      </c>
      <c r="D53" s="311" t="s">
        <v>77</v>
      </c>
      <c r="E53" s="312"/>
      <c r="F53" s="312"/>
      <c r="G53" s="312"/>
      <c r="H53" s="312"/>
      <c r="I53" s="312"/>
      <c r="J53" s="312"/>
      <c r="K53" s="312"/>
      <c r="L53" s="312"/>
      <c r="M53" s="312"/>
      <c r="N53" s="313"/>
      <c r="O53" s="106"/>
      <c r="P53" s="394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5"/>
      <c r="AC53" s="395"/>
      <c r="AD53" s="395"/>
      <c r="AE53" s="395"/>
      <c r="AF53" s="396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K53" s="92"/>
      <c r="CL53" s="92"/>
      <c r="CM53" s="92"/>
      <c r="CN53" s="92"/>
      <c r="CO53" s="386"/>
      <c r="CP53" s="387"/>
      <c r="CQ53" s="387"/>
      <c r="CR53" s="387"/>
      <c r="CS53" s="387"/>
      <c r="CT53" s="387"/>
      <c r="CU53" s="387"/>
      <c r="CV53" s="387"/>
      <c r="CW53" s="387"/>
      <c r="CX53" s="388"/>
      <c r="CY53" s="42"/>
      <c r="CZ53" s="42"/>
      <c r="DA53" s="42"/>
      <c r="DB53" s="42"/>
    </row>
    <row r="54" spans="1:111" ht="11.25" customHeight="1" x14ac:dyDescent="0.25">
      <c r="A54" s="17"/>
      <c r="B54" s="142">
        <f t="shared" si="0"/>
        <v>37</v>
      </c>
      <c r="C54" s="76">
        <v>1</v>
      </c>
      <c r="D54" s="311" t="s">
        <v>78</v>
      </c>
      <c r="E54" s="312"/>
      <c r="F54" s="312"/>
      <c r="G54" s="312"/>
      <c r="H54" s="312"/>
      <c r="I54" s="312"/>
      <c r="J54" s="312"/>
      <c r="K54" s="312"/>
      <c r="L54" s="312"/>
      <c r="M54" s="312"/>
      <c r="N54" s="313"/>
      <c r="O54" s="106"/>
      <c r="P54" s="397"/>
      <c r="Q54" s="398"/>
      <c r="R54" s="398"/>
      <c r="S54" s="398"/>
      <c r="T54" s="398"/>
      <c r="U54" s="398"/>
      <c r="V54" s="398"/>
      <c r="W54" s="398"/>
      <c r="X54" s="398"/>
      <c r="Y54" s="398"/>
      <c r="Z54" s="398"/>
      <c r="AA54" s="398"/>
      <c r="AB54" s="398"/>
      <c r="AC54" s="398"/>
      <c r="AD54" s="398"/>
      <c r="AE54" s="398"/>
      <c r="AF54" s="399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K54" s="92"/>
      <c r="CL54" s="92"/>
      <c r="CM54" s="92"/>
      <c r="CN54" s="92"/>
      <c r="CO54" s="296" t="s">
        <v>34</v>
      </c>
      <c r="CP54" s="297"/>
      <c r="CQ54" s="294" t="s">
        <v>35</v>
      </c>
      <c r="CR54" s="294"/>
      <c r="CS54" s="389" t="s">
        <v>97</v>
      </c>
      <c r="CT54" s="389"/>
      <c r="CU54" s="374" t="s">
        <v>98</v>
      </c>
      <c r="CV54" s="374"/>
      <c r="CW54" s="376" t="str">
        <f>P55</f>
        <v>5) Datos y probabilidades</v>
      </c>
      <c r="CX54" s="377"/>
      <c r="CY54" s="42"/>
      <c r="CZ54" s="42"/>
      <c r="DA54" s="42"/>
      <c r="DB54" s="42"/>
    </row>
    <row r="55" spans="1:111" ht="28.5" customHeight="1" x14ac:dyDescent="0.25">
      <c r="A55" s="17"/>
      <c r="B55" s="142">
        <f t="shared" si="0"/>
        <v>38</v>
      </c>
      <c r="C55" s="76">
        <v>1</v>
      </c>
      <c r="D55" s="311" t="s">
        <v>79</v>
      </c>
      <c r="E55" s="312"/>
      <c r="F55" s="312"/>
      <c r="G55" s="312"/>
      <c r="H55" s="312"/>
      <c r="I55" s="312"/>
      <c r="J55" s="312"/>
      <c r="K55" s="312"/>
      <c r="L55" s="312"/>
      <c r="M55" s="312"/>
      <c r="N55" s="313"/>
      <c r="O55" s="106"/>
      <c r="P55" s="329" t="s">
        <v>44</v>
      </c>
      <c r="Q55" s="330"/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1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K55" s="92"/>
      <c r="CL55" s="92"/>
      <c r="CM55" s="92"/>
      <c r="CN55" s="92"/>
      <c r="CO55" s="298"/>
      <c r="CP55" s="299"/>
      <c r="CQ55" s="295"/>
      <c r="CR55" s="295"/>
      <c r="CS55" s="390"/>
      <c r="CT55" s="390"/>
      <c r="CU55" s="375"/>
      <c r="CV55" s="375"/>
      <c r="CW55" s="378"/>
      <c r="CX55" s="379"/>
      <c r="CY55" s="42"/>
      <c r="CZ55" s="42"/>
      <c r="DA55" s="42"/>
      <c r="DB55" s="42"/>
    </row>
    <row r="56" spans="1:111" ht="15" customHeight="1" x14ac:dyDescent="0.25">
      <c r="A56" s="17"/>
      <c r="B56" s="142">
        <f t="shared" si="0"/>
        <v>39</v>
      </c>
      <c r="C56" s="76">
        <v>1</v>
      </c>
      <c r="D56" s="311" t="s">
        <v>80</v>
      </c>
      <c r="E56" s="312"/>
      <c r="F56" s="312"/>
      <c r="G56" s="312"/>
      <c r="H56" s="312"/>
      <c r="I56" s="312"/>
      <c r="J56" s="312"/>
      <c r="K56" s="312"/>
      <c r="L56" s="312"/>
      <c r="M56" s="312"/>
      <c r="N56" s="313"/>
      <c r="O56" s="106"/>
      <c r="P56" s="329"/>
      <c r="Q56" s="330"/>
      <c r="R56" s="330"/>
      <c r="S56" s="330"/>
      <c r="T56" s="330"/>
      <c r="U56" s="330"/>
      <c r="V56" s="330"/>
      <c r="W56" s="330"/>
      <c r="X56" s="330"/>
      <c r="Y56" s="330"/>
      <c r="Z56" s="330"/>
      <c r="AA56" s="330"/>
      <c r="AB56" s="330"/>
      <c r="AC56" s="330"/>
      <c r="AD56" s="330"/>
      <c r="AE56" s="330"/>
      <c r="AF56" s="33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K56" s="92"/>
      <c r="CL56" s="92"/>
      <c r="CM56" s="92"/>
      <c r="CN56" s="92"/>
      <c r="CO56" s="298"/>
      <c r="CP56" s="299"/>
      <c r="CQ56" s="295"/>
      <c r="CR56" s="295"/>
      <c r="CS56" s="390"/>
      <c r="CT56" s="390"/>
      <c r="CU56" s="375"/>
      <c r="CV56" s="375"/>
      <c r="CW56" s="378"/>
      <c r="CX56" s="379"/>
      <c r="CY56" s="42"/>
      <c r="CZ56" s="42"/>
      <c r="DA56" s="42"/>
      <c r="DB56" s="42"/>
    </row>
    <row r="57" spans="1:111" ht="39" thickBot="1" x14ac:dyDescent="0.25">
      <c r="A57" s="17"/>
      <c r="B57" s="142">
        <f t="shared" si="0"/>
        <v>40</v>
      </c>
      <c r="C57" s="77">
        <v>1</v>
      </c>
      <c r="D57" s="323" t="s">
        <v>81</v>
      </c>
      <c r="E57" s="324"/>
      <c r="F57" s="324"/>
      <c r="G57" s="324"/>
      <c r="H57" s="324"/>
      <c r="I57" s="324"/>
      <c r="J57" s="324"/>
      <c r="K57" s="324"/>
      <c r="L57" s="324"/>
      <c r="M57" s="324"/>
      <c r="N57" s="325"/>
      <c r="O57" s="106"/>
      <c r="P57" s="332"/>
      <c r="Q57" s="333"/>
      <c r="R57" s="333"/>
      <c r="S57" s="333"/>
      <c r="T57" s="333"/>
      <c r="U57" s="333"/>
      <c r="V57" s="333"/>
      <c r="W57" s="333"/>
      <c r="X57" s="333"/>
      <c r="Y57" s="333"/>
      <c r="Z57" s="333"/>
      <c r="AA57" s="333"/>
      <c r="AB57" s="333"/>
      <c r="AC57" s="333"/>
      <c r="AD57" s="333"/>
      <c r="AE57" s="333"/>
      <c r="AF57" s="334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K57" s="93"/>
      <c r="CL57" s="93"/>
      <c r="CM57" s="93"/>
      <c r="CN57" s="93"/>
      <c r="CO57" s="157" t="s">
        <v>31</v>
      </c>
      <c r="CP57" s="158" t="s">
        <v>32</v>
      </c>
      <c r="CQ57" s="112" t="s">
        <v>31</v>
      </c>
      <c r="CR57" s="112" t="s">
        <v>32</v>
      </c>
      <c r="CS57" s="113" t="s">
        <v>31</v>
      </c>
      <c r="CT57" s="113" t="s">
        <v>32</v>
      </c>
      <c r="CU57" s="114" t="s">
        <v>31</v>
      </c>
      <c r="CV57" s="114" t="s">
        <v>32</v>
      </c>
      <c r="CW57" s="87" t="s">
        <v>31</v>
      </c>
      <c r="CX57" s="95" t="s">
        <v>32</v>
      </c>
      <c r="CY57" s="42"/>
      <c r="CZ57" s="42"/>
      <c r="DA57" s="42"/>
      <c r="DB57" s="42"/>
    </row>
    <row r="58" spans="1:111" ht="13.5" customHeight="1" thickBot="1" x14ac:dyDescent="0.3">
      <c r="A58" s="17"/>
      <c r="B58" s="78" t="s">
        <v>17</v>
      </c>
      <c r="C58" s="79">
        <f>SUM(C18:C57)</f>
        <v>40</v>
      </c>
      <c r="D58" s="17"/>
      <c r="E58" s="42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320"/>
      <c r="T58" s="320"/>
      <c r="U58" s="320"/>
      <c r="V58" s="320"/>
      <c r="W58" s="320"/>
      <c r="X58" s="320"/>
      <c r="Y58" s="320"/>
      <c r="Z58" s="320"/>
      <c r="AA58" s="320"/>
      <c r="AB58" s="320"/>
      <c r="AC58" s="320"/>
      <c r="AD58" s="320"/>
      <c r="AE58" s="320"/>
      <c r="AF58" s="320"/>
      <c r="AG58" s="320"/>
      <c r="AH58" s="320"/>
      <c r="AI58" s="320"/>
      <c r="AJ58" s="320"/>
      <c r="AK58" s="320"/>
      <c r="AL58" s="320"/>
      <c r="AM58" s="320"/>
      <c r="AN58" s="320"/>
      <c r="AO58" s="320"/>
      <c r="AP58" s="320"/>
      <c r="AQ58" s="320"/>
      <c r="AR58" s="320"/>
      <c r="AS58" s="320"/>
      <c r="AT58" s="320"/>
      <c r="AU58" s="320"/>
      <c r="AV58" s="320"/>
      <c r="AW58" s="320"/>
      <c r="AX58" s="320"/>
      <c r="AY58" s="320"/>
      <c r="AZ58" s="320"/>
      <c r="BA58" s="320"/>
      <c r="BB58" s="320"/>
      <c r="BC58" s="320"/>
      <c r="BD58" s="320"/>
      <c r="BE58" s="320"/>
      <c r="BF58" s="320"/>
      <c r="BG58" s="320"/>
      <c r="BH58" s="320"/>
      <c r="BI58" s="320"/>
      <c r="BJ58" s="320"/>
      <c r="BK58" s="320"/>
      <c r="BL58" s="320"/>
      <c r="BM58" s="320"/>
      <c r="BN58" s="320"/>
      <c r="BO58" s="320"/>
      <c r="BP58" s="320"/>
      <c r="BQ58" s="320"/>
      <c r="BR58" s="320"/>
      <c r="BS58" s="320"/>
      <c r="BT58" s="320"/>
      <c r="BU58" s="320"/>
      <c r="BV58" s="320"/>
      <c r="BW58" s="320"/>
      <c r="BX58" s="320"/>
      <c r="BY58" s="320"/>
      <c r="BZ58" s="320"/>
      <c r="CA58" s="320"/>
      <c r="CB58" s="320"/>
      <c r="CC58" s="320"/>
      <c r="CD58" s="320"/>
      <c r="CE58" s="320"/>
      <c r="CF58" s="320"/>
      <c r="CG58" s="320"/>
      <c r="CH58" s="320"/>
      <c r="CI58" s="320"/>
      <c r="CJ58" s="320"/>
      <c r="CK58" s="153"/>
      <c r="CL58" s="153"/>
      <c r="CM58" s="153"/>
      <c r="CN58" s="154" t="s">
        <v>93</v>
      </c>
      <c r="CO58" s="103">
        <f>COUNTIF($CP$69:$CP$115, "B")</f>
        <v>5</v>
      </c>
      <c r="CP58" s="121">
        <f>COUNTIF($CP$69:$CP$115,"B")/COUNTIF($E$69:$E$115,"P")</f>
        <v>0.21739130434782608</v>
      </c>
      <c r="CQ58" s="96">
        <f>COUNTIF($CR$69:$CR$115,"B")</f>
        <v>9</v>
      </c>
      <c r="CR58" s="121">
        <f>COUNTIF($CR$69:$CR$115,"B")/COUNTIF($E$69:$E$115,"P")</f>
        <v>0.39130434782608697</v>
      </c>
      <c r="CS58" s="96">
        <f>COUNTIF($CT$69:$CT$115,"B")</f>
        <v>12</v>
      </c>
      <c r="CT58" s="121">
        <f>COUNTIF($CT$69:$CT$115,"B")/COUNTIF($E$69:$E$115,"P")</f>
        <v>0.52173913043478259</v>
      </c>
      <c r="CU58" s="96">
        <f>COUNTIF($CV$69:$CV$115,"B")</f>
        <v>14</v>
      </c>
      <c r="CV58" s="121">
        <f>COUNTIF($CV$69:$CV$115,"B")/COUNTIF($E$69:$E$115,"P")</f>
        <v>0.60869565217391308</v>
      </c>
      <c r="CW58" s="96">
        <f>COUNTIF($CX$69:$CX$115,"B")</f>
        <v>13</v>
      </c>
      <c r="CX58" s="122">
        <f>COUNTIF($CX$69:$CX$115,"B")/COUNTIF($E$69:$E$115,"P")</f>
        <v>0.56521739130434778</v>
      </c>
      <c r="CZ58" s="42"/>
      <c r="DA58" s="42"/>
      <c r="DB58" s="42"/>
      <c r="DC58" s="42"/>
      <c r="DF58" s="63"/>
      <c r="DG58" s="63"/>
    </row>
    <row r="59" spans="1:111" ht="13.5" customHeight="1" x14ac:dyDescent="0.25">
      <c r="B59" s="17"/>
      <c r="C59" s="17"/>
      <c r="I59" s="63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CK59" s="153"/>
      <c r="CL59" s="153"/>
      <c r="CM59" s="153"/>
      <c r="CN59" s="155" t="s">
        <v>94</v>
      </c>
      <c r="CO59" s="103">
        <f>COUNTIF($CP$69:$CP$115, "MB")</f>
        <v>13</v>
      </c>
      <c r="CP59" s="121">
        <f>COUNTIF($CP$69:$CP$115,"MB")/COUNTIF($E$69:$E$115,"P")</f>
        <v>0.56521739130434778</v>
      </c>
      <c r="CQ59" s="96">
        <f>COUNTIF($CR$69:$CR$115,"MB")</f>
        <v>9</v>
      </c>
      <c r="CR59" s="121">
        <f>COUNTIF($CR$69:$CR$115,"MB")/COUNTIF($E$69:$E$115,"P")</f>
        <v>0.39130434782608697</v>
      </c>
      <c r="CS59" s="96">
        <f>COUNTIF($CT$69:$CT$115,"MB")</f>
        <v>8</v>
      </c>
      <c r="CT59" s="121">
        <f>COUNTIF($CT$69:$CT$115,"MB")/COUNTIF($E$69:$E$115,"P")</f>
        <v>0.34782608695652173</v>
      </c>
      <c r="CU59" s="96">
        <f>COUNTIF($CV$69:$CV$115,"MB")</f>
        <v>9</v>
      </c>
      <c r="CV59" s="121">
        <f>COUNTIF($CV$69:$CV$115,"MB")/COUNTIF($E$69:$E$115,"P")</f>
        <v>0.39130434782608697</v>
      </c>
      <c r="CW59" s="96">
        <f>COUNTIF($CX$69:$CX$115,"MB")</f>
        <v>5</v>
      </c>
      <c r="CX59" s="122">
        <f>COUNTIF($CX$69:$CX$115,"MB")/COUNTIF($E$69:$E$115,"P")</f>
        <v>0.21739130434782608</v>
      </c>
    </row>
    <row r="60" spans="1:111" ht="13.5" customHeight="1" x14ac:dyDescent="0.25">
      <c r="D60" s="2"/>
      <c r="E60" s="19"/>
      <c r="F60" s="2"/>
      <c r="G60" s="30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CK60" s="153"/>
      <c r="CL60" s="153"/>
      <c r="CM60" s="153"/>
      <c r="CN60" s="155" t="s">
        <v>95</v>
      </c>
      <c r="CO60" s="103">
        <f>COUNTIF($CP$69:$CP$115, "MA")</f>
        <v>5</v>
      </c>
      <c r="CP60" s="121">
        <f>COUNTIF($CP$69:$CP$115,"MA")/COUNTIF($E$69:$E$115,"P")</f>
        <v>0.21739130434782608</v>
      </c>
      <c r="CQ60" s="96">
        <f>COUNTIF($CR$69:$CR$115,"MA")</f>
        <v>0</v>
      </c>
      <c r="CR60" s="121">
        <f>COUNTIF($CR$69:$CR$115,"MA")/COUNTIF($E$69:$E$115,"P")</f>
        <v>0</v>
      </c>
      <c r="CS60" s="96">
        <f>COUNTIF($CT$69:$CT$115,"MA")</f>
        <v>2</v>
      </c>
      <c r="CT60" s="121">
        <f>COUNTIF($CT$69:$CT$115,"MA")/COUNTIF($E$69:$E$115,"P")</f>
        <v>8.6956521739130432E-2</v>
      </c>
      <c r="CU60" s="96">
        <f>COUNTIF($CV$69:$CV$115,"MA")</f>
        <v>0</v>
      </c>
      <c r="CV60" s="121">
        <f>COUNTIF($CV$69:$CV$115,"MA")/COUNTIF($E$69:$E$115,"P")</f>
        <v>0</v>
      </c>
      <c r="CW60" s="96">
        <f>COUNTIF($CX$69:$CX$115,"MA")</f>
        <v>5</v>
      </c>
      <c r="CX60" s="122">
        <f>COUNTIF($CX$69:$CX$115,"MA")/COUNTIF($E$69:$E$115,"P")</f>
        <v>0.21739130434782608</v>
      </c>
    </row>
    <row r="61" spans="1:111" ht="13.5" customHeight="1" thickBot="1" x14ac:dyDescent="0.3">
      <c r="C61" s="3"/>
      <c r="D61" s="321" t="s">
        <v>6</v>
      </c>
      <c r="E61" s="322"/>
      <c r="F61" s="5">
        <f>C58</f>
        <v>40</v>
      </c>
      <c r="G61" s="31"/>
      <c r="H61" s="17"/>
      <c r="I61" s="17"/>
      <c r="CK61" s="153"/>
      <c r="CL61" s="153"/>
      <c r="CM61" s="153"/>
      <c r="CN61" s="156" t="s">
        <v>96</v>
      </c>
      <c r="CO61" s="104">
        <f>COUNTIF($CP$69:$CP$115, "A")</f>
        <v>0</v>
      </c>
      <c r="CP61" s="123">
        <f>COUNTIF($CP$69:$CP$115,"A")/COUNTIF($E$69:$E$115,"P")</f>
        <v>0</v>
      </c>
      <c r="CQ61" s="97">
        <f>COUNTIF($CR$69:$CR$115,"A")</f>
        <v>5</v>
      </c>
      <c r="CR61" s="123">
        <f>COUNTIF($CR$69:$CR$115,"A")/COUNTIF($E$69:$E$115,"P")</f>
        <v>0.21739130434782608</v>
      </c>
      <c r="CS61" s="97">
        <f>COUNTIF($CT$69:$CT$115,"A")</f>
        <v>1</v>
      </c>
      <c r="CT61" s="123">
        <f>COUNTIF($CT$69:$CT$115,"A")/COUNTIF($E$69:$E$115,"P")</f>
        <v>4.3478260869565216E-2</v>
      </c>
      <c r="CU61" s="97">
        <f>COUNTIF($CV$69:$CV$115,"A")</f>
        <v>0</v>
      </c>
      <c r="CV61" s="123">
        <f>COUNTIF($CV$69:$CV$115,"A")/COUNTIF($E$69:$E$115,"P")</f>
        <v>0</v>
      </c>
      <c r="CW61" s="97">
        <f>COUNTIF($CX$69:$CX$115,"A")</f>
        <v>0</v>
      </c>
      <c r="CX61" s="124">
        <f>COUNTIF($CX$69:$CX$115,"A")/COUNTIF($E$69:$E$115,"P")</f>
        <v>0</v>
      </c>
    </row>
    <row r="62" spans="1:111" ht="12.75" customHeight="1" x14ac:dyDescent="0.2">
      <c r="C62" s="3"/>
      <c r="D62" s="321" t="s">
        <v>9</v>
      </c>
      <c r="E62" s="322"/>
      <c r="F62" s="5">
        <f>F61*0.6</f>
        <v>24</v>
      </c>
      <c r="G62" s="31"/>
      <c r="H62" s="17"/>
      <c r="I62" s="17"/>
    </row>
    <row r="63" spans="1:111" ht="12.75" customHeight="1" thickBot="1" x14ac:dyDescent="0.25">
      <c r="C63" s="17"/>
      <c r="D63" s="107"/>
      <c r="E63" s="107"/>
      <c r="F63" s="109"/>
      <c r="G63" s="108"/>
      <c r="H63" s="17"/>
      <c r="I63" s="17"/>
    </row>
    <row r="64" spans="1:111" ht="12.75" customHeight="1" thickBot="1" x14ac:dyDescent="0.25">
      <c r="D64" s="17"/>
      <c r="E64" s="42"/>
      <c r="F64" s="110"/>
      <c r="G64" s="111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2"/>
      <c r="CI64" s="2"/>
      <c r="CJ64" s="2"/>
      <c r="CK64" s="2"/>
      <c r="CL64" s="17"/>
      <c r="CM64" s="17"/>
      <c r="CN64" s="17"/>
      <c r="CO64" s="434" t="s">
        <v>36</v>
      </c>
      <c r="CP64" s="435"/>
      <c r="CQ64" s="435"/>
      <c r="CR64" s="435"/>
      <c r="CS64" s="435"/>
      <c r="CT64" s="435"/>
      <c r="CU64" s="435"/>
      <c r="CV64" s="435"/>
      <c r="CW64" s="435"/>
      <c r="CX64" s="436"/>
      <c r="CY64" s="17"/>
      <c r="CZ64" s="17"/>
      <c r="DA64" s="17"/>
      <c r="DB64" s="17"/>
    </row>
    <row r="65" spans="1:108" ht="42.75" customHeight="1" x14ac:dyDescent="0.2">
      <c r="B65" s="17"/>
      <c r="C65" s="17"/>
      <c r="D65" s="17"/>
      <c r="E65" s="51"/>
      <c r="F65" s="326" t="s">
        <v>30</v>
      </c>
      <c r="G65" s="327"/>
      <c r="H65" s="327"/>
      <c r="I65" s="327"/>
      <c r="J65" s="327"/>
      <c r="K65" s="327"/>
      <c r="L65" s="327"/>
      <c r="M65" s="327"/>
      <c r="N65" s="327"/>
      <c r="O65" s="327"/>
      <c r="P65" s="327"/>
      <c r="Q65" s="327"/>
      <c r="R65" s="327"/>
      <c r="S65" s="327"/>
      <c r="T65" s="327"/>
      <c r="U65" s="327"/>
      <c r="V65" s="327"/>
      <c r="W65" s="327"/>
      <c r="X65" s="327"/>
      <c r="Y65" s="327"/>
      <c r="Z65" s="327"/>
      <c r="AA65" s="327"/>
      <c r="AB65" s="327"/>
      <c r="AC65" s="327"/>
      <c r="AD65" s="327"/>
      <c r="AE65" s="327"/>
      <c r="AF65" s="327"/>
      <c r="AG65" s="327"/>
      <c r="AH65" s="327"/>
      <c r="AI65" s="327"/>
      <c r="AJ65" s="327"/>
      <c r="AK65" s="327"/>
      <c r="AL65" s="327"/>
      <c r="AM65" s="327"/>
      <c r="AN65" s="327"/>
      <c r="AO65" s="327"/>
      <c r="AP65" s="327"/>
      <c r="AQ65" s="327"/>
      <c r="AR65" s="327"/>
      <c r="AS65" s="327"/>
      <c r="AT65" s="327"/>
      <c r="AU65" s="327"/>
      <c r="AV65" s="327"/>
      <c r="AW65" s="327"/>
      <c r="AX65" s="327"/>
      <c r="AY65" s="327"/>
      <c r="AZ65" s="327"/>
      <c r="BA65" s="327"/>
      <c r="BB65" s="327"/>
      <c r="BC65" s="327"/>
      <c r="BD65" s="327"/>
      <c r="BE65" s="327"/>
      <c r="BF65" s="327"/>
      <c r="BG65" s="327"/>
      <c r="BH65" s="327"/>
      <c r="BI65" s="327"/>
      <c r="BJ65" s="327"/>
      <c r="BK65" s="327"/>
      <c r="BL65" s="327"/>
      <c r="BM65" s="327"/>
      <c r="BN65" s="327"/>
      <c r="BO65" s="327"/>
      <c r="BP65" s="327"/>
      <c r="BQ65" s="327"/>
      <c r="BR65" s="327"/>
      <c r="BS65" s="327"/>
      <c r="BT65" s="327"/>
      <c r="BU65" s="327"/>
      <c r="BV65" s="327"/>
      <c r="BW65" s="327"/>
      <c r="BX65" s="327"/>
      <c r="BY65" s="327"/>
      <c r="BZ65" s="327"/>
      <c r="CA65" s="327"/>
      <c r="CB65" s="327"/>
      <c r="CC65" s="327"/>
      <c r="CD65" s="327"/>
      <c r="CE65" s="327"/>
      <c r="CF65" s="328"/>
      <c r="CG65" s="136"/>
      <c r="CH65" s="308" t="s">
        <v>21</v>
      </c>
      <c r="CI65" s="308" t="s">
        <v>22</v>
      </c>
      <c r="CJ65" s="291" t="s">
        <v>16</v>
      </c>
      <c r="CK65" s="290" t="s">
        <v>14</v>
      </c>
      <c r="CL65" s="159"/>
      <c r="CM65" s="86"/>
      <c r="CN65" s="86"/>
      <c r="CO65" s="296" t="str">
        <f>CO54</f>
        <v>1) Números y operaciones</v>
      </c>
      <c r="CP65" s="297"/>
      <c r="CQ65" s="294" t="str">
        <f>CQ54</f>
        <v>2) Geometría</v>
      </c>
      <c r="CR65" s="294"/>
      <c r="CS65" s="389" t="str">
        <f>CS54</f>
        <v>3) Patrones y álgebra</v>
      </c>
      <c r="CT65" s="389"/>
      <c r="CU65" s="374" t="str">
        <f>CU54</f>
        <v>4) Medición</v>
      </c>
      <c r="CV65" s="374"/>
      <c r="CW65" s="437" t="str">
        <f>P55</f>
        <v>5) Datos y probabilidades</v>
      </c>
      <c r="CX65" s="438"/>
      <c r="CY65" s="86"/>
      <c r="DB65" s="67"/>
      <c r="DC65" s="17"/>
      <c r="DD65" s="43"/>
    </row>
    <row r="66" spans="1:108" ht="12.75" hidden="1" customHeight="1" x14ac:dyDescent="0.2">
      <c r="B66" s="17"/>
      <c r="C66" s="17"/>
      <c r="D66" s="17"/>
      <c r="E66" s="52" t="s">
        <v>23</v>
      </c>
      <c r="F66" s="137" t="s">
        <v>0</v>
      </c>
      <c r="G66" s="137"/>
      <c r="H66" s="137" t="s">
        <v>25</v>
      </c>
      <c r="I66" s="137"/>
      <c r="J66" s="137" t="s">
        <v>26</v>
      </c>
      <c r="K66" s="137"/>
      <c r="L66" s="137" t="s">
        <v>24</v>
      </c>
      <c r="M66" s="137"/>
      <c r="N66" s="137" t="s">
        <v>24</v>
      </c>
      <c r="O66" s="137"/>
      <c r="P66" s="137" t="s">
        <v>0</v>
      </c>
      <c r="Q66" s="137"/>
      <c r="R66" s="137" t="s">
        <v>26</v>
      </c>
      <c r="S66" s="137"/>
      <c r="T66" s="137" t="s">
        <v>26</v>
      </c>
      <c r="U66" s="137"/>
      <c r="V66" s="137" t="s">
        <v>24</v>
      </c>
      <c r="W66" s="137"/>
      <c r="X66" s="137" t="s">
        <v>0</v>
      </c>
      <c r="Y66" s="137"/>
      <c r="Z66" s="137" t="s">
        <v>0</v>
      </c>
      <c r="AA66" s="137"/>
      <c r="AB66" s="137" t="s">
        <v>25</v>
      </c>
      <c r="AC66" s="137"/>
      <c r="AD66" s="137" t="s">
        <v>26</v>
      </c>
      <c r="AE66" s="137"/>
      <c r="AF66" s="137" t="s">
        <v>24</v>
      </c>
      <c r="AG66" s="137"/>
      <c r="AH66" s="137" t="s">
        <v>26</v>
      </c>
      <c r="AI66" s="137"/>
      <c r="AJ66" s="137" t="s">
        <v>25</v>
      </c>
      <c r="AK66" s="137"/>
      <c r="AL66" s="137" t="s">
        <v>24</v>
      </c>
      <c r="AM66" s="137"/>
      <c r="AN66" s="137" t="s">
        <v>0</v>
      </c>
      <c r="AO66" s="137"/>
      <c r="AP66" s="137" t="s">
        <v>0</v>
      </c>
      <c r="AQ66" s="137"/>
      <c r="AR66" s="137" t="s">
        <v>26</v>
      </c>
      <c r="AS66" s="137"/>
      <c r="AT66" s="137" t="s">
        <v>0</v>
      </c>
      <c r="AU66" s="137"/>
      <c r="AV66" s="137" t="s">
        <v>26</v>
      </c>
      <c r="AW66" s="137"/>
      <c r="AX66" s="137" t="s">
        <v>25</v>
      </c>
      <c r="AY66" s="137"/>
      <c r="AZ66" s="137" t="s">
        <v>24</v>
      </c>
      <c r="BA66" s="137"/>
      <c r="BB66" s="137" t="s">
        <v>25</v>
      </c>
      <c r="BC66" s="137"/>
      <c r="BD66" s="137" t="s">
        <v>25</v>
      </c>
      <c r="BE66" s="137"/>
      <c r="BF66" s="137" t="s">
        <v>25</v>
      </c>
      <c r="BG66" s="137"/>
      <c r="BH66" s="137" t="s">
        <v>26</v>
      </c>
      <c r="BI66" s="137"/>
      <c r="BJ66" s="137" t="s">
        <v>24</v>
      </c>
      <c r="BK66" s="137"/>
      <c r="BL66" s="137" t="s">
        <v>24</v>
      </c>
      <c r="BM66" s="137"/>
      <c r="BN66" s="137" t="s">
        <v>26</v>
      </c>
      <c r="BO66" s="137"/>
      <c r="BP66" s="137" t="s">
        <v>25</v>
      </c>
      <c r="BQ66" s="137"/>
      <c r="BR66" s="137" t="s">
        <v>0</v>
      </c>
      <c r="BS66" s="137"/>
      <c r="BT66" s="137" t="s">
        <v>26</v>
      </c>
      <c r="BU66" s="137"/>
      <c r="BV66" s="137" t="s">
        <v>0</v>
      </c>
      <c r="BW66" s="137"/>
      <c r="BX66" s="137" t="s">
        <v>0</v>
      </c>
      <c r="BY66" s="137"/>
      <c r="BZ66" s="137" t="s">
        <v>25</v>
      </c>
      <c r="CA66" s="137"/>
      <c r="CB66" s="137" t="s">
        <v>25</v>
      </c>
      <c r="CC66" s="137"/>
      <c r="CD66" s="137" t="s">
        <v>0</v>
      </c>
      <c r="CE66" s="137"/>
      <c r="CF66" s="137" t="s">
        <v>25</v>
      </c>
      <c r="CG66" s="132"/>
      <c r="CH66" s="309"/>
      <c r="CI66" s="309"/>
      <c r="CJ66" s="292"/>
      <c r="CK66" s="290"/>
      <c r="CL66" s="159"/>
      <c r="CM66" s="86"/>
      <c r="CN66" s="86"/>
      <c r="CO66" s="298"/>
      <c r="CP66" s="299"/>
      <c r="CQ66" s="295"/>
      <c r="CR66" s="295"/>
      <c r="CS66" s="390"/>
      <c r="CT66" s="390"/>
      <c r="CU66" s="375"/>
      <c r="CV66" s="375"/>
      <c r="CW66" s="439"/>
      <c r="CX66" s="440"/>
      <c r="CY66" s="86"/>
      <c r="DB66" s="67"/>
      <c r="DC66" s="17"/>
      <c r="DD66" s="43"/>
    </row>
    <row r="67" spans="1:108" ht="12.75" hidden="1" customHeight="1" x14ac:dyDescent="0.2">
      <c r="B67" s="2"/>
      <c r="C67" s="2"/>
      <c r="D67" s="2"/>
      <c r="E67" s="52"/>
      <c r="F67" s="117">
        <v>1</v>
      </c>
      <c r="G67" s="117"/>
      <c r="H67" s="117">
        <v>1</v>
      </c>
      <c r="I67" s="117"/>
      <c r="J67" s="117">
        <v>1</v>
      </c>
      <c r="K67" s="117"/>
      <c r="L67" s="117">
        <v>1</v>
      </c>
      <c r="M67" s="117"/>
      <c r="N67" s="117">
        <v>1</v>
      </c>
      <c r="O67" s="117"/>
      <c r="P67" s="117">
        <v>1</v>
      </c>
      <c r="Q67" s="117"/>
      <c r="R67" s="117">
        <v>1</v>
      </c>
      <c r="S67" s="117"/>
      <c r="T67" s="117">
        <v>1</v>
      </c>
      <c r="U67" s="117"/>
      <c r="V67" s="117">
        <v>1</v>
      </c>
      <c r="W67" s="117"/>
      <c r="X67" s="117">
        <v>1</v>
      </c>
      <c r="Y67" s="117"/>
      <c r="Z67" s="117">
        <v>1</v>
      </c>
      <c r="AA67" s="7"/>
      <c r="AB67" s="7">
        <v>1</v>
      </c>
      <c r="AC67" s="7"/>
      <c r="AD67" s="117">
        <v>1</v>
      </c>
      <c r="AE67" s="7"/>
      <c r="AF67" s="117">
        <v>1</v>
      </c>
      <c r="AG67" s="117"/>
      <c r="AH67" s="117">
        <v>1</v>
      </c>
      <c r="AI67" s="117"/>
      <c r="AJ67" s="117">
        <v>1</v>
      </c>
      <c r="AK67" s="7"/>
      <c r="AL67" s="117">
        <v>1</v>
      </c>
      <c r="AM67" s="7"/>
      <c r="AN67" s="7">
        <v>1</v>
      </c>
      <c r="AO67" s="7"/>
      <c r="AP67" s="7">
        <v>1</v>
      </c>
      <c r="AQ67" s="7"/>
      <c r="AR67" s="7">
        <v>1</v>
      </c>
      <c r="AS67" s="7"/>
      <c r="AT67" s="7">
        <v>1</v>
      </c>
      <c r="AU67" s="7"/>
      <c r="AV67" s="7">
        <v>1</v>
      </c>
      <c r="AW67" s="7"/>
      <c r="AX67" s="7">
        <v>1</v>
      </c>
      <c r="AY67" s="7"/>
      <c r="AZ67" s="7">
        <v>1</v>
      </c>
      <c r="BA67" s="7"/>
      <c r="BB67" s="7">
        <v>1</v>
      </c>
      <c r="BC67" s="7"/>
      <c r="BD67" s="7">
        <v>1</v>
      </c>
      <c r="BE67" s="7"/>
      <c r="BF67" s="7">
        <v>1</v>
      </c>
      <c r="BG67" s="7"/>
      <c r="BH67" s="7">
        <v>1</v>
      </c>
      <c r="BI67" s="7"/>
      <c r="BJ67" s="7">
        <v>1</v>
      </c>
      <c r="BK67" s="7"/>
      <c r="BL67" s="7">
        <v>1</v>
      </c>
      <c r="BM67" s="7"/>
      <c r="BN67" s="7">
        <v>1</v>
      </c>
      <c r="BO67" s="7"/>
      <c r="BP67" s="7">
        <v>1</v>
      </c>
      <c r="BQ67" s="7"/>
      <c r="BR67" s="7">
        <v>1</v>
      </c>
      <c r="BS67" s="7"/>
      <c r="BT67" s="7">
        <v>1</v>
      </c>
      <c r="BU67" s="7"/>
      <c r="BV67" s="7">
        <v>1</v>
      </c>
      <c r="BW67" s="7"/>
      <c r="BX67" s="7">
        <v>1</v>
      </c>
      <c r="BY67" s="7"/>
      <c r="BZ67" s="7">
        <v>1</v>
      </c>
      <c r="CA67" s="7"/>
      <c r="CB67" s="7">
        <v>1</v>
      </c>
      <c r="CC67" s="7"/>
      <c r="CD67" s="7">
        <v>1</v>
      </c>
      <c r="CE67" s="7"/>
      <c r="CF67" s="7">
        <v>1</v>
      </c>
      <c r="CG67" s="132"/>
      <c r="CH67" s="309"/>
      <c r="CI67" s="309"/>
      <c r="CJ67" s="292"/>
      <c r="CK67" s="290"/>
      <c r="CL67" s="159"/>
      <c r="CM67" s="86"/>
      <c r="CN67" s="86"/>
      <c r="CO67" s="298"/>
      <c r="CP67" s="299"/>
      <c r="CQ67" s="295"/>
      <c r="CR67" s="295"/>
      <c r="CS67" s="390"/>
      <c r="CT67" s="390"/>
      <c r="CU67" s="375"/>
      <c r="CV67" s="375"/>
      <c r="CW67" s="441"/>
      <c r="CX67" s="442"/>
      <c r="CY67" s="86"/>
      <c r="DB67" s="67"/>
      <c r="DC67" s="17"/>
      <c r="DD67" s="43"/>
    </row>
    <row r="68" spans="1:108" ht="50.25" customHeight="1" x14ac:dyDescent="0.2">
      <c r="A68" s="3"/>
      <c r="B68" s="16" t="s">
        <v>7</v>
      </c>
      <c r="C68" s="305" t="s">
        <v>11</v>
      </c>
      <c r="D68" s="305"/>
      <c r="E68" s="116" t="s">
        <v>37</v>
      </c>
      <c r="F68" s="118">
        <v>1</v>
      </c>
      <c r="G68" s="130"/>
      <c r="H68" s="118">
        <v>2</v>
      </c>
      <c r="I68" s="118"/>
      <c r="J68" s="118">
        <v>3</v>
      </c>
      <c r="K68" s="118"/>
      <c r="L68" s="118">
        <v>4</v>
      </c>
      <c r="M68" s="118"/>
      <c r="N68" s="118">
        <v>5</v>
      </c>
      <c r="O68" s="118"/>
      <c r="P68" s="118">
        <v>6</v>
      </c>
      <c r="Q68" s="118"/>
      <c r="R68" s="118">
        <v>7</v>
      </c>
      <c r="S68" s="118"/>
      <c r="T68" s="118">
        <v>8</v>
      </c>
      <c r="U68" s="118"/>
      <c r="V68" s="118">
        <v>9</v>
      </c>
      <c r="W68" s="118"/>
      <c r="X68" s="118">
        <v>10</v>
      </c>
      <c r="Y68" s="118"/>
      <c r="Z68" s="118">
        <v>11</v>
      </c>
      <c r="AA68" s="130"/>
      <c r="AB68" s="129">
        <v>12</v>
      </c>
      <c r="AC68" s="115"/>
      <c r="AD68" s="129">
        <v>13</v>
      </c>
      <c r="AE68" s="129"/>
      <c r="AF68" s="129">
        <v>14</v>
      </c>
      <c r="AG68" s="129"/>
      <c r="AH68" s="129">
        <v>15</v>
      </c>
      <c r="AI68" s="129"/>
      <c r="AJ68" s="129">
        <v>16</v>
      </c>
      <c r="AK68" s="129"/>
      <c r="AL68" s="129">
        <v>17</v>
      </c>
      <c r="AM68" s="129"/>
      <c r="AN68" s="129">
        <v>18</v>
      </c>
      <c r="AO68" s="115"/>
      <c r="AP68" s="118">
        <v>19</v>
      </c>
      <c r="AQ68" s="118"/>
      <c r="AR68" s="118">
        <v>20</v>
      </c>
      <c r="AS68" s="135"/>
      <c r="AT68" s="138">
        <v>21</v>
      </c>
      <c r="AU68" s="135"/>
      <c r="AV68" s="138">
        <v>22</v>
      </c>
      <c r="AW68" s="138"/>
      <c r="AX68" s="138">
        <v>23</v>
      </c>
      <c r="AY68" s="135"/>
      <c r="AZ68" s="118">
        <v>24</v>
      </c>
      <c r="BA68" s="118"/>
      <c r="BB68" s="118">
        <v>25</v>
      </c>
      <c r="BC68" s="118"/>
      <c r="BD68" s="118">
        <v>26</v>
      </c>
      <c r="BE68" s="118"/>
      <c r="BF68" s="118">
        <v>27</v>
      </c>
      <c r="BG68" s="118"/>
      <c r="BH68" s="118">
        <v>28</v>
      </c>
      <c r="BI68" s="118"/>
      <c r="BJ68" s="118">
        <v>29</v>
      </c>
      <c r="BK68" s="118"/>
      <c r="BL68" s="118">
        <v>30</v>
      </c>
      <c r="BM68" s="118"/>
      <c r="BN68" s="118">
        <v>31</v>
      </c>
      <c r="BO68" s="118"/>
      <c r="BP68" s="118">
        <v>32</v>
      </c>
      <c r="BQ68" s="118"/>
      <c r="BR68" s="118">
        <v>33</v>
      </c>
      <c r="BS68" s="135"/>
      <c r="BT68" s="139">
        <v>34</v>
      </c>
      <c r="BU68" s="135"/>
      <c r="BV68" s="139">
        <v>35</v>
      </c>
      <c r="BW68" s="139"/>
      <c r="BX68" s="139">
        <v>36</v>
      </c>
      <c r="BY68" s="139"/>
      <c r="BZ68" s="139">
        <v>37</v>
      </c>
      <c r="CA68" s="135"/>
      <c r="CB68" s="135">
        <v>38</v>
      </c>
      <c r="CC68" s="135"/>
      <c r="CD68" s="135">
        <v>39</v>
      </c>
      <c r="CE68" s="135"/>
      <c r="CF68" s="135">
        <v>40</v>
      </c>
      <c r="CG68" s="135"/>
      <c r="CH68" s="310"/>
      <c r="CI68" s="310"/>
      <c r="CJ68" s="293"/>
      <c r="CK68" s="290"/>
      <c r="CL68" s="280" t="s">
        <v>90</v>
      </c>
      <c r="CM68" s="281" t="s">
        <v>91</v>
      </c>
      <c r="CN68" s="281" t="s">
        <v>92</v>
      </c>
      <c r="CO68" s="157" t="s">
        <v>87</v>
      </c>
      <c r="CP68" s="158" t="s">
        <v>14</v>
      </c>
      <c r="CQ68" s="112" t="s">
        <v>88</v>
      </c>
      <c r="CR68" s="112" t="s">
        <v>14</v>
      </c>
      <c r="CS68" s="113" t="s">
        <v>87</v>
      </c>
      <c r="CT68" s="113" t="s">
        <v>14</v>
      </c>
      <c r="CU68" s="114" t="s">
        <v>87</v>
      </c>
      <c r="CV68" s="114" t="s">
        <v>14</v>
      </c>
      <c r="CW68" s="87" t="s">
        <v>87</v>
      </c>
      <c r="CX68" s="95" t="s">
        <v>14</v>
      </c>
      <c r="CY68" s="86"/>
      <c r="DB68" s="67"/>
      <c r="DC68" s="17"/>
      <c r="DD68" s="43"/>
    </row>
    <row r="69" spans="1:108" ht="12.75" customHeight="1" x14ac:dyDescent="0.2">
      <c r="A69" s="3"/>
      <c r="B69" s="5">
        <v>1</v>
      </c>
      <c r="C69" s="306" t="s">
        <v>261</v>
      </c>
      <c r="D69" s="307" t="s">
        <v>261</v>
      </c>
      <c r="E69" s="18" t="s">
        <v>259</v>
      </c>
      <c r="F69" s="90" t="s">
        <v>0</v>
      </c>
      <c r="G69" s="91">
        <f t="shared" ref="G69:G98" si="1">IF(F69=$F$66,$F$67,0)</f>
        <v>1</v>
      </c>
      <c r="H69" s="90" t="s">
        <v>25</v>
      </c>
      <c r="I69" s="91">
        <f t="shared" ref="I69:I98" si="2">IF(H69=$H$66,$H$67,0)</f>
        <v>1</v>
      </c>
      <c r="J69" s="90" t="s">
        <v>26</v>
      </c>
      <c r="K69" s="91">
        <f t="shared" ref="K69:K98" si="3">IF(J69=$J$66,$J$67,0)</f>
        <v>1</v>
      </c>
      <c r="L69" s="90" t="s">
        <v>24</v>
      </c>
      <c r="M69" s="91">
        <f t="shared" ref="M69:M98" si="4">IF(L69=$L$66,$L$67,0)</f>
        <v>1</v>
      </c>
      <c r="N69" s="90" t="s">
        <v>24</v>
      </c>
      <c r="O69" s="91">
        <f t="shared" ref="O69:O98" si="5">IF(N69=$N$66,$N$67,0)</f>
        <v>1</v>
      </c>
      <c r="P69" s="90" t="s">
        <v>25</v>
      </c>
      <c r="Q69" s="91">
        <f t="shared" ref="Q69:Q98" si="6">IF(P69=$P$66,$P$67,0)</f>
        <v>0</v>
      </c>
      <c r="R69" s="90" t="s">
        <v>26</v>
      </c>
      <c r="S69" s="91">
        <f t="shared" ref="S69:S98" si="7">IF(R69=$R$66,$R$67,0)</f>
        <v>1</v>
      </c>
      <c r="T69" s="90" t="s">
        <v>42</v>
      </c>
      <c r="U69" s="91">
        <f t="shared" ref="U69:U98" si="8">IF(T69=$T$66,$T$67,0)</f>
        <v>0</v>
      </c>
      <c r="V69" s="90" t="s">
        <v>42</v>
      </c>
      <c r="W69" s="91">
        <f t="shared" ref="W69:W98" si="9">IF(V69=$V$66,$V$67,0)</f>
        <v>0</v>
      </c>
      <c r="X69" s="90" t="s">
        <v>42</v>
      </c>
      <c r="Y69" s="91">
        <f t="shared" ref="Y69:Y98" si="10">IF(X69=$X$66,$X$67,0)</f>
        <v>0</v>
      </c>
      <c r="Z69" s="90" t="s">
        <v>42</v>
      </c>
      <c r="AA69" s="91">
        <f t="shared" ref="AA69:AA98" si="11">IF(Z69=$Z$66,$Z$67,0)</f>
        <v>0</v>
      </c>
      <c r="AB69" s="90" t="s">
        <v>42</v>
      </c>
      <c r="AC69" s="91">
        <f t="shared" ref="AC69:AC98" si="12">IF(AB69=$AB$66,$AB$67,0)</f>
        <v>0</v>
      </c>
      <c r="AD69" s="119" t="s">
        <v>42</v>
      </c>
      <c r="AE69" s="91">
        <f t="shared" ref="AE69:AE98" si="13">IF(AD69=$AD$66,$AD$67,0)</f>
        <v>0</v>
      </c>
      <c r="AF69" s="90" t="s">
        <v>42</v>
      </c>
      <c r="AG69" s="91">
        <f t="shared" ref="AG69:AG98" si="14">IF(AF69=$AF$66,$AF$67,0)</f>
        <v>0</v>
      </c>
      <c r="AH69" s="90" t="s">
        <v>42</v>
      </c>
      <c r="AI69" s="91">
        <f t="shared" ref="AI69:AI98" si="15">IF(AH69=$AH$66,$AH$67,0)</f>
        <v>0</v>
      </c>
      <c r="AJ69" s="90" t="s">
        <v>42</v>
      </c>
      <c r="AK69" s="91">
        <f t="shared" ref="AK69:AK98" si="16">IF(AJ69=$AJ$66,$AJ$67,0)</f>
        <v>0</v>
      </c>
      <c r="AL69" s="90" t="s">
        <v>42</v>
      </c>
      <c r="AM69" s="91">
        <f t="shared" ref="AM69:AM98" si="17">IF(AL69=$AL$66,$AL$67,0)</f>
        <v>0</v>
      </c>
      <c r="AN69" s="90" t="s">
        <v>42</v>
      </c>
      <c r="AO69" s="91">
        <f t="shared" ref="AO69:AO98" si="18">IF(AN69=$AN$66,$AN$67,0)</f>
        <v>0</v>
      </c>
      <c r="AP69" s="90" t="s">
        <v>42</v>
      </c>
      <c r="AQ69" s="91">
        <f t="shared" ref="AQ69:AQ98" si="19">IF(AP69=$AP$66,$AP$67,0)</f>
        <v>0</v>
      </c>
      <c r="AR69" s="90" t="s">
        <v>42</v>
      </c>
      <c r="AS69" s="91">
        <f t="shared" ref="AS69:AS98" si="20">IF(AR69=$AR$66,$AR$67,0)</f>
        <v>0</v>
      </c>
      <c r="AT69" s="90" t="s">
        <v>42</v>
      </c>
      <c r="AU69" s="91">
        <f t="shared" ref="AU69:AU98" si="21">IF(AT69=$AT$66,$AT$67,0)</f>
        <v>0</v>
      </c>
      <c r="AV69" s="90" t="s">
        <v>42</v>
      </c>
      <c r="AW69" s="91">
        <f t="shared" ref="AW69:AW98" si="22">IF(AV69=$AV$66,$AV$67,0)</f>
        <v>0</v>
      </c>
      <c r="AX69" s="90" t="s">
        <v>42</v>
      </c>
      <c r="AY69" s="91">
        <f t="shared" ref="AY69:AY98" si="23">IF(AX69=$AX$66,$AX$67,0)</f>
        <v>0</v>
      </c>
      <c r="AZ69" s="90" t="s">
        <v>42</v>
      </c>
      <c r="BA69" s="91">
        <f t="shared" ref="BA69:BA98" si="24">IF(AZ69=$AZ$66,$AZ$67,0)</f>
        <v>0</v>
      </c>
      <c r="BB69" s="90" t="s">
        <v>42</v>
      </c>
      <c r="BC69" s="91">
        <f t="shared" ref="BC69:BC98" si="25">IF(BB69=$BB$66,$BB$67,0)</f>
        <v>0</v>
      </c>
      <c r="BD69" s="90" t="s">
        <v>42</v>
      </c>
      <c r="BE69" s="91">
        <f t="shared" ref="BE69:BE98" si="26">IF(BD69=$BD$66,$BD$67,0)</f>
        <v>0</v>
      </c>
      <c r="BF69" s="90" t="s">
        <v>42</v>
      </c>
      <c r="BG69" s="91">
        <f t="shared" ref="BG69:BG98" si="27">IF(BF69=$BF$66,$BF$67,0)</f>
        <v>0</v>
      </c>
      <c r="BH69" s="90" t="s">
        <v>42</v>
      </c>
      <c r="BI69" s="91">
        <f t="shared" ref="BI69:BI98" si="28">IF(BH69=$BH$66,$BH$67,0)</f>
        <v>0</v>
      </c>
      <c r="BJ69" s="90" t="s">
        <v>42</v>
      </c>
      <c r="BK69" s="91">
        <f t="shared" ref="BK69:BK98" si="29">IF(BJ69=$BJ$66,$BJ$67,0)</f>
        <v>0</v>
      </c>
      <c r="BL69" s="90" t="s">
        <v>42</v>
      </c>
      <c r="BM69" s="91">
        <f t="shared" ref="BM69:BM98" si="30">IF(BL69=$BL$66,$BL$67,0)</f>
        <v>0</v>
      </c>
      <c r="BN69" s="90" t="s">
        <v>42</v>
      </c>
      <c r="BO69" s="91">
        <f t="shared" ref="BO69:BO98" si="31">IF(BN69=$BN$66,$BN$67,0)</f>
        <v>0</v>
      </c>
      <c r="BP69" s="90" t="s">
        <v>42</v>
      </c>
      <c r="BQ69" s="91">
        <f t="shared" ref="BQ69:BQ98" si="32">IF(BP69=$BP$66,$BP$67,0)</f>
        <v>0</v>
      </c>
      <c r="BR69" s="90" t="s">
        <v>42</v>
      </c>
      <c r="BS69" s="91">
        <f t="shared" ref="BS69:BS98" si="33">IF(BR69=$BR$66,$BR$67,0)</f>
        <v>0</v>
      </c>
      <c r="BT69" s="90" t="s">
        <v>42</v>
      </c>
      <c r="BU69" s="91">
        <f t="shared" ref="BU69:BU98" si="34">IF(BT69=$BT$66,$BT$67,0)</f>
        <v>0</v>
      </c>
      <c r="BV69" s="90" t="s">
        <v>42</v>
      </c>
      <c r="BW69" s="91">
        <f t="shared" ref="BW69:BW98" si="35">IF(BV69=$BV$66,$BV$67,0)</f>
        <v>0</v>
      </c>
      <c r="BX69" s="90" t="s">
        <v>42</v>
      </c>
      <c r="BY69" s="91">
        <f t="shared" ref="BY69:BY98" si="36">IF(BX69=$BX$66,$BX$67,0)</f>
        <v>0</v>
      </c>
      <c r="BZ69" s="90" t="s">
        <v>42</v>
      </c>
      <c r="CA69" s="91">
        <f t="shared" ref="CA69:CA98" si="37">IF(BZ69=$BZ$66,$BZ$67,0)</f>
        <v>0</v>
      </c>
      <c r="CB69" s="90" t="s">
        <v>42</v>
      </c>
      <c r="CC69" s="91">
        <f t="shared" ref="CC69:CC98" si="38">IF(CB69=$CB$66,$CB$67,0)</f>
        <v>0</v>
      </c>
      <c r="CD69" s="90" t="s">
        <v>42</v>
      </c>
      <c r="CE69" s="91">
        <f t="shared" ref="CE69:CE98" si="39">IF(CD69=$CD$66,$CD$67,0)</f>
        <v>0</v>
      </c>
      <c r="CF69" s="90" t="s">
        <v>42</v>
      </c>
      <c r="CG69" s="91">
        <f>IF(CF69=$CF$66,$CF$67,0)</f>
        <v>0</v>
      </c>
      <c r="CH69" s="5">
        <f t="shared" ref="CH69:CH115" si="40">IF((E69="P"),SUM(F69:CG69),0)</f>
        <v>6</v>
      </c>
      <c r="CI69" s="11">
        <f>(CH69*100)/F$61</f>
        <v>15</v>
      </c>
      <c r="CJ69" s="12">
        <f>IF(CH69&gt;=F$62,0.1875*CH69-0.5,0.08333333*CH69+2)</f>
        <v>2.4999999800000001</v>
      </c>
      <c r="CK69" s="5" t="str">
        <f>IF($E$69:$E$115="P",IF(AND((CI69&lt;50),(CI69&gt;=0)),"INICIAL",IF(AND((CI69&lt;80),(CI69&gt;49)),"INTERMEDIO",IF(AND((CI69&lt;=100),(CI69&gt;79)),"AVANZADO"))),0)</f>
        <v>INICIAL</v>
      </c>
      <c r="CL69" s="282">
        <f t="shared" ref="CL69:CL115" si="41">IF((E69="P"),IFERROR(ROUND(CJ69-$CJ$118,1),""),"")</f>
        <v>-0.5</v>
      </c>
      <c r="CM69" s="283">
        <f t="shared" ref="CM69:CM115" si="42">IF((E69="P"),IFERROR(ROUND(POWER(CL69,2),3),""),"")</f>
        <v>0.25</v>
      </c>
      <c r="CN69" s="283">
        <f>SUM(CM69:CM115)</f>
        <v>9.34</v>
      </c>
      <c r="CO69" s="145">
        <f>(SUM(F69:AA69)+SUM(AP69:AS69)+SUM(AZ69:BS69))/23</f>
        <v>0.2608695652173913</v>
      </c>
      <c r="CP69" s="74" t="str">
        <f>IF($E$69:$E$115="P",IF(CO69&lt;=0.25,"B",IF(CO69&lt;=0.5,"MB",IF(CO69&lt;=0.75,"MA",IF(CO69&lt;=1,"A")))),0)</f>
        <v>MB</v>
      </c>
      <c r="CQ69" s="120">
        <f>SUM(AB69:AO69)/7</f>
        <v>0</v>
      </c>
      <c r="CR69" s="74" t="str">
        <f>IF($E$69:$E$115="P",IF(CQ69&lt;=0.25,"B",IF(CQ69&lt;=0.5,"MB",IF(CQ69=0.75,"MA",IF(CQ69&lt;=1,"A")))),0)</f>
        <v>B</v>
      </c>
      <c r="CS69" s="120">
        <f>SUM(BT69:CA69)/4</f>
        <v>0</v>
      </c>
      <c r="CT69" s="74" t="str">
        <f>IF($E$69:$E$115="P",IF(CS69&lt;=0.25,"B",IF(CS69&lt;=0.5,"MB",IF(CS69&lt;=0.75,"MA",IF(CS69&lt;=1,"A")))),0)</f>
        <v>B</v>
      </c>
      <c r="CU69" s="120">
        <f>SUM(AT69:AY69)/3</f>
        <v>0</v>
      </c>
      <c r="CV69" s="74" t="str">
        <f>IF($E$69:$E$115="P",IF(CU69&lt;=0.25,"B",IF(CU69&lt;=0.5,"MB",IF(CU69&lt;=0.75,"MA",IF(CU69&lt;=1,"A")))),0)</f>
        <v>B</v>
      </c>
      <c r="CW69" s="120">
        <f>SUM(CB69:CG69)/3</f>
        <v>0</v>
      </c>
      <c r="CX69" s="146" t="str">
        <f>IF($E$69:$E$115="P",IF(CW69&lt;=0.25,"B",IF(CW69&lt;=0.5,"MB",IF(CW69&lt;=0.75,"MA",IF(CW69&lt;=1,"A")))),0)</f>
        <v>B</v>
      </c>
      <c r="CY69" s="68"/>
      <c r="DB69" s="67"/>
      <c r="DC69" s="17"/>
      <c r="DD69" s="43"/>
    </row>
    <row r="70" spans="1:108" ht="12.75" customHeight="1" x14ac:dyDescent="0.2">
      <c r="A70" s="3"/>
      <c r="B70" s="5">
        <v>2</v>
      </c>
      <c r="C70" s="306" t="s">
        <v>262</v>
      </c>
      <c r="D70" s="307" t="s">
        <v>262</v>
      </c>
      <c r="E70" s="18" t="s">
        <v>259</v>
      </c>
      <c r="F70" s="90" t="s">
        <v>24</v>
      </c>
      <c r="G70" s="91">
        <f t="shared" si="1"/>
        <v>0</v>
      </c>
      <c r="H70" s="90" t="s">
        <v>0</v>
      </c>
      <c r="I70" s="91">
        <f t="shared" si="2"/>
        <v>0</v>
      </c>
      <c r="J70" s="90" t="s">
        <v>24</v>
      </c>
      <c r="K70" s="91">
        <f t="shared" si="3"/>
        <v>0</v>
      </c>
      <c r="L70" s="90" t="s">
        <v>26</v>
      </c>
      <c r="M70" s="91">
        <f t="shared" si="4"/>
        <v>0</v>
      </c>
      <c r="N70" s="90" t="s">
        <v>24</v>
      </c>
      <c r="O70" s="91">
        <f t="shared" si="5"/>
        <v>1</v>
      </c>
      <c r="P70" s="90" t="s">
        <v>0</v>
      </c>
      <c r="Q70" s="91">
        <f t="shared" si="6"/>
        <v>1</v>
      </c>
      <c r="R70" s="90" t="s">
        <v>42</v>
      </c>
      <c r="S70" s="91">
        <f t="shared" si="7"/>
        <v>0</v>
      </c>
      <c r="T70" s="90" t="s">
        <v>24</v>
      </c>
      <c r="U70" s="91">
        <f t="shared" si="8"/>
        <v>0</v>
      </c>
      <c r="V70" s="90" t="s">
        <v>42</v>
      </c>
      <c r="W70" s="91">
        <f t="shared" si="9"/>
        <v>0</v>
      </c>
      <c r="X70" s="90" t="s">
        <v>24</v>
      </c>
      <c r="Y70" s="91">
        <f t="shared" si="10"/>
        <v>0</v>
      </c>
      <c r="Z70" s="90" t="s">
        <v>24</v>
      </c>
      <c r="AA70" s="91">
        <f t="shared" si="11"/>
        <v>0</v>
      </c>
      <c r="AB70" s="90" t="s">
        <v>42</v>
      </c>
      <c r="AC70" s="91">
        <f t="shared" si="12"/>
        <v>0</v>
      </c>
      <c r="AD70" s="119" t="s">
        <v>42</v>
      </c>
      <c r="AE70" s="91">
        <f t="shared" si="13"/>
        <v>0</v>
      </c>
      <c r="AF70" s="90" t="s">
        <v>24</v>
      </c>
      <c r="AG70" s="91">
        <f t="shared" si="14"/>
        <v>1</v>
      </c>
      <c r="AH70" s="90" t="s">
        <v>26</v>
      </c>
      <c r="AI70" s="91">
        <f t="shared" si="15"/>
        <v>1</v>
      </c>
      <c r="AJ70" s="90" t="s">
        <v>25</v>
      </c>
      <c r="AK70" s="91">
        <f t="shared" si="16"/>
        <v>1</v>
      </c>
      <c r="AL70" s="90" t="s">
        <v>42</v>
      </c>
      <c r="AM70" s="91">
        <f t="shared" si="17"/>
        <v>0</v>
      </c>
      <c r="AN70" s="90" t="s">
        <v>42</v>
      </c>
      <c r="AO70" s="91">
        <f t="shared" si="18"/>
        <v>0</v>
      </c>
      <c r="AP70" s="90" t="s">
        <v>26</v>
      </c>
      <c r="AQ70" s="91">
        <f t="shared" si="19"/>
        <v>0</v>
      </c>
      <c r="AR70" s="90" t="s">
        <v>25</v>
      </c>
      <c r="AS70" s="91">
        <f t="shared" si="20"/>
        <v>0</v>
      </c>
      <c r="AT70" s="90" t="s">
        <v>42</v>
      </c>
      <c r="AU70" s="91">
        <f t="shared" si="21"/>
        <v>0</v>
      </c>
      <c r="AV70" s="90" t="s">
        <v>24</v>
      </c>
      <c r="AW70" s="91">
        <f t="shared" si="22"/>
        <v>0</v>
      </c>
      <c r="AX70" s="90" t="s">
        <v>24</v>
      </c>
      <c r="AY70" s="91">
        <f t="shared" si="23"/>
        <v>0</v>
      </c>
      <c r="AZ70" s="90" t="s">
        <v>0</v>
      </c>
      <c r="BA70" s="91">
        <f t="shared" si="24"/>
        <v>0</v>
      </c>
      <c r="BB70" s="90" t="s">
        <v>24</v>
      </c>
      <c r="BC70" s="91">
        <f t="shared" si="25"/>
        <v>0</v>
      </c>
      <c r="BD70" s="90" t="s">
        <v>25</v>
      </c>
      <c r="BE70" s="91">
        <f t="shared" si="26"/>
        <v>1</v>
      </c>
      <c r="BF70" s="90" t="s">
        <v>26</v>
      </c>
      <c r="BG70" s="91">
        <f t="shared" si="27"/>
        <v>0</v>
      </c>
      <c r="BH70" s="90" t="s">
        <v>42</v>
      </c>
      <c r="BI70" s="91">
        <f t="shared" si="28"/>
        <v>0</v>
      </c>
      <c r="BJ70" s="90" t="s">
        <v>26</v>
      </c>
      <c r="BK70" s="91">
        <f t="shared" si="29"/>
        <v>0</v>
      </c>
      <c r="BL70" s="90" t="s">
        <v>25</v>
      </c>
      <c r="BM70" s="91">
        <f t="shared" si="30"/>
        <v>0</v>
      </c>
      <c r="BN70" s="90" t="s">
        <v>42</v>
      </c>
      <c r="BO70" s="91">
        <f t="shared" si="31"/>
        <v>0</v>
      </c>
      <c r="BP70" s="90" t="s">
        <v>24</v>
      </c>
      <c r="BQ70" s="91">
        <f t="shared" si="32"/>
        <v>0</v>
      </c>
      <c r="BR70" s="90" t="s">
        <v>24</v>
      </c>
      <c r="BS70" s="91">
        <f t="shared" si="33"/>
        <v>0</v>
      </c>
      <c r="BT70" s="90" t="s">
        <v>26</v>
      </c>
      <c r="BU70" s="91">
        <f t="shared" si="34"/>
        <v>1</v>
      </c>
      <c r="BV70" s="90" t="s">
        <v>0</v>
      </c>
      <c r="BW70" s="91">
        <f t="shared" si="35"/>
        <v>1</v>
      </c>
      <c r="BX70" s="90" t="s">
        <v>42</v>
      </c>
      <c r="BY70" s="91">
        <f t="shared" si="36"/>
        <v>0</v>
      </c>
      <c r="BZ70" s="90" t="s">
        <v>24</v>
      </c>
      <c r="CA70" s="91">
        <f t="shared" si="37"/>
        <v>0</v>
      </c>
      <c r="CB70" s="90" t="s">
        <v>24</v>
      </c>
      <c r="CC70" s="91">
        <f t="shared" si="38"/>
        <v>0</v>
      </c>
      <c r="CD70" s="90" t="s">
        <v>42</v>
      </c>
      <c r="CE70" s="91">
        <f t="shared" si="39"/>
        <v>0</v>
      </c>
      <c r="CF70" s="90" t="s">
        <v>0</v>
      </c>
      <c r="CG70" s="91">
        <f t="shared" ref="CG70:CG115" si="43">IF(CF70=$CF$66,$CF$67,0)</f>
        <v>0</v>
      </c>
      <c r="CH70" s="5">
        <f t="shared" si="40"/>
        <v>8</v>
      </c>
      <c r="CI70" s="11">
        <f t="shared" ref="CI70:CI115" si="44">(CH70*100)/F$61</f>
        <v>20</v>
      </c>
      <c r="CJ70" s="12">
        <f t="shared" ref="CJ70:CJ115" si="45">IF(CH70&gt;=F$62,0.1875*CH70-0.5,0.08333333*CH70+2)</f>
        <v>2.6666666399999999</v>
      </c>
      <c r="CK70" s="5" t="str">
        <f t="shared" ref="CK70:CK115" si="46">IF($E$69:$E$115="P",IF(AND((CI70&lt;50),(CI70&gt;=0)),"INICIAL",IF(AND((CI70&lt;80),(CI70&gt;49)),"INTERMEDIO",IF(AND((CI70&lt;=100),(CI70&gt;79)),"AVANZADO"))),0)</f>
        <v>INICIAL</v>
      </c>
      <c r="CL70" s="282">
        <f t="shared" si="41"/>
        <v>-0.4</v>
      </c>
      <c r="CM70" s="283">
        <f t="shared" si="42"/>
        <v>0.16</v>
      </c>
      <c r="CN70" s="283">
        <f>COUNTIF(E69:E115,"=P")</f>
        <v>23</v>
      </c>
      <c r="CO70" s="145">
        <f t="shared" ref="CO70:CO115" si="47">(SUM(F70:AA70)+SUM(AP70:AS70)+SUM(AZ70:BS70))/23</f>
        <v>0.13043478260869565</v>
      </c>
      <c r="CP70" s="74" t="str">
        <f t="shared" ref="CP70:CP115" si="48">IF($E$69:$E$115="P",IF(CO70&lt;=0.25,"B",IF(CO70&lt;=0.5,"MB",IF(CO70&lt;=0.75,"MA",IF(CO70&lt;=1,"A")))),0)</f>
        <v>B</v>
      </c>
      <c r="CQ70" s="120">
        <f t="shared" ref="CQ70:CQ115" si="49">SUM(AB70:AO70)/7</f>
        <v>0.42857142857142855</v>
      </c>
      <c r="CR70" s="74" t="str">
        <f t="shared" ref="CR70:CR115" si="50">IF($E$69:$E$115="P",IF(CQ70&lt;=0.25,"B",IF(CQ70&lt;=0.5,"MB",IF(CQ70=0.75,"MA",IF(CQ70&lt;=1,"A")))),0)</f>
        <v>MB</v>
      </c>
      <c r="CS70" s="120">
        <f t="shared" ref="CS70:CS115" si="51">SUM(BT70:CA70)/4</f>
        <v>0.5</v>
      </c>
      <c r="CT70" s="74" t="str">
        <f t="shared" ref="CT70:CT115" si="52">IF($E$69:$E$115="P",IF(CS70&lt;=0.25,"B",IF(CS70&lt;=0.5,"MB",IF(CS70&lt;=0.75,"MA",IF(CS70&lt;=1,"A")))),0)</f>
        <v>MB</v>
      </c>
      <c r="CU70" s="120">
        <f t="shared" ref="CU70:CU115" si="53">SUM(AT70:AY70)/3</f>
        <v>0</v>
      </c>
      <c r="CV70" s="74" t="str">
        <f t="shared" ref="CV70:CV115" si="54">IF($E$69:$E$115="P",IF(CU70&lt;=0.25,"B",IF(CU70&lt;=0.5,"MB",IF(CU70&lt;=0.75,"MA",IF(CU70&lt;=1,"A")))),0)</f>
        <v>B</v>
      </c>
      <c r="CW70" s="120">
        <f t="shared" ref="CW70:CW115" si="55">SUM(CB70:CG70)/3</f>
        <v>0</v>
      </c>
      <c r="CX70" s="146" t="str">
        <f t="shared" ref="CX70:CX115" si="56">IF($E$69:$E$115="P",IF(CW70&lt;=0.25,"B",IF(CW70&lt;=0.5,"MB",IF(CW70&lt;=0.75,"MA",IF(CW70&lt;=1,"A")))),0)</f>
        <v>B</v>
      </c>
      <c r="CY70" s="68"/>
      <c r="DB70" s="67"/>
      <c r="DC70" s="17"/>
      <c r="DD70" s="43"/>
    </row>
    <row r="71" spans="1:108" ht="12.75" customHeight="1" x14ac:dyDescent="0.2">
      <c r="A71" s="3"/>
      <c r="B71" s="5">
        <v>3</v>
      </c>
      <c r="C71" s="306" t="s">
        <v>263</v>
      </c>
      <c r="D71" s="307" t="s">
        <v>263</v>
      </c>
      <c r="E71" s="18" t="s">
        <v>259</v>
      </c>
      <c r="F71" s="90" t="s">
        <v>0</v>
      </c>
      <c r="G71" s="91">
        <f t="shared" si="1"/>
        <v>1</v>
      </c>
      <c r="H71" s="90" t="s">
        <v>25</v>
      </c>
      <c r="I71" s="91">
        <f t="shared" si="2"/>
        <v>1</v>
      </c>
      <c r="J71" s="90" t="s">
        <v>24</v>
      </c>
      <c r="K71" s="91">
        <f t="shared" si="3"/>
        <v>0</v>
      </c>
      <c r="L71" s="90" t="s">
        <v>24</v>
      </c>
      <c r="M71" s="91">
        <f t="shared" si="4"/>
        <v>1</v>
      </c>
      <c r="N71" s="90" t="s">
        <v>25</v>
      </c>
      <c r="O71" s="91">
        <f t="shared" si="5"/>
        <v>0</v>
      </c>
      <c r="P71" s="90" t="s">
        <v>26</v>
      </c>
      <c r="Q71" s="91">
        <f t="shared" si="6"/>
        <v>0</v>
      </c>
      <c r="R71" s="90" t="s">
        <v>0</v>
      </c>
      <c r="S71" s="91">
        <f t="shared" si="7"/>
        <v>0</v>
      </c>
      <c r="T71" s="90" t="s">
        <v>0</v>
      </c>
      <c r="U71" s="91">
        <f t="shared" si="8"/>
        <v>0</v>
      </c>
      <c r="V71" s="90" t="s">
        <v>42</v>
      </c>
      <c r="W71" s="91">
        <f t="shared" si="9"/>
        <v>0</v>
      </c>
      <c r="X71" s="90" t="s">
        <v>24</v>
      </c>
      <c r="Y71" s="91">
        <f t="shared" si="10"/>
        <v>0</v>
      </c>
      <c r="Z71" s="90" t="s">
        <v>0</v>
      </c>
      <c r="AA71" s="91">
        <f t="shared" si="11"/>
        <v>1</v>
      </c>
      <c r="AB71" s="90" t="s">
        <v>25</v>
      </c>
      <c r="AC71" s="91">
        <f t="shared" si="12"/>
        <v>1</v>
      </c>
      <c r="AD71" s="119" t="s">
        <v>24</v>
      </c>
      <c r="AE71" s="91">
        <f t="shared" si="13"/>
        <v>0</v>
      </c>
      <c r="AF71" s="90" t="s">
        <v>24</v>
      </c>
      <c r="AG71" s="91">
        <f t="shared" si="14"/>
        <v>1</v>
      </c>
      <c r="AH71" s="90" t="s">
        <v>26</v>
      </c>
      <c r="AI71" s="91">
        <f t="shared" si="15"/>
        <v>1</v>
      </c>
      <c r="AJ71" s="90" t="s">
        <v>24</v>
      </c>
      <c r="AK71" s="91">
        <f t="shared" si="16"/>
        <v>0</v>
      </c>
      <c r="AL71" s="90" t="s">
        <v>26</v>
      </c>
      <c r="AM71" s="91">
        <f t="shared" si="17"/>
        <v>0</v>
      </c>
      <c r="AN71" s="90" t="s">
        <v>0</v>
      </c>
      <c r="AO71" s="91">
        <f t="shared" si="18"/>
        <v>1</v>
      </c>
      <c r="AP71" s="90" t="s">
        <v>0</v>
      </c>
      <c r="AQ71" s="91">
        <f t="shared" si="19"/>
        <v>1</v>
      </c>
      <c r="AR71" s="90" t="s">
        <v>42</v>
      </c>
      <c r="AS71" s="91">
        <f t="shared" si="20"/>
        <v>0</v>
      </c>
      <c r="AT71" s="90" t="s">
        <v>42</v>
      </c>
      <c r="AU71" s="91">
        <f t="shared" si="21"/>
        <v>0</v>
      </c>
      <c r="AV71" s="90" t="s">
        <v>0</v>
      </c>
      <c r="AW71" s="91">
        <f t="shared" si="22"/>
        <v>0</v>
      </c>
      <c r="AX71" s="90" t="s">
        <v>25</v>
      </c>
      <c r="AY71" s="91">
        <f t="shared" si="23"/>
        <v>1</v>
      </c>
      <c r="AZ71" s="90" t="s">
        <v>26</v>
      </c>
      <c r="BA71" s="91">
        <f t="shared" si="24"/>
        <v>0</v>
      </c>
      <c r="BB71" s="90" t="s">
        <v>0</v>
      </c>
      <c r="BC71" s="91">
        <f t="shared" si="25"/>
        <v>0</v>
      </c>
      <c r="BD71" s="90" t="s">
        <v>26</v>
      </c>
      <c r="BE71" s="91">
        <f t="shared" si="26"/>
        <v>0</v>
      </c>
      <c r="BF71" s="90" t="s">
        <v>25</v>
      </c>
      <c r="BG71" s="91">
        <f t="shared" si="27"/>
        <v>1</v>
      </c>
      <c r="BH71" s="90" t="s">
        <v>0</v>
      </c>
      <c r="BI71" s="91">
        <f t="shared" si="28"/>
        <v>0</v>
      </c>
      <c r="BJ71" s="90" t="s">
        <v>25</v>
      </c>
      <c r="BK71" s="91">
        <f t="shared" si="29"/>
        <v>0</v>
      </c>
      <c r="BL71" s="90" t="s">
        <v>25</v>
      </c>
      <c r="BM71" s="91">
        <f t="shared" si="30"/>
        <v>0</v>
      </c>
      <c r="BN71" s="90" t="s">
        <v>0</v>
      </c>
      <c r="BO71" s="91">
        <f t="shared" si="31"/>
        <v>0</v>
      </c>
      <c r="BP71" s="90" t="s">
        <v>26</v>
      </c>
      <c r="BQ71" s="91">
        <f t="shared" si="32"/>
        <v>0</v>
      </c>
      <c r="BR71" s="90" t="s">
        <v>25</v>
      </c>
      <c r="BS71" s="91">
        <f t="shared" si="33"/>
        <v>0</v>
      </c>
      <c r="BT71" s="90" t="s">
        <v>42</v>
      </c>
      <c r="BU71" s="91">
        <f t="shared" si="34"/>
        <v>0</v>
      </c>
      <c r="BV71" s="90" t="s">
        <v>42</v>
      </c>
      <c r="BW71" s="91">
        <f t="shared" si="35"/>
        <v>0</v>
      </c>
      <c r="BX71" s="90" t="s">
        <v>42</v>
      </c>
      <c r="BY71" s="91">
        <f t="shared" si="36"/>
        <v>0</v>
      </c>
      <c r="BZ71" s="90" t="s">
        <v>0</v>
      </c>
      <c r="CA71" s="91">
        <f t="shared" si="37"/>
        <v>0</v>
      </c>
      <c r="CB71" s="90" t="s">
        <v>0</v>
      </c>
      <c r="CC71" s="91">
        <f t="shared" si="38"/>
        <v>0</v>
      </c>
      <c r="CD71" s="90" t="s">
        <v>0</v>
      </c>
      <c r="CE71" s="91">
        <f t="shared" si="39"/>
        <v>1</v>
      </c>
      <c r="CF71" s="90" t="s">
        <v>26</v>
      </c>
      <c r="CG71" s="91">
        <f t="shared" si="43"/>
        <v>0</v>
      </c>
      <c r="CH71" s="5">
        <f t="shared" si="40"/>
        <v>12</v>
      </c>
      <c r="CI71" s="11">
        <f t="shared" si="44"/>
        <v>30</v>
      </c>
      <c r="CJ71" s="12">
        <f t="shared" si="45"/>
        <v>2.9999999600000002</v>
      </c>
      <c r="CK71" s="5" t="str">
        <f t="shared" si="46"/>
        <v>INICIAL</v>
      </c>
      <c r="CL71" s="282">
        <f t="shared" si="41"/>
        <v>0</v>
      </c>
      <c r="CM71" s="283">
        <f t="shared" si="42"/>
        <v>0</v>
      </c>
      <c r="CN71" s="283"/>
      <c r="CO71" s="145">
        <f t="shared" si="47"/>
        <v>0.2608695652173913</v>
      </c>
      <c r="CP71" s="74" t="str">
        <f t="shared" si="48"/>
        <v>MB</v>
      </c>
      <c r="CQ71" s="120">
        <f t="shared" si="49"/>
        <v>0.5714285714285714</v>
      </c>
      <c r="CR71" s="74" t="str">
        <f t="shared" si="50"/>
        <v>A</v>
      </c>
      <c r="CS71" s="120">
        <f t="shared" si="51"/>
        <v>0</v>
      </c>
      <c r="CT71" s="74" t="str">
        <f t="shared" si="52"/>
        <v>B</v>
      </c>
      <c r="CU71" s="120">
        <f t="shared" si="53"/>
        <v>0.33333333333333331</v>
      </c>
      <c r="CV71" s="74" t="str">
        <f t="shared" si="54"/>
        <v>MB</v>
      </c>
      <c r="CW71" s="120">
        <f t="shared" si="55"/>
        <v>0.33333333333333331</v>
      </c>
      <c r="CX71" s="146" t="str">
        <f t="shared" si="56"/>
        <v>MB</v>
      </c>
      <c r="CY71" s="68"/>
      <c r="CZ71" s="68"/>
      <c r="DA71" s="68"/>
      <c r="DB71" s="68"/>
      <c r="DC71" s="17"/>
    </row>
    <row r="72" spans="1:108" ht="12.75" customHeight="1" x14ac:dyDescent="0.2">
      <c r="A72" s="3"/>
      <c r="B72" s="5">
        <f t="shared" ref="B72:B114" si="57">B71+1</f>
        <v>4</v>
      </c>
      <c r="C72" s="306" t="s">
        <v>264</v>
      </c>
      <c r="D72" s="307" t="s">
        <v>264</v>
      </c>
      <c r="E72" s="18" t="s">
        <v>259</v>
      </c>
      <c r="F72" s="90" t="s">
        <v>0</v>
      </c>
      <c r="G72" s="91">
        <f t="shared" si="1"/>
        <v>1</v>
      </c>
      <c r="H72" s="90" t="s">
        <v>25</v>
      </c>
      <c r="I72" s="91">
        <f t="shared" si="2"/>
        <v>1</v>
      </c>
      <c r="J72" s="90" t="s">
        <v>26</v>
      </c>
      <c r="K72" s="91">
        <f t="shared" si="3"/>
        <v>1</v>
      </c>
      <c r="L72" s="90" t="s">
        <v>24</v>
      </c>
      <c r="M72" s="91">
        <f t="shared" si="4"/>
        <v>1</v>
      </c>
      <c r="N72" s="90" t="s">
        <v>24</v>
      </c>
      <c r="O72" s="91">
        <f t="shared" si="5"/>
        <v>1</v>
      </c>
      <c r="P72" s="90" t="s">
        <v>24</v>
      </c>
      <c r="Q72" s="91">
        <f t="shared" si="6"/>
        <v>0</v>
      </c>
      <c r="R72" s="90" t="s">
        <v>26</v>
      </c>
      <c r="S72" s="91">
        <f t="shared" si="7"/>
        <v>1</v>
      </c>
      <c r="T72" s="90" t="s">
        <v>26</v>
      </c>
      <c r="U72" s="91">
        <f t="shared" si="8"/>
        <v>1</v>
      </c>
      <c r="V72" s="90" t="s">
        <v>42</v>
      </c>
      <c r="W72" s="91">
        <f t="shared" si="9"/>
        <v>0</v>
      </c>
      <c r="X72" s="90" t="s">
        <v>0</v>
      </c>
      <c r="Y72" s="91">
        <f t="shared" si="10"/>
        <v>1</v>
      </c>
      <c r="Z72" s="90" t="s">
        <v>0</v>
      </c>
      <c r="AA72" s="91">
        <f t="shared" si="11"/>
        <v>1</v>
      </c>
      <c r="AB72" s="90" t="s">
        <v>42</v>
      </c>
      <c r="AC72" s="91">
        <f t="shared" si="12"/>
        <v>0</v>
      </c>
      <c r="AD72" s="119" t="s">
        <v>42</v>
      </c>
      <c r="AE72" s="91">
        <f t="shared" si="13"/>
        <v>0</v>
      </c>
      <c r="AF72" s="90" t="s">
        <v>42</v>
      </c>
      <c r="AG72" s="91">
        <f t="shared" si="14"/>
        <v>0</v>
      </c>
      <c r="AH72" s="90" t="s">
        <v>26</v>
      </c>
      <c r="AI72" s="91">
        <f t="shared" si="15"/>
        <v>1</v>
      </c>
      <c r="AJ72" s="90" t="s">
        <v>25</v>
      </c>
      <c r="AK72" s="91">
        <f t="shared" si="16"/>
        <v>1</v>
      </c>
      <c r="AL72" s="90" t="s">
        <v>24</v>
      </c>
      <c r="AM72" s="91">
        <f t="shared" si="17"/>
        <v>1</v>
      </c>
      <c r="AN72" s="90" t="s">
        <v>26</v>
      </c>
      <c r="AO72" s="91">
        <f t="shared" si="18"/>
        <v>0</v>
      </c>
      <c r="AP72" s="90" t="s">
        <v>25</v>
      </c>
      <c r="AQ72" s="91">
        <f t="shared" si="19"/>
        <v>0</v>
      </c>
      <c r="AR72" s="90" t="s">
        <v>26</v>
      </c>
      <c r="AS72" s="91">
        <f t="shared" si="20"/>
        <v>1</v>
      </c>
      <c r="AT72" s="90" t="s">
        <v>0</v>
      </c>
      <c r="AU72" s="91">
        <f t="shared" si="21"/>
        <v>1</v>
      </c>
      <c r="AV72" s="90" t="s">
        <v>24</v>
      </c>
      <c r="AW72" s="91">
        <f t="shared" si="22"/>
        <v>0</v>
      </c>
      <c r="AX72" s="90" t="s">
        <v>24</v>
      </c>
      <c r="AY72" s="91">
        <f t="shared" si="23"/>
        <v>0</v>
      </c>
      <c r="AZ72" s="90" t="s">
        <v>24</v>
      </c>
      <c r="BA72" s="91">
        <f t="shared" si="24"/>
        <v>1</v>
      </c>
      <c r="BB72" s="90" t="s">
        <v>26</v>
      </c>
      <c r="BC72" s="91">
        <f t="shared" si="25"/>
        <v>0</v>
      </c>
      <c r="BD72" s="90" t="s">
        <v>25</v>
      </c>
      <c r="BE72" s="91">
        <f t="shared" si="26"/>
        <v>1</v>
      </c>
      <c r="BF72" s="90" t="s">
        <v>25</v>
      </c>
      <c r="BG72" s="91">
        <f t="shared" si="27"/>
        <v>1</v>
      </c>
      <c r="BH72" s="90" t="s">
        <v>0</v>
      </c>
      <c r="BI72" s="91">
        <f t="shared" si="28"/>
        <v>0</v>
      </c>
      <c r="BJ72" s="90" t="s">
        <v>0</v>
      </c>
      <c r="BK72" s="91">
        <f t="shared" si="29"/>
        <v>0</v>
      </c>
      <c r="BL72" s="90" t="s">
        <v>24</v>
      </c>
      <c r="BM72" s="91">
        <f t="shared" si="30"/>
        <v>1</v>
      </c>
      <c r="BN72" s="90" t="s">
        <v>42</v>
      </c>
      <c r="BO72" s="91">
        <f t="shared" si="31"/>
        <v>0</v>
      </c>
      <c r="BP72" s="90" t="s">
        <v>26</v>
      </c>
      <c r="BQ72" s="91">
        <f t="shared" si="32"/>
        <v>0</v>
      </c>
      <c r="BR72" s="90" t="s">
        <v>25</v>
      </c>
      <c r="BS72" s="91">
        <f t="shared" si="33"/>
        <v>0</v>
      </c>
      <c r="BT72" s="90" t="s">
        <v>26</v>
      </c>
      <c r="BU72" s="91">
        <f t="shared" si="34"/>
        <v>1</v>
      </c>
      <c r="BV72" s="90" t="s">
        <v>0</v>
      </c>
      <c r="BW72" s="91">
        <f t="shared" si="35"/>
        <v>1</v>
      </c>
      <c r="BX72" s="90" t="s">
        <v>42</v>
      </c>
      <c r="BY72" s="91">
        <f t="shared" si="36"/>
        <v>0</v>
      </c>
      <c r="BZ72" s="90" t="s">
        <v>25</v>
      </c>
      <c r="CA72" s="91">
        <f t="shared" si="37"/>
        <v>1</v>
      </c>
      <c r="CB72" s="90" t="s">
        <v>25</v>
      </c>
      <c r="CC72" s="91">
        <f t="shared" si="38"/>
        <v>1</v>
      </c>
      <c r="CD72" s="90" t="s">
        <v>0</v>
      </c>
      <c r="CE72" s="91">
        <f t="shared" si="39"/>
        <v>1</v>
      </c>
      <c r="CF72" s="90" t="s">
        <v>26</v>
      </c>
      <c r="CG72" s="91">
        <f t="shared" si="43"/>
        <v>0</v>
      </c>
      <c r="CH72" s="5">
        <f t="shared" si="40"/>
        <v>23</v>
      </c>
      <c r="CI72" s="11">
        <f t="shared" si="44"/>
        <v>57.5</v>
      </c>
      <c r="CJ72" s="12">
        <f t="shared" si="45"/>
        <v>3.9166665900000002</v>
      </c>
      <c r="CK72" s="5" t="str">
        <f t="shared" si="46"/>
        <v>INTERMEDIO</v>
      </c>
      <c r="CL72" s="282">
        <f t="shared" si="41"/>
        <v>0.9</v>
      </c>
      <c r="CM72" s="283">
        <f t="shared" si="42"/>
        <v>0.81</v>
      </c>
      <c r="CN72" s="283"/>
      <c r="CO72" s="145">
        <f t="shared" si="47"/>
        <v>0.60869565217391308</v>
      </c>
      <c r="CP72" s="74" t="str">
        <f t="shared" si="48"/>
        <v>MA</v>
      </c>
      <c r="CQ72" s="120">
        <f t="shared" si="49"/>
        <v>0.42857142857142855</v>
      </c>
      <c r="CR72" s="74" t="str">
        <f t="shared" si="50"/>
        <v>MB</v>
      </c>
      <c r="CS72" s="120">
        <f t="shared" si="51"/>
        <v>0.75</v>
      </c>
      <c r="CT72" s="74" t="str">
        <f t="shared" si="52"/>
        <v>MA</v>
      </c>
      <c r="CU72" s="120">
        <f t="shared" si="53"/>
        <v>0.33333333333333331</v>
      </c>
      <c r="CV72" s="74" t="str">
        <f t="shared" si="54"/>
        <v>MB</v>
      </c>
      <c r="CW72" s="120">
        <f t="shared" si="55"/>
        <v>0.66666666666666663</v>
      </c>
      <c r="CX72" s="146" t="str">
        <f t="shared" si="56"/>
        <v>MA</v>
      </c>
      <c r="CY72" s="68"/>
      <c r="CZ72" s="68"/>
      <c r="DA72" s="68"/>
      <c r="DB72" s="68"/>
      <c r="DC72" s="17"/>
    </row>
    <row r="73" spans="1:108" ht="12.75" customHeight="1" x14ac:dyDescent="0.2">
      <c r="A73" s="3"/>
      <c r="B73" s="5">
        <f t="shared" si="57"/>
        <v>5</v>
      </c>
      <c r="C73" s="306" t="s">
        <v>265</v>
      </c>
      <c r="D73" s="307" t="s">
        <v>265</v>
      </c>
      <c r="E73" s="18" t="s">
        <v>259</v>
      </c>
      <c r="F73" s="90" t="s">
        <v>25</v>
      </c>
      <c r="G73" s="91">
        <f t="shared" si="1"/>
        <v>0</v>
      </c>
      <c r="H73" s="90" t="s">
        <v>25</v>
      </c>
      <c r="I73" s="91">
        <f t="shared" si="2"/>
        <v>1</v>
      </c>
      <c r="J73" s="90" t="s">
        <v>26</v>
      </c>
      <c r="K73" s="91">
        <f t="shared" si="3"/>
        <v>1</v>
      </c>
      <c r="L73" s="90" t="s">
        <v>24</v>
      </c>
      <c r="M73" s="91">
        <f t="shared" si="4"/>
        <v>1</v>
      </c>
      <c r="N73" s="90" t="s">
        <v>24</v>
      </c>
      <c r="O73" s="91">
        <f t="shared" si="5"/>
        <v>1</v>
      </c>
      <c r="P73" s="90" t="s">
        <v>0</v>
      </c>
      <c r="Q73" s="91">
        <f t="shared" si="6"/>
        <v>1</v>
      </c>
      <c r="R73" s="90" t="s">
        <v>26</v>
      </c>
      <c r="S73" s="91">
        <f t="shared" si="7"/>
        <v>1</v>
      </c>
      <c r="T73" s="90" t="s">
        <v>25</v>
      </c>
      <c r="U73" s="91">
        <f t="shared" si="8"/>
        <v>0</v>
      </c>
      <c r="V73" s="90" t="s">
        <v>25</v>
      </c>
      <c r="W73" s="91">
        <f t="shared" si="9"/>
        <v>0</v>
      </c>
      <c r="X73" s="90" t="s">
        <v>25</v>
      </c>
      <c r="Y73" s="91">
        <f t="shared" si="10"/>
        <v>0</v>
      </c>
      <c r="Z73" s="90" t="s">
        <v>0</v>
      </c>
      <c r="AA73" s="91">
        <f t="shared" si="11"/>
        <v>1</v>
      </c>
      <c r="AB73" s="90" t="s">
        <v>25</v>
      </c>
      <c r="AC73" s="91">
        <f t="shared" si="12"/>
        <v>1</v>
      </c>
      <c r="AD73" s="119" t="s">
        <v>42</v>
      </c>
      <c r="AE73" s="91">
        <f t="shared" si="13"/>
        <v>0</v>
      </c>
      <c r="AF73" s="90" t="s">
        <v>24</v>
      </c>
      <c r="AG73" s="91">
        <f t="shared" si="14"/>
        <v>1</v>
      </c>
      <c r="AH73" s="90" t="s">
        <v>0</v>
      </c>
      <c r="AI73" s="91">
        <f t="shared" si="15"/>
        <v>0</v>
      </c>
      <c r="AJ73" s="90" t="s">
        <v>42</v>
      </c>
      <c r="AK73" s="91">
        <f t="shared" si="16"/>
        <v>0</v>
      </c>
      <c r="AL73" s="90" t="s">
        <v>0</v>
      </c>
      <c r="AM73" s="91">
        <f t="shared" si="17"/>
        <v>0</v>
      </c>
      <c r="AN73" s="90" t="s">
        <v>24</v>
      </c>
      <c r="AO73" s="91">
        <f t="shared" si="18"/>
        <v>0</v>
      </c>
      <c r="AP73" s="90" t="s">
        <v>42</v>
      </c>
      <c r="AQ73" s="91">
        <f t="shared" si="19"/>
        <v>0</v>
      </c>
      <c r="AR73" s="90" t="s">
        <v>24</v>
      </c>
      <c r="AS73" s="91">
        <f t="shared" si="20"/>
        <v>0</v>
      </c>
      <c r="AT73" s="90" t="s">
        <v>24</v>
      </c>
      <c r="AU73" s="91">
        <f t="shared" si="21"/>
        <v>0</v>
      </c>
      <c r="AV73" s="90" t="s">
        <v>24</v>
      </c>
      <c r="AW73" s="91">
        <f t="shared" si="22"/>
        <v>0</v>
      </c>
      <c r="AX73" s="90" t="s">
        <v>24</v>
      </c>
      <c r="AY73" s="91">
        <f t="shared" si="23"/>
        <v>0</v>
      </c>
      <c r="AZ73" s="90" t="s">
        <v>24</v>
      </c>
      <c r="BA73" s="91">
        <f t="shared" si="24"/>
        <v>1</v>
      </c>
      <c r="BB73" s="90" t="s">
        <v>24</v>
      </c>
      <c r="BC73" s="91">
        <f t="shared" si="25"/>
        <v>0</v>
      </c>
      <c r="BD73" s="90" t="s">
        <v>26</v>
      </c>
      <c r="BE73" s="91">
        <f t="shared" si="26"/>
        <v>0</v>
      </c>
      <c r="BF73" s="90" t="s">
        <v>0</v>
      </c>
      <c r="BG73" s="91">
        <f t="shared" si="27"/>
        <v>0</v>
      </c>
      <c r="BH73" s="90" t="s">
        <v>24</v>
      </c>
      <c r="BI73" s="91">
        <f t="shared" si="28"/>
        <v>0</v>
      </c>
      <c r="BJ73" s="90" t="s">
        <v>26</v>
      </c>
      <c r="BK73" s="91">
        <f t="shared" si="29"/>
        <v>0</v>
      </c>
      <c r="BL73" s="90" t="s">
        <v>0</v>
      </c>
      <c r="BM73" s="91">
        <f t="shared" si="30"/>
        <v>0</v>
      </c>
      <c r="BN73" s="90" t="s">
        <v>25</v>
      </c>
      <c r="BO73" s="91">
        <f t="shared" si="31"/>
        <v>0</v>
      </c>
      <c r="BP73" s="90" t="s">
        <v>0</v>
      </c>
      <c r="BQ73" s="91">
        <f t="shared" si="32"/>
        <v>0</v>
      </c>
      <c r="BR73" s="90" t="s">
        <v>26</v>
      </c>
      <c r="BS73" s="91">
        <f t="shared" si="33"/>
        <v>0</v>
      </c>
      <c r="BT73" s="90" t="s">
        <v>26</v>
      </c>
      <c r="BU73" s="91">
        <f t="shared" si="34"/>
        <v>1</v>
      </c>
      <c r="BV73" s="90" t="s">
        <v>25</v>
      </c>
      <c r="BW73" s="91">
        <f t="shared" si="35"/>
        <v>0</v>
      </c>
      <c r="BX73" s="90" t="s">
        <v>25</v>
      </c>
      <c r="BY73" s="91">
        <f t="shared" si="36"/>
        <v>0</v>
      </c>
      <c r="BZ73" s="90" t="s">
        <v>25</v>
      </c>
      <c r="CA73" s="91">
        <f t="shared" si="37"/>
        <v>1</v>
      </c>
      <c r="CB73" s="90" t="s">
        <v>26</v>
      </c>
      <c r="CC73" s="91">
        <f t="shared" si="38"/>
        <v>0</v>
      </c>
      <c r="CD73" s="90" t="s">
        <v>0</v>
      </c>
      <c r="CE73" s="91">
        <f t="shared" si="39"/>
        <v>1</v>
      </c>
      <c r="CF73" s="90" t="s">
        <v>26</v>
      </c>
      <c r="CG73" s="91">
        <f t="shared" si="43"/>
        <v>0</v>
      </c>
      <c r="CH73" s="5">
        <f t="shared" si="40"/>
        <v>13</v>
      </c>
      <c r="CI73" s="11">
        <f t="shared" si="44"/>
        <v>32.5</v>
      </c>
      <c r="CJ73" s="12">
        <f t="shared" si="45"/>
        <v>3.0833332899999997</v>
      </c>
      <c r="CK73" s="5" t="str">
        <f t="shared" si="46"/>
        <v>INICIAL</v>
      </c>
      <c r="CL73" s="282">
        <f t="shared" si="41"/>
        <v>0</v>
      </c>
      <c r="CM73" s="283">
        <f t="shared" si="42"/>
        <v>0</v>
      </c>
      <c r="CN73" s="283"/>
      <c r="CO73" s="145">
        <f t="shared" si="47"/>
        <v>0.34782608695652173</v>
      </c>
      <c r="CP73" s="74" t="str">
        <f t="shared" si="48"/>
        <v>MB</v>
      </c>
      <c r="CQ73" s="120">
        <f t="shared" si="49"/>
        <v>0.2857142857142857</v>
      </c>
      <c r="CR73" s="74" t="str">
        <f t="shared" si="50"/>
        <v>MB</v>
      </c>
      <c r="CS73" s="120">
        <f t="shared" si="51"/>
        <v>0.5</v>
      </c>
      <c r="CT73" s="74" t="str">
        <f t="shared" si="52"/>
        <v>MB</v>
      </c>
      <c r="CU73" s="120">
        <f t="shared" si="53"/>
        <v>0</v>
      </c>
      <c r="CV73" s="74" t="str">
        <f t="shared" si="54"/>
        <v>B</v>
      </c>
      <c r="CW73" s="120">
        <f t="shared" si="55"/>
        <v>0.33333333333333331</v>
      </c>
      <c r="CX73" s="146" t="str">
        <f t="shared" si="56"/>
        <v>MB</v>
      </c>
      <c r="CY73" s="68"/>
      <c r="CZ73" s="68"/>
      <c r="DA73" s="68"/>
      <c r="DB73" s="68"/>
      <c r="DC73" s="17"/>
    </row>
    <row r="74" spans="1:108" ht="12.75" customHeight="1" x14ac:dyDescent="0.2">
      <c r="A74" s="3"/>
      <c r="B74" s="5">
        <f t="shared" si="57"/>
        <v>6</v>
      </c>
      <c r="C74" s="306" t="s">
        <v>266</v>
      </c>
      <c r="D74" s="307" t="s">
        <v>266</v>
      </c>
      <c r="E74" s="18" t="s">
        <v>259</v>
      </c>
      <c r="F74" s="90" t="s">
        <v>0</v>
      </c>
      <c r="G74" s="91">
        <f t="shared" si="1"/>
        <v>1</v>
      </c>
      <c r="H74" s="90" t="s">
        <v>25</v>
      </c>
      <c r="I74" s="91">
        <f t="shared" si="2"/>
        <v>1</v>
      </c>
      <c r="J74" s="90" t="s">
        <v>26</v>
      </c>
      <c r="K74" s="91">
        <f t="shared" si="3"/>
        <v>1</v>
      </c>
      <c r="L74" s="90" t="s">
        <v>0</v>
      </c>
      <c r="M74" s="91">
        <f t="shared" si="4"/>
        <v>0</v>
      </c>
      <c r="N74" s="90" t="s">
        <v>24</v>
      </c>
      <c r="O74" s="91">
        <f t="shared" si="5"/>
        <v>1</v>
      </c>
      <c r="P74" s="90" t="s">
        <v>0</v>
      </c>
      <c r="Q74" s="91">
        <f t="shared" si="6"/>
        <v>1</v>
      </c>
      <c r="R74" s="90" t="s">
        <v>42</v>
      </c>
      <c r="S74" s="91">
        <f t="shared" si="7"/>
        <v>0</v>
      </c>
      <c r="T74" s="90" t="s">
        <v>42</v>
      </c>
      <c r="U74" s="91">
        <f t="shared" si="8"/>
        <v>0</v>
      </c>
      <c r="V74" s="90" t="s">
        <v>42</v>
      </c>
      <c r="W74" s="91">
        <f t="shared" si="9"/>
        <v>0</v>
      </c>
      <c r="X74" s="90" t="s">
        <v>42</v>
      </c>
      <c r="Y74" s="91">
        <f t="shared" si="10"/>
        <v>0</v>
      </c>
      <c r="Z74" s="90" t="s">
        <v>0</v>
      </c>
      <c r="AA74" s="91">
        <f t="shared" si="11"/>
        <v>1</v>
      </c>
      <c r="AB74" s="90" t="s">
        <v>25</v>
      </c>
      <c r="AC74" s="91">
        <f t="shared" si="12"/>
        <v>1</v>
      </c>
      <c r="AD74" s="119" t="s">
        <v>42</v>
      </c>
      <c r="AE74" s="91">
        <f t="shared" si="13"/>
        <v>0</v>
      </c>
      <c r="AF74" s="90" t="s">
        <v>42</v>
      </c>
      <c r="AG74" s="91">
        <f t="shared" si="14"/>
        <v>0</v>
      </c>
      <c r="AH74" s="90" t="s">
        <v>0</v>
      </c>
      <c r="AI74" s="91">
        <f t="shared" si="15"/>
        <v>0</v>
      </c>
      <c r="AJ74" s="90" t="s">
        <v>42</v>
      </c>
      <c r="AK74" s="91">
        <f t="shared" si="16"/>
        <v>0</v>
      </c>
      <c r="AL74" s="90" t="s">
        <v>42</v>
      </c>
      <c r="AM74" s="91">
        <f t="shared" si="17"/>
        <v>0</v>
      </c>
      <c r="AN74" s="90" t="s">
        <v>42</v>
      </c>
      <c r="AO74" s="91">
        <f t="shared" si="18"/>
        <v>0</v>
      </c>
      <c r="AP74" s="90" t="s">
        <v>42</v>
      </c>
      <c r="AQ74" s="91">
        <f t="shared" si="19"/>
        <v>0</v>
      </c>
      <c r="AR74" s="90" t="s">
        <v>42</v>
      </c>
      <c r="AS74" s="91">
        <f t="shared" si="20"/>
        <v>0</v>
      </c>
      <c r="AT74" s="90" t="s">
        <v>42</v>
      </c>
      <c r="AU74" s="91">
        <f t="shared" si="21"/>
        <v>0</v>
      </c>
      <c r="AV74" s="90" t="s">
        <v>42</v>
      </c>
      <c r="AW74" s="91">
        <f t="shared" si="22"/>
        <v>0</v>
      </c>
      <c r="AX74" s="90" t="s">
        <v>42</v>
      </c>
      <c r="AY74" s="91">
        <f t="shared" si="23"/>
        <v>0</v>
      </c>
      <c r="AZ74" s="90" t="s">
        <v>42</v>
      </c>
      <c r="BA74" s="91">
        <f t="shared" si="24"/>
        <v>0</v>
      </c>
      <c r="BB74" s="90" t="s">
        <v>42</v>
      </c>
      <c r="BC74" s="91">
        <f t="shared" si="25"/>
        <v>0</v>
      </c>
      <c r="BD74" s="90" t="s">
        <v>42</v>
      </c>
      <c r="BE74" s="91">
        <f t="shared" si="26"/>
        <v>0</v>
      </c>
      <c r="BF74" s="90" t="s">
        <v>42</v>
      </c>
      <c r="BG74" s="91">
        <f t="shared" si="27"/>
        <v>0</v>
      </c>
      <c r="BH74" s="90" t="s">
        <v>42</v>
      </c>
      <c r="BI74" s="91">
        <f t="shared" si="28"/>
        <v>0</v>
      </c>
      <c r="BJ74" s="90" t="s">
        <v>42</v>
      </c>
      <c r="BK74" s="91">
        <f t="shared" si="29"/>
        <v>0</v>
      </c>
      <c r="BL74" s="90" t="s">
        <v>42</v>
      </c>
      <c r="BM74" s="91">
        <f t="shared" si="30"/>
        <v>0</v>
      </c>
      <c r="BN74" s="90" t="s">
        <v>42</v>
      </c>
      <c r="BO74" s="91">
        <f t="shared" si="31"/>
        <v>0</v>
      </c>
      <c r="BP74" s="90" t="s">
        <v>42</v>
      </c>
      <c r="BQ74" s="91">
        <f t="shared" si="32"/>
        <v>0</v>
      </c>
      <c r="BR74" s="90" t="s">
        <v>42</v>
      </c>
      <c r="BS74" s="91">
        <f t="shared" si="33"/>
        <v>0</v>
      </c>
      <c r="BT74" s="90" t="s">
        <v>42</v>
      </c>
      <c r="BU74" s="91">
        <f t="shared" si="34"/>
        <v>0</v>
      </c>
      <c r="BV74" s="90" t="s">
        <v>42</v>
      </c>
      <c r="BW74" s="91">
        <f t="shared" si="35"/>
        <v>0</v>
      </c>
      <c r="BX74" s="90" t="s">
        <v>42</v>
      </c>
      <c r="BY74" s="91">
        <f t="shared" si="36"/>
        <v>0</v>
      </c>
      <c r="BZ74" s="90" t="s">
        <v>42</v>
      </c>
      <c r="CA74" s="91">
        <f t="shared" si="37"/>
        <v>0</v>
      </c>
      <c r="CB74" s="90" t="s">
        <v>42</v>
      </c>
      <c r="CC74" s="91">
        <f t="shared" si="38"/>
        <v>0</v>
      </c>
      <c r="CD74" s="90" t="s">
        <v>42</v>
      </c>
      <c r="CE74" s="91">
        <f t="shared" si="39"/>
        <v>0</v>
      </c>
      <c r="CF74" s="90" t="s">
        <v>42</v>
      </c>
      <c r="CG74" s="91">
        <f t="shared" si="43"/>
        <v>0</v>
      </c>
      <c r="CH74" s="5">
        <f t="shared" si="40"/>
        <v>7</v>
      </c>
      <c r="CI74" s="11">
        <f t="shared" si="44"/>
        <v>17.5</v>
      </c>
      <c r="CJ74" s="12">
        <f t="shared" si="45"/>
        <v>2.58333331</v>
      </c>
      <c r="CK74" s="5" t="str">
        <f t="shared" si="46"/>
        <v>INICIAL</v>
      </c>
      <c r="CL74" s="282">
        <f t="shared" si="41"/>
        <v>-0.5</v>
      </c>
      <c r="CM74" s="283">
        <f t="shared" si="42"/>
        <v>0.25</v>
      </c>
      <c r="CN74" s="283"/>
      <c r="CO74" s="145">
        <f t="shared" si="47"/>
        <v>0.2608695652173913</v>
      </c>
      <c r="CP74" s="74" t="str">
        <f t="shared" si="48"/>
        <v>MB</v>
      </c>
      <c r="CQ74" s="120">
        <f t="shared" si="49"/>
        <v>0.14285714285714285</v>
      </c>
      <c r="CR74" s="74" t="str">
        <f t="shared" si="50"/>
        <v>B</v>
      </c>
      <c r="CS74" s="120">
        <f t="shared" si="51"/>
        <v>0</v>
      </c>
      <c r="CT74" s="74" t="str">
        <f t="shared" si="52"/>
        <v>B</v>
      </c>
      <c r="CU74" s="120">
        <f t="shared" si="53"/>
        <v>0</v>
      </c>
      <c r="CV74" s="74" t="str">
        <f t="shared" si="54"/>
        <v>B</v>
      </c>
      <c r="CW74" s="120">
        <f t="shared" si="55"/>
        <v>0</v>
      </c>
      <c r="CX74" s="146" t="str">
        <f t="shared" si="56"/>
        <v>B</v>
      </c>
      <c r="CY74" s="68"/>
      <c r="CZ74" s="68"/>
      <c r="DA74" s="68"/>
      <c r="DB74" s="68"/>
      <c r="DC74" s="17"/>
    </row>
    <row r="75" spans="1:108" ht="12.75" customHeight="1" x14ac:dyDescent="0.2">
      <c r="A75" s="3"/>
      <c r="B75" s="5">
        <f t="shared" si="57"/>
        <v>7</v>
      </c>
      <c r="C75" s="306" t="s">
        <v>267</v>
      </c>
      <c r="D75" s="307" t="s">
        <v>267</v>
      </c>
      <c r="E75" s="18" t="s">
        <v>259</v>
      </c>
      <c r="F75" s="90" t="s">
        <v>24</v>
      </c>
      <c r="G75" s="91">
        <f t="shared" si="1"/>
        <v>0</v>
      </c>
      <c r="H75" s="90" t="s">
        <v>24</v>
      </c>
      <c r="I75" s="91">
        <f t="shared" si="2"/>
        <v>0</v>
      </c>
      <c r="J75" s="90" t="s">
        <v>24</v>
      </c>
      <c r="K75" s="91">
        <f t="shared" si="3"/>
        <v>0</v>
      </c>
      <c r="L75" s="90" t="s">
        <v>24</v>
      </c>
      <c r="M75" s="91">
        <f t="shared" si="4"/>
        <v>1</v>
      </c>
      <c r="N75" s="90" t="s">
        <v>0</v>
      </c>
      <c r="O75" s="91">
        <f t="shared" si="5"/>
        <v>0</v>
      </c>
      <c r="P75" s="90" t="s">
        <v>0</v>
      </c>
      <c r="Q75" s="91">
        <f t="shared" si="6"/>
        <v>1</v>
      </c>
      <c r="R75" s="90" t="s">
        <v>42</v>
      </c>
      <c r="S75" s="91">
        <f t="shared" si="7"/>
        <v>0</v>
      </c>
      <c r="T75" s="90" t="s">
        <v>0</v>
      </c>
      <c r="U75" s="91">
        <f t="shared" si="8"/>
        <v>0</v>
      </c>
      <c r="V75" s="90" t="s">
        <v>0</v>
      </c>
      <c r="W75" s="91">
        <f t="shared" si="9"/>
        <v>0</v>
      </c>
      <c r="X75" s="90" t="s">
        <v>24</v>
      </c>
      <c r="Y75" s="91">
        <f t="shared" si="10"/>
        <v>0</v>
      </c>
      <c r="Z75" s="90" t="s">
        <v>0</v>
      </c>
      <c r="AA75" s="91">
        <f t="shared" si="11"/>
        <v>1</v>
      </c>
      <c r="AB75" s="90" t="s">
        <v>24</v>
      </c>
      <c r="AC75" s="91">
        <f t="shared" si="12"/>
        <v>0</v>
      </c>
      <c r="AD75" s="119" t="s">
        <v>26</v>
      </c>
      <c r="AE75" s="91">
        <f t="shared" si="13"/>
        <v>1</v>
      </c>
      <c r="AF75" s="90" t="s">
        <v>42</v>
      </c>
      <c r="AG75" s="91">
        <f t="shared" si="14"/>
        <v>0</v>
      </c>
      <c r="AH75" s="90" t="s">
        <v>0</v>
      </c>
      <c r="AI75" s="91">
        <f t="shared" si="15"/>
        <v>0</v>
      </c>
      <c r="AJ75" s="90" t="s">
        <v>0</v>
      </c>
      <c r="AK75" s="91">
        <f t="shared" si="16"/>
        <v>0</v>
      </c>
      <c r="AL75" s="90" t="s">
        <v>0</v>
      </c>
      <c r="AM75" s="91">
        <f t="shared" si="17"/>
        <v>0</v>
      </c>
      <c r="AN75" s="90" t="s">
        <v>0</v>
      </c>
      <c r="AO75" s="91">
        <f t="shared" si="18"/>
        <v>1</v>
      </c>
      <c r="AP75" s="90" t="s">
        <v>0</v>
      </c>
      <c r="AQ75" s="91">
        <f t="shared" si="19"/>
        <v>1</v>
      </c>
      <c r="AR75" s="90" t="s">
        <v>0</v>
      </c>
      <c r="AS75" s="91">
        <f t="shared" si="20"/>
        <v>0</v>
      </c>
      <c r="AT75" s="90" t="s">
        <v>0</v>
      </c>
      <c r="AU75" s="91">
        <f t="shared" si="21"/>
        <v>1</v>
      </c>
      <c r="AV75" s="90" t="s">
        <v>0</v>
      </c>
      <c r="AW75" s="91">
        <f t="shared" si="22"/>
        <v>0</v>
      </c>
      <c r="AX75" s="90" t="s">
        <v>0</v>
      </c>
      <c r="AY75" s="91">
        <f t="shared" si="23"/>
        <v>0</v>
      </c>
      <c r="AZ75" s="90" t="s">
        <v>0</v>
      </c>
      <c r="BA75" s="91">
        <f t="shared" si="24"/>
        <v>0</v>
      </c>
      <c r="BB75" s="90" t="s">
        <v>0</v>
      </c>
      <c r="BC75" s="91">
        <f t="shared" si="25"/>
        <v>0</v>
      </c>
      <c r="BD75" s="90" t="s">
        <v>0</v>
      </c>
      <c r="BE75" s="91">
        <f t="shared" si="26"/>
        <v>0</v>
      </c>
      <c r="BF75" s="90" t="s">
        <v>0</v>
      </c>
      <c r="BG75" s="91">
        <f t="shared" si="27"/>
        <v>0</v>
      </c>
      <c r="BH75" s="90" t="s">
        <v>0</v>
      </c>
      <c r="BI75" s="91">
        <f t="shared" si="28"/>
        <v>0</v>
      </c>
      <c r="BJ75" s="90" t="s">
        <v>0</v>
      </c>
      <c r="BK75" s="91">
        <f t="shared" si="29"/>
        <v>0</v>
      </c>
      <c r="BL75" s="90" t="s">
        <v>0</v>
      </c>
      <c r="BM75" s="91">
        <f t="shared" si="30"/>
        <v>0</v>
      </c>
      <c r="BN75" s="90" t="s">
        <v>0</v>
      </c>
      <c r="BO75" s="91">
        <f t="shared" si="31"/>
        <v>0</v>
      </c>
      <c r="BP75" s="90" t="s">
        <v>0</v>
      </c>
      <c r="BQ75" s="91">
        <f t="shared" si="32"/>
        <v>0</v>
      </c>
      <c r="BR75" s="90" t="s">
        <v>0</v>
      </c>
      <c r="BS75" s="91">
        <f t="shared" si="33"/>
        <v>1</v>
      </c>
      <c r="BT75" s="90" t="s">
        <v>0</v>
      </c>
      <c r="BU75" s="91">
        <f t="shared" si="34"/>
        <v>0</v>
      </c>
      <c r="BV75" s="90" t="s">
        <v>0</v>
      </c>
      <c r="BW75" s="91">
        <f t="shared" si="35"/>
        <v>1</v>
      </c>
      <c r="BX75" s="90" t="s">
        <v>0</v>
      </c>
      <c r="BY75" s="91">
        <f t="shared" si="36"/>
        <v>1</v>
      </c>
      <c r="BZ75" s="90" t="s">
        <v>0</v>
      </c>
      <c r="CA75" s="91">
        <f t="shared" si="37"/>
        <v>0</v>
      </c>
      <c r="CB75" s="90" t="s">
        <v>0</v>
      </c>
      <c r="CC75" s="91">
        <f t="shared" si="38"/>
        <v>0</v>
      </c>
      <c r="CD75" s="90" t="s">
        <v>0</v>
      </c>
      <c r="CE75" s="91">
        <f t="shared" si="39"/>
        <v>1</v>
      </c>
      <c r="CF75" s="90" t="s">
        <v>0</v>
      </c>
      <c r="CG75" s="91">
        <f t="shared" si="43"/>
        <v>0</v>
      </c>
      <c r="CH75" s="5">
        <f t="shared" si="40"/>
        <v>11</v>
      </c>
      <c r="CI75" s="11">
        <f t="shared" si="44"/>
        <v>27.5</v>
      </c>
      <c r="CJ75" s="12">
        <f t="shared" si="45"/>
        <v>2.9166666299999999</v>
      </c>
      <c r="CK75" s="5" t="str">
        <f t="shared" si="46"/>
        <v>INICIAL</v>
      </c>
      <c r="CL75" s="282">
        <f t="shared" si="41"/>
        <v>-0.1</v>
      </c>
      <c r="CM75" s="283">
        <f t="shared" si="42"/>
        <v>0.01</v>
      </c>
      <c r="CN75" s="283"/>
      <c r="CO75" s="145">
        <f t="shared" si="47"/>
        <v>0.21739130434782608</v>
      </c>
      <c r="CP75" s="74" t="str">
        <f t="shared" si="48"/>
        <v>B</v>
      </c>
      <c r="CQ75" s="120">
        <f t="shared" si="49"/>
        <v>0.2857142857142857</v>
      </c>
      <c r="CR75" s="74" t="str">
        <f t="shared" si="50"/>
        <v>MB</v>
      </c>
      <c r="CS75" s="120">
        <f t="shared" si="51"/>
        <v>0.5</v>
      </c>
      <c r="CT75" s="74" t="str">
        <f t="shared" si="52"/>
        <v>MB</v>
      </c>
      <c r="CU75" s="120">
        <f t="shared" si="53"/>
        <v>0.33333333333333331</v>
      </c>
      <c r="CV75" s="74" t="str">
        <f t="shared" si="54"/>
        <v>MB</v>
      </c>
      <c r="CW75" s="120">
        <f t="shared" si="55"/>
        <v>0.33333333333333331</v>
      </c>
      <c r="CX75" s="146" t="str">
        <f t="shared" si="56"/>
        <v>MB</v>
      </c>
      <c r="CY75" s="68"/>
      <c r="CZ75" s="68"/>
      <c r="DA75" s="68"/>
      <c r="DB75" s="68"/>
      <c r="DC75" s="17"/>
    </row>
    <row r="76" spans="1:108" ht="12.75" customHeight="1" x14ac:dyDescent="0.2">
      <c r="A76" s="3"/>
      <c r="B76" s="5">
        <f t="shared" si="57"/>
        <v>8</v>
      </c>
      <c r="C76" s="306" t="s">
        <v>268</v>
      </c>
      <c r="D76" s="307" t="s">
        <v>268</v>
      </c>
      <c r="E76" s="18" t="s">
        <v>259</v>
      </c>
      <c r="F76" s="90" t="s">
        <v>0</v>
      </c>
      <c r="G76" s="91">
        <f t="shared" si="1"/>
        <v>1</v>
      </c>
      <c r="H76" s="90" t="s">
        <v>25</v>
      </c>
      <c r="I76" s="91">
        <f t="shared" si="2"/>
        <v>1</v>
      </c>
      <c r="J76" s="90" t="s">
        <v>26</v>
      </c>
      <c r="K76" s="91">
        <f t="shared" si="3"/>
        <v>1</v>
      </c>
      <c r="L76" s="90" t="s">
        <v>24</v>
      </c>
      <c r="M76" s="91">
        <f t="shared" si="4"/>
        <v>1</v>
      </c>
      <c r="N76" s="90" t="s">
        <v>24</v>
      </c>
      <c r="O76" s="91">
        <f t="shared" si="5"/>
        <v>1</v>
      </c>
      <c r="P76" s="90" t="s">
        <v>0</v>
      </c>
      <c r="Q76" s="91">
        <f t="shared" si="6"/>
        <v>1</v>
      </c>
      <c r="R76" s="90" t="s">
        <v>26</v>
      </c>
      <c r="S76" s="91">
        <f t="shared" si="7"/>
        <v>1</v>
      </c>
      <c r="T76" s="90" t="s">
        <v>26</v>
      </c>
      <c r="U76" s="91">
        <f t="shared" si="8"/>
        <v>1</v>
      </c>
      <c r="V76" s="90" t="s">
        <v>42</v>
      </c>
      <c r="W76" s="91">
        <f t="shared" si="9"/>
        <v>0</v>
      </c>
      <c r="X76" s="90" t="s">
        <v>0</v>
      </c>
      <c r="Y76" s="91">
        <f t="shared" si="10"/>
        <v>1</v>
      </c>
      <c r="Z76" s="90" t="s">
        <v>0</v>
      </c>
      <c r="AA76" s="91">
        <f t="shared" si="11"/>
        <v>1</v>
      </c>
      <c r="AB76" s="90" t="s">
        <v>25</v>
      </c>
      <c r="AC76" s="91">
        <f t="shared" si="12"/>
        <v>1</v>
      </c>
      <c r="AD76" s="119" t="s">
        <v>42</v>
      </c>
      <c r="AE76" s="91">
        <f t="shared" si="13"/>
        <v>0</v>
      </c>
      <c r="AF76" s="90" t="s">
        <v>24</v>
      </c>
      <c r="AG76" s="91">
        <f t="shared" si="14"/>
        <v>1</v>
      </c>
      <c r="AH76" s="90" t="s">
        <v>26</v>
      </c>
      <c r="AI76" s="91">
        <f t="shared" si="15"/>
        <v>1</v>
      </c>
      <c r="AJ76" s="90" t="s">
        <v>25</v>
      </c>
      <c r="AK76" s="91">
        <f t="shared" si="16"/>
        <v>1</v>
      </c>
      <c r="AL76" s="90" t="s">
        <v>42</v>
      </c>
      <c r="AM76" s="91">
        <f t="shared" si="17"/>
        <v>0</v>
      </c>
      <c r="AN76" s="90" t="s">
        <v>42</v>
      </c>
      <c r="AO76" s="91">
        <f t="shared" si="18"/>
        <v>0</v>
      </c>
      <c r="AP76" s="90" t="s">
        <v>0</v>
      </c>
      <c r="AQ76" s="91">
        <f t="shared" si="19"/>
        <v>1</v>
      </c>
      <c r="AR76" s="90" t="s">
        <v>26</v>
      </c>
      <c r="AS76" s="91">
        <f t="shared" si="20"/>
        <v>1</v>
      </c>
      <c r="AT76" s="90" t="s">
        <v>0</v>
      </c>
      <c r="AU76" s="91">
        <f t="shared" si="21"/>
        <v>1</v>
      </c>
      <c r="AV76" s="90" t="s">
        <v>42</v>
      </c>
      <c r="AW76" s="91">
        <f t="shared" si="22"/>
        <v>0</v>
      </c>
      <c r="AX76" s="90" t="s">
        <v>42</v>
      </c>
      <c r="AY76" s="91">
        <f t="shared" si="23"/>
        <v>0</v>
      </c>
      <c r="AZ76" s="90" t="s">
        <v>42</v>
      </c>
      <c r="BA76" s="91">
        <f t="shared" si="24"/>
        <v>0</v>
      </c>
      <c r="BB76" s="90" t="s">
        <v>42</v>
      </c>
      <c r="BC76" s="91">
        <f t="shared" si="25"/>
        <v>0</v>
      </c>
      <c r="BD76" s="90" t="s">
        <v>42</v>
      </c>
      <c r="BE76" s="91">
        <f t="shared" si="26"/>
        <v>0</v>
      </c>
      <c r="BF76" s="90" t="s">
        <v>42</v>
      </c>
      <c r="BG76" s="91">
        <f t="shared" si="27"/>
        <v>0</v>
      </c>
      <c r="BH76" s="90" t="s">
        <v>42</v>
      </c>
      <c r="BI76" s="91">
        <f t="shared" si="28"/>
        <v>0</v>
      </c>
      <c r="BJ76" s="90" t="s">
        <v>42</v>
      </c>
      <c r="BK76" s="91">
        <f t="shared" si="29"/>
        <v>0</v>
      </c>
      <c r="BL76" s="90" t="s">
        <v>42</v>
      </c>
      <c r="BM76" s="91">
        <f t="shared" si="30"/>
        <v>0</v>
      </c>
      <c r="BN76" s="90" t="s">
        <v>42</v>
      </c>
      <c r="BO76" s="91">
        <f t="shared" si="31"/>
        <v>0</v>
      </c>
      <c r="BP76" s="90" t="s">
        <v>42</v>
      </c>
      <c r="BQ76" s="91">
        <f t="shared" si="32"/>
        <v>0</v>
      </c>
      <c r="BR76" s="90" t="s">
        <v>42</v>
      </c>
      <c r="BS76" s="91">
        <f t="shared" si="33"/>
        <v>0</v>
      </c>
      <c r="BT76" s="90" t="s">
        <v>42</v>
      </c>
      <c r="BU76" s="91">
        <f t="shared" si="34"/>
        <v>0</v>
      </c>
      <c r="BV76" s="90" t="s">
        <v>42</v>
      </c>
      <c r="BW76" s="91">
        <f t="shared" si="35"/>
        <v>0</v>
      </c>
      <c r="BX76" s="90" t="s">
        <v>42</v>
      </c>
      <c r="BY76" s="91">
        <f t="shared" si="36"/>
        <v>0</v>
      </c>
      <c r="BZ76" s="90" t="s">
        <v>42</v>
      </c>
      <c r="CA76" s="91">
        <f t="shared" si="37"/>
        <v>0</v>
      </c>
      <c r="CB76" s="90" t="s">
        <v>42</v>
      </c>
      <c r="CC76" s="91">
        <f t="shared" si="38"/>
        <v>0</v>
      </c>
      <c r="CD76" s="90" t="s">
        <v>42</v>
      </c>
      <c r="CE76" s="91">
        <f t="shared" si="39"/>
        <v>0</v>
      </c>
      <c r="CF76" s="90" t="s">
        <v>42</v>
      </c>
      <c r="CG76" s="91">
        <f t="shared" si="43"/>
        <v>0</v>
      </c>
      <c r="CH76" s="5">
        <f t="shared" si="40"/>
        <v>17</v>
      </c>
      <c r="CI76" s="11">
        <f t="shared" si="44"/>
        <v>42.5</v>
      </c>
      <c r="CJ76" s="12">
        <f t="shared" si="45"/>
        <v>3.41666661</v>
      </c>
      <c r="CK76" s="5" t="str">
        <f t="shared" si="46"/>
        <v>INICIAL</v>
      </c>
      <c r="CL76" s="282">
        <f t="shared" si="41"/>
        <v>0.4</v>
      </c>
      <c r="CM76" s="283">
        <f t="shared" si="42"/>
        <v>0.16</v>
      </c>
      <c r="CN76" s="283"/>
      <c r="CO76" s="145">
        <f t="shared" si="47"/>
        <v>0.52173913043478259</v>
      </c>
      <c r="CP76" s="74" t="str">
        <f t="shared" si="48"/>
        <v>MA</v>
      </c>
      <c r="CQ76" s="120">
        <f t="shared" si="49"/>
        <v>0.5714285714285714</v>
      </c>
      <c r="CR76" s="74" t="str">
        <f t="shared" si="50"/>
        <v>A</v>
      </c>
      <c r="CS76" s="120">
        <f t="shared" si="51"/>
        <v>0</v>
      </c>
      <c r="CT76" s="74" t="str">
        <f t="shared" si="52"/>
        <v>B</v>
      </c>
      <c r="CU76" s="120">
        <f t="shared" si="53"/>
        <v>0.33333333333333331</v>
      </c>
      <c r="CV76" s="74" t="str">
        <f t="shared" si="54"/>
        <v>MB</v>
      </c>
      <c r="CW76" s="120">
        <f t="shared" si="55"/>
        <v>0</v>
      </c>
      <c r="CX76" s="146" t="str">
        <f t="shared" si="56"/>
        <v>B</v>
      </c>
      <c r="CY76" s="68"/>
      <c r="CZ76" s="68"/>
      <c r="DA76" s="68"/>
      <c r="DB76" s="68"/>
      <c r="DC76" s="17"/>
    </row>
    <row r="77" spans="1:108" ht="12.75" customHeight="1" x14ac:dyDescent="0.2">
      <c r="A77" s="3"/>
      <c r="B77" s="5">
        <f t="shared" si="57"/>
        <v>9</v>
      </c>
      <c r="C77" s="306" t="s">
        <v>269</v>
      </c>
      <c r="D77" s="307" t="s">
        <v>269</v>
      </c>
      <c r="E77" s="18" t="s">
        <v>259</v>
      </c>
      <c r="F77" s="90" t="s">
        <v>0</v>
      </c>
      <c r="G77" s="91">
        <f t="shared" si="1"/>
        <v>1</v>
      </c>
      <c r="H77" s="90" t="s">
        <v>25</v>
      </c>
      <c r="I77" s="91">
        <f t="shared" si="2"/>
        <v>1</v>
      </c>
      <c r="J77" s="90" t="s">
        <v>26</v>
      </c>
      <c r="K77" s="91">
        <f t="shared" si="3"/>
        <v>1</v>
      </c>
      <c r="L77" s="90" t="s">
        <v>24</v>
      </c>
      <c r="M77" s="91">
        <f t="shared" si="4"/>
        <v>1</v>
      </c>
      <c r="N77" s="90" t="s">
        <v>24</v>
      </c>
      <c r="O77" s="91">
        <f t="shared" si="5"/>
        <v>1</v>
      </c>
      <c r="P77" s="90" t="s">
        <v>0</v>
      </c>
      <c r="Q77" s="91">
        <f t="shared" si="6"/>
        <v>1</v>
      </c>
      <c r="R77" s="90" t="s">
        <v>0</v>
      </c>
      <c r="S77" s="91">
        <f t="shared" si="7"/>
        <v>0</v>
      </c>
      <c r="T77" s="90" t="s">
        <v>0</v>
      </c>
      <c r="U77" s="91">
        <f t="shared" si="8"/>
        <v>0</v>
      </c>
      <c r="V77" s="90" t="s">
        <v>25</v>
      </c>
      <c r="W77" s="91">
        <f t="shared" si="9"/>
        <v>0</v>
      </c>
      <c r="X77" s="90" t="s">
        <v>24</v>
      </c>
      <c r="Y77" s="91">
        <f t="shared" si="10"/>
        <v>0</v>
      </c>
      <c r="Z77" s="90" t="s">
        <v>0</v>
      </c>
      <c r="AA77" s="91">
        <f t="shared" si="11"/>
        <v>1</v>
      </c>
      <c r="AB77" s="90" t="s">
        <v>24</v>
      </c>
      <c r="AC77" s="91">
        <f t="shared" si="12"/>
        <v>0</v>
      </c>
      <c r="AD77" s="119" t="s">
        <v>25</v>
      </c>
      <c r="AE77" s="91">
        <f t="shared" si="13"/>
        <v>0</v>
      </c>
      <c r="AF77" s="90" t="s">
        <v>24</v>
      </c>
      <c r="AG77" s="91">
        <f t="shared" si="14"/>
        <v>1</v>
      </c>
      <c r="AH77" s="90" t="s">
        <v>26</v>
      </c>
      <c r="AI77" s="91">
        <f t="shared" si="15"/>
        <v>1</v>
      </c>
      <c r="AJ77" s="90" t="s">
        <v>25</v>
      </c>
      <c r="AK77" s="91">
        <f t="shared" si="16"/>
        <v>1</v>
      </c>
      <c r="AL77" s="90" t="s">
        <v>24</v>
      </c>
      <c r="AM77" s="91">
        <f t="shared" si="17"/>
        <v>1</v>
      </c>
      <c r="AN77" s="90" t="s">
        <v>26</v>
      </c>
      <c r="AO77" s="91">
        <f t="shared" si="18"/>
        <v>0</v>
      </c>
      <c r="AP77" s="90" t="s">
        <v>25</v>
      </c>
      <c r="AQ77" s="91">
        <f t="shared" si="19"/>
        <v>0</v>
      </c>
      <c r="AR77" s="90" t="s">
        <v>42</v>
      </c>
      <c r="AS77" s="91">
        <f t="shared" si="20"/>
        <v>0</v>
      </c>
      <c r="AT77" s="90" t="s">
        <v>42</v>
      </c>
      <c r="AU77" s="91">
        <f t="shared" si="21"/>
        <v>0</v>
      </c>
      <c r="AV77" s="90" t="s">
        <v>24</v>
      </c>
      <c r="AW77" s="91">
        <f t="shared" si="22"/>
        <v>0</v>
      </c>
      <c r="AX77" s="90" t="s">
        <v>25</v>
      </c>
      <c r="AY77" s="91">
        <f t="shared" si="23"/>
        <v>1</v>
      </c>
      <c r="AZ77" s="90" t="s">
        <v>24</v>
      </c>
      <c r="BA77" s="91">
        <f t="shared" si="24"/>
        <v>1</v>
      </c>
      <c r="BB77" s="90" t="s">
        <v>0</v>
      </c>
      <c r="BC77" s="91">
        <f t="shared" si="25"/>
        <v>0</v>
      </c>
      <c r="BD77" s="90" t="s">
        <v>25</v>
      </c>
      <c r="BE77" s="91">
        <f t="shared" si="26"/>
        <v>1</v>
      </c>
      <c r="BF77" s="90" t="s">
        <v>25</v>
      </c>
      <c r="BG77" s="91">
        <f t="shared" si="27"/>
        <v>1</v>
      </c>
      <c r="BH77" s="90" t="s">
        <v>26</v>
      </c>
      <c r="BI77" s="91">
        <f t="shared" si="28"/>
        <v>1</v>
      </c>
      <c r="BJ77" s="90" t="s">
        <v>0</v>
      </c>
      <c r="BK77" s="91">
        <f t="shared" si="29"/>
        <v>0</v>
      </c>
      <c r="BL77" s="90" t="s">
        <v>0</v>
      </c>
      <c r="BM77" s="91">
        <f t="shared" si="30"/>
        <v>0</v>
      </c>
      <c r="BN77" s="90" t="s">
        <v>24</v>
      </c>
      <c r="BO77" s="91">
        <f t="shared" si="31"/>
        <v>0</v>
      </c>
      <c r="BP77" s="90" t="s">
        <v>0</v>
      </c>
      <c r="BQ77" s="91">
        <f t="shared" si="32"/>
        <v>0</v>
      </c>
      <c r="BR77" s="90" t="s">
        <v>25</v>
      </c>
      <c r="BS77" s="91">
        <f t="shared" si="33"/>
        <v>0</v>
      </c>
      <c r="BT77" s="90" t="s">
        <v>26</v>
      </c>
      <c r="BU77" s="91">
        <f t="shared" si="34"/>
        <v>1</v>
      </c>
      <c r="BV77" s="90" t="s">
        <v>0</v>
      </c>
      <c r="BW77" s="91">
        <f t="shared" si="35"/>
        <v>1</v>
      </c>
      <c r="BX77" s="90" t="s">
        <v>25</v>
      </c>
      <c r="BY77" s="91">
        <f t="shared" si="36"/>
        <v>0</v>
      </c>
      <c r="BZ77" s="90" t="s">
        <v>0</v>
      </c>
      <c r="CA77" s="91">
        <f t="shared" si="37"/>
        <v>0</v>
      </c>
      <c r="CB77" s="90" t="s">
        <v>25</v>
      </c>
      <c r="CC77" s="91">
        <f t="shared" si="38"/>
        <v>1</v>
      </c>
      <c r="CD77" s="90" t="s">
        <v>0</v>
      </c>
      <c r="CE77" s="91">
        <f t="shared" si="39"/>
        <v>1</v>
      </c>
      <c r="CF77" s="90" t="s">
        <v>26</v>
      </c>
      <c r="CG77" s="91">
        <f t="shared" si="43"/>
        <v>0</v>
      </c>
      <c r="CH77" s="5">
        <f t="shared" si="40"/>
        <v>20</v>
      </c>
      <c r="CI77" s="11">
        <f t="shared" si="44"/>
        <v>50</v>
      </c>
      <c r="CJ77" s="12">
        <f t="shared" si="45"/>
        <v>3.6666666000000001</v>
      </c>
      <c r="CK77" s="5" t="str">
        <f t="shared" si="46"/>
        <v>INTERMEDIO</v>
      </c>
      <c r="CL77" s="282">
        <f t="shared" si="41"/>
        <v>0.6</v>
      </c>
      <c r="CM77" s="283">
        <f t="shared" si="42"/>
        <v>0.36</v>
      </c>
      <c r="CN77" s="283"/>
      <c r="CO77" s="145">
        <f t="shared" si="47"/>
        <v>0.47826086956521741</v>
      </c>
      <c r="CP77" s="74" t="str">
        <f t="shared" si="48"/>
        <v>MB</v>
      </c>
      <c r="CQ77" s="120">
        <f t="shared" si="49"/>
        <v>0.5714285714285714</v>
      </c>
      <c r="CR77" s="74" t="str">
        <f t="shared" si="50"/>
        <v>A</v>
      </c>
      <c r="CS77" s="120">
        <f t="shared" si="51"/>
        <v>0.5</v>
      </c>
      <c r="CT77" s="74" t="str">
        <f t="shared" si="52"/>
        <v>MB</v>
      </c>
      <c r="CU77" s="120">
        <f t="shared" si="53"/>
        <v>0.33333333333333331</v>
      </c>
      <c r="CV77" s="74" t="str">
        <f t="shared" si="54"/>
        <v>MB</v>
      </c>
      <c r="CW77" s="120">
        <f t="shared" si="55"/>
        <v>0.66666666666666663</v>
      </c>
      <c r="CX77" s="146" t="str">
        <f t="shared" si="56"/>
        <v>MA</v>
      </c>
      <c r="CY77" s="68"/>
      <c r="CZ77" s="68"/>
      <c r="DA77" s="68"/>
      <c r="DB77" s="68"/>
      <c r="DC77" s="17"/>
    </row>
    <row r="78" spans="1:108" ht="12.75" customHeight="1" x14ac:dyDescent="0.2">
      <c r="A78" s="3"/>
      <c r="B78" s="5">
        <f t="shared" si="57"/>
        <v>10</v>
      </c>
      <c r="C78" s="306" t="s">
        <v>270</v>
      </c>
      <c r="D78" s="307" t="s">
        <v>270</v>
      </c>
      <c r="E78" s="18" t="s">
        <v>259</v>
      </c>
      <c r="F78" s="90" t="s">
        <v>0</v>
      </c>
      <c r="G78" s="91">
        <f t="shared" si="1"/>
        <v>1</v>
      </c>
      <c r="H78" s="90" t="s">
        <v>25</v>
      </c>
      <c r="I78" s="91">
        <f t="shared" si="2"/>
        <v>1</v>
      </c>
      <c r="J78" s="90" t="s">
        <v>24</v>
      </c>
      <c r="K78" s="91">
        <f t="shared" si="3"/>
        <v>0</v>
      </c>
      <c r="L78" s="90" t="s">
        <v>24</v>
      </c>
      <c r="M78" s="91">
        <f t="shared" si="4"/>
        <v>1</v>
      </c>
      <c r="N78" s="90" t="s">
        <v>24</v>
      </c>
      <c r="O78" s="91">
        <f t="shared" si="5"/>
        <v>1</v>
      </c>
      <c r="P78" s="90" t="s">
        <v>0</v>
      </c>
      <c r="Q78" s="91">
        <f t="shared" si="6"/>
        <v>1</v>
      </c>
      <c r="R78" s="90" t="s">
        <v>0</v>
      </c>
      <c r="S78" s="91">
        <f t="shared" si="7"/>
        <v>0</v>
      </c>
      <c r="T78" s="90" t="s">
        <v>25</v>
      </c>
      <c r="U78" s="91">
        <f t="shared" si="8"/>
        <v>0</v>
      </c>
      <c r="V78" s="90" t="s">
        <v>26</v>
      </c>
      <c r="W78" s="91">
        <f t="shared" si="9"/>
        <v>0</v>
      </c>
      <c r="X78" s="90" t="s">
        <v>24</v>
      </c>
      <c r="Y78" s="91">
        <f t="shared" si="10"/>
        <v>0</v>
      </c>
      <c r="Z78" s="90" t="s">
        <v>0</v>
      </c>
      <c r="AA78" s="91">
        <f t="shared" si="11"/>
        <v>1</v>
      </c>
      <c r="AB78" s="90" t="s">
        <v>42</v>
      </c>
      <c r="AC78" s="91">
        <f t="shared" si="12"/>
        <v>0</v>
      </c>
      <c r="AD78" s="119" t="s">
        <v>42</v>
      </c>
      <c r="AE78" s="91">
        <f t="shared" si="13"/>
        <v>0</v>
      </c>
      <c r="AF78" s="90" t="s">
        <v>42</v>
      </c>
      <c r="AG78" s="91">
        <f t="shared" si="14"/>
        <v>0</v>
      </c>
      <c r="AH78" s="90" t="s">
        <v>26</v>
      </c>
      <c r="AI78" s="91">
        <f t="shared" si="15"/>
        <v>1</v>
      </c>
      <c r="AJ78" s="90" t="s">
        <v>42</v>
      </c>
      <c r="AK78" s="91">
        <f t="shared" si="16"/>
        <v>0</v>
      </c>
      <c r="AL78" s="90" t="s">
        <v>24</v>
      </c>
      <c r="AM78" s="91">
        <f t="shared" si="17"/>
        <v>1</v>
      </c>
      <c r="AN78" s="90" t="s">
        <v>24</v>
      </c>
      <c r="AO78" s="91">
        <f t="shared" si="18"/>
        <v>0</v>
      </c>
      <c r="AP78" s="90" t="s">
        <v>26</v>
      </c>
      <c r="AQ78" s="91">
        <f t="shared" si="19"/>
        <v>0</v>
      </c>
      <c r="AR78" s="90" t="s">
        <v>26</v>
      </c>
      <c r="AS78" s="91">
        <f t="shared" si="20"/>
        <v>1</v>
      </c>
      <c r="AT78" s="90" t="s">
        <v>24</v>
      </c>
      <c r="AU78" s="91">
        <f t="shared" si="21"/>
        <v>0</v>
      </c>
      <c r="AV78" s="90" t="s">
        <v>42</v>
      </c>
      <c r="AW78" s="91">
        <f t="shared" si="22"/>
        <v>0</v>
      </c>
      <c r="AX78" s="90" t="s">
        <v>42</v>
      </c>
      <c r="AY78" s="91">
        <f t="shared" si="23"/>
        <v>0</v>
      </c>
      <c r="AZ78" s="90" t="s">
        <v>24</v>
      </c>
      <c r="BA78" s="91">
        <f t="shared" si="24"/>
        <v>1</v>
      </c>
      <c r="BB78" s="90" t="s">
        <v>24</v>
      </c>
      <c r="BC78" s="91">
        <f t="shared" si="25"/>
        <v>0</v>
      </c>
      <c r="BD78" s="90" t="s">
        <v>25</v>
      </c>
      <c r="BE78" s="91">
        <f t="shared" si="26"/>
        <v>1</v>
      </c>
      <c r="BF78" s="90" t="s">
        <v>25</v>
      </c>
      <c r="BG78" s="91">
        <f t="shared" si="27"/>
        <v>1</v>
      </c>
      <c r="BH78" s="90" t="s">
        <v>0</v>
      </c>
      <c r="BI78" s="91">
        <f t="shared" si="28"/>
        <v>0</v>
      </c>
      <c r="BJ78" s="90" t="s">
        <v>42</v>
      </c>
      <c r="BK78" s="91">
        <f t="shared" si="29"/>
        <v>0</v>
      </c>
      <c r="BL78" s="90" t="s">
        <v>25</v>
      </c>
      <c r="BM78" s="91">
        <f t="shared" si="30"/>
        <v>0</v>
      </c>
      <c r="BN78" s="90" t="s">
        <v>24</v>
      </c>
      <c r="BO78" s="91">
        <f t="shared" si="31"/>
        <v>0</v>
      </c>
      <c r="BP78" s="90" t="s">
        <v>0</v>
      </c>
      <c r="BQ78" s="91">
        <f t="shared" si="32"/>
        <v>0</v>
      </c>
      <c r="BR78" s="90" t="s">
        <v>25</v>
      </c>
      <c r="BS78" s="91">
        <f t="shared" si="33"/>
        <v>0</v>
      </c>
      <c r="BT78" s="90" t="s">
        <v>42</v>
      </c>
      <c r="BU78" s="91">
        <f t="shared" si="34"/>
        <v>0</v>
      </c>
      <c r="BV78" s="90" t="s">
        <v>42</v>
      </c>
      <c r="BW78" s="91">
        <f t="shared" si="35"/>
        <v>0</v>
      </c>
      <c r="BX78" s="90" t="s">
        <v>42</v>
      </c>
      <c r="BY78" s="91">
        <f t="shared" si="36"/>
        <v>0</v>
      </c>
      <c r="BZ78" s="90" t="s">
        <v>42</v>
      </c>
      <c r="CA78" s="91">
        <f t="shared" si="37"/>
        <v>0</v>
      </c>
      <c r="CB78" s="90" t="s">
        <v>0</v>
      </c>
      <c r="CC78" s="91">
        <f t="shared" si="38"/>
        <v>0</v>
      </c>
      <c r="CD78" s="90" t="s">
        <v>42</v>
      </c>
      <c r="CE78" s="91">
        <f t="shared" si="39"/>
        <v>0</v>
      </c>
      <c r="CF78" s="90" t="s">
        <v>42</v>
      </c>
      <c r="CG78" s="91">
        <f t="shared" si="43"/>
        <v>0</v>
      </c>
      <c r="CH78" s="5">
        <f t="shared" si="40"/>
        <v>12</v>
      </c>
      <c r="CI78" s="11">
        <f t="shared" si="44"/>
        <v>30</v>
      </c>
      <c r="CJ78" s="12">
        <f t="shared" si="45"/>
        <v>2.9999999600000002</v>
      </c>
      <c r="CK78" s="5" t="str">
        <f t="shared" si="46"/>
        <v>INICIAL</v>
      </c>
      <c r="CL78" s="282">
        <f t="shared" si="41"/>
        <v>0</v>
      </c>
      <c r="CM78" s="283">
        <f t="shared" si="42"/>
        <v>0</v>
      </c>
      <c r="CN78" s="283"/>
      <c r="CO78" s="145">
        <f t="shared" si="47"/>
        <v>0.43478260869565216</v>
      </c>
      <c r="CP78" s="74" t="str">
        <f t="shared" si="48"/>
        <v>MB</v>
      </c>
      <c r="CQ78" s="120">
        <f t="shared" si="49"/>
        <v>0.2857142857142857</v>
      </c>
      <c r="CR78" s="74" t="str">
        <f t="shared" si="50"/>
        <v>MB</v>
      </c>
      <c r="CS78" s="120">
        <f t="shared" si="51"/>
        <v>0</v>
      </c>
      <c r="CT78" s="74" t="str">
        <f t="shared" si="52"/>
        <v>B</v>
      </c>
      <c r="CU78" s="120">
        <f t="shared" si="53"/>
        <v>0</v>
      </c>
      <c r="CV78" s="74" t="str">
        <f t="shared" si="54"/>
        <v>B</v>
      </c>
      <c r="CW78" s="120">
        <f t="shared" si="55"/>
        <v>0</v>
      </c>
      <c r="CX78" s="146" t="str">
        <f t="shared" si="56"/>
        <v>B</v>
      </c>
      <c r="CY78" s="68"/>
      <c r="CZ78" s="68"/>
      <c r="DA78" s="68"/>
      <c r="DB78" s="68"/>
      <c r="DC78" s="17"/>
    </row>
    <row r="79" spans="1:108" ht="12.75" customHeight="1" x14ac:dyDescent="0.2">
      <c r="A79" s="3"/>
      <c r="B79" s="5">
        <f t="shared" si="57"/>
        <v>11</v>
      </c>
      <c r="C79" s="306" t="s">
        <v>271</v>
      </c>
      <c r="D79" s="307" t="s">
        <v>271</v>
      </c>
      <c r="E79" s="18" t="s">
        <v>259</v>
      </c>
      <c r="F79" s="90" t="s">
        <v>0</v>
      </c>
      <c r="G79" s="91">
        <f t="shared" si="1"/>
        <v>1</v>
      </c>
      <c r="H79" s="90" t="s">
        <v>25</v>
      </c>
      <c r="I79" s="91">
        <f t="shared" si="2"/>
        <v>1</v>
      </c>
      <c r="J79" s="90" t="s">
        <v>26</v>
      </c>
      <c r="K79" s="91">
        <f t="shared" si="3"/>
        <v>1</v>
      </c>
      <c r="L79" s="90" t="s">
        <v>26</v>
      </c>
      <c r="M79" s="91">
        <f t="shared" si="4"/>
        <v>0</v>
      </c>
      <c r="N79" s="90" t="s">
        <v>24</v>
      </c>
      <c r="O79" s="91">
        <f t="shared" si="5"/>
        <v>1</v>
      </c>
      <c r="P79" s="90" t="s">
        <v>24</v>
      </c>
      <c r="Q79" s="91">
        <f t="shared" si="6"/>
        <v>0</v>
      </c>
      <c r="R79" s="90" t="s">
        <v>26</v>
      </c>
      <c r="S79" s="91">
        <f t="shared" si="7"/>
        <v>1</v>
      </c>
      <c r="T79" s="90" t="s">
        <v>26</v>
      </c>
      <c r="U79" s="91">
        <f t="shared" si="8"/>
        <v>1</v>
      </c>
      <c r="V79" s="90" t="s">
        <v>26</v>
      </c>
      <c r="W79" s="91">
        <f t="shared" si="9"/>
        <v>0</v>
      </c>
      <c r="X79" s="90" t="s">
        <v>25</v>
      </c>
      <c r="Y79" s="91">
        <f t="shared" si="10"/>
        <v>0</v>
      </c>
      <c r="Z79" s="90" t="s">
        <v>42</v>
      </c>
      <c r="AA79" s="91">
        <f t="shared" si="11"/>
        <v>0</v>
      </c>
      <c r="AB79" s="90" t="s">
        <v>42</v>
      </c>
      <c r="AC79" s="91">
        <f t="shared" si="12"/>
        <v>0</v>
      </c>
      <c r="AD79" s="119" t="s">
        <v>42</v>
      </c>
      <c r="AE79" s="91">
        <f t="shared" si="13"/>
        <v>0</v>
      </c>
      <c r="AF79" s="90" t="s">
        <v>42</v>
      </c>
      <c r="AG79" s="91">
        <f t="shared" si="14"/>
        <v>0</v>
      </c>
      <c r="AH79" s="90" t="s">
        <v>26</v>
      </c>
      <c r="AI79" s="91">
        <f t="shared" si="15"/>
        <v>1</v>
      </c>
      <c r="AJ79" s="90" t="s">
        <v>25</v>
      </c>
      <c r="AK79" s="91">
        <f t="shared" si="16"/>
        <v>1</v>
      </c>
      <c r="AL79" s="90" t="s">
        <v>42</v>
      </c>
      <c r="AM79" s="91">
        <f t="shared" si="17"/>
        <v>0</v>
      </c>
      <c r="AN79" s="90" t="s">
        <v>42</v>
      </c>
      <c r="AO79" s="91">
        <f t="shared" si="18"/>
        <v>0</v>
      </c>
      <c r="AP79" s="90" t="s">
        <v>42</v>
      </c>
      <c r="AQ79" s="91">
        <f t="shared" si="19"/>
        <v>0</v>
      </c>
      <c r="AR79" s="90" t="s">
        <v>42</v>
      </c>
      <c r="AS79" s="91">
        <f t="shared" si="20"/>
        <v>0</v>
      </c>
      <c r="AT79" s="90" t="s">
        <v>42</v>
      </c>
      <c r="AU79" s="91">
        <f t="shared" si="21"/>
        <v>0</v>
      </c>
      <c r="AV79" s="90" t="s">
        <v>42</v>
      </c>
      <c r="AW79" s="91">
        <f t="shared" si="22"/>
        <v>0</v>
      </c>
      <c r="AX79" s="90" t="s">
        <v>42</v>
      </c>
      <c r="AY79" s="91">
        <f t="shared" si="23"/>
        <v>0</v>
      </c>
      <c r="AZ79" s="90" t="s">
        <v>42</v>
      </c>
      <c r="BA79" s="91">
        <f t="shared" si="24"/>
        <v>0</v>
      </c>
      <c r="BB79" s="90" t="s">
        <v>42</v>
      </c>
      <c r="BC79" s="91">
        <f t="shared" si="25"/>
        <v>0</v>
      </c>
      <c r="BD79" s="90" t="s">
        <v>42</v>
      </c>
      <c r="BE79" s="91">
        <f t="shared" si="26"/>
        <v>0</v>
      </c>
      <c r="BF79" s="90" t="s">
        <v>42</v>
      </c>
      <c r="BG79" s="91">
        <f t="shared" si="27"/>
        <v>0</v>
      </c>
      <c r="BH79" s="90" t="s">
        <v>42</v>
      </c>
      <c r="BI79" s="91">
        <f t="shared" si="28"/>
        <v>0</v>
      </c>
      <c r="BJ79" s="90" t="s">
        <v>42</v>
      </c>
      <c r="BK79" s="91">
        <f t="shared" si="29"/>
        <v>0</v>
      </c>
      <c r="BL79" s="90" t="s">
        <v>42</v>
      </c>
      <c r="BM79" s="91">
        <f t="shared" si="30"/>
        <v>0</v>
      </c>
      <c r="BN79" s="90" t="s">
        <v>42</v>
      </c>
      <c r="BO79" s="91">
        <f t="shared" si="31"/>
        <v>0</v>
      </c>
      <c r="BP79" s="90" t="s">
        <v>42</v>
      </c>
      <c r="BQ79" s="91">
        <f t="shared" si="32"/>
        <v>0</v>
      </c>
      <c r="BR79" s="90" t="s">
        <v>42</v>
      </c>
      <c r="BS79" s="91">
        <f t="shared" si="33"/>
        <v>0</v>
      </c>
      <c r="BT79" s="90" t="s">
        <v>42</v>
      </c>
      <c r="BU79" s="91">
        <f t="shared" si="34"/>
        <v>0</v>
      </c>
      <c r="BV79" s="90" t="s">
        <v>42</v>
      </c>
      <c r="BW79" s="91">
        <f t="shared" si="35"/>
        <v>0</v>
      </c>
      <c r="BX79" s="90" t="s">
        <v>42</v>
      </c>
      <c r="BY79" s="91">
        <f t="shared" si="36"/>
        <v>0</v>
      </c>
      <c r="BZ79" s="90" t="s">
        <v>42</v>
      </c>
      <c r="CA79" s="91">
        <f t="shared" si="37"/>
        <v>0</v>
      </c>
      <c r="CB79" s="90" t="s">
        <v>42</v>
      </c>
      <c r="CC79" s="91">
        <f t="shared" si="38"/>
        <v>0</v>
      </c>
      <c r="CD79" s="90" t="s">
        <v>42</v>
      </c>
      <c r="CE79" s="91">
        <f t="shared" si="39"/>
        <v>0</v>
      </c>
      <c r="CF79" s="90" t="s">
        <v>42</v>
      </c>
      <c r="CG79" s="91">
        <f t="shared" si="43"/>
        <v>0</v>
      </c>
      <c r="CH79" s="5">
        <f t="shared" si="40"/>
        <v>8</v>
      </c>
      <c r="CI79" s="11">
        <f t="shared" si="44"/>
        <v>20</v>
      </c>
      <c r="CJ79" s="12">
        <f t="shared" si="45"/>
        <v>2.6666666399999999</v>
      </c>
      <c r="CK79" s="5" t="str">
        <f t="shared" si="46"/>
        <v>INICIAL</v>
      </c>
      <c r="CL79" s="282">
        <f t="shared" si="41"/>
        <v>-0.4</v>
      </c>
      <c r="CM79" s="283">
        <f t="shared" si="42"/>
        <v>0.16</v>
      </c>
      <c r="CN79" s="283"/>
      <c r="CO79" s="145">
        <f t="shared" si="47"/>
        <v>0.2608695652173913</v>
      </c>
      <c r="CP79" s="74" t="str">
        <f t="shared" si="48"/>
        <v>MB</v>
      </c>
      <c r="CQ79" s="120">
        <f t="shared" si="49"/>
        <v>0.2857142857142857</v>
      </c>
      <c r="CR79" s="74" t="str">
        <f t="shared" si="50"/>
        <v>MB</v>
      </c>
      <c r="CS79" s="120">
        <f t="shared" si="51"/>
        <v>0</v>
      </c>
      <c r="CT79" s="74" t="str">
        <f t="shared" si="52"/>
        <v>B</v>
      </c>
      <c r="CU79" s="120">
        <f t="shared" si="53"/>
        <v>0</v>
      </c>
      <c r="CV79" s="74" t="str">
        <f t="shared" si="54"/>
        <v>B</v>
      </c>
      <c r="CW79" s="120">
        <f t="shared" si="55"/>
        <v>0</v>
      </c>
      <c r="CX79" s="146" t="str">
        <f t="shared" si="56"/>
        <v>B</v>
      </c>
      <c r="CY79" s="68"/>
      <c r="CZ79" s="68"/>
      <c r="DA79" s="68"/>
      <c r="DB79" s="68"/>
      <c r="DC79" s="17"/>
    </row>
    <row r="80" spans="1:108" ht="12.75" customHeight="1" x14ac:dyDescent="0.2">
      <c r="A80" s="3"/>
      <c r="B80" s="5">
        <f t="shared" si="57"/>
        <v>12</v>
      </c>
      <c r="C80" s="306" t="s">
        <v>272</v>
      </c>
      <c r="D80" s="307" t="s">
        <v>272</v>
      </c>
      <c r="E80" s="18" t="s">
        <v>259</v>
      </c>
      <c r="F80" s="90" t="s">
        <v>26</v>
      </c>
      <c r="G80" s="91">
        <f t="shared" si="1"/>
        <v>0</v>
      </c>
      <c r="H80" s="90" t="s">
        <v>25</v>
      </c>
      <c r="I80" s="91">
        <f t="shared" si="2"/>
        <v>1</v>
      </c>
      <c r="J80" s="90" t="s">
        <v>26</v>
      </c>
      <c r="K80" s="91">
        <f t="shared" si="3"/>
        <v>1</v>
      </c>
      <c r="L80" s="90" t="s">
        <v>25</v>
      </c>
      <c r="M80" s="91">
        <f t="shared" si="4"/>
        <v>0</v>
      </c>
      <c r="N80" s="90" t="s">
        <v>24</v>
      </c>
      <c r="O80" s="91">
        <f t="shared" si="5"/>
        <v>1</v>
      </c>
      <c r="P80" s="90" t="s">
        <v>0</v>
      </c>
      <c r="Q80" s="91">
        <f t="shared" si="6"/>
        <v>1</v>
      </c>
      <c r="R80" s="90" t="s">
        <v>24</v>
      </c>
      <c r="S80" s="91">
        <f t="shared" si="7"/>
        <v>0</v>
      </c>
      <c r="T80" s="90" t="s">
        <v>25</v>
      </c>
      <c r="U80" s="91">
        <f t="shared" si="8"/>
        <v>0</v>
      </c>
      <c r="V80" s="90" t="s">
        <v>0</v>
      </c>
      <c r="W80" s="91">
        <f t="shared" si="9"/>
        <v>0</v>
      </c>
      <c r="X80" s="90" t="s">
        <v>24</v>
      </c>
      <c r="Y80" s="91">
        <f t="shared" si="10"/>
        <v>0</v>
      </c>
      <c r="Z80" s="90" t="s">
        <v>42</v>
      </c>
      <c r="AA80" s="91">
        <f t="shared" si="11"/>
        <v>0</v>
      </c>
      <c r="AB80" s="90" t="s">
        <v>42</v>
      </c>
      <c r="AC80" s="91">
        <f t="shared" si="12"/>
        <v>0</v>
      </c>
      <c r="AD80" s="119" t="s">
        <v>25</v>
      </c>
      <c r="AE80" s="91">
        <f t="shared" si="13"/>
        <v>0</v>
      </c>
      <c r="AF80" s="90" t="s">
        <v>42</v>
      </c>
      <c r="AG80" s="91">
        <f t="shared" si="14"/>
        <v>0</v>
      </c>
      <c r="AH80" s="90" t="s">
        <v>42</v>
      </c>
      <c r="AI80" s="91">
        <f t="shared" si="15"/>
        <v>0</v>
      </c>
      <c r="AJ80" s="90" t="s">
        <v>42</v>
      </c>
      <c r="AK80" s="91">
        <f t="shared" si="16"/>
        <v>0</v>
      </c>
      <c r="AL80" s="90" t="s">
        <v>42</v>
      </c>
      <c r="AM80" s="91">
        <f t="shared" si="17"/>
        <v>0</v>
      </c>
      <c r="AN80" s="90" t="s">
        <v>42</v>
      </c>
      <c r="AO80" s="91">
        <f t="shared" si="18"/>
        <v>0</v>
      </c>
      <c r="AP80" s="90" t="s">
        <v>42</v>
      </c>
      <c r="AQ80" s="91">
        <f t="shared" si="19"/>
        <v>0</v>
      </c>
      <c r="AR80" s="90" t="s">
        <v>42</v>
      </c>
      <c r="AS80" s="91">
        <f t="shared" si="20"/>
        <v>0</v>
      </c>
      <c r="AT80" s="90" t="s">
        <v>42</v>
      </c>
      <c r="AU80" s="91">
        <f t="shared" si="21"/>
        <v>0</v>
      </c>
      <c r="AV80" s="90" t="s">
        <v>42</v>
      </c>
      <c r="AW80" s="91">
        <f t="shared" si="22"/>
        <v>0</v>
      </c>
      <c r="AX80" s="90" t="s">
        <v>42</v>
      </c>
      <c r="AY80" s="91">
        <f t="shared" si="23"/>
        <v>0</v>
      </c>
      <c r="AZ80" s="90" t="s">
        <v>42</v>
      </c>
      <c r="BA80" s="91">
        <f t="shared" si="24"/>
        <v>0</v>
      </c>
      <c r="BB80" s="90" t="s">
        <v>42</v>
      </c>
      <c r="BC80" s="91">
        <f t="shared" si="25"/>
        <v>0</v>
      </c>
      <c r="BD80" s="90" t="s">
        <v>42</v>
      </c>
      <c r="BE80" s="91">
        <f t="shared" si="26"/>
        <v>0</v>
      </c>
      <c r="BF80" s="90" t="s">
        <v>42</v>
      </c>
      <c r="BG80" s="91">
        <f t="shared" si="27"/>
        <v>0</v>
      </c>
      <c r="BH80" s="90" t="s">
        <v>42</v>
      </c>
      <c r="BI80" s="91">
        <f t="shared" si="28"/>
        <v>0</v>
      </c>
      <c r="BJ80" s="90" t="s">
        <v>42</v>
      </c>
      <c r="BK80" s="91">
        <f t="shared" si="29"/>
        <v>0</v>
      </c>
      <c r="BL80" s="90" t="s">
        <v>42</v>
      </c>
      <c r="BM80" s="91">
        <f t="shared" si="30"/>
        <v>0</v>
      </c>
      <c r="BN80" s="90" t="s">
        <v>42</v>
      </c>
      <c r="BO80" s="91">
        <f t="shared" si="31"/>
        <v>0</v>
      </c>
      <c r="BP80" s="90" t="s">
        <v>42</v>
      </c>
      <c r="BQ80" s="91">
        <f t="shared" si="32"/>
        <v>0</v>
      </c>
      <c r="BR80" s="90" t="s">
        <v>42</v>
      </c>
      <c r="BS80" s="91">
        <f t="shared" si="33"/>
        <v>0</v>
      </c>
      <c r="BT80" s="90" t="s">
        <v>42</v>
      </c>
      <c r="BU80" s="91">
        <f t="shared" si="34"/>
        <v>0</v>
      </c>
      <c r="BV80" s="90" t="s">
        <v>42</v>
      </c>
      <c r="BW80" s="91">
        <f t="shared" si="35"/>
        <v>0</v>
      </c>
      <c r="BX80" s="90" t="s">
        <v>42</v>
      </c>
      <c r="BY80" s="91">
        <f t="shared" si="36"/>
        <v>0</v>
      </c>
      <c r="BZ80" s="90" t="s">
        <v>42</v>
      </c>
      <c r="CA80" s="91">
        <f t="shared" si="37"/>
        <v>0</v>
      </c>
      <c r="CB80" s="90" t="s">
        <v>42</v>
      </c>
      <c r="CC80" s="91">
        <f t="shared" si="38"/>
        <v>0</v>
      </c>
      <c r="CD80" s="90" t="s">
        <v>42</v>
      </c>
      <c r="CE80" s="91">
        <f t="shared" si="39"/>
        <v>0</v>
      </c>
      <c r="CF80" s="90" t="s">
        <v>42</v>
      </c>
      <c r="CG80" s="91">
        <f t="shared" si="43"/>
        <v>0</v>
      </c>
      <c r="CH80" s="5">
        <f t="shared" si="40"/>
        <v>4</v>
      </c>
      <c r="CI80" s="11">
        <f t="shared" si="44"/>
        <v>10</v>
      </c>
      <c r="CJ80" s="12">
        <f t="shared" si="45"/>
        <v>2.3333333199999999</v>
      </c>
      <c r="CK80" s="5" t="str">
        <f t="shared" si="46"/>
        <v>INICIAL</v>
      </c>
      <c r="CL80" s="282">
        <f t="shared" si="41"/>
        <v>-0.7</v>
      </c>
      <c r="CM80" s="283">
        <f t="shared" si="42"/>
        <v>0.49</v>
      </c>
      <c r="CN80" s="283"/>
      <c r="CO80" s="145">
        <f t="shared" si="47"/>
        <v>0.17391304347826086</v>
      </c>
      <c r="CP80" s="74" t="str">
        <f t="shared" si="48"/>
        <v>B</v>
      </c>
      <c r="CQ80" s="120">
        <f t="shared" si="49"/>
        <v>0</v>
      </c>
      <c r="CR80" s="74" t="str">
        <f t="shared" si="50"/>
        <v>B</v>
      </c>
      <c r="CS80" s="120">
        <f t="shared" si="51"/>
        <v>0</v>
      </c>
      <c r="CT80" s="74" t="str">
        <f t="shared" si="52"/>
        <v>B</v>
      </c>
      <c r="CU80" s="120">
        <f t="shared" si="53"/>
        <v>0</v>
      </c>
      <c r="CV80" s="74" t="str">
        <f t="shared" si="54"/>
        <v>B</v>
      </c>
      <c r="CW80" s="120">
        <f t="shared" si="55"/>
        <v>0</v>
      </c>
      <c r="CX80" s="146" t="str">
        <f t="shared" si="56"/>
        <v>B</v>
      </c>
      <c r="CY80" s="68"/>
      <c r="CZ80" s="68"/>
      <c r="DA80" s="68"/>
      <c r="DB80" s="68"/>
      <c r="DC80" s="17"/>
    </row>
    <row r="81" spans="1:125" ht="12.75" customHeight="1" x14ac:dyDescent="0.2">
      <c r="A81" s="3"/>
      <c r="B81" s="5">
        <f t="shared" si="57"/>
        <v>13</v>
      </c>
      <c r="C81" s="306" t="s">
        <v>273</v>
      </c>
      <c r="D81" s="307" t="s">
        <v>273</v>
      </c>
      <c r="E81" s="18" t="s">
        <v>259</v>
      </c>
      <c r="F81" s="90" t="s">
        <v>0</v>
      </c>
      <c r="G81" s="91">
        <f t="shared" si="1"/>
        <v>1</v>
      </c>
      <c r="H81" s="90" t="s">
        <v>25</v>
      </c>
      <c r="I81" s="91">
        <f t="shared" si="2"/>
        <v>1</v>
      </c>
      <c r="J81" s="90" t="s">
        <v>26</v>
      </c>
      <c r="K81" s="91">
        <f t="shared" si="3"/>
        <v>1</v>
      </c>
      <c r="L81" s="90" t="s">
        <v>24</v>
      </c>
      <c r="M81" s="91">
        <f t="shared" si="4"/>
        <v>1</v>
      </c>
      <c r="N81" s="90" t="s">
        <v>24</v>
      </c>
      <c r="O81" s="91">
        <f t="shared" si="5"/>
        <v>1</v>
      </c>
      <c r="P81" s="90" t="s">
        <v>26</v>
      </c>
      <c r="Q81" s="91">
        <f t="shared" si="6"/>
        <v>0</v>
      </c>
      <c r="R81" s="90" t="s">
        <v>26</v>
      </c>
      <c r="S81" s="91">
        <f t="shared" si="7"/>
        <v>1</v>
      </c>
      <c r="T81" s="90" t="s">
        <v>42</v>
      </c>
      <c r="U81" s="91">
        <f t="shared" si="8"/>
        <v>0</v>
      </c>
      <c r="V81" s="90" t="s">
        <v>26</v>
      </c>
      <c r="W81" s="91">
        <f t="shared" si="9"/>
        <v>0</v>
      </c>
      <c r="X81" s="90" t="s">
        <v>0</v>
      </c>
      <c r="Y81" s="91">
        <f t="shared" si="10"/>
        <v>1</v>
      </c>
      <c r="Z81" s="90" t="s">
        <v>0</v>
      </c>
      <c r="AA81" s="91">
        <f t="shared" si="11"/>
        <v>1</v>
      </c>
      <c r="AB81" s="90" t="s">
        <v>42</v>
      </c>
      <c r="AC81" s="91">
        <f t="shared" si="12"/>
        <v>0</v>
      </c>
      <c r="AD81" s="119" t="s">
        <v>0</v>
      </c>
      <c r="AE81" s="91">
        <f t="shared" si="13"/>
        <v>0</v>
      </c>
      <c r="AF81" s="90" t="s">
        <v>42</v>
      </c>
      <c r="AG81" s="91">
        <f t="shared" si="14"/>
        <v>0</v>
      </c>
      <c r="AH81" s="90" t="s">
        <v>24</v>
      </c>
      <c r="AI81" s="91">
        <f t="shared" si="15"/>
        <v>0</v>
      </c>
      <c r="AJ81" s="90" t="s">
        <v>42</v>
      </c>
      <c r="AK81" s="91">
        <f t="shared" si="16"/>
        <v>0</v>
      </c>
      <c r="AL81" s="90" t="s">
        <v>24</v>
      </c>
      <c r="AM81" s="91">
        <f t="shared" si="17"/>
        <v>1</v>
      </c>
      <c r="AN81" s="90" t="s">
        <v>0</v>
      </c>
      <c r="AO81" s="91">
        <f t="shared" si="18"/>
        <v>1</v>
      </c>
      <c r="AP81" s="90" t="s">
        <v>25</v>
      </c>
      <c r="AQ81" s="91">
        <f t="shared" si="19"/>
        <v>0</v>
      </c>
      <c r="AR81" s="90" t="s">
        <v>0</v>
      </c>
      <c r="AS81" s="91">
        <f t="shared" si="20"/>
        <v>0</v>
      </c>
      <c r="AT81" s="90" t="s">
        <v>25</v>
      </c>
      <c r="AU81" s="91">
        <f t="shared" si="21"/>
        <v>0</v>
      </c>
      <c r="AV81" s="90" t="s">
        <v>42</v>
      </c>
      <c r="AW81" s="91">
        <f t="shared" si="22"/>
        <v>0</v>
      </c>
      <c r="AX81" s="90" t="s">
        <v>26</v>
      </c>
      <c r="AY81" s="91">
        <f t="shared" si="23"/>
        <v>0</v>
      </c>
      <c r="AZ81" s="90" t="s">
        <v>25</v>
      </c>
      <c r="BA81" s="91">
        <f t="shared" si="24"/>
        <v>0</v>
      </c>
      <c r="BB81" s="90" t="s">
        <v>26</v>
      </c>
      <c r="BC81" s="91">
        <f t="shared" si="25"/>
        <v>0</v>
      </c>
      <c r="BD81" s="90" t="s">
        <v>26</v>
      </c>
      <c r="BE81" s="91">
        <f t="shared" si="26"/>
        <v>0</v>
      </c>
      <c r="BF81" s="90" t="s">
        <v>24</v>
      </c>
      <c r="BG81" s="91">
        <f t="shared" si="27"/>
        <v>0</v>
      </c>
      <c r="BH81" s="90" t="s">
        <v>42</v>
      </c>
      <c r="BI81" s="91">
        <f t="shared" si="28"/>
        <v>0</v>
      </c>
      <c r="BJ81" s="90" t="s">
        <v>42</v>
      </c>
      <c r="BK81" s="91">
        <f t="shared" si="29"/>
        <v>0</v>
      </c>
      <c r="BL81" s="90" t="s">
        <v>25</v>
      </c>
      <c r="BM81" s="91">
        <f t="shared" si="30"/>
        <v>0</v>
      </c>
      <c r="BN81" s="90" t="s">
        <v>0</v>
      </c>
      <c r="BO81" s="91">
        <f t="shared" si="31"/>
        <v>0</v>
      </c>
      <c r="BP81" s="90" t="s">
        <v>0</v>
      </c>
      <c r="BQ81" s="91">
        <f t="shared" si="32"/>
        <v>0</v>
      </c>
      <c r="BR81" s="90" t="s">
        <v>25</v>
      </c>
      <c r="BS81" s="91">
        <f t="shared" si="33"/>
        <v>0</v>
      </c>
      <c r="BT81" s="90" t="s">
        <v>26</v>
      </c>
      <c r="BU81" s="91">
        <f t="shared" si="34"/>
        <v>1</v>
      </c>
      <c r="BV81" s="90" t="s">
        <v>0</v>
      </c>
      <c r="BW81" s="91">
        <f t="shared" si="35"/>
        <v>1</v>
      </c>
      <c r="BX81" s="90" t="s">
        <v>24</v>
      </c>
      <c r="BY81" s="91">
        <f t="shared" si="36"/>
        <v>0</v>
      </c>
      <c r="BZ81" s="90" t="s">
        <v>42</v>
      </c>
      <c r="CA81" s="91">
        <f t="shared" si="37"/>
        <v>0</v>
      </c>
      <c r="CB81" s="90" t="s">
        <v>0</v>
      </c>
      <c r="CC81" s="91">
        <f t="shared" si="38"/>
        <v>0</v>
      </c>
      <c r="CD81" s="90" t="s">
        <v>0</v>
      </c>
      <c r="CE81" s="91">
        <f t="shared" si="39"/>
        <v>1</v>
      </c>
      <c r="CF81" s="90" t="s">
        <v>24</v>
      </c>
      <c r="CG81" s="91">
        <f t="shared" si="43"/>
        <v>0</v>
      </c>
      <c r="CH81" s="5">
        <f t="shared" si="40"/>
        <v>13</v>
      </c>
      <c r="CI81" s="11">
        <f t="shared" si="44"/>
        <v>32.5</v>
      </c>
      <c r="CJ81" s="12">
        <f t="shared" si="45"/>
        <v>3.0833332899999997</v>
      </c>
      <c r="CK81" s="5" t="str">
        <f t="shared" si="46"/>
        <v>INICIAL</v>
      </c>
      <c r="CL81" s="282">
        <f t="shared" si="41"/>
        <v>0</v>
      </c>
      <c r="CM81" s="283">
        <f t="shared" si="42"/>
        <v>0</v>
      </c>
      <c r="CN81" s="283"/>
      <c r="CO81" s="145">
        <f t="shared" si="47"/>
        <v>0.34782608695652173</v>
      </c>
      <c r="CP81" s="74" t="str">
        <f t="shared" si="48"/>
        <v>MB</v>
      </c>
      <c r="CQ81" s="120">
        <f t="shared" si="49"/>
        <v>0.2857142857142857</v>
      </c>
      <c r="CR81" s="74" t="str">
        <f t="shared" si="50"/>
        <v>MB</v>
      </c>
      <c r="CS81" s="120">
        <f t="shared" si="51"/>
        <v>0.5</v>
      </c>
      <c r="CT81" s="74" t="str">
        <f t="shared" si="52"/>
        <v>MB</v>
      </c>
      <c r="CU81" s="120">
        <f t="shared" si="53"/>
        <v>0</v>
      </c>
      <c r="CV81" s="74" t="str">
        <f t="shared" si="54"/>
        <v>B</v>
      </c>
      <c r="CW81" s="120">
        <f t="shared" si="55"/>
        <v>0.33333333333333331</v>
      </c>
      <c r="CX81" s="146" t="str">
        <f t="shared" si="56"/>
        <v>MB</v>
      </c>
      <c r="CY81" s="68"/>
      <c r="CZ81" s="68"/>
      <c r="DA81" s="68"/>
      <c r="DB81" s="68"/>
      <c r="DC81" s="17"/>
    </row>
    <row r="82" spans="1:125" ht="12.75" customHeight="1" x14ac:dyDescent="0.2">
      <c r="A82" s="3"/>
      <c r="B82" s="5">
        <f t="shared" si="57"/>
        <v>14</v>
      </c>
      <c r="C82" s="306" t="s">
        <v>274</v>
      </c>
      <c r="D82" s="307" t="s">
        <v>274</v>
      </c>
      <c r="E82" s="18" t="s">
        <v>259</v>
      </c>
      <c r="F82" s="90" t="s">
        <v>0</v>
      </c>
      <c r="G82" s="91">
        <f t="shared" si="1"/>
        <v>1</v>
      </c>
      <c r="H82" s="90" t="s">
        <v>25</v>
      </c>
      <c r="I82" s="91">
        <f t="shared" si="2"/>
        <v>1</v>
      </c>
      <c r="J82" s="90" t="s">
        <v>42</v>
      </c>
      <c r="K82" s="91">
        <f t="shared" si="3"/>
        <v>0</v>
      </c>
      <c r="L82" s="90" t="s">
        <v>42</v>
      </c>
      <c r="M82" s="91">
        <f t="shared" si="4"/>
        <v>0</v>
      </c>
      <c r="N82" s="90" t="s">
        <v>42</v>
      </c>
      <c r="O82" s="91">
        <f t="shared" si="5"/>
        <v>0</v>
      </c>
      <c r="P82" s="90" t="s">
        <v>42</v>
      </c>
      <c r="Q82" s="91">
        <f t="shared" si="6"/>
        <v>0</v>
      </c>
      <c r="R82" s="90" t="s">
        <v>42</v>
      </c>
      <c r="S82" s="91">
        <f t="shared" si="7"/>
        <v>0</v>
      </c>
      <c r="T82" s="90" t="s">
        <v>42</v>
      </c>
      <c r="U82" s="91">
        <f t="shared" si="8"/>
        <v>0</v>
      </c>
      <c r="V82" s="90" t="s">
        <v>42</v>
      </c>
      <c r="W82" s="91">
        <f t="shared" si="9"/>
        <v>0</v>
      </c>
      <c r="X82" s="90" t="s">
        <v>42</v>
      </c>
      <c r="Y82" s="91">
        <f t="shared" si="10"/>
        <v>0</v>
      </c>
      <c r="Z82" s="90" t="s">
        <v>42</v>
      </c>
      <c r="AA82" s="91">
        <f t="shared" si="11"/>
        <v>0</v>
      </c>
      <c r="AB82" s="90" t="s">
        <v>42</v>
      </c>
      <c r="AC82" s="91">
        <f t="shared" si="12"/>
        <v>0</v>
      </c>
      <c r="AD82" s="119" t="s">
        <v>42</v>
      </c>
      <c r="AE82" s="91">
        <f t="shared" si="13"/>
        <v>0</v>
      </c>
      <c r="AF82" s="90" t="s">
        <v>42</v>
      </c>
      <c r="AG82" s="91">
        <f t="shared" si="14"/>
        <v>0</v>
      </c>
      <c r="AH82" s="90" t="s">
        <v>42</v>
      </c>
      <c r="AI82" s="91">
        <f t="shared" si="15"/>
        <v>0</v>
      </c>
      <c r="AJ82" s="90" t="s">
        <v>42</v>
      </c>
      <c r="AK82" s="91">
        <f t="shared" si="16"/>
        <v>0</v>
      </c>
      <c r="AL82" s="90" t="s">
        <v>42</v>
      </c>
      <c r="AM82" s="91">
        <f t="shared" si="17"/>
        <v>0</v>
      </c>
      <c r="AN82" s="90" t="s">
        <v>42</v>
      </c>
      <c r="AO82" s="91">
        <f t="shared" si="18"/>
        <v>0</v>
      </c>
      <c r="AP82" s="90" t="s">
        <v>42</v>
      </c>
      <c r="AQ82" s="91">
        <f t="shared" si="19"/>
        <v>0</v>
      </c>
      <c r="AR82" s="90" t="s">
        <v>42</v>
      </c>
      <c r="AS82" s="91">
        <f t="shared" si="20"/>
        <v>0</v>
      </c>
      <c r="AT82" s="90" t="s">
        <v>42</v>
      </c>
      <c r="AU82" s="91">
        <f t="shared" si="21"/>
        <v>0</v>
      </c>
      <c r="AV82" s="90" t="s">
        <v>42</v>
      </c>
      <c r="AW82" s="91">
        <f t="shared" si="22"/>
        <v>0</v>
      </c>
      <c r="AX82" s="90" t="s">
        <v>42</v>
      </c>
      <c r="AY82" s="91">
        <f t="shared" si="23"/>
        <v>0</v>
      </c>
      <c r="AZ82" s="90" t="s">
        <v>42</v>
      </c>
      <c r="BA82" s="91">
        <f t="shared" si="24"/>
        <v>0</v>
      </c>
      <c r="BB82" s="90" t="s">
        <v>42</v>
      </c>
      <c r="BC82" s="91">
        <f t="shared" si="25"/>
        <v>0</v>
      </c>
      <c r="BD82" s="90" t="s">
        <v>42</v>
      </c>
      <c r="BE82" s="91">
        <f t="shared" si="26"/>
        <v>0</v>
      </c>
      <c r="BF82" s="90" t="s">
        <v>42</v>
      </c>
      <c r="BG82" s="91">
        <f t="shared" si="27"/>
        <v>0</v>
      </c>
      <c r="BH82" s="90" t="s">
        <v>42</v>
      </c>
      <c r="BI82" s="91">
        <f t="shared" si="28"/>
        <v>0</v>
      </c>
      <c r="BJ82" s="90" t="s">
        <v>42</v>
      </c>
      <c r="BK82" s="91">
        <f t="shared" si="29"/>
        <v>0</v>
      </c>
      <c r="BL82" s="90" t="s">
        <v>42</v>
      </c>
      <c r="BM82" s="91">
        <f t="shared" si="30"/>
        <v>0</v>
      </c>
      <c r="BN82" s="90" t="s">
        <v>42</v>
      </c>
      <c r="BO82" s="91">
        <f t="shared" si="31"/>
        <v>0</v>
      </c>
      <c r="BP82" s="90" t="s">
        <v>42</v>
      </c>
      <c r="BQ82" s="91">
        <f t="shared" si="32"/>
        <v>0</v>
      </c>
      <c r="BR82" s="90" t="s">
        <v>42</v>
      </c>
      <c r="BS82" s="91">
        <f t="shared" si="33"/>
        <v>0</v>
      </c>
      <c r="BT82" s="90" t="s">
        <v>42</v>
      </c>
      <c r="BU82" s="91">
        <f t="shared" si="34"/>
        <v>0</v>
      </c>
      <c r="BV82" s="90" t="s">
        <v>42</v>
      </c>
      <c r="BW82" s="91">
        <f t="shared" si="35"/>
        <v>0</v>
      </c>
      <c r="BX82" s="90" t="s">
        <v>42</v>
      </c>
      <c r="BY82" s="91">
        <f t="shared" si="36"/>
        <v>0</v>
      </c>
      <c r="BZ82" s="90" t="s">
        <v>42</v>
      </c>
      <c r="CA82" s="91">
        <f t="shared" si="37"/>
        <v>0</v>
      </c>
      <c r="CB82" s="90" t="s">
        <v>42</v>
      </c>
      <c r="CC82" s="91">
        <f t="shared" si="38"/>
        <v>0</v>
      </c>
      <c r="CD82" s="90" t="s">
        <v>42</v>
      </c>
      <c r="CE82" s="91">
        <f t="shared" si="39"/>
        <v>0</v>
      </c>
      <c r="CF82" s="90" t="s">
        <v>42</v>
      </c>
      <c r="CG82" s="91">
        <f t="shared" si="43"/>
        <v>0</v>
      </c>
      <c r="CH82" s="5">
        <f t="shared" si="40"/>
        <v>2</v>
      </c>
      <c r="CI82" s="11">
        <f t="shared" si="44"/>
        <v>5</v>
      </c>
      <c r="CJ82" s="12">
        <f t="shared" si="45"/>
        <v>2.1666666600000002</v>
      </c>
      <c r="CK82" s="5" t="str">
        <f t="shared" si="46"/>
        <v>INICIAL</v>
      </c>
      <c r="CL82" s="282">
        <f t="shared" si="41"/>
        <v>-0.9</v>
      </c>
      <c r="CM82" s="283">
        <f t="shared" si="42"/>
        <v>0.81</v>
      </c>
      <c r="CN82" s="283"/>
      <c r="CO82" s="145">
        <f t="shared" si="47"/>
        <v>8.6956521739130432E-2</v>
      </c>
      <c r="CP82" s="74" t="str">
        <f t="shared" si="48"/>
        <v>B</v>
      </c>
      <c r="CQ82" s="120">
        <f t="shared" si="49"/>
        <v>0</v>
      </c>
      <c r="CR82" s="74" t="str">
        <f t="shared" si="50"/>
        <v>B</v>
      </c>
      <c r="CS82" s="120">
        <f t="shared" si="51"/>
        <v>0</v>
      </c>
      <c r="CT82" s="74" t="str">
        <f t="shared" si="52"/>
        <v>B</v>
      </c>
      <c r="CU82" s="120">
        <f t="shared" si="53"/>
        <v>0</v>
      </c>
      <c r="CV82" s="74" t="str">
        <f t="shared" si="54"/>
        <v>B</v>
      </c>
      <c r="CW82" s="120">
        <f t="shared" si="55"/>
        <v>0</v>
      </c>
      <c r="CX82" s="146" t="str">
        <f t="shared" si="56"/>
        <v>B</v>
      </c>
      <c r="CY82" s="68"/>
      <c r="CZ82" s="68"/>
      <c r="DA82" s="68"/>
      <c r="DB82" s="68"/>
      <c r="DC82" s="17"/>
    </row>
    <row r="83" spans="1:125" ht="12.75" customHeight="1" x14ac:dyDescent="0.2">
      <c r="A83" s="3"/>
      <c r="B83" s="5">
        <f t="shared" si="57"/>
        <v>15</v>
      </c>
      <c r="C83" s="306" t="s">
        <v>275</v>
      </c>
      <c r="D83" s="307" t="s">
        <v>275</v>
      </c>
      <c r="E83" s="18" t="s">
        <v>259</v>
      </c>
      <c r="F83" s="90" t="s">
        <v>0</v>
      </c>
      <c r="G83" s="91">
        <f t="shared" si="1"/>
        <v>1</v>
      </c>
      <c r="H83" s="90" t="s">
        <v>25</v>
      </c>
      <c r="I83" s="91">
        <f t="shared" si="2"/>
        <v>1</v>
      </c>
      <c r="J83" s="90" t="s">
        <v>26</v>
      </c>
      <c r="K83" s="91">
        <f t="shared" si="3"/>
        <v>1</v>
      </c>
      <c r="L83" s="90" t="s">
        <v>24</v>
      </c>
      <c r="M83" s="91">
        <f t="shared" si="4"/>
        <v>1</v>
      </c>
      <c r="N83" s="90" t="s">
        <v>0</v>
      </c>
      <c r="O83" s="91">
        <f t="shared" si="5"/>
        <v>0</v>
      </c>
      <c r="P83" s="90" t="s">
        <v>0</v>
      </c>
      <c r="Q83" s="91">
        <f t="shared" si="6"/>
        <v>1</v>
      </c>
      <c r="R83" s="90" t="s">
        <v>26</v>
      </c>
      <c r="S83" s="91">
        <f t="shared" si="7"/>
        <v>1</v>
      </c>
      <c r="T83" s="90" t="s">
        <v>26</v>
      </c>
      <c r="U83" s="91">
        <f t="shared" si="8"/>
        <v>1</v>
      </c>
      <c r="V83" s="90" t="s">
        <v>24</v>
      </c>
      <c r="W83" s="91">
        <f t="shared" si="9"/>
        <v>1</v>
      </c>
      <c r="X83" s="90" t="s">
        <v>25</v>
      </c>
      <c r="Y83" s="91">
        <f t="shared" si="10"/>
        <v>0</v>
      </c>
      <c r="Z83" s="90" t="s">
        <v>0</v>
      </c>
      <c r="AA83" s="91">
        <f t="shared" si="11"/>
        <v>1</v>
      </c>
      <c r="AB83" s="90" t="s">
        <v>25</v>
      </c>
      <c r="AC83" s="91">
        <f t="shared" si="12"/>
        <v>1</v>
      </c>
      <c r="AD83" s="119" t="s">
        <v>42</v>
      </c>
      <c r="AE83" s="91">
        <f t="shared" si="13"/>
        <v>0</v>
      </c>
      <c r="AF83" s="90" t="s">
        <v>24</v>
      </c>
      <c r="AG83" s="91">
        <f t="shared" si="14"/>
        <v>1</v>
      </c>
      <c r="AH83" s="90" t="s">
        <v>26</v>
      </c>
      <c r="AI83" s="91">
        <f t="shared" si="15"/>
        <v>1</v>
      </c>
      <c r="AJ83" s="90" t="s">
        <v>42</v>
      </c>
      <c r="AK83" s="91">
        <f t="shared" si="16"/>
        <v>0</v>
      </c>
      <c r="AL83" s="90" t="s">
        <v>24</v>
      </c>
      <c r="AM83" s="91">
        <f t="shared" si="17"/>
        <v>1</v>
      </c>
      <c r="AN83" s="90" t="s">
        <v>0</v>
      </c>
      <c r="AO83" s="91">
        <f t="shared" si="18"/>
        <v>1</v>
      </c>
      <c r="AP83" s="90" t="s">
        <v>42</v>
      </c>
      <c r="AQ83" s="91">
        <f t="shared" si="19"/>
        <v>0</v>
      </c>
      <c r="AR83" s="90" t="s">
        <v>42</v>
      </c>
      <c r="AS83" s="91">
        <f t="shared" si="20"/>
        <v>0</v>
      </c>
      <c r="AT83" s="90" t="s">
        <v>24</v>
      </c>
      <c r="AU83" s="91">
        <f t="shared" si="21"/>
        <v>0</v>
      </c>
      <c r="AV83" s="90" t="s">
        <v>24</v>
      </c>
      <c r="AW83" s="91">
        <f t="shared" si="22"/>
        <v>0</v>
      </c>
      <c r="AX83" s="90" t="s">
        <v>42</v>
      </c>
      <c r="AY83" s="91">
        <f t="shared" si="23"/>
        <v>0</v>
      </c>
      <c r="AZ83" s="90" t="s">
        <v>25</v>
      </c>
      <c r="BA83" s="91">
        <f t="shared" si="24"/>
        <v>0</v>
      </c>
      <c r="BB83" s="90" t="s">
        <v>24</v>
      </c>
      <c r="BC83" s="91">
        <f t="shared" si="25"/>
        <v>0</v>
      </c>
      <c r="BD83" s="90" t="s">
        <v>25</v>
      </c>
      <c r="BE83" s="91">
        <f t="shared" si="26"/>
        <v>1</v>
      </c>
      <c r="BF83" s="90" t="s">
        <v>25</v>
      </c>
      <c r="BG83" s="91">
        <f t="shared" si="27"/>
        <v>1</v>
      </c>
      <c r="BH83" s="90" t="s">
        <v>24</v>
      </c>
      <c r="BI83" s="91">
        <f t="shared" si="28"/>
        <v>0</v>
      </c>
      <c r="BJ83" s="90" t="s">
        <v>24</v>
      </c>
      <c r="BK83" s="91">
        <f t="shared" si="29"/>
        <v>1</v>
      </c>
      <c r="BL83" s="90" t="s">
        <v>0</v>
      </c>
      <c r="BM83" s="91">
        <f t="shared" si="30"/>
        <v>0</v>
      </c>
      <c r="BN83" s="90" t="s">
        <v>0</v>
      </c>
      <c r="BO83" s="91">
        <f t="shared" si="31"/>
        <v>0</v>
      </c>
      <c r="BP83" s="90" t="s">
        <v>24</v>
      </c>
      <c r="BQ83" s="91">
        <f t="shared" si="32"/>
        <v>0</v>
      </c>
      <c r="BR83" s="90" t="s">
        <v>25</v>
      </c>
      <c r="BS83" s="91">
        <f t="shared" si="33"/>
        <v>0</v>
      </c>
      <c r="BT83" s="90" t="s">
        <v>0</v>
      </c>
      <c r="BU83" s="91">
        <f t="shared" si="34"/>
        <v>0</v>
      </c>
      <c r="BV83" s="90" t="s">
        <v>0</v>
      </c>
      <c r="BW83" s="91">
        <f t="shared" si="35"/>
        <v>1</v>
      </c>
      <c r="BX83" s="90" t="s">
        <v>0</v>
      </c>
      <c r="BY83" s="91">
        <f t="shared" si="36"/>
        <v>1</v>
      </c>
      <c r="BZ83" s="90" t="s">
        <v>24</v>
      </c>
      <c r="CA83" s="91">
        <f t="shared" si="37"/>
        <v>0</v>
      </c>
      <c r="CB83" s="90" t="s">
        <v>0</v>
      </c>
      <c r="CC83" s="91">
        <f t="shared" si="38"/>
        <v>0</v>
      </c>
      <c r="CD83" s="90" t="s">
        <v>24</v>
      </c>
      <c r="CE83" s="91">
        <f t="shared" si="39"/>
        <v>0</v>
      </c>
      <c r="CF83" s="90" t="s">
        <v>0</v>
      </c>
      <c r="CG83" s="91">
        <f t="shared" si="43"/>
        <v>0</v>
      </c>
      <c r="CH83" s="5">
        <f t="shared" si="40"/>
        <v>19</v>
      </c>
      <c r="CI83" s="11">
        <f t="shared" si="44"/>
        <v>47.5</v>
      </c>
      <c r="CJ83" s="12">
        <f t="shared" si="45"/>
        <v>3.5833332699999998</v>
      </c>
      <c r="CK83" s="5" t="str">
        <f t="shared" si="46"/>
        <v>INICIAL</v>
      </c>
      <c r="CL83" s="282">
        <f t="shared" si="41"/>
        <v>0.5</v>
      </c>
      <c r="CM83" s="283">
        <f t="shared" si="42"/>
        <v>0.25</v>
      </c>
      <c r="CN83" s="283"/>
      <c r="CO83" s="145">
        <f t="shared" si="47"/>
        <v>0.52173913043478259</v>
      </c>
      <c r="CP83" s="74" t="str">
        <f t="shared" si="48"/>
        <v>MA</v>
      </c>
      <c r="CQ83" s="120">
        <f t="shared" si="49"/>
        <v>0.7142857142857143</v>
      </c>
      <c r="CR83" s="74" t="str">
        <f t="shared" si="50"/>
        <v>A</v>
      </c>
      <c r="CS83" s="120">
        <f t="shared" si="51"/>
        <v>0.5</v>
      </c>
      <c r="CT83" s="74" t="str">
        <f t="shared" si="52"/>
        <v>MB</v>
      </c>
      <c r="CU83" s="120">
        <f t="shared" si="53"/>
        <v>0</v>
      </c>
      <c r="CV83" s="74" t="str">
        <f t="shared" si="54"/>
        <v>B</v>
      </c>
      <c r="CW83" s="120">
        <f t="shared" si="55"/>
        <v>0</v>
      </c>
      <c r="CX83" s="146" t="str">
        <f t="shared" si="56"/>
        <v>B</v>
      </c>
      <c r="CY83" s="68"/>
      <c r="CZ83" s="68"/>
      <c r="DA83" s="68"/>
      <c r="DB83" s="68"/>
      <c r="DC83" s="17"/>
      <c r="DS83" s="69"/>
    </row>
    <row r="84" spans="1:125" ht="12.75" customHeight="1" x14ac:dyDescent="0.2">
      <c r="A84" s="3"/>
      <c r="B84" s="5">
        <f t="shared" si="57"/>
        <v>16</v>
      </c>
      <c r="C84" s="306" t="s">
        <v>276</v>
      </c>
      <c r="D84" s="307" t="s">
        <v>276</v>
      </c>
      <c r="E84" s="18" t="s">
        <v>259</v>
      </c>
      <c r="F84" s="90" t="s">
        <v>0</v>
      </c>
      <c r="G84" s="91">
        <f t="shared" si="1"/>
        <v>1</v>
      </c>
      <c r="H84" s="90" t="s">
        <v>25</v>
      </c>
      <c r="I84" s="91">
        <f t="shared" si="2"/>
        <v>1</v>
      </c>
      <c r="J84" s="90" t="s">
        <v>24</v>
      </c>
      <c r="K84" s="91">
        <f t="shared" si="3"/>
        <v>0</v>
      </c>
      <c r="L84" s="90" t="s">
        <v>24</v>
      </c>
      <c r="M84" s="91">
        <f t="shared" si="4"/>
        <v>1</v>
      </c>
      <c r="N84" s="90" t="s">
        <v>24</v>
      </c>
      <c r="O84" s="91">
        <f t="shared" si="5"/>
        <v>1</v>
      </c>
      <c r="P84" s="90" t="s">
        <v>0</v>
      </c>
      <c r="Q84" s="91">
        <f t="shared" si="6"/>
        <v>1</v>
      </c>
      <c r="R84" s="90" t="s">
        <v>42</v>
      </c>
      <c r="S84" s="91">
        <f t="shared" si="7"/>
        <v>0</v>
      </c>
      <c r="T84" s="90" t="s">
        <v>42</v>
      </c>
      <c r="U84" s="91">
        <f t="shared" si="8"/>
        <v>0</v>
      </c>
      <c r="V84" s="90" t="s">
        <v>42</v>
      </c>
      <c r="W84" s="91">
        <f t="shared" si="9"/>
        <v>0</v>
      </c>
      <c r="X84" s="90" t="s">
        <v>42</v>
      </c>
      <c r="Y84" s="91">
        <f t="shared" si="10"/>
        <v>0</v>
      </c>
      <c r="Z84" s="90" t="s">
        <v>0</v>
      </c>
      <c r="AA84" s="91">
        <f t="shared" si="11"/>
        <v>1</v>
      </c>
      <c r="AB84" s="90" t="s">
        <v>42</v>
      </c>
      <c r="AC84" s="91">
        <f t="shared" si="12"/>
        <v>0</v>
      </c>
      <c r="AD84" s="119" t="s">
        <v>42</v>
      </c>
      <c r="AE84" s="91">
        <f t="shared" si="13"/>
        <v>0</v>
      </c>
      <c r="AF84" s="90" t="s">
        <v>0</v>
      </c>
      <c r="AG84" s="91">
        <f t="shared" si="14"/>
        <v>0</v>
      </c>
      <c r="AH84" s="90" t="s">
        <v>0</v>
      </c>
      <c r="AI84" s="91">
        <f t="shared" si="15"/>
        <v>0</v>
      </c>
      <c r="AJ84" s="90" t="s">
        <v>24</v>
      </c>
      <c r="AK84" s="91">
        <f t="shared" si="16"/>
        <v>0</v>
      </c>
      <c r="AL84" s="90" t="s">
        <v>42</v>
      </c>
      <c r="AM84" s="91">
        <f t="shared" si="17"/>
        <v>0</v>
      </c>
      <c r="AN84" s="90" t="s">
        <v>42</v>
      </c>
      <c r="AO84" s="91">
        <f t="shared" si="18"/>
        <v>0</v>
      </c>
      <c r="AP84" s="90" t="s">
        <v>42</v>
      </c>
      <c r="AQ84" s="91">
        <f t="shared" si="19"/>
        <v>0</v>
      </c>
      <c r="AR84" s="90" t="s">
        <v>42</v>
      </c>
      <c r="AS84" s="91">
        <f t="shared" si="20"/>
        <v>0</v>
      </c>
      <c r="AT84" s="90" t="s">
        <v>42</v>
      </c>
      <c r="AU84" s="91">
        <f t="shared" si="21"/>
        <v>0</v>
      </c>
      <c r="AV84" s="90" t="s">
        <v>42</v>
      </c>
      <c r="AW84" s="91">
        <f t="shared" si="22"/>
        <v>0</v>
      </c>
      <c r="AX84" s="90" t="s">
        <v>42</v>
      </c>
      <c r="AY84" s="91">
        <f t="shared" si="23"/>
        <v>0</v>
      </c>
      <c r="AZ84" s="90" t="s">
        <v>42</v>
      </c>
      <c r="BA84" s="91">
        <f t="shared" si="24"/>
        <v>0</v>
      </c>
      <c r="BB84" s="90" t="s">
        <v>42</v>
      </c>
      <c r="BC84" s="91">
        <f t="shared" si="25"/>
        <v>0</v>
      </c>
      <c r="BD84" s="90" t="s">
        <v>42</v>
      </c>
      <c r="BE84" s="91">
        <f t="shared" si="26"/>
        <v>0</v>
      </c>
      <c r="BF84" s="90" t="s">
        <v>42</v>
      </c>
      <c r="BG84" s="91">
        <f t="shared" si="27"/>
        <v>0</v>
      </c>
      <c r="BH84" s="90" t="s">
        <v>42</v>
      </c>
      <c r="BI84" s="91">
        <f t="shared" si="28"/>
        <v>0</v>
      </c>
      <c r="BJ84" s="90" t="s">
        <v>42</v>
      </c>
      <c r="BK84" s="91">
        <f t="shared" si="29"/>
        <v>0</v>
      </c>
      <c r="BL84" s="90" t="s">
        <v>42</v>
      </c>
      <c r="BM84" s="91">
        <f t="shared" si="30"/>
        <v>0</v>
      </c>
      <c r="BN84" s="90" t="s">
        <v>42</v>
      </c>
      <c r="BO84" s="91">
        <f t="shared" si="31"/>
        <v>0</v>
      </c>
      <c r="BP84" s="90" t="s">
        <v>42</v>
      </c>
      <c r="BQ84" s="91">
        <f t="shared" si="32"/>
        <v>0</v>
      </c>
      <c r="BR84" s="90" t="s">
        <v>42</v>
      </c>
      <c r="BS84" s="91">
        <f t="shared" si="33"/>
        <v>0</v>
      </c>
      <c r="BT84" s="90" t="s">
        <v>42</v>
      </c>
      <c r="BU84" s="91">
        <f t="shared" si="34"/>
        <v>0</v>
      </c>
      <c r="BV84" s="90" t="s">
        <v>42</v>
      </c>
      <c r="BW84" s="91">
        <f t="shared" si="35"/>
        <v>0</v>
      </c>
      <c r="BX84" s="90" t="s">
        <v>42</v>
      </c>
      <c r="BY84" s="91">
        <f t="shared" si="36"/>
        <v>0</v>
      </c>
      <c r="BZ84" s="90" t="s">
        <v>42</v>
      </c>
      <c r="CA84" s="91">
        <f t="shared" si="37"/>
        <v>0</v>
      </c>
      <c r="CB84" s="90" t="s">
        <v>42</v>
      </c>
      <c r="CC84" s="91">
        <f t="shared" si="38"/>
        <v>0</v>
      </c>
      <c r="CD84" s="90" t="s">
        <v>42</v>
      </c>
      <c r="CE84" s="91">
        <f t="shared" si="39"/>
        <v>0</v>
      </c>
      <c r="CF84" s="90" t="s">
        <v>42</v>
      </c>
      <c r="CG84" s="91">
        <f t="shared" si="43"/>
        <v>0</v>
      </c>
      <c r="CH84" s="5">
        <f t="shared" si="40"/>
        <v>6</v>
      </c>
      <c r="CI84" s="11">
        <f t="shared" si="44"/>
        <v>15</v>
      </c>
      <c r="CJ84" s="12">
        <f t="shared" si="45"/>
        <v>2.4999999800000001</v>
      </c>
      <c r="CK84" s="5" t="str">
        <f t="shared" si="46"/>
        <v>INICIAL</v>
      </c>
      <c r="CL84" s="282">
        <f t="shared" si="41"/>
        <v>-0.5</v>
      </c>
      <c r="CM84" s="283">
        <f t="shared" si="42"/>
        <v>0.25</v>
      </c>
      <c r="CN84" s="283"/>
      <c r="CO84" s="145">
        <f t="shared" si="47"/>
        <v>0.2608695652173913</v>
      </c>
      <c r="CP84" s="74" t="str">
        <f t="shared" si="48"/>
        <v>MB</v>
      </c>
      <c r="CQ84" s="120">
        <f t="shared" si="49"/>
        <v>0</v>
      </c>
      <c r="CR84" s="74" t="str">
        <f t="shared" si="50"/>
        <v>B</v>
      </c>
      <c r="CS84" s="120">
        <f t="shared" si="51"/>
        <v>0</v>
      </c>
      <c r="CT84" s="74" t="str">
        <f t="shared" si="52"/>
        <v>B</v>
      </c>
      <c r="CU84" s="120">
        <f t="shared" si="53"/>
        <v>0</v>
      </c>
      <c r="CV84" s="74" t="str">
        <f t="shared" si="54"/>
        <v>B</v>
      </c>
      <c r="CW84" s="120">
        <f t="shared" si="55"/>
        <v>0</v>
      </c>
      <c r="CX84" s="146" t="str">
        <f t="shared" si="56"/>
        <v>B</v>
      </c>
      <c r="CY84" s="68"/>
      <c r="CZ84" s="68"/>
      <c r="DA84" s="68"/>
      <c r="DB84" s="68"/>
      <c r="DC84" s="17"/>
      <c r="DS84" s="69"/>
    </row>
    <row r="85" spans="1:125" ht="12.75" customHeight="1" x14ac:dyDescent="0.2">
      <c r="A85" s="3"/>
      <c r="B85" s="5">
        <f t="shared" si="57"/>
        <v>17</v>
      </c>
      <c r="C85" s="306" t="s">
        <v>277</v>
      </c>
      <c r="D85" s="307" t="s">
        <v>277</v>
      </c>
      <c r="E85" s="18" t="s">
        <v>259</v>
      </c>
      <c r="F85" s="90" t="s">
        <v>0</v>
      </c>
      <c r="G85" s="91">
        <f t="shared" si="1"/>
        <v>1</v>
      </c>
      <c r="H85" s="90" t="s">
        <v>25</v>
      </c>
      <c r="I85" s="91">
        <f t="shared" si="2"/>
        <v>1</v>
      </c>
      <c r="J85" s="90" t="s">
        <v>258</v>
      </c>
      <c r="K85" s="91">
        <f t="shared" si="3"/>
        <v>0</v>
      </c>
      <c r="L85" s="90" t="s">
        <v>24</v>
      </c>
      <c r="M85" s="91">
        <f t="shared" si="4"/>
        <v>1</v>
      </c>
      <c r="N85" s="90" t="s">
        <v>24</v>
      </c>
      <c r="O85" s="91">
        <f t="shared" si="5"/>
        <v>1</v>
      </c>
      <c r="P85" s="90" t="s">
        <v>0</v>
      </c>
      <c r="Q85" s="91">
        <f t="shared" si="6"/>
        <v>1</v>
      </c>
      <c r="R85" s="90" t="s">
        <v>0</v>
      </c>
      <c r="S85" s="91">
        <f t="shared" si="7"/>
        <v>0</v>
      </c>
      <c r="T85" s="90" t="s">
        <v>25</v>
      </c>
      <c r="U85" s="91">
        <f t="shared" si="8"/>
        <v>0</v>
      </c>
      <c r="V85" s="90" t="s">
        <v>25</v>
      </c>
      <c r="W85" s="91">
        <f t="shared" si="9"/>
        <v>0</v>
      </c>
      <c r="X85" s="90" t="s">
        <v>24</v>
      </c>
      <c r="Y85" s="91">
        <f t="shared" si="10"/>
        <v>0</v>
      </c>
      <c r="Z85" s="90" t="s">
        <v>0</v>
      </c>
      <c r="AA85" s="91">
        <f t="shared" si="11"/>
        <v>1</v>
      </c>
      <c r="AB85" s="90" t="s">
        <v>25</v>
      </c>
      <c r="AC85" s="91">
        <f t="shared" si="12"/>
        <v>1</v>
      </c>
      <c r="AD85" s="119" t="s">
        <v>0</v>
      </c>
      <c r="AE85" s="91">
        <f t="shared" si="13"/>
        <v>0</v>
      </c>
      <c r="AF85" s="90" t="s">
        <v>0</v>
      </c>
      <c r="AG85" s="91">
        <f t="shared" si="14"/>
        <v>0</v>
      </c>
      <c r="AH85" s="90" t="s">
        <v>0</v>
      </c>
      <c r="AI85" s="91">
        <f t="shared" si="15"/>
        <v>0</v>
      </c>
      <c r="AJ85" s="90" t="s">
        <v>0</v>
      </c>
      <c r="AK85" s="91">
        <f t="shared" si="16"/>
        <v>0</v>
      </c>
      <c r="AL85" s="90" t="s">
        <v>0</v>
      </c>
      <c r="AM85" s="91">
        <f t="shared" si="17"/>
        <v>0</v>
      </c>
      <c r="AN85" s="90" t="s">
        <v>26</v>
      </c>
      <c r="AO85" s="91">
        <f t="shared" si="18"/>
        <v>0</v>
      </c>
      <c r="AP85" s="90" t="s">
        <v>26</v>
      </c>
      <c r="AQ85" s="91">
        <f t="shared" si="19"/>
        <v>0</v>
      </c>
      <c r="AR85" s="90" t="s">
        <v>26</v>
      </c>
      <c r="AS85" s="91">
        <f t="shared" si="20"/>
        <v>1</v>
      </c>
      <c r="AT85" s="90" t="s">
        <v>25</v>
      </c>
      <c r="AU85" s="91">
        <f t="shared" si="21"/>
        <v>0</v>
      </c>
      <c r="AV85" s="90" t="s">
        <v>42</v>
      </c>
      <c r="AW85" s="91">
        <f t="shared" si="22"/>
        <v>0</v>
      </c>
      <c r="AX85" s="90" t="s">
        <v>42</v>
      </c>
      <c r="AY85" s="91">
        <f t="shared" si="23"/>
        <v>0</v>
      </c>
      <c r="AZ85" s="90" t="s">
        <v>42</v>
      </c>
      <c r="BA85" s="91">
        <f t="shared" si="24"/>
        <v>0</v>
      </c>
      <c r="BB85" s="90" t="s">
        <v>42</v>
      </c>
      <c r="BC85" s="91">
        <f t="shared" si="25"/>
        <v>0</v>
      </c>
      <c r="BD85" s="90" t="s">
        <v>0</v>
      </c>
      <c r="BE85" s="91">
        <f t="shared" si="26"/>
        <v>0</v>
      </c>
      <c r="BF85" s="90" t="s">
        <v>25</v>
      </c>
      <c r="BG85" s="91">
        <f t="shared" si="27"/>
        <v>1</v>
      </c>
      <c r="BH85" s="90" t="s">
        <v>0</v>
      </c>
      <c r="BI85" s="91">
        <f t="shared" si="28"/>
        <v>0</v>
      </c>
      <c r="BJ85" s="90" t="s">
        <v>25</v>
      </c>
      <c r="BK85" s="91">
        <f t="shared" si="29"/>
        <v>0</v>
      </c>
      <c r="BL85" s="90" t="s">
        <v>25</v>
      </c>
      <c r="BM85" s="91">
        <f t="shared" si="30"/>
        <v>0</v>
      </c>
      <c r="BN85" s="90" t="s">
        <v>42</v>
      </c>
      <c r="BO85" s="91">
        <f t="shared" si="31"/>
        <v>0</v>
      </c>
      <c r="BP85" s="90" t="s">
        <v>42</v>
      </c>
      <c r="BQ85" s="91">
        <f t="shared" si="32"/>
        <v>0</v>
      </c>
      <c r="BR85" s="90" t="s">
        <v>0</v>
      </c>
      <c r="BS85" s="91">
        <f t="shared" si="33"/>
        <v>1</v>
      </c>
      <c r="BT85" s="90" t="s">
        <v>25</v>
      </c>
      <c r="BU85" s="91">
        <f t="shared" si="34"/>
        <v>0</v>
      </c>
      <c r="BV85" s="90" t="s">
        <v>0</v>
      </c>
      <c r="BW85" s="91">
        <f t="shared" si="35"/>
        <v>1</v>
      </c>
      <c r="BX85" s="90" t="s">
        <v>0</v>
      </c>
      <c r="BY85" s="91">
        <f t="shared" si="36"/>
        <v>1</v>
      </c>
      <c r="BZ85" s="90" t="s">
        <v>24</v>
      </c>
      <c r="CA85" s="91">
        <f t="shared" si="37"/>
        <v>0</v>
      </c>
      <c r="CB85" s="90" t="s">
        <v>25</v>
      </c>
      <c r="CC85" s="91">
        <f t="shared" si="38"/>
        <v>1</v>
      </c>
      <c r="CD85" s="90" t="s">
        <v>0</v>
      </c>
      <c r="CE85" s="91">
        <f t="shared" si="39"/>
        <v>1</v>
      </c>
      <c r="CF85" s="90" t="s">
        <v>24</v>
      </c>
      <c r="CG85" s="91">
        <f t="shared" si="43"/>
        <v>0</v>
      </c>
      <c r="CH85" s="5">
        <f t="shared" si="40"/>
        <v>14</v>
      </c>
      <c r="CI85" s="11">
        <f t="shared" si="44"/>
        <v>35</v>
      </c>
      <c r="CJ85" s="12">
        <f t="shared" si="45"/>
        <v>3.16666662</v>
      </c>
      <c r="CK85" s="5" t="str">
        <f t="shared" si="46"/>
        <v>INICIAL</v>
      </c>
      <c r="CL85" s="282">
        <f t="shared" si="41"/>
        <v>0.1</v>
      </c>
      <c r="CM85" s="283">
        <f t="shared" si="42"/>
        <v>0.01</v>
      </c>
      <c r="CN85" s="283"/>
      <c r="CO85" s="145">
        <f t="shared" si="47"/>
        <v>0.39130434782608697</v>
      </c>
      <c r="CP85" s="74" t="str">
        <f t="shared" si="48"/>
        <v>MB</v>
      </c>
      <c r="CQ85" s="120">
        <f t="shared" si="49"/>
        <v>0.14285714285714285</v>
      </c>
      <c r="CR85" s="74" t="str">
        <f t="shared" si="50"/>
        <v>B</v>
      </c>
      <c r="CS85" s="120">
        <f t="shared" si="51"/>
        <v>0.5</v>
      </c>
      <c r="CT85" s="74" t="str">
        <f t="shared" si="52"/>
        <v>MB</v>
      </c>
      <c r="CU85" s="120">
        <f t="shared" si="53"/>
        <v>0</v>
      </c>
      <c r="CV85" s="74" t="str">
        <f t="shared" si="54"/>
        <v>B</v>
      </c>
      <c r="CW85" s="120">
        <f t="shared" si="55"/>
        <v>0.66666666666666663</v>
      </c>
      <c r="CX85" s="146" t="str">
        <f t="shared" si="56"/>
        <v>MA</v>
      </c>
      <c r="CY85" s="68"/>
      <c r="CZ85" s="68"/>
      <c r="DA85" s="68"/>
      <c r="DB85" s="68"/>
      <c r="DC85" s="17"/>
      <c r="DS85" s="69"/>
    </row>
    <row r="86" spans="1:125" ht="12.75" customHeight="1" x14ac:dyDescent="0.2">
      <c r="A86" s="3"/>
      <c r="B86" s="5">
        <f t="shared" si="57"/>
        <v>18</v>
      </c>
      <c r="C86" s="306" t="s">
        <v>278</v>
      </c>
      <c r="D86" s="307" t="s">
        <v>278</v>
      </c>
      <c r="E86" s="18" t="s">
        <v>259</v>
      </c>
      <c r="F86" s="90" t="s">
        <v>24</v>
      </c>
      <c r="G86" s="91">
        <f t="shared" si="1"/>
        <v>0</v>
      </c>
      <c r="H86" s="90" t="s">
        <v>25</v>
      </c>
      <c r="I86" s="91">
        <f t="shared" si="2"/>
        <v>1</v>
      </c>
      <c r="J86" s="90" t="s">
        <v>0</v>
      </c>
      <c r="K86" s="91">
        <f t="shared" si="3"/>
        <v>0</v>
      </c>
      <c r="L86" s="90" t="s">
        <v>25</v>
      </c>
      <c r="M86" s="91">
        <f t="shared" si="4"/>
        <v>0</v>
      </c>
      <c r="N86" s="90" t="s">
        <v>0</v>
      </c>
      <c r="O86" s="91">
        <f t="shared" si="5"/>
        <v>0</v>
      </c>
      <c r="P86" s="90" t="s">
        <v>42</v>
      </c>
      <c r="Q86" s="91">
        <f t="shared" si="6"/>
        <v>0</v>
      </c>
      <c r="R86" s="90" t="s">
        <v>42</v>
      </c>
      <c r="S86" s="91">
        <f t="shared" si="7"/>
        <v>0</v>
      </c>
      <c r="T86" s="90" t="s">
        <v>24</v>
      </c>
      <c r="U86" s="91">
        <f t="shared" si="8"/>
        <v>0</v>
      </c>
      <c r="V86" s="90" t="s">
        <v>42</v>
      </c>
      <c r="W86" s="91">
        <f t="shared" si="9"/>
        <v>0</v>
      </c>
      <c r="X86" s="90" t="s">
        <v>42</v>
      </c>
      <c r="Y86" s="91">
        <f t="shared" si="10"/>
        <v>0</v>
      </c>
      <c r="Z86" s="90" t="s">
        <v>24</v>
      </c>
      <c r="AA86" s="91">
        <f t="shared" si="11"/>
        <v>0</v>
      </c>
      <c r="AB86" s="90" t="s">
        <v>42</v>
      </c>
      <c r="AC86" s="91">
        <f t="shared" si="12"/>
        <v>0</v>
      </c>
      <c r="AD86" s="119" t="s">
        <v>42</v>
      </c>
      <c r="AE86" s="91">
        <f t="shared" si="13"/>
        <v>0</v>
      </c>
      <c r="AF86" s="90" t="s">
        <v>42</v>
      </c>
      <c r="AG86" s="91">
        <f t="shared" si="14"/>
        <v>0</v>
      </c>
      <c r="AH86" s="90" t="s">
        <v>42</v>
      </c>
      <c r="AI86" s="91">
        <f t="shared" si="15"/>
        <v>0</v>
      </c>
      <c r="AJ86" s="90" t="s">
        <v>42</v>
      </c>
      <c r="AK86" s="91">
        <f t="shared" si="16"/>
        <v>0</v>
      </c>
      <c r="AL86" s="90" t="s">
        <v>42</v>
      </c>
      <c r="AM86" s="91">
        <f t="shared" si="17"/>
        <v>0</v>
      </c>
      <c r="AN86" s="90" t="s">
        <v>24</v>
      </c>
      <c r="AO86" s="91">
        <f t="shared" si="18"/>
        <v>0</v>
      </c>
      <c r="AP86" s="90" t="s">
        <v>42</v>
      </c>
      <c r="AQ86" s="91">
        <f t="shared" si="19"/>
        <v>0</v>
      </c>
      <c r="AR86" s="90" t="s">
        <v>0</v>
      </c>
      <c r="AS86" s="91">
        <f t="shared" si="20"/>
        <v>0</v>
      </c>
      <c r="AT86" s="90" t="s">
        <v>42</v>
      </c>
      <c r="AU86" s="91">
        <f t="shared" si="21"/>
        <v>0</v>
      </c>
      <c r="AV86" s="90" t="s">
        <v>42</v>
      </c>
      <c r="AW86" s="91">
        <f t="shared" si="22"/>
        <v>0</v>
      </c>
      <c r="AX86" s="90" t="s">
        <v>24</v>
      </c>
      <c r="AY86" s="91">
        <f t="shared" si="23"/>
        <v>0</v>
      </c>
      <c r="AZ86" s="90" t="s">
        <v>42</v>
      </c>
      <c r="BA86" s="91">
        <f t="shared" si="24"/>
        <v>0</v>
      </c>
      <c r="BB86" s="90" t="s">
        <v>42</v>
      </c>
      <c r="BC86" s="91">
        <f t="shared" si="25"/>
        <v>0</v>
      </c>
      <c r="BD86" s="90" t="s">
        <v>42</v>
      </c>
      <c r="BE86" s="91">
        <f t="shared" si="26"/>
        <v>0</v>
      </c>
      <c r="BF86" s="90" t="s">
        <v>42</v>
      </c>
      <c r="BG86" s="91">
        <f t="shared" si="27"/>
        <v>0</v>
      </c>
      <c r="BH86" s="90" t="s">
        <v>42</v>
      </c>
      <c r="BI86" s="91">
        <f t="shared" si="28"/>
        <v>0</v>
      </c>
      <c r="BJ86" s="90" t="s">
        <v>42</v>
      </c>
      <c r="BK86" s="91">
        <f t="shared" si="29"/>
        <v>0</v>
      </c>
      <c r="BL86" s="90" t="s">
        <v>42</v>
      </c>
      <c r="BM86" s="91">
        <f t="shared" si="30"/>
        <v>0</v>
      </c>
      <c r="BN86" s="90" t="s">
        <v>42</v>
      </c>
      <c r="BO86" s="91">
        <f t="shared" si="31"/>
        <v>0</v>
      </c>
      <c r="BP86" s="90" t="s">
        <v>42</v>
      </c>
      <c r="BQ86" s="91">
        <f t="shared" si="32"/>
        <v>0</v>
      </c>
      <c r="BR86" s="90" t="s">
        <v>42</v>
      </c>
      <c r="BS86" s="91">
        <f t="shared" si="33"/>
        <v>0</v>
      </c>
      <c r="BT86" s="90" t="s">
        <v>42</v>
      </c>
      <c r="BU86" s="91">
        <f t="shared" si="34"/>
        <v>0</v>
      </c>
      <c r="BV86" s="90" t="s">
        <v>42</v>
      </c>
      <c r="BW86" s="91">
        <f t="shared" si="35"/>
        <v>0</v>
      </c>
      <c r="BX86" s="90" t="s">
        <v>42</v>
      </c>
      <c r="BY86" s="91">
        <f t="shared" si="36"/>
        <v>0</v>
      </c>
      <c r="BZ86" s="90" t="s">
        <v>42</v>
      </c>
      <c r="CA86" s="91">
        <f t="shared" si="37"/>
        <v>0</v>
      </c>
      <c r="CB86" s="90" t="s">
        <v>42</v>
      </c>
      <c r="CC86" s="91">
        <f t="shared" si="38"/>
        <v>0</v>
      </c>
      <c r="CD86" s="90" t="s">
        <v>42</v>
      </c>
      <c r="CE86" s="91">
        <f t="shared" si="39"/>
        <v>0</v>
      </c>
      <c r="CF86" s="90" t="s">
        <v>42</v>
      </c>
      <c r="CG86" s="91">
        <f t="shared" si="43"/>
        <v>0</v>
      </c>
      <c r="CH86" s="5">
        <f t="shared" si="40"/>
        <v>1</v>
      </c>
      <c r="CI86" s="11">
        <f t="shared" si="44"/>
        <v>2.5</v>
      </c>
      <c r="CJ86" s="12">
        <f t="shared" si="45"/>
        <v>2.0833333299999999</v>
      </c>
      <c r="CK86" s="5" t="str">
        <f t="shared" si="46"/>
        <v>INICIAL</v>
      </c>
      <c r="CL86" s="282">
        <f t="shared" si="41"/>
        <v>-1</v>
      </c>
      <c r="CM86" s="283">
        <f t="shared" si="42"/>
        <v>1</v>
      </c>
      <c r="CN86" s="283"/>
      <c r="CO86" s="145">
        <f t="shared" si="47"/>
        <v>4.3478260869565216E-2</v>
      </c>
      <c r="CP86" s="74" t="str">
        <f t="shared" si="48"/>
        <v>B</v>
      </c>
      <c r="CQ86" s="120">
        <f t="shared" si="49"/>
        <v>0</v>
      </c>
      <c r="CR86" s="74" t="str">
        <f t="shared" si="50"/>
        <v>B</v>
      </c>
      <c r="CS86" s="120">
        <f t="shared" si="51"/>
        <v>0</v>
      </c>
      <c r="CT86" s="74" t="str">
        <f t="shared" si="52"/>
        <v>B</v>
      </c>
      <c r="CU86" s="120">
        <f t="shared" si="53"/>
        <v>0</v>
      </c>
      <c r="CV86" s="74" t="str">
        <f t="shared" si="54"/>
        <v>B</v>
      </c>
      <c r="CW86" s="120">
        <f t="shared" si="55"/>
        <v>0</v>
      </c>
      <c r="CX86" s="146" t="str">
        <f t="shared" si="56"/>
        <v>B</v>
      </c>
      <c r="CY86" s="68"/>
      <c r="CZ86" s="68"/>
      <c r="DA86" s="68"/>
      <c r="DB86" s="68"/>
      <c r="DC86" s="17"/>
      <c r="DS86" s="69"/>
    </row>
    <row r="87" spans="1:125" ht="12.75" customHeight="1" x14ac:dyDescent="0.2">
      <c r="A87" s="3"/>
      <c r="B87" s="5">
        <f t="shared" si="57"/>
        <v>19</v>
      </c>
      <c r="C87" s="306" t="s">
        <v>279</v>
      </c>
      <c r="D87" s="307" t="s">
        <v>279</v>
      </c>
      <c r="E87" s="18" t="s">
        <v>259</v>
      </c>
      <c r="F87" s="90" t="s">
        <v>0</v>
      </c>
      <c r="G87" s="91">
        <f t="shared" si="1"/>
        <v>1</v>
      </c>
      <c r="H87" s="90" t="s">
        <v>25</v>
      </c>
      <c r="I87" s="91">
        <f t="shared" si="2"/>
        <v>1</v>
      </c>
      <c r="J87" s="90" t="s">
        <v>42</v>
      </c>
      <c r="K87" s="91">
        <f t="shared" si="3"/>
        <v>0</v>
      </c>
      <c r="L87" s="90" t="s">
        <v>24</v>
      </c>
      <c r="M87" s="91">
        <f t="shared" si="4"/>
        <v>1</v>
      </c>
      <c r="N87" s="90" t="s">
        <v>42</v>
      </c>
      <c r="O87" s="91">
        <f t="shared" si="5"/>
        <v>0</v>
      </c>
      <c r="P87" s="90" t="s">
        <v>0</v>
      </c>
      <c r="Q87" s="91">
        <f t="shared" si="6"/>
        <v>1</v>
      </c>
      <c r="R87" s="90" t="s">
        <v>42</v>
      </c>
      <c r="S87" s="91">
        <f t="shared" si="7"/>
        <v>0</v>
      </c>
      <c r="T87" s="90" t="s">
        <v>25</v>
      </c>
      <c r="U87" s="91">
        <f t="shared" si="8"/>
        <v>0</v>
      </c>
      <c r="V87" s="90" t="s">
        <v>25</v>
      </c>
      <c r="W87" s="91">
        <f t="shared" si="9"/>
        <v>0</v>
      </c>
      <c r="X87" s="90" t="s">
        <v>26</v>
      </c>
      <c r="Y87" s="91">
        <f t="shared" si="10"/>
        <v>0</v>
      </c>
      <c r="Z87" s="90" t="s">
        <v>0</v>
      </c>
      <c r="AA87" s="91">
        <f t="shared" si="11"/>
        <v>1</v>
      </c>
      <c r="AB87" s="90" t="s">
        <v>24</v>
      </c>
      <c r="AC87" s="91">
        <f t="shared" si="12"/>
        <v>0</v>
      </c>
      <c r="AD87" s="119" t="s">
        <v>26</v>
      </c>
      <c r="AE87" s="91">
        <f t="shared" si="13"/>
        <v>1</v>
      </c>
      <c r="AF87" s="90" t="s">
        <v>42</v>
      </c>
      <c r="AG87" s="91">
        <f t="shared" si="14"/>
        <v>0</v>
      </c>
      <c r="AH87" s="90" t="s">
        <v>42</v>
      </c>
      <c r="AI87" s="91">
        <f t="shared" si="15"/>
        <v>0</v>
      </c>
      <c r="AJ87" s="90" t="s">
        <v>42</v>
      </c>
      <c r="AK87" s="91">
        <f t="shared" si="16"/>
        <v>0</v>
      </c>
      <c r="AL87" s="90" t="s">
        <v>42</v>
      </c>
      <c r="AM87" s="91">
        <f t="shared" si="17"/>
        <v>0</v>
      </c>
      <c r="AN87" s="90" t="s">
        <v>24</v>
      </c>
      <c r="AO87" s="91">
        <f t="shared" si="18"/>
        <v>0</v>
      </c>
      <c r="AP87" s="90" t="s">
        <v>42</v>
      </c>
      <c r="AQ87" s="91">
        <f t="shared" si="19"/>
        <v>0</v>
      </c>
      <c r="AR87" s="90" t="s">
        <v>0</v>
      </c>
      <c r="AS87" s="91">
        <f t="shared" si="20"/>
        <v>0</v>
      </c>
      <c r="AT87" s="90" t="s">
        <v>24</v>
      </c>
      <c r="AU87" s="91">
        <f t="shared" si="21"/>
        <v>0</v>
      </c>
      <c r="AV87" s="90" t="s">
        <v>24</v>
      </c>
      <c r="AW87" s="91">
        <f t="shared" si="22"/>
        <v>0</v>
      </c>
      <c r="AX87" s="90" t="s">
        <v>25</v>
      </c>
      <c r="AY87" s="91">
        <f t="shared" si="23"/>
        <v>1</v>
      </c>
      <c r="AZ87" s="90" t="s">
        <v>25</v>
      </c>
      <c r="BA87" s="91">
        <f t="shared" si="24"/>
        <v>0</v>
      </c>
      <c r="BB87" s="90" t="s">
        <v>26</v>
      </c>
      <c r="BC87" s="91">
        <f t="shared" si="25"/>
        <v>0</v>
      </c>
      <c r="BD87" s="90" t="s">
        <v>26</v>
      </c>
      <c r="BE87" s="91">
        <f t="shared" si="26"/>
        <v>0</v>
      </c>
      <c r="BF87" s="90" t="s">
        <v>26</v>
      </c>
      <c r="BG87" s="91">
        <f t="shared" si="27"/>
        <v>0</v>
      </c>
      <c r="BH87" s="90" t="s">
        <v>24</v>
      </c>
      <c r="BI87" s="91">
        <f t="shared" si="28"/>
        <v>0</v>
      </c>
      <c r="BJ87" s="90" t="s">
        <v>26</v>
      </c>
      <c r="BK87" s="91">
        <f t="shared" si="29"/>
        <v>0</v>
      </c>
      <c r="BL87" s="90" t="s">
        <v>25</v>
      </c>
      <c r="BM87" s="91">
        <f t="shared" si="30"/>
        <v>0</v>
      </c>
      <c r="BN87" s="90" t="s">
        <v>26</v>
      </c>
      <c r="BO87" s="91">
        <f t="shared" si="31"/>
        <v>1</v>
      </c>
      <c r="BP87" s="90" t="s">
        <v>26</v>
      </c>
      <c r="BQ87" s="91">
        <f t="shared" si="32"/>
        <v>0</v>
      </c>
      <c r="BR87" s="90" t="s">
        <v>42</v>
      </c>
      <c r="BS87" s="91">
        <f t="shared" si="33"/>
        <v>0</v>
      </c>
      <c r="BT87" s="90" t="s">
        <v>24</v>
      </c>
      <c r="BU87" s="91">
        <f t="shared" si="34"/>
        <v>0</v>
      </c>
      <c r="BV87" s="90" t="s">
        <v>0</v>
      </c>
      <c r="BW87" s="91">
        <f t="shared" si="35"/>
        <v>1</v>
      </c>
      <c r="BX87" s="90" t="s">
        <v>0</v>
      </c>
      <c r="BY87" s="91">
        <f t="shared" si="36"/>
        <v>1</v>
      </c>
      <c r="BZ87" s="90" t="s">
        <v>25</v>
      </c>
      <c r="CA87" s="91">
        <f t="shared" si="37"/>
        <v>1</v>
      </c>
      <c r="CB87" s="90" t="s">
        <v>42</v>
      </c>
      <c r="CC87" s="91">
        <f t="shared" si="38"/>
        <v>0</v>
      </c>
      <c r="CD87" s="90" t="s">
        <v>42</v>
      </c>
      <c r="CE87" s="91">
        <f t="shared" si="39"/>
        <v>0</v>
      </c>
      <c r="CF87" s="90" t="s">
        <v>42</v>
      </c>
      <c r="CG87" s="91">
        <f t="shared" si="43"/>
        <v>0</v>
      </c>
      <c r="CH87" s="5">
        <f t="shared" si="40"/>
        <v>11</v>
      </c>
      <c r="CI87" s="11">
        <f t="shared" si="44"/>
        <v>27.5</v>
      </c>
      <c r="CJ87" s="12">
        <f t="shared" si="45"/>
        <v>2.9166666299999999</v>
      </c>
      <c r="CK87" s="5" t="str">
        <f t="shared" si="46"/>
        <v>INICIAL</v>
      </c>
      <c r="CL87" s="282">
        <f t="shared" si="41"/>
        <v>-0.1</v>
      </c>
      <c r="CM87" s="283">
        <f t="shared" si="42"/>
        <v>0.01</v>
      </c>
      <c r="CN87" s="283"/>
      <c r="CO87" s="145">
        <f t="shared" si="47"/>
        <v>0.2608695652173913</v>
      </c>
      <c r="CP87" s="74" t="str">
        <f t="shared" si="48"/>
        <v>MB</v>
      </c>
      <c r="CQ87" s="120">
        <f t="shared" si="49"/>
        <v>0.14285714285714285</v>
      </c>
      <c r="CR87" s="74" t="str">
        <f t="shared" si="50"/>
        <v>B</v>
      </c>
      <c r="CS87" s="120">
        <f t="shared" si="51"/>
        <v>0.75</v>
      </c>
      <c r="CT87" s="74" t="str">
        <f t="shared" si="52"/>
        <v>MA</v>
      </c>
      <c r="CU87" s="120">
        <f t="shared" si="53"/>
        <v>0.33333333333333331</v>
      </c>
      <c r="CV87" s="74" t="str">
        <f t="shared" si="54"/>
        <v>MB</v>
      </c>
      <c r="CW87" s="120">
        <f t="shared" si="55"/>
        <v>0</v>
      </c>
      <c r="CX87" s="146" t="str">
        <f t="shared" si="56"/>
        <v>B</v>
      </c>
      <c r="CY87" s="68"/>
      <c r="CZ87" s="68"/>
      <c r="DA87" s="68"/>
      <c r="DB87" s="68"/>
      <c r="DC87" s="17"/>
      <c r="DS87" s="69"/>
    </row>
    <row r="88" spans="1:125" ht="12.75" customHeight="1" x14ac:dyDescent="0.2">
      <c r="A88" s="3"/>
      <c r="B88" s="5">
        <f t="shared" si="57"/>
        <v>20</v>
      </c>
      <c r="C88" s="306" t="s">
        <v>280</v>
      </c>
      <c r="D88" s="307" t="s">
        <v>280</v>
      </c>
      <c r="E88" s="18" t="s">
        <v>259</v>
      </c>
      <c r="F88" s="90" t="s">
        <v>0</v>
      </c>
      <c r="G88" s="91">
        <f t="shared" si="1"/>
        <v>1</v>
      </c>
      <c r="H88" s="90" t="s">
        <v>25</v>
      </c>
      <c r="I88" s="91">
        <f t="shared" si="2"/>
        <v>1</v>
      </c>
      <c r="J88" s="90" t="s">
        <v>24</v>
      </c>
      <c r="K88" s="91">
        <f t="shared" si="3"/>
        <v>0</v>
      </c>
      <c r="L88" s="90" t="s">
        <v>24</v>
      </c>
      <c r="M88" s="91">
        <f t="shared" si="4"/>
        <v>1</v>
      </c>
      <c r="N88" s="90" t="s">
        <v>24</v>
      </c>
      <c r="O88" s="91">
        <f t="shared" si="5"/>
        <v>1</v>
      </c>
      <c r="P88" s="90" t="s">
        <v>0</v>
      </c>
      <c r="Q88" s="91">
        <f t="shared" si="6"/>
        <v>1</v>
      </c>
      <c r="R88" s="90" t="s">
        <v>24</v>
      </c>
      <c r="S88" s="91">
        <f t="shared" si="7"/>
        <v>0</v>
      </c>
      <c r="T88" s="90" t="s">
        <v>24</v>
      </c>
      <c r="U88" s="91">
        <f t="shared" si="8"/>
        <v>0</v>
      </c>
      <c r="V88" s="90" t="s">
        <v>25</v>
      </c>
      <c r="W88" s="91">
        <f t="shared" si="9"/>
        <v>0</v>
      </c>
      <c r="X88" s="90" t="s">
        <v>26</v>
      </c>
      <c r="Y88" s="91">
        <f t="shared" si="10"/>
        <v>0</v>
      </c>
      <c r="Z88" s="90" t="s">
        <v>0</v>
      </c>
      <c r="AA88" s="91">
        <f t="shared" si="11"/>
        <v>1</v>
      </c>
      <c r="AB88" s="90" t="s">
        <v>25</v>
      </c>
      <c r="AC88" s="91">
        <f t="shared" si="12"/>
        <v>1</v>
      </c>
      <c r="AD88" s="119" t="s">
        <v>24</v>
      </c>
      <c r="AE88" s="91">
        <f t="shared" si="13"/>
        <v>0</v>
      </c>
      <c r="AF88" s="90" t="s">
        <v>24</v>
      </c>
      <c r="AG88" s="91">
        <f t="shared" si="14"/>
        <v>1</v>
      </c>
      <c r="AH88" s="90" t="s">
        <v>25</v>
      </c>
      <c r="AI88" s="91">
        <f t="shared" si="15"/>
        <v>0</v>
      </c>
      <c r="AJ88" s="90" t="s">
        <v>24</v>
      </c>
      <c r="AK88" s="91">
        <f t="shared" si="16"/>
        <v>0</v>
      </c>
      <c r="AL88" s="90" t="s">
        <v>24</v>
      </c>
      <c r="AM88" s="91">
        <f t="shared" si="17"/>
        <v>1</v>
      </c>
      <c r="AN88" s="90" t="s">
        <v>26</v>
      </c>
      <c r="AO88" s="91">
        <f t="shared" si="18"/>
        <v>0</v>
      </c>
      <c r="AP88" s="90" t="s">
        <v>26</v>
      </c>
      <c r="AQ88" s="91">
        <f t="shared" si="19"/>
        <v>0</v>
      </c>
      <c r="AR88" s="90" t="s">
        <v>26</v>
      </c>
      <c r="AS88" s="91">
        <f t="shared" si="20"/>
        <v>1</v>
      </c>
      <c r="AT88" s="90" t="s">
        <v>26</v>
      </c>
      <c r="AU88" s="91">
        <f t="shared" si="21"/>
        <v>0</v>
      </c>
      <c r="AV88" s="90" t="s">
        <v>26</v>
      </c>
      <c r="AW88" s="91">
        <f t="shared" si="22"/>
        <v>1</v>
      </c>
      <c r="AX88" s="90" t="s">
        <v>26</v>
      </c>
      <c r="AY88" s="91">
        <f t="shared" si="23"/>
        <v>0</v>
      </c>
      <c r="AZ88" s="90" t="s">
        <v>24</v>
      </c>
      <c r="BA88" s="91">
        <f t="shared" si="24"/>
        <v>1</v>
      </c>
      <c r="BB88" s="90" t="s">
        <v>24</v>
      </c>
      <c r="BC88" s="91">
        <f t="shared" si="25"/>
        <v>0</v>
      </c>
      <c r="BD88" s="90" t="s">
        <v>25</v>
      </c>
      <c r="BE88" s="91">
        <f t="shared" si="26"/>
        <v>1</v>
      </c>
      <c r="BF88" s="90" t="s">
        <v>25</v>
      </c>
      <c r="BG88" s="91">
        <f t="shared" si="27"/>
        <v>1</v>
      </c>
      <c r="BH88" s="90" t="s">
        <v>0</v>
      </c>
      <c r="BI88" s="91">
        <f t="shared" si="28"/>
        <v>0</v>
      </c>
      <c r="BJ88" s="90" t="s">
        <v>26</v>
      </c>
      <c r="BK88" s="91">
        <f t="shared" si="29"/>
        <v>0</v>
      </c>
      <c r="BL88" s="90" t="s">
        <v>25</v>
      </c>
      <c r="BM88" s="91">
        <f t="shared" si="30"/>
        <v>0</v>
      </c>
      <c r="BN88" s="90" t="s">
        <v>0</v>
      </c>
      <c r="BO88" s="91">
        <f t="shared" si="31"/>
        <v>0</v>
      </c>
      <c r="BP88" s="90" t="s">
        <v>0</v>
      </c>
      <c r="BQ88" s="91">
        <f t="shared" si="32"/>
        <v>0</v>
      </c>
      <c r="BR88" s="90" t="s">
        <v>25</v>
      </c>
      <c r="BS88" s="91">
        <f t="shared" si="33"/>
        <v>0</v>
      </c>
      <c r="BT88" s="90" t="s">
        <v>26</v>
      </c>
      <c r="BU88" s="91">
        <f t="shared" si="34"/>
        <v>1</v>
      </c>
      <c r="BV88" s="90" t="s">
        <v>0</v>
      </c>
      <c r="BW88" s="91">
        <f t="shared" si="35"/>
        <v>1</v>
      </c>
      <c r="BX88" s="90" t="s">
        <v>25</v>
      </c>
      <c r="BY88" s="91">
        <f t="shared" si="36"/>
        <v>0</v>
      </c>
      <c r="BZ88" s="90" t="s">
        <v>24</v>
      </c>
      <c r="CA88" s="91">
        <f t="shared" si="37"/>
        <v>0</v>
      </c>
      <c r="CB88" s="90" t="s">
        <v>25</v>
      </c>
      <c r="CC88" s="91">
        <f t="shared" si="38"/>
        <v>1</v>
      </c>
      <c r="CD88" s="90" t="s">
        <v>0</v>
      </c>
      <c r="CE88" s="91">
        <f t="shared" si="39"/>
        <v>1</v>
      </c>
      <c r="CF88" s="90" t="s">
        <v>26</v>
      </c>
      <c r="CG88" s="91">
        <f t="shared" si="43"/>
        <v>0</v>
      </c>
      <c r="CH88" s="5">
        <f t="shared" si="40"/>
        <v>18</v>
      </c>
      <c r="CI88" s="11">
        <f t="shared" si="44"/>
        <v>45</v>
      </c>
      <c r="CJ88" s="12">
        <f t="shared" si="45"/>
        <v>3.4999999399999999</v>
      </c>
      <c r="CK88" s="5" t="str">
        <f t="shared" si="46"/>
        <v>INICIAL</v>
      </c>
      <c r="CL88" s="282">
        <f t="shared" si="41"/>
        <v>0.5</v>
      </c>
      <c r="CM88" s="283">
        <f t="shared" si="42"/>
        <v>0.25</v>
      </c>
      <c r="CN88" s="283"/>
      <c r="CO88" s="145">
        <f t="shared" si="47"/>
        <v>0.43478260869565216</v>
      </c>
      <c r="CP88" s="74" t="str">
        <f t="shared" si="48"/>
        <v>MB</v>
      </c>
      <c r="CQ88" s="120">
        <f t="shared" si="49"/>
        <v>0.42857142857142855</v>
      </c>
      <c r="CR88" s="74" t="str">
        <f t="shared" si="50"/>
        <v>MB</v>
      </c>
      <c r="CS88" s="120">
        <f t="shared" si="51"/>
        <v>0.5</v>
      </c>
      <c r="CT88" s="74" t="str">
        <f t="shared" si="52"/>
        <v>MB</v>
      </c>
      <c r="CU88" s="120">
        <f t="shared" si="53"/>
        <v>0.33333333333333331</v>
      </c>
      <c r="CV88" s="74" t="str">
        <f t="shared" si="54"/>
        <v>MB</v>
      </c>
      <c r="CW88" s="120">
        <f t="shared" si="55"/>
        <v>0.66666666666666663</v>
      </c>
      <c r="CX88" s="146" t="str">
        <f t="shared" si="56"/>
        <v>MA</v>
      </c>
      <c r="CY88" s="68"/>
      <c r="CZ88" s="68"/>
      <c r="DA88" s="68"/>
      <c r="DB88" s="68"/>
      <c r="DC88" s="17"/>
      <c r="DS88" s="69"/>
    </row>
    <row r="89" spans="1:125" ht="12.75" customHeight="1" x14ac:dyDescent="0.2">
      <c r="A89" s="3"/>
      <c r="B89" s="5">
        <f t="shared" si="57"/>
        <v>21</v>
      </c>
      <c r="C89" s="306" t="s">
        <v>281</v>
      </c>
      <c r="D89" s="307" t="s">
        <v>281</v>
      </c>
      <c r="E89" s="18" t="s">
        <v>259</v>
      </c>
      <c r="F89" s="90" t="s">
        <v>0</v>
      </c>
      <c r="G89" s="91">
        <f t="shared" si="1"/>
        <v>1</v>
      </c>
      <c r="H89" s="90" t="s">
        <v>25</v>
      </c>
      <c r="I89" s="91">
        <f t="shared" si="2"/>
        <v>1</v>
      </c>
      <c r="J89" s="90" t="s">
        <v>26</v>
      </c>
      <c r="K89" s="91">
        <f t="shared" si="3"/>
        <v>1</v>
      </c>
      <c r="L89" s="90" t="s">
        <v>24</v>
      </c>
      <c r="M89" s="91">
        <f t="shared" si="4"/>
        <v>1</v>
      </c>
      <c r="N89" s="90" t="s">
        <v>0</v>
      </c>
      <c r="O89" s="91">
        <f t="shared" si="5"/>
        <v>0</v>
      </c>
      <c r="P89" s="90" t="s">
        <v>0</v>
      </c>
      <c r="Q89" s="91">
        <f t="shared" si="6"/>
        <v>1</v>
      </c>
      <c r="R89" s="90" t="s">
        <v>0</v>
      </c>
      <c r="S89" s="91">
        <f t="shared" si="7"/>
        <v>0</v>
      </c>
      <c r="T89" s="90" t="s">
        <v>0</v>
      </c>
      <c r="U89" s="91">
        <f t="shared" si="8"/>
        <v>0</v>
      </c>
      <c r="V89" s="90" t="s">
        <v>24</v>
      </c>
      <c r="W89" s="91">
        <f t="shared" si="9"/>
        <v>1</v>
      </c>
      <c r="X89" s="90" t="s">
        <v>0</v>
      </c>
      <c r="Y89" s="91">
        <f t="shared" si="10"/>
        <v>1</v>
      </c>
      <c r="Z89" s="90" t="s">
        <v>0</v>
      </c>
      <c r="AA89" s="91">
        <f t="shared" si="11"/>
        <v>1</v>
      </c>
      <c r="AB89" s="90" t="s">
        <v>0</v>
      </c>
      <c r="AC89" s="91">
        <f t="shared" si="12"/>
        <v>0</v>
      </c>
      <c r="AD89" s="119" t="s">
        <v>0</v>
      </c>
      <c r="AE89" s="91">
        <f t="shared" si="13"/>
        <v>0</v>
      </c>
      <c r="AF89" s="90" t="s">
        <v>24</v>
      </c>
      <c r="AG89" s="91">
        <f t="shared" si="14"/>
        <v>1</v>
      </c>
      <c r="AH89" s="90" t="s">
        <v>26</v>
      </c>
      <c r="AI89" s="91">
        <f t="shared" si="15"/>
        <v>1</v>
      </c>
      <c r="AJ89" s="90" t="s">
        <v>24</v>
      </c>
      <c r="AK89" s="91">
        <f t="shared" si="16"/>
        <v>0</v>
      </c>
      <c r="AL89" s="90" t="s">
        <v>0</v>
      </c>
      <c r="AM89" s="91">
        <f t="shared" si="17"/>
        <v>0</v>
      </c>
      <c r="AN89" s="90" t="s">
        <v>0</v>
      </c>
      <c r="AO89" s="91">
        <f t="shared" si="18"/>
        <v>1</v>
      </c>
      <c r="AP89" s="90" t="s">
        <v>0</v>
      </c>
      <c r="AQ89" s="91">
        <f t="shared" si="19"/>
        <v>1</v>
      </c>
      <c r="AR89" s="90" t="s">
        <v>26</v>
      </c>
      <c r="AS89" s="91">
        <f t="shared" si="20"/>
        <v>1</v>
      </c>
      <c r="AT89" s="90" t="s">
        <v>0</v>
      </c>
      <c r="AU89" s="91">
        <f t="shared" si="21"/>
        <v>1</v>
      </c>
      <c r="AV89" s="90" t="s">
        <v>0</v>
      </c>
      <c r="AW89" s="91">
        <f t="shared" si="22"/>
        <v>0</v>
      </c>
      <c r="AX89" s="90" t="s">
        <v>0</v>
      </c>
      <c r="AY89" s="91">
        <f t="shared" si="23"/>
        <v>0</v>
      </c>
      <c r="AZ89" s="90" t="s">
        <v>0</v>
      </c>
      <c r="BA89" s="91">
        <f t="shared" si="24"/>
        <v>0</v>
      </c>
      <c r="BB89" s="90" t="s">
        <v>25</v>
      </c>
      <c r="BC89" s="91">
        <f t="shared" si="25"/>
        <v>1</v>
      </c>
      <c r="BD89" s="90" t="s">
        <v>25</v>
      </c>
      <c r="BE89" s="91">
        <f t="shared" si="26"/>
        <v>1</v>
      </c>
      <c r="BF89" s="90" t="s">
        <v>26</v>
      </c>
      <c r="BG89" s="91">
        <f t="shared" si="27"/>
        <v>0</v>
      </c>
      <c r="BH89" s="90" t="s">
        <v>0</v>
      </c>
      <c r="BI89" s="91">
        <f t="shared" si="28"/>
        <v>0</v>
      </c>
      <c r="BJ89" s="90" t="s">
        <v>0</v>
      </c>
      <c r="BK89" s="91">
        <f t="shared" si="29"/>
        <v>0</v>
      </c>
      <c r="BL89" s="90" t="s">
        <v>0</v>
      </c>
      <c r="BM89" s="91">
        <f t="shared" si="30"/>
        <v>0</v>
      </c>
      <c r="BN89" s="90" t="s">
        <v>0</v>
      </c>
      <c r="BO89" s="91">
        <f t="shared" si="31"/>
        <v>0</v>
      </c>
      <c r="BP89" s="90" t="s">
        <v>26</v>
      </c>
      <c r="BQ89" s="91">
        <f t="shared" si="32"/>
        <v>0</v>
      </c>
      <c r="BR89" s="90" t="s">
        <v>24</v>
      </c>
      <c r="BS89" s="91">
        <f t="shared" si="33"/>
        <v>0</v>
      </c>
      <c r="BT89" s="90" t="s">
        <v>24</v>
      </c>
      <c r="BU89" s="91">
        <f t="shared" si="34"/>
        <v>0</v>
      </c>
      <c r="BV89" s="90" t="s">
        <v>24</v>
      </c>
      <c r="BW89" s="91">
        <f t="shared" si="35"/>
        <v>0</v>
      </c>
      <c r="BX89" s="90" t="s">
        <v>0</v>
      </c>
      <c r="BY89" s="91">
        <f t="shared" si="36"/>
        <v>1</v>
      </c>
      <c r="BZ89" s="90" t="s">
        <v>0</v>
      </c>
      <c r="CA89" s="91">
        <f t="shared" si="37"/>
        <v>0</v>
      </c>
      <c r="CB89" s="90" t="s">
        <v>0</v>
      </c>
      <c r="CC89" s="91">
        <f t="shared" si="38"/>
        <v>0</v>
      </c>
      <c r="CD89" s="90" t="s">
        <v>0</v>
      </c>
      <c r="CE89" s="91">
        <f t="shared" si="39"/>
        <v>1</v>
      </c>
      <c r="CF89" s="90" t="s">
        <v>24</v>
      </c>
      <c r="CG89" s="91">
        <f t="shared" si="43"/>
        <v>0</v>
      </c>
      <c r="CH89" s="5">
        <f t="shared" si="40"/>
        <v>18</v>
      </c>
      <c r="CI89" s="11">
        <f t="shared" si="44"/>
        <v>45</v>
      </c>
      <c r="CJ89" s="12">
        <f t="shared" si="45"/>
        <v>3.4999999399999999</v>
      </c>
      <c r="CK89" s="5" t="str">
        <f t="shared" si="46"/>
        <v>INICIAL</v>
      </c>
      <c r="CL89" s="282">
        <f t="shared" si="41"/>
        <v>0.5</v>
      </c>
      <c r="CM89" s="283">
        <f t="shared" si="42"/>
        <v>0.25</v>
      </c>
      <c r="CN89" s="283"/>
      <c r="CO89" s="145">
        <f t="shared" si="47"/>
        <v>0.52173913043478259</v>
      </c>
      <c r="CP89" s="74" t="str">
        <f t="shared" si="48"/>
        <v>MA</v>
      </c>
      <c r="CQ89" s="120">
        <f t="shared" si="49"/>
        <v>0.42857142857142855</v>
      </c>
      <c r="CR89" s="74" t="str">
        <f t="shared" si="50"/>
        <v>MB</v>
      </c>
      <c r="CS89" s="120">
        <f t="shared" si="51"/>
        <v>0.25</v>
      </c>
      <c r="CT89" s="74" t="str">
        <f t="shared" si="52"/>
        <v>B</v>
      </c>
      <c r="CU89" s="120">
        <f t="shared" si="53"/>
        <v>0.33333333333333331</v>
      </c>
      <c r="CV89" s="74" t="str">
        <f t="shared" si="54"/>
        <v>MB</v>
      </c>
      <c r="CW89" s="120">
        <f t="shared" si="55"/>
        <v>0.33333333333333331</v>
      </c>
      <c r="CX89" s="146" t="str">
        <f t="shared" si="56"/>
        <v>MB</v>
      </c>
      <c r="CY89" s="68"/>
      <c r="CZ89" s="68"/>
      <c r="DA89" s="68"/>
      <c r="DB89" s="68"/>
      <c r="DC89" s="17"/>
      <c r="DS89" s="65"/>
      <c r="DU89" s="55" t="str">
        <f>CO65</f>
        <v>1) Números y operaciones</v>
      </c>
    </row>
    <row r="90" spans="1:125" ht="12.75" customHeight="1" x14ac:dyDescent="0.2">
      <c r="A90" s="3"/>
      <c r="B90" s="5">
        <f t="shared" si="57"/>
        <v>22</v>
      </c>
      <c r="C90" s="306" t="s">
        <v>282</v>
      </c>
      <c r="D90" s="307" t="s">
        <v>282</v>
      </c>
      <c r="E90" s="18" t="s">
        <v>259</v>
      </c>
      <c r="F90" s="90" t="s">
        <v>0</v>
      </c>
      <c r="G90" s="91">
        <f t="shared" si="1"/>
        <v>1</v>
      </c>
      <c r="H90" s="90" t="s">
        <v>25</v>
      </c>
      <c r="I90" s="91">
        <f t="shared" si="2"/>
        <v>1</v>
      </c>
      <c r="J90" s="90" t="s">
        <v>26</v>
      </c>
      <c r="K90" s="91">
        <f t="shared" si="3"/>
        <v>1</v>
      </c>
      <c r="L90" s="90" t="s">
        <v>24</v>
      </c>
      <c r="M90" s="91">
        <f t="shared" si="4"/>
        <v>1</v>
      </c>
      <c r="N90" s="90" t="s">
        <v>24</v>
      </c>
      <c r="O90" s="91">
        <f t="shared" si="5"/>
        <v>1</v>
      </c>
      <c r="P90" s="90" t="s">
        <v>0</v>
      </c>
      <c r="Q90" s="91">
        <f t="shared" si="6"/>
        <v>1</v>
      </c>
      <c r="R90" s="90" t="s">
        <v>26</v>
      </c>
      <c r="S90" s="91">
        <f t="shared" si="7"/>
        <v>1</v>
      </c>
      <c r="T90" s="90" t="s">
        <v>24</v>
      </c>
      <c r="U90" s="91">
        <f t="shared" si="8"/>
        <v>0</v>
      </c>
      <c r="V90" s="90" t="s">
        <v>24</v>
      </c>
      <c r="W90" s="91">
        <f t="shared" si="9"/>
        <v>1</v>
      </c>
      <c r="X90" s="90" t="s">
        <v>0</v>
      </c>
      <c r="Y90" s="91">
        <f t="shared" si="10"/>
        <v>1</v>
      </c>
      <c r="Z90" s="90" t="s">
        <v>0</v>
      </c>
      <c r="AA90" s="91">
        <f t="shared" si="11"/>
        <v>1</v>
      </c>
      <c r="AB90" s="90" t="s">
        <v>25</v>
      </c>
      <c r="AC90" s="91">
        <f t="shared" si="12"/>
        <v>1</v>
      </c>
      <c r="AD90" s="119" t="s">
        <v>26</v>
      </c>
      <c r="AE90" s="91">
        <f t="shared" si="13"/>
        <v>1</v>
      </c>
      <c r="AF90" s="90" t="s">
        <v>0</v>
      </c>
      <c r="AG90" s="91">
        <f t="shared" si="14"/>
        <v>0</v>
      </c>
      <c r="AH90" s="90" t="s">
        <v>26</v>
      </c>
      <c r="AI90" s="91">
        <f t="shared" si="15"/>
        <v>1</v>
      </c>
      <c r="AJ90" s="90" t="s">
        <v>25</v>
      </c>
      <c r="AK90" s="91">
        <f t="shared" si="16"/>
        <v>1</v>
      </c>
      <c r="AL90" s="90" t="s">
        <v>0</v>
      </c>
      <c r="AM90" s="91">
        <f t="shared" si="17"/>
        <v>0</v>
      </c>
      <c r="AN90" s="90" t="s">
        <v>0</v>
      </c>
      <c r="AO90" s="91">
        <f t="shared" si="18"/>
        <v>1</v>
      </c>
      <c r="AP90" s="90" t="s">
        <v>0</v>
      </c>
      <c r="AQ90" s="91">
        <f t="shared" si="19"/>
        <v>1</v>
      </c>
      <c r="AR90" s="90" t="s">
        <v>26</v>
      </c>
      <c r="AS90" s="91">
        <f t="shared" si="20"/>
        <v>1</v>
      </c>
      <c r="AT90" s="90" t="s">
        <v>42</v>
      </c>
      <c r="AU90" s="91">
        <f t="shared" si="21"/>
        <v>0</v>
      </c>
      <c r="AV90" s="90" t="s">
        <v>26</v>
      </c>
      <c r="AW90" s="91">
        <f t="shared" si="22"/>
        <v>1</v>
      </c>
      <c r="AX90" s="90" t="s">
        <v>0</v>
      </c>
      <c r="AY90" s="91">
        <f t="shared" si="23"/>
        <v>0</v>
      </c>
      <c r="AZ90" s="90" t="s">
        <v>24</v>
      </c>
      <c r="BA90" s="91">
        <f t="shared" si="24"/>
        <v>1</v>
      </c>
      <c r="BB90" s="90" t="s">
        <v>26</v>
      </c>
      <c r="BC90" s="91">
        <f t="shared" si="25"/>
        <v>0</v>
      </c>
      <c r="BD90" s="90" t="s">
        <v>25</v>
      </c>
      <c r="BE90" s="91">
        <f t="shared" si="26"/>
        <v>1</v>
      </c>
      <c r="BF90" s="90" t="s">
        <v>25</v>
      </c>
      <c r="BG90" s="91">
        <f t="shared" si="27"/>
        <v>1</v>
      </c>
      <c r="BH90" s="90" t="s">
        <v>24</v>
      </c>
      <c r="BI90" s="91">
        <f t="shared" si="28"/>
        <v>0</v>
      </c>
      <c r="BJ90" s="90" t="s">
        <v>24</v>
      </c>
      <c r="BK90" s="91">
        <f t="shared" si="29"/>
        <v>1</v>
      </c>
      <c r="BL90" s="90" t="s">
        <v>0</v>
      </c>
      <c r="BM90" s="91">
        <f t="shared" si="30"/>
        <v>0</v>
      </c>
      <c r="BN90" s="90" t="s">
        <v>24</v>
      </c>
      <c r="BO90" s="91">
        <f t="shared" si="31"/>
        <v>0</v>
      </c>
      <c r="BP90" s="90" t="s">
        <v>26</v>
      </c>
      <c r="BQ90" s="91">
        <f t="shared" si="32"/>
        <v>0</v>
      </c>
      <c r="BR90" s="90" t="s">
        <v>0</v>
      </c>
      <c r="BS90" s="91">
        <f t="shared" si="33"/>
        <v>1</v>
      </c>
      <c r="BT90" s="90" t="s">
        <v>26</v>
      </c>
      <c r="BU90" s="91">
        <f t="shared" si="34"/>
        <v>1</v>
      </c>
      <c r="BV90" s="90" t="s">
        <v>0</v>
      </c>
      <c r="BW90" s="91">
        <f t="shared" si="35"/>
        <v>1</v>
      </c>
      <c r="BX90" s="90" t="s">
        <v>0</v>
      </c>
      <c r="BY90" s="91">
        <f t="shared" si="36"/>
        <v>1</v>
      </c>
      <c r="BZ90" s="90" t="s">
        <v>25</v>
      </c>
      <c r="CA90" s="91">
        <f t="shared" si="37"/>
        <v>1</v>
      </c>
      <c r="CB90" s="90" t="s">
        <v>25</v>
      </c>
      <c r="CC90" s="91">
        <f t="shared" si="38"/>
        <v>1</v>
      </c>
      <c r="CD90" s="90" t="s">
        <v>26</v>
      </c>
      <c r="CE90" s="91">
        <f t="shared" si="39"/>
        <v>0</v>
      </c>
      <c r="CF90" s="90" t="s">
        <v>25</v>
      </c>
      <c r="CG90" s="91">
        <f t="shared" si="43"/>
        <v>1</v>
      </c>
      <c r="CH90" s="5">
        <f t="shared" si="40"/>
        <v>29</v>
      </c>
      <c r="CI90" s="11">
        <f t="shared" si="44"/>
        <v>72.5</v>
      </c>
      <c r="CJ90" s="12">
        <f t="shared" si="45"/>
        <v>4.9375</v>
      </c>
      <c r="CK90" s="5" t="str">
        <f t="shared" si="46"/>
        <v>INTERMEDIO</v>
      </c>
      <c r="CL90" s="282">
        <f t="shared" si="41"/>
        <v>1.9</v>
      </c>
      <c r="CM90" s="283">
        <f t="shared" si="42"/>
        <v>3.61</v>
      </c>
      <c r="CN90" s="283"/>
      <c r="CO90" s="145">
        <f t="shared" si="47"/>
        <v>0.73913043478260865</v>
      </c>
      <c r="CP90" s="74" t="str">
        <f t="shared" si="48"/>
        <v>MA</v>
      </c>
      <c r="CQ90" s="120">
        <f t="shared" si="49"/>
        <v>0.7142857142857143</v>
      </c>
      <c r="CR90" s="74" t="str">
        <f t="shared" si="50"/>
        <v>A</v>
      </c>
      <c r="CS90" s="120">
        <f t="shared" si="51"/>
        <v>1</v>
      </c>
      <c r="CT90" s="74" t="str">
        <f t="shared" si="52"/>
        <v>A</v>
      </c>
      <c r="CU90" s="120">
        <f t="shared" si="53"/>
        <v>0.33333333333333331</v>
      </c>
      <c r="CV90" s="74" t="str">
        <f t="shared" si="54"/>
        <v>MB</v>
      </c>
      <c r="CW90" s="120">
        <f t="shared" si="55"/>
        <v>0.66666666666666663</v>
      </c>
      <c r="CX90" s="146" t="str">
        <f t="shared" si="56"/>
        <v>MA</v>
      </c>
      <c r="CY90" s="68"/>
      <c r="CZ90" s="68"/>
      <c r="DA90" s="68"/>
      <c r="DB90" s="68"/>
      <c r="DC90" s="17"/>
      <c r="DU90" s="55" t="str">
        <f>CQ65</f>
        <v>2) Geometría</v>
      </c>
    </row>
    <row r="91" spans="1:125" ht="12.75" customHeight="1" x14ac:dyDescent="0.2">
      <c r="A91" s="3"/>
      <c r="B91" s="5">
        <f t="shared" si="57"/>
        <v>23</v>
      </c>
      <c r="C91" s="306" t="s">
        <v>283</v>
      </c>
      <c r="D91" s="307" t="s">
        <v>283</v>
      </c>
      <c r="E91" s="18" t="s">
        <v>259</v>
      </c>
      <c r="F91" s="90" t="s">
        <v>0</v>
      </c>
      <c r="G91" s="91">
        <f t="shared" si="1"/>
        <v>1</v>
      </c>
      <c r="H91" s="90" t="s">
        <v>25</v>
      </c>
      <c r="I91" s="91">
        <f t="shared" si="2"/>
        <v>1</v>
      </c>
      <c r="J91" s="90" t="s">
        <v>26</v>
      </c>
      <c r="K91" s="91">
        <f t="shared" si="3"/>
        <v>1</v>
      </c>
      <c r="L91" s="90" t="s">
        <v>24</v>
      </c>
      <c r="M91" s="91">
        <f t="shared" si="4"/>
        <v>1</v>
      </c>
      <c r="N91" s="90" t="s">
        <v>24</v>
      </c>
      <c r="O91" s="91">
        <f t="shared" si="5"/>
        <v>1</v>
      </c>
      <c r="P91" s="90" t="s">
        <v>24</v>
      </c>
      <c r="Q91" s="91">
        <f t="shared" si="6"/>
        <v>0</v>
      </c>
      <c r="R91" s="90" t="s">
        <v>26</v>
      </c>
      <c r="S91" s="91">
        <f t="shared" si="7"/>
        <v>1</v>
      </c>
      <c r="T91" s="90" t="s">
        <v>42</v>
      </c>
      <c r="U91" s="91">
        <f t="shared" si="8"/>
        <v>0</v>
      </c>
      <c r="V91" s="90" t="s">
        <v>42</v>
      </c>
      <c r="W91" s="91">
        <f t="shared" si="9"/>
        <v>0</v>
      </c>
      <c r="X91" s="90" t="s">
        <v>42</v>
      </c>
      <c r="Y91" s="91">
        <f t="shared" si="10"/>
        <v>0</v>
      </c>
      <c r="Z91" s="90" t="s">
        <v>0</v>
      </c>
      <c r="AA91" s="91">
        <f t="shared" si="11"/>
        <v>1</v>
      </c>
      <c r="AB91" s="90" t="s">
        <v>42</v>
      </c>
      <c r="AC91" s="91">
        <f t="shared" si="12"/>
        <v>0</v>
      </c>
      <c r="AD91" s="119" t="s">
        <v>42</v>
      </c>
      <c r="AE91" s="91">
        <f t="shared" si="13"/>
        <v>0</v>
      </c>
      <c r="AF91" s="90" t="s">
        <v>42</v>
      </c>
      <c r="AG91" s="91">
        <f t="shared" si="14"/>
        <v>0</v>
      </c>
      <c r="AH91" s="90" t="s">
        <v>42</v>
      </c>
      <c r="AI91" s="91">
        <f t="shared" si="15"/>
        <v>0</v>
      </c>
      <c r="AJ91" s="90" t="s">
        <v>42</v>
      </c>
      <c r="AK91" s="91">
        <f t="shared" si="16"/>
        <v>0</v>
      </c>
      <c r="AL91" s="90" t="s">
        <v>42</v>
      </c>
      <c r="AM91" s="91">
        <f t="shared" si="17"/>
        <v>0</v>
      </c>
      <c r="AN91" s="90" t="s">
        <v>42</v>
      </c>
      <c r="AO91" s="91">
        <f t="shared" si="18"/>
        <v>0</v>
      </c>
      <c r="AP91" s="90" t="s">
        <v>42</v>
      </c>
      <c r="AQ91" s="91">
        <f t="shared" si="19"/>
        <v>0</v>
      </c>
      <c r="AR91" s="90" t="s">
        <v>42</v>
      </c>
      <c r="AS91" s="91">
        <f t="shared" si="20"/>
        <v>0</v>
      </c>
      <c r="AT91" s="90" t="s">
        <v>42</v>
      </c>
      <c r="AU91" s="91">
        <f t="shared" si="21"/>
        <v>0</v>
      </c>
      <c r="AV91" s="90" t="s">
        <v>42</v>
      </c>
      <c r="AW91" s="91">
        <f t="shared" si="22"/>
        <v>0</v>
      </c>
      <c r="AX91" s="90" t="s">
        <v>42</v>
      </c>
      <c r="AY91" s="91">
        <f t="shared" si="23"/>
        <v>0</v>
      </c>
      <c r="AZ91" s="90" t="s">
        <v>42</v>
      </c>
      <c r="BA91" s="91">
        <f t="shared" si="24"/>
        <v>0</v>
      </c>
      <c r="BB91" s="90" t="s">
        <v>42</v>
      </c>
      <c r="BC91" s="91">
        <f t="shared" si="25"/>
        <v>0</v>
      </c>
      <c r="BD91" s="90" t="s">
        <v>42</v>
      </c>
      <c r="BE91" s="91">
        <f t="shared" si="26"/>
        <v>0</v>
      </c>
      <c r="BF91" s="90" t="s">
        <v>42</v>
      </c>
      <c r="BG91" s="91">
        <f t="shared" si="27"/>
        <v>0</v>
      </c>
      <c r="BH91" s="90" t="s">
        <v>42</v>
      </c>
      <c r="BI91" s="91">
        <f t="shared" si="28"/>
        <v>0</v>
      </c>
      <c r="BJ91" s="90" t="s">
        <v>42</v>
      </c>
      <c r="BK91" s="91">
        <f t="shared" si="29"/>
        <v>0</v>
      </c>
      <c r="BL91" s="90" t="s">
        <v>42</v>
      </c>
      <c r="BM91" s="91">
        <f t="shared" si="30"/>
        <v>0</v>
      </c>
      <c r="BN91" s="90" t="s">
        <v>42</v>
      </c>
      <c r="BO91" s="91">
        <f t="shared" si="31"/>
        <v>0</v>
      </c>
      <c r="BP91" s="90" t="s">
        <v>42</v>
      </c>
      <c r="BQ91" s="91">
        <f t="shared" si="32"/>
        <v>0</v>
      </c>
      <c r="BR91" s="90" t="s">
        <v>42</v>
      </c>
      <c r="BS91" s="91">
        <f t="shared" si="33"/>
        <v>0</v>
      </c>
      <c r="BT91" s="90" t="s">
        <v>42</v>
      </c>
      <c r="BU91" s="91">
        <f t="shared" si="34"/>
        <v>0</v>
      </c>
      <c r="BV91" s="90" t="s">
        <v>42</v>
      </c>
      <c r="BW91" s="91">
        <f t="shared" si="35"/>
        <v>0</v>
      </c>
      <c r="BX91" s="90" t="s">
        <v>42</v>
      </c>
      <c r="BY91" s="91">
        <f t="shared" si="36"/>
        <v>0</v>
      </c>
      <c r="BZ91" s="90" t="s">
        <v>42</v>
      </c>
      <c r="CA91" s="91">
        <f t="shared" si="37"/>
        <v>0</v>
      </c>
      <c r="CB91" s="90" t="s">
        <v>42</v>
      </c>
      <c r="CC91" s="91">
        <f t="shared" si="38"/>
        <v>0</v>
      </c>
      <c r="CD91" s="90" t="s">
        <v>42</v>
      </c>
      <c r="CE91" s="91">
        <f t="shared" si="39"/>
        <v>0</v>
      </c>
      <c r="CF91" s="90" t="s">
        <v>42</v>
      </c>
      <c r="CG91" s="91">
        <f t="shared" si="43"/>
        <v>0</v>
      </c>
      <c r="CH91" s="5">
        <f t="shared" si="40"/>
        <v>7</v>
      </c>
      <c r="CI91" s="11">
        <f t="shared" si="44"/>
        <v>17.5</v>
      </c>
      <c r="CJ91" s="12">
        <f t="shared" si="45"/>
        <v>2.58333331</v>
      </c>
      <c r="CK91" s="5" t="str">
        <f t="shared" si="46"/>
        <v>INICIAL</v>
      </c>
      <c r="CL91" s="282">
        <f t="shared" si="41"/>
        <v>-0.5</v>
      </c>
      <c r="CM91" s="283">
        <f t="shared" si="42"/>
        <v>0.25</v>
      </c>
      <c r="CN91" s="283"/>
      <c r="CO91" s="145">
        <f t="shared" si="47"/>
        <v>0.30434782608695654</v>
      </c>
      <c r="CP91" s="74" t="str">
        <f t="shared" si="48"/>
        <v>MB</v>
      </c>
      <c r="CQ91" s="120">
        <f t="shared" si="49"/>
        <v>0</v>
      </c>
      <c r="CR91" s="74" t="str">
        <f t="shared" si="50"/>
        <v>B</v>
      </c>
      <c r="CS91" s="120">
        <f t="shared" si="51"/>
        <v>0</v>
      </c>
      <c r="CT91" s="74" t="str">
        <f t="shared" si="52"/>
        <v>B</v>
      </c>
      <c r="CU91" s="120">
        <f t="shared" si="53"/>
        <v>0</v>
      </c>
      <c r="CV91" s="74" t="str">
        <f t="shared" si="54"/>
        <v>B</v>
      </c>
      <c r="CW91" s="120">
        <f t="shared" si="55"/>
        <v>0</v>
      </c>
      <c r="CX91" s="146" t="str">
        <f t="shared" si="56"/>
        <v>B</v>
      </c>
      <c r="CY91" s="68"/>
      <c r="CZ91" s="68"/>
      <c r="DA91" s="68"/>
      <c r="DB91" s="68"/>
      <c r="DC91" s="17"/>
      <c r="DU91" s="55" t="str">
        <f>CS65</f>
        <v>3) Patrones y álgebra</v>
      </c>
    </row>
    <row r="92" spans="1:125" ht="12.75" customHeight="1" x14ac:dyDescent="0.2">
      <c r="A92" s="3"/>
      <c r="B92" s="5">
        <f t="shared" si="57"/>
        <v>24</v>
      </c>
      <c r="C92" s="306"/>
      <c r="D92" s="307"/>
      <c r="E92" s="18" t="s">
        <v>260</v>
      </c>
      <c r="F92" s="90"/>
      <c r="G92" s="91">
        <f t="shared" si="1"/>
        <v>0</v>
      </c>
      <c r="H92" s="90"/>
      <c r="I92" s="91">
        <f t="shared" si="2"/>
        <v>0</v>
      </c>
      <c r="J92" s="90"/>
      <c r="K92" s="91">
        <f t="shared" si="3"/>
        <v>0</v>
      </c>
      <c r="L92" s="90"/>
      <c r="M92" s="91">
        <f t="shared" si="4"/>
        <v>0</v>
      </c>
      <c r="N92" s="90"/>
      <c r="O92" s="91">
        <f t="shared" si="5"/>
        <v>0</v>
      </c>
      <c r="P92" s="90"/>
      <c r="Q92" s="91">
        <f t="shared" si="6"/>
        <v>0</v>
      </c>
      <c r="R92" s="90"/>
      <c r="S92" s="91">
        <f t="shared" si="7"/>
        <v>0</v>
      </c>
      <c r="T92" s="90"/>
      <c r="U92" s="91">
        <f t="shared" si="8"/>
        <v>0</v>
      </c>
      <c r="V92" s="90"/>
      <c r="W92" s="91">
        <f t="shared" si="9"/>
        <v>0</v>
      </c>
      <c r="X92" s="90"/>
      <c r="Y92" s="91">
        <f t="shared" si="10"/>
        <v>0</v>
      </c>
      <c r="Z92" s="90"/>
      <c r="AA92" s="91">
        <f t="shared" si="11"/>
        <v>0</v>
      </c>
      <c r="AB92" s="90"/>
      <c r="AC92" s="91">
        <f t="shared" si="12"/>
        <v>0</v>
      </c>
      <c r="AD92" s="119"/>
      <c r="AE92" s="91">
        <f t="shared" si="13"/>
        <v>0</v>
      </c>
      <c r="AF92" s="90"/>
      <c r="AG92" s="91">
        <f t="shared" si="14"/>
        <v>0</v>
      </c>
      <c r="AH92" s="90"/>
      <c r="AI92" s="91">
        <f t="shared" si="15"/>
        <v>0</v>
      </c>
      <c r="AJ92" s="90"/>
      <c r="AK92" s="91">
        <f t="shared" si="16"/>
        <v>0</v>
      </c>
      <c r="AL92" s="90"/>
      <c r="AM92" s="91">
        <f t="shared" si="17"/>
        <v>0</v>
      </c>
      <c r="AN92" s="90"/>
      <c r="AO92" s="91">
        <f t="shared" si="18"/>
        <v>0</v>
      </c>
      <c r="AP92" s="90"/>
      <c r="AQ92" s="91">
        <f t="shared" si="19"/>
        <v>0</v>
      </c>
      <c r="AR92" s="90"/>
      <c r="AS92" s="91">
        <f t="shared" si="20"/>
        <v>0</v>
      </c>
      <c r="AT92" s="90"/>
      <c r="AU92" s="91">
        <f t="shared" si="21"/>
        <v>0</v>
      </c>
      <c r="AV92" s="90"/>
      <c r="AW92" s="91">
        <f t="shared" si="22"/>
        <v>0</v>
      </c>
      <c r="AX92" s="90"/>
      <c r="AY92" s="91">
        <f t="shared" si="23"/>
        <v>0</v>
      </c>
      <c r="AZ92" s="90"/>
      <c r="BA92" s="91">
        <f t="shared" si="24"/>
        <v>0</v>
      </c>
      <c r="BB92" s="90"/>
      <c r="BC92" s="91">
        <f t="shared" si="25"/>
        <v>0</v>
      </c>
      <c r="BD92" s="90"/>
      <c r="BE92" s="91">
        <f t="shared" si="26"/>
        <v>0</v>
      </c>
      <c r="BF92" s="90"/>
      <c r="BG92" s="91">
        <f t="shared" si="27"/>
        <v>0</v>
      </c>
      <c r="BH92" s="90"/>
      <c r="BI92" s="91">
        <f t="shared" si="28"/>
        <v>0</v>
      </c>
      <c r="BJ92" s="90"/>
      <c r="BK92" s="91">
        <f t="shared" si="29"/>
        <v>0</v>
      </c>
      <c r="BL92" s="90"/>
      <c r="BM92" s="91">
        <f t="shared" si="30"/>
        <v>0</v>
      </c>
      <c r="BN92" s="90"/>
      <c r="BO92" s="91">
        <f t="shared" si="31"/>
        <v>0</v>
      </c>
      <c r="BP92" s="90"/>
      <c r="BQ92" s="91">
        <f t="shared" si="32"/>
        <v>0</v>
      </c>
      <c r="BR92" s="90"/>
      <c r="BS92" s="91">
        <f t="shared" si="33"/>
        <v>0</v>
      </c>
      <c r="BT92" s="90"/>
      <c r="BU92" s="91">
        <f t="shared" si="34"/>
        <v>0</v>
      </c>
      <c r="BV92" s="90"/>
      <c r="BW92" s="91">
        <f t="shared" si="35"/>
        <v>0</v>
      </c>
      <c r="BX92" s="90"/>
      <c r="BY92" s="91">
        <f t="shared" si="36"/>
        <v>0</v>
      </c>
      <c r="BZ92" s="90"/>
      <c r="CA92" s="91">
        <f t="shared" si="37"/>
        <v>0</v>
      </c>
      <c r="CB92" s="90"/>
      <c r="CC92" s="91">
        <f t="shared" si="38"/>
        <v>0</v>
      </c>
      <c r="CD92" s="90"/>
      <c r="CE92" s="91">
        <f t="shared" si="39"/>
        <v>0</v>
      </c>
      <c r="CF92" s="90"/>
      <c r="CG92" s="91">
        <f t="shared" si="43"/>
        <v>0</v>
      </c>
      <c r="CH92" s="5">
        <f t="shared" si="40"/>
        <v>0</v>
      </c>
      <c r="CI92" s="11">
        <f t="shared" si="44"/>
        <v>0</v>
      </c>
      <c r="CJ92" s="12">
        <f t="shared" si="45"/>
        <v>2</v>
      </c>
      <c r="CK92" s="5">
        <f t="shared" si="46"/>
        <v>0</v>
      </c>
      <c r="CL92" s="282" t="str">
        <f t="shared" si="41"/>
        <v/>
      </c>
      <c r="CM92" s="283" t="str">
        <f t="shared" si="42"/>
        <v/>
      </c>
      <c r="CN92" s="283"/>
      <c r="CO92" s="145">
        <f t="shared" si="47"/>
        <v>0</v>
      </c>
      <c r="CP92" s="74">
        <f t="shared" si="48"/>
        <v>0</v>
      </c>
      <c r="CQ92" s="120">
        <f t="shared" si="49"/>
        <v>0</v>
      </c>
      <c r="CR92" s="74">
        <f t="shared" si="50"/>
        <v>0</v>
      </c>
      <c r="CS92" s="120">
        <f t="shared" si="51"/>
        <v>0</v>
      </c>
      <c r="CT92" s="74">
        <f t="shared" si="52"/>
        <v>0</v>
      </c>
      <c r="CU92" s="120">
        <f t="shared" si="53"/>
        <v>0</v>
      </c>
      <c r="CV92" s="74">
        <f t="shared" si="54"/>
        <v>0</v>
      </c>
      <c r="CW92" s="120">
        <f t="shared" si="55"/>
        <v>0</v>
      </c>
      <c r="CX92" s="146">
        <f t="shared" si="56"/>
        <v>0</v>
      </c>
      <c r="CY92" s="68"/>
      <c r="CZ92" s="68"/>
      <c r="DA92" s="68"/>
      <c r="DB92" s="68"/>
      <c r="DC92" s="17"/>
      <c r="DU92" s="55" t="str">
        <f>CU65</f>
        <v>4) Medición</v>
      </c>
    </row>
    <row r="93" spans="1:125" ht="12.75" customHeight="1" x14ac:dyDescent="0.2">
      <c r="A93" s="3"/>
      <c r="B93" s="5">
        <f t="shared" si="57"/>
        <v>25</v>
      </c>
      <c r="C93" s="306"/>
      <c r="D93" s="307"/>
      <c r="E93" s="18" t="s">
        <v>260</v>
      </c>
      <c r="F93" s="90"/>
      <c r="G93" s="91">
        <f t="shared" si="1"/>
        <v>0</v>
      </c>
      <c r="H93" s="90"/>
      <c r="I93" s="91">
        <f t="shared" si="2"/>
        <v>0</v>
      </c>
      <c r="J93" s="90"/>
      <c r="K93" s="91">
        <f t="shared" si="3"/>
        <v>0</v>
      </c>
      <c r="L93" s="90"/>
      <c r="M93" s="91">
        <f t="shared" si="4"/>
        <v>0</v>
      </c>
      <c r="N93" s="90"/>
      <c r="O93" s="91">
        <f t="shared" si="5"/>
        <v>0</v>
      </c>
      <c r="P93" s="90"/>
      <c r="Q93" s="91">
        <f t="shared" si="6"/>
        <v>0</v>
      </c>
      <c r="R93" s="90"/>
      <c r="S93" s="91">
        <f t="shared" si="7"/>
        <v>0</v>
      </c>
      <c r="T93" s="90"/>
      <c r="U93" s="91">
        <f t="shared" si="8"/>
        <v>0</v>
      </c>
      <c r="V93" s="90"/>
      <c r="W93" s="91">
        <f t="shared" si="9"/>
        <v>0</v>
      </c>
      <c r="X93" s="90"/>
      <c r="Y93" s="91">
        <f t="shared" si="10"/>
        <v>0</v>
      </c>
      <c r="Z93" s="90"/>
      <c r="AA93" s="91">
        <f t="shared" si="11"/>
        <v>0</v>
      </c>
      <c r="AB93" s="90"/>
      <c r="AC93" s="91">
        <f t="shared" si="12"/>
        <v>0</v>
      </c>
      <c r="AD93" s="119"/>
      <c r="AE93" s="91">
        <f t="shared" si="13"/>
        <v>0</v>
      </c>
      <c r="AF93" s="90"/>
      <c r="AG93" s="91">
        <f t="shared" si="14"/>
        <v>0</v>
      </c>
      <c r="AH93" s="90"/>
      <c r="AI93" s="91">
        <f t="shared" si="15"/>
        <v>0</v>
      </c>
      <c r="AJ93" s="90"/>
      <c r="AK93" s="91">
        <f t="shared" si="16"/>
        <v>0</v>
      </c>
      <c r="AL93" s="90"/>
      <c r="AM93" s="91">
        <f t="shared" si="17"/>
        <v>0</v>
      </c>
      <c r="AN93" s="90"/>
      <c r="AO93" s="91">
        <f t="shared" si="18"/>
        <v>0</v>
      </c>
      <c r="AP93" s="90"/>
      <c r="AQ93" s="91">
        <f t="shared" si="19"/>
        <v>0</v>
      </c>
      <c r="AR93" s="90"/>
      <c r="AS93" s="91">
        <f t="shared" si="20"/>
        <v>0</v>
      </c>
      <c r="AT93" s="90"/>
      <c r="AU93" s="91">
        <f t="shared" si="21"/>
        <v>0</v>
      </c>
      <c r="AV93" s="90"/>
      <c r="AW93" s="91">
        <f t="shared" si="22"/>
        <v>0</v>
      </c>
      <c r="AX93" s="90"/>
      <c r="AY93" s="91">
        <f t="shared" si="23"/>
        <v>0</v>
      </c>
      <c r="AZ93" s="90"/>
      <c r="BA93" s="91">
        <f t="shared" si="24"/>
        <v>0</v>
      </c>
      <c r="BB93" s="90"/>
      <c r="BC93" s="91">
        <f t="shared" si="25"/>
        <v>0</v>
      </c>
      <c r="BD93" s="90"/>
      <c r="BE93" s="91">
        <f t="shared" si="26"/>
        <v>0</v>
      </c>
      <c r="BF93" s="90"/>
      <c r="BG93" s="91">
        <f t="shared" si="27"/>
        <v>0</v>
      </c>
      <c r="BH93" s="90"/>
      <c r="BI93" s="91">
        <f t="shared" si="28"/>
        <v>0</v>
      </c>
      <c r="BJ93" s="90"/>
      <c r="BK93" s="91">
        <f t="shared" si="29"/>
        <v>0</v>
      </c>
      <c r="BL93" s="90"/>
      <c r="BM93" s="91">
        <f t="shared" si="30"/>
        <v>0</v>
      </c>
      <c r="BN93" s="90"/>
      <c r="BO93" s="91">
        <f t="shared" si="31"/>
        <v>0</v>
      </c>
      <c r="BP93" s="90"/>
      <c r="BQ93" s="91">
        <f t="shared" si="32"/>
        <v>0</v>
      </c>
      <c r="BR93" s="90"/>
      <c r="BS93" s="91">
        <f t="shared" si="33"/>
        <v>0</v>
      </c>
      <c r="BT93" s="90"/>
      <c r="BU93" s="91">
        <f t="shared" si="34"/>
        <v>0</v>
      </c>
      <c r="BV93" s="90"/>
      <c r="BW93" s="91">
        <f t="shared" si="35"/>
        <v>0</v>
      </c>
      <c r="BX93" s="90"/>
      <c r="BY93" s="91">
        <f t="shared" si="36"/>
        <v>0</v>
      </c>
      <c r="BZ93" s="90"/>
      <c r="CA93" s="91">
        <f t="shared" si="37"/>
        <v>0</v>
      </c>
      <c r="CB93" s="90"/>
      <c r="CC93" s="91">
        <f t="shared" si="38"/>
        <v>0</v>
      </c>
      <c r="CD93" s="90"/>
      <c r="CE93" s="91">
        <f t="shared" si="39"/>
        <v>0</v>
      </c>
      <c r="CF93" s="90"/>
      <c r="CG93" s="91">
        <f t="shared" si="43"/>
        <v>0</v>
      </c>
      <c r="CH93" s="5">
        <f t="shared" si="40"/>
        <v>0</v>
      </c>
      <c r="CI93" s="11">
        <f t="shared" si="44"/>
        <v>0</v>
      </c>
      <c r="CJ93" s="12">
        <f t="shared" si="45"/>
        <v>2</v>
      </c>
      <c r="CK93" s="5">
        <f t="shared" si="46"/>
        <v>0</v>
      </c>
      <c r="CL93" s="282" t="str">
        <f t="shared" si="41"/>
        <v/>
      </c>
      <c r="CM93" s="283" t="str">
        <f t="shared" si="42"/>
        <v/>
      </c>
      <c r="CN93" s="283"/>
      <c r="CO93" s="145">
        <f t="shared" si="47"/>
        <v>0</v>
      </c>
      <c r="CP93" s="74">
        <f t="shared" si="48"/>
        <v>0</v>
      </c>
      <c r="CQ93" s="120">
        <f t="shared" si="49"/>
        <v>0</v>
      </c>
      <c r="CR93" s="74">
        <f t="shared" si="50"/>
        <v>0</v>
      </c>
      <c r="CS93" s="120">
        <f t="shared" si="51"/>
        <v>0</v>
      </c>
      <c r="CT93" s="74">
        <f t="shared" si="52"/>
        <v>0</v>
      </c>
      <c r="CU93" s="120">
        <f t="shared" si="53"/>
        <v>0</v>
      </c>
      <c r="CV93" s="74">
        <f t="shared" si="54"/>
        <v>0</v>
      </c>
      <c r="CW93" s="120">
        <f t="shared" si="55"/>
        <v>0</v>
      </c>
      <c r="CX93" s="146">
        <f t="shared" si="56"/>
        <v>0</v>
      </c>
      <c r="CY93" s="68"/>
      <c r="CZ93" s="68"/>
      <c r="DA93" s="68"/>
      <c r="DB93" s="68"/>
      <c r="DC93" s="17"/>
      <c r="DU93" s="55" t="str">
        <f>CW65</f>
        <v>5) Datos y probabilidades</v>
      </c>
    </row>
    <row r="94" spans="1:125" ht="12.75" customHeight="1" x14ac:dyDescent="0.2">
      <c r="A94" s="3"/>
      <c r="B94" s="5">
        <f t="shared" si="57"/>
        <v>26</v>
      </c>
      <c r="C94" s="306"/>
      <c r="D94" s="307"/>
      <c r="E94" s="18" t="s">
        <v>260</v>
      </c>
      <c r="F94" s="90"/>
      <c r="G94" s="91">
        <f t="shared" si="1"/>
        <v>0</v>
      </c>
      <c r="H94" s="90"/>
      <c r="I94" s="91">
        <f t="shared" si="2"/>
        <v>0</v>
      </c>
      <c r="J94" s="90"/>
      <c r="K94" s="91">
        <f t="shared" si="3"/>
        <v>0</v>
      </c>
      <c r="L94" s="90"/>
      <c r="M94" s="91">
        <f t="shared" si="4"/>
        <v>0</v>
      </c>
      <c r="N94" s="90"/>
      <c r="O94" s="91">
        <f t="shared" si="5"/>
        <v>0</v>
      </c>
      <c r="P94" s="90"/>
      <c r="Q94" s="91">
        <f t="shared" si="6"/>
        <v>0</v>
      </c>
      <c r="R94" s="90"/>
      <c r="S94" s="91">
        <f t="shared" si="7"/>
        <v>0</v>
      </c>
      <c r="T94" s="90"/>
      <c r="U94" s="91">
        <f t="shared" si="8"/>
        <v>0</v>
      </c>
      <c r="V94" s="90"/>
      <c r="W94" s="91">
        <f t="shared" si="9"/>
        <v>0</v>
      </c>
      <c r="X94" s="90"/>
      <c r="Y94" s="91">
        <f t="shared" si="10"/>
        <v>0</v>
      </c>
      <c r="Z94" s="90"/>
      <c r="AA94" s="91">
        <f t="shared" si="11"/>
        <v>0</v>
      </c>
      <c r="AB94" s="90"/>
      <c r="AC94" s="91">
        <f t="shared" si="12"/>
        <v>0</v>
      </c>
      <c r="AD94" s="119"/>
      <c r="AE94" s="91">
        <f t="shared" si="13"/>
        <v>0</v>
      </c>
      <c r="AF94" s="90"/>
      <c r="AG94" s="91">
        <f t="shared" si="14"/>
        <v>0</v>
      </c>
      <c r="AH94" s="90"/>
      <c r="AI94" s="91">
        <f t="shared" si="15"/>
        <v>0</v>
      </c>
      <c r="AJ94" s="90"/>
      <c r="AK94" s="91">
        <f t="shared" si="16"/>
        <v>0</v>
      </c>
      <c r="AL94" s="90"/>
      <c r="AM94" s="91">
        <f t="shared" si="17"/>
        <v>0</v>
      </c>
      <c r="AN94" s="90"/>
      <c r="AO94" s="91">
        <f t="shared" si="18"/>
        <v>0</v>
      </c>
      <c r="AP94" s="90"/>
      <c r="AQ94" s="91">
        <f t="shared" si="19"/>
        <v>0</v>
      </c>
      <c r="AR94" s="90"/>
      <c r="AS94" s="91">
        <f t="shared" si="20"/>
        <v>0</v>
      </c>
      <c r="AT94" s="90"/>
      <c r="AU94" s="91">
        <f t="shared" si="21"/>
        <v>0</v>
      </c>
      <c r="AV94" s="90"/>
      <c r="AW94" s="91">
        <f t="shared" si="22"/>
        <v>0</v>
      </c>
      <c r="AX94" s="90"/>
      <c r="AY94" s="91">
        <f t="shared" si="23"/>
        <v>0</v>
      </c>
      <c r="AZ94" s="90"/>
      <c r="BA94" s="91">
        <f t="shared" si="24"/>
        <v>0</v>
      </c>
      <c r="BB94" s="90"/>
      <c r="BC94" s="91">
        <f t="shared" si="25"/>
        <v>0</v>
      </c>
      <c r="BD94" s="90"/>
      <c r="BE94" s="91">
        <f t="shared" si="26"/>
        <v>0</v>
      </c>
      <c r="BF94" s="90"/>
      <c r="BG94" s="91">
        <f t="shared" si="27"/>
        <v>0</v>
      </c>
      <c r="BH94" s="90"/>
      <c r="BI94" s="91">
        <f t="shared" si="28"/>
        <v>0</v>
      </c>
      <c r="BJ94" s="90"/>
      <c r="BK94" s="91">
        <f t="shared" si="29"/>
        <v>0</v>
      </c>
      <c r="BL94" s="90"/>
      <c r="BM94" s="91">
        <f t="shared" si="30"/>
        <v>0</v>
      </c>
      <c r="BN94" s="90"/>
      <c r="BO94" s="91">
        <f t="shared" si="31"/>
        <v>0</v>
      </c>
      <c r="BP94" s="90"/>
      <c r="BQ94" s="91">
        <f t="shared" si="32"/>
        <v>0</v>
      </c>
      <c r="BR94" s="90"/>
      <c r="BS94" s="91">
        <f t="shared" si="33"/>
        <v>0</v>
      </c>
      <c r="BT94" s="90"/>
      <c r="BU94" s="91">
        <f t="shared" si="34"/>
        <v>0</v>
      </c>
      <c r="BV94" s="90"/>
      <c r="BW94" s="91">
        <f t="shared" si="35"/>
        <v>0</v>
      </c>
      <c r="BX94" s="90"/>
      <c r="BY94" s="91">
        <f t="shared" si="36"/>
        <v>0</v>
      </c>
      <c r="BZ94" s="90"/>
      <c r="CA94" s="91">
        <f t="shared" si="37"/>
        <v>0</v>
      </c>
      <c r="CB94" s="90"/>
      <c r="CC94" s="91">
        <f t="shared" si="38"/>
        <v>0</v>
      </c>
      <c r="CD94" s="90"/>
      <c r="CE94" s="91">
        <f t="shared" si="39"/>
        <v>0</v>
      </c>
      <c r="CF94" s="90"/>
      <c r="CG94" s="91">
        <f t="shared" si="43"/>
        <v>0</v>
      </c>
      <c r="CH94" s="5">
        <f t="shared" si="40"/>
        <v>0</v>
      </c>
      <c r="CI94" s="11">
        <f t="shared" si="44"/>
        <v>0</v>
      </c>
      <c r="CJ94" s="12">
        <f t="shared" si="45"/>
        <v>2</v>
      </c>
      <c r="CK94" s="5">
        <f t="shared" si="46"/>
        <v>0</v>
      </c>
      <c r="CL94" s="282" t="str">
        <f t="shared" si="41"/>
        <v/>
      </c>
      <c r="CM94" s="283" t="str">
        <f t="shared" si="42"/>
        <v/>
      </c>
      <c r="CN94" s="283"/>
      <c r="CO94" s="145">
        <f t="shared" si="47"/>
        <v>0</v>
      </c>
      <c r="CP94" s="74">
        <f t="shared" si="48"/>
        <v>0</v>
      </c>
      <c r="CQ94" s="120">
        <f t="shared" si="49"/>
        <v>0</v>
      </c>
      <c r="CR94" s="74">
        <f t="shared" si="50"/>
        <v>0</v>
      </c>
      <c r="CS94" s="120">
        <f t="shared" si="51"/>
        <v>0</v>
      </c>
      <c r="CT94" s="74">
        <f t="shared" si="52"/>
        <v>0</v>
      </c>
      <c r="CU94" s="120">
        <f t="shared" si="53"/>
        <v>0</v>
      </c>
      <c r="CV94" s="74">
        <f t="shared" si="54"/>
        <v>0</v>
      </c>
      <c r="CW94" s="120">
        <f t="shared" si="55"/>
        <v>0</v>
      </c>
      <c r="CX94" s="146">
        <f t="shared" si="56"/>
        <v>0</v>
      </c>
      <c r="CY94" s="68"/>
      <c r="CZ94" s="68"/>
      <c r="DA94" s="68"/>
      <c r="DB94" s="68"/>
      <c r="DC94" s="17"/>
    </row>
    <row r="95" spans="1:125" ht="12.75" customHeight="1" x14ac:dyDescent="0.2">
      <c r="A95" s="3"/>
      <c r="B95" s="5">
        <f t="shared" si="57"/>
        <v>27</v>
      </c>
      <c r="C95" s="306"/>
      <c r="D95" s="307"/>
      <c r="E95" s="18" t="s">
        <v>260</v>
      </c>
      <c r="F95" s="90"/>
      <c r="G95" s="91">
        <f t="shared" si="1"/>
        <v>0</v>
      </c>
      <c r="H95" s="90"/>
      <c r="I95" s="91">
        <f t="shared" si="2"/>
        <v>0</v>
      </c>
      <c r="J95" s="90"/>
      <c r="K95" s="91">
        <f t="shared" si="3"/>
        <v>0</v>
      </c>
      <c r="L95" s="90"/>
      <c r="M95" s="91">
        <f t="shared" si="4"/>
        <v>0</v>
      </c>
      <c r="N95" s="90"/>
      <c r="O95" s="91">
        <f t="shared" si="5"/>
        <v>0</v>
      </c>
      <c r="P95" s="90"/>
      <c r="Q95" s="91">
        <f t="shared" si="6"/>
        <v>0</v>
      </c>
      <c r="R95" s="90"/>
      <c r="S95" s="91">
        <f t="shared" si="7"/>
        <v>0</v>
      </c>
      <c r="T95" s="90"/>
      <c r="U95" s="91">
        <f t="shared" si="8"/>
        <v>0</v>
      </c>
      <c r="V95" s="90"/>
      <c r="W95" s="91">
        <f t="shared" si="9"/>
        <v>0</v>
      </c>
      <c r="X95" s="90"/>
      <c r="Y95" s="91">
        <f t="shared" si="10"/>
        <v>0</v>
      </c>
      <c r="Z95" s="90"/>
      <c r="AA95" s="91">
        <f t="shared" si="11"/>
        <v>0</v>
      </c>
      <c r="AB95" s="90"/>
      <c r="AC95" s="91">
        <f t="shared" si="12"/>
        <v>0</v>
      </c>
      <c r="AD95" s="119"/>
      <c r="AE95" s="91">
        <f t="shared" si="13"/>
        <v>0</v>
      </c>
      <c r="AF95" s="90"/>
      <c r="AG95" s="91">
        <f t="shared" si="14"/>
        <v>0</v>
      </c>
      <c r="AH95" s="90"/>
      <c r="AI95" s="91">
        <f t="shared" si="15"/>
        <v>0</v>
      </c>
      <c r="AJ95" s="90"/>
      <c r="AK95" s="91">
        <f t="shared" si="16"/>
        <v>0</v>
      </c>
      <c r="AL95" s="90"/>
      <c r="AM95" s="91">
        <f t="shared" si="17"/>
        <v>0</v>
      </c>
      <c r="AN95" s="90"/>
      <c r="AO95" s="91">
        <f t="shared" si="18"/>
        <v>0</v>
      </c>
      <c r="AP95" s="90"/>
      <c r="AQ95" s="91">
        <f t="shared" si="19"/>
        <v>0</v>
      </c>
      <c r="AR95" s="90"/>
      <c r="AS95" s="91">
        <f t="shared" si="20"/>
        <v>0</v>
      </c>
      <c r="AT95" s="90"/>
      <c r="AU95" s="91">
        <f t="shared" si="21"/>
        <v>0</v>
      </c>
      <c r="AV95" s="90"/>
      <c r="AW95" s="91">
        <f t="shared" si="22"/>
        <v>0</v>
      </c>
      <c r="AX95" s="90"/>
      <c r="AY95" s="91">
        <f t="shared" si="23"/>
        <v>0</v>
      </c>
      <c r="AZ95" s="90"/>
      <c r="BA95" s="91">
        <f t="shared" si="24"/>
        <v>0</v>
      </c>
      <c r="BB95" s="90"/>
      <c r="BC95" s="91">
        <f t="shared" si="25"/>
        <v>0</v>
      </c>
      <c r="BD95" s="90"/>
      <c r="BE95" s="91">
        <f t="shared" si="26"/>
        <v>0</v>
      </c>
      <c r="BF95" s="90"/>
      <c r="BG95" s="91">
        <f t="shared" si="27"/>
        <v>0</v>
      </c>
      <c r="BH95" s="90"/>
      <c r="BI95" s="91">
        <f t="shared" si="28"/>
        <v>0</v>
      </c>
      <c r="BJ95" s="90"/>
      <c r="BK95" s="91">
        <f t="shared" si="29"/>
        <v>0</v>
      </c>
      <c r="BL95" s="90"/>
      <c r="BM95" s="91">
        <f t="shared" si="30"/>
        <v>0</v>
      </c>
      <c r="BN95" s="90"/>
      <c r="BO95" s="91">
        <f t="shared" si="31"/>
        <v>0</v>
      </c>
      <c r="BP95" s="90"/>
      <c r="BQ95" s="91">
        <f t="shared" si="32"/>
        <v>0</v>
      </c>
      <c r="BR95" s="90"/>
      <c r="BS95" s="91">
        <f t="shared" si="33"/>
        <v>0</v>
      </c>
      <c r="BT95" s="90"/>
      <c r="BU95" s="91">
        <f t="shared" si="34"/>
        <v>0</v>
      </c>
      <c r="BV95" s="90"/>
      <c r="BW95" s="91">
        <f t="shared" si="35"/>
        <v>0</v>
      </c>
      <c r="BX95" s="90"/>
      <c r="BY95" s="91">
        <f t="shared" si="36"/>
        <v>0</v>
      </c>
      <c r="BZ95" s="90"/>
      <c r="CA95" s="91">
        <f t="shared" si="37"/>
        <v>0</v>
      </c>
      <c r="CB95" s="90"/>
      <c r="CC95" s="91">
        <f t="shared" si="38"/>
        <v>0</v>
      </c>
      <c r="CD95" s="90"/>
      <c r="CE95" s="91">
        <f t="shared" si="39"/>
        <v>0</v>
      </c>
      <c r="CF95" s="90"/>
      <c r="CG95" s="91">
        <f t="shared" si="43"/>
        <v>0</v>
      </c>
      <c r="CH95" s="5">
        <f t="shared" si="40"/>
        <v>0</v>
      </c>
      <c r="CI95" s="11">
        <f t="shared" si="44"/>
        <v>0</v>
      </c>
      <c r="CJ95" s="12">
        <f t="shared" si="45"/>
        <v>2</v>
      </c>
      <c r="CK95" s="5">
        <f t="shared" si="46"/>
        <v>0</v>
      </c>
      <c r="CL95" s="282" t="str">
        <f t="shared" si="41"/>
        <v/>
      </c>
      <c r="CM95" s="283" t="str">
        <f t="shared" si="42"/>
        <v/>
      </c>
      <c r="CN95" s="283"/>
      <c r="CO95" s="145">
        <f t="shared" si="47"/>
        <v>0</v>
      </c>
      <c r="CP95" s="74">
        <f t="shared" si="48"/>
        <v>0</v>
      </c>
      <c r="CQ95" s="120">
        <f t="shared" si="49"/>
        <v>0</v>
      </c>
      <c r="CR95" s="74">
        <f t="shared" si="50"/>
        <v>0</v>
      </c>
      <c r="CS95" s="120">
        <f t="shared" si="51"/>
        <v>0</v>
      </c>
      <c r="CT95" s="74">
        <f t="shared" si="52"/>
        <v>0</v>
      </c>
      <c r="CU95" s="120">
        <f t="shared" si="53"/>
        <v>0</v>
      </c>
      <c r="CV95" s="74">
        <f t="shared" si="54"/>
        <v>0</v>
      </c>
      <c r="CW95" s="120">
        <f t="shared" si="55"/>
        <v>0</v>
      </c>
      <c r="CX95" s="146">
        <f t="shared" si="56"/>
        <v>0</v>
      </c>
      <c r="CY95" s="68"/>
      <c r="CZ95" s="68"/>
      <c r="DA95" s="68"/>
      <c r="DB95" s="68"/>
      <c r="DC95" s="17"/>
    </row>
    <row r="96" spans="1:125" ht="12.75" customHeight="1" x14ac:dyDescent="0.2">
      <c r="A96" s="3"/>
      <c r="B96" s="5">
        <f t="shared" si="57"/>
        <v>28</v>
      </c>
      <c r="C96" s="306"/>
      <c r="D96" s="307"/>
      <c r="E96" s="18" t="s">
        <v>260</v>
      </c>
      <c r="F96" s="90"/>
      <c r="G96" s="91">
        <f t="shared" si="1"/>
        <v>0</v>
      </c>
      <c r="H96" s="90"/>
      <c r="I96" s="91">
        <f t="shared" si="2"/>
        <v>0</v>
      </c>
      <c r="J96" s="90"/>
      <c r="K96" s="91">
        <f t="shared" si="3"/>
        <v>0</v>
      </c>
      <c r="L96" s="90"/>
      <c r="M96" s="91">
        <f t="shared" si="4"/>
        <v>0</v>
      </c>
      <c r="N96" s="90"/>
      <c r="O96" s="91">
        <f t="shared" si="5"/>
        <v>0</v>
      </c>
      <c r="P96" s="90"/>
      <c r="Q96" s="91">
        <f t="shared" si="6"/>
        <v>0</v>
      </c>
      <c r="R96" s="90"/>
      <c r="S96" s="91">
        <f t="shared" si="7"/>
        <v>0</v>
      </c>
      <c r="T96" s="90"/>
      <c r="U96" s="91">
        <f t="shared" si="8"/>
        <v>0</v>
      </c>
      <c r="V96" s="90"/>
      <c r="W96" s="91">
        <f t="shared" si="9"/>
        <v>0</v>
      </c>
      <c r="X96" s="90"/>
      <c r="Y96" s="91">
        <f t="shared" si="10"/>
        <v>0</v>
      </c>
      <c r="Z96" s="90"/>
      <c r="AA96" s="91">
        <f t="shared" si="11"/>
        <v>0</v>
      </c>
      <c r="AB96" s="90"/>
      <c r="AC96" s="91">
        <f t="shared" si="12"/>
        <v>0</v>
      </c>
      <c r="AD96" s="119"/>
      <c r="AE96" s="91">
        <f t="shared" si="13"/>
        <v>0</v>
      </c>
      <c r="AF96" s="90"/>
      <c r="AG96" s="91">
        <f t="shared" si="14"/>
        <v>0</v>
      </c>
      <c r="AH96" s="90"/>
      <c r="AI96" s="91">
        <f t="shared" si="15"/>
        <v>0</v>
      </c>
      <c r="AJ96" s="90"/>
      <c r="AK96" s="91">
        <f t="shared" si="16"/>
        <v>0</v>
      </c>
      <c r="AL96" s="90"/>
      <c r="AM96" s="91">
        <f t="shared" si="17"/>
        <v>0</v>
      </c>
      <c r="AN96" s="90"/>
      <c r="AO96" s="91">
        <f t="shared" si="18"/>
        <v>0</v>
      </c>
      <c r="AP96" s="90"/>
      <c r="AQ96" s="91">
        <f t="shared" si="19"/>
        <v>0</v>
      </c>
      <c r="AR96" s="90"/>
      <c r="AS96" s="91">
        <f t="shared" si="20"/>
        <v>0</v>
      </c>
      <c r="AT96" s="90"/>
      <c r="AU96" s="91">
        <f t="shared" si="21"/>
        <v>0</v>
      </c>
      <c r="AV96" s="90"/>
      <c r="AW96" s="91">
        <f t="shared" si="22"/>
        <v>0</v>
      </c>
      <c r="AX96" s="90"/>
      <c r="AY96" s="91">
        <f t="shared" si="23"/>
        <v>0</v>
      </c>
      <c r="AZ96" s="90"/>
      <c r="BA96" s="91">
        <f t="shared" si="24"/>
        <v>0</v>
      </c>
      <c r="BB96" s="90"/>
      <c r="BC96" s="91">
        <f t="shared" si="25"/>
        <v>0</v>
      </c>
      <c r="BD96" s="90"/>
      <c r="BE96" s="91">
        <f t="shared" si="26"/>
        <v>0</v>
      </c>
      <c r="BF96" s="90"/>
      <c r="BG96" s="91">
        <f t="shared" si="27"/>
        <v>0</v>
      </c>
      <c r="BH96" s="90"/>
      <c r="BI96" s="91">
        <f t="shared" si="28"/>
        <v>0</v>
      </c>
      <c r="BJ96" s="90"/>
      <c r="BK96" s="91">
        <f t="shared" si="29"/>
        <v>0</v>
      </c>
      <c r="BL96" s="90"/>
      <c r="BM96" s="91">
        <f t="shared" si="30"/>
        <v>0</v>
      </c>
      <c r="BN96" s="90"/>
      <c r="BO96" s="91">
        <f t="shared" si="31"/>
        <v>0</v>
      </c>
      <c r="BP96" s="90"/>
      <c r="BQ96" s="91">
        <f t="shared" si="32"/>
        <v>0</v>
      </c>
      <c r="BR96" s="90"/>
      <c r="BS96" s="91">
        <f t="shared" si="33"/>
        <v>0</v>
      </c>
      <c r="BT96" s="90"/>
      <c r="BU96" s="91">
        <f t="shared" si="34"/>
        <v>0</v>
      </c>
      <c r="BV96" s="90"/>
      <c r="BW96" s="91">
        <f t="shared" si="35"/>
        <v>0</v>
      </c>
      <c r="BX96" s="90"/>
      <c r="BY96" s="91">
        <f t="shared" si="36"/>
        <v>0</v>
      </c>
      <c r="BZ96" s="90"/>
      <c r="CA96" s="91">
        <f t="shared" si="37"/>
        <v>0</v>
      </c>
      <c r="CB96" s="90"/>
      <c r="CC96" s="91">
        <f t="shared" si="38"/>
        <v>0</v>
      </c>
      <c r="CD96" s="90"/>
      <c r="CE96" s="91">
        <f t="shared" si="39"/>
        <v>0</v>
      </c>
      <c r="CF96" s="90"/>
      <c r="CG96" s="91">
        <f t="shared" si="43"/>
        <v>0</v>
      </c>
      <c r="CH96" s="5">
        <f t="shared" si="40"/>
        <v>0</v>
      </c>
      <c r="CI96" s="11">
        <f t="shared" si="44"/>
        <v>0</v>
      </c>
      <c r="CJ96" s="12">
        <f t="shared" si="45"/>
        <v>2</v>
      </c>
      <c r="CK96" s="5">
        <f t="shared" si="46"/>
        <v>0</v>
      </c>
      <c r="CL96" s="282" t="str">
        <f t="shared" si="41"/>
        <v/>
      </c>
      <c r="CM96" s="283" t="str">
        <f t="shared" si="42"/>
        <v/>
      </c>
      <c r="CN96" s="283"/>
      <c r="CO96" s="145">
        <f t="shared" si="47"/>
        <v>0</v>
      </c>
      <c r="CP96" s="74">
        <f t="shared" si="48"/>
        <v>0</v>
      </c>
      <c r="CQ96" s="120">
        <f t="shared" si="49"/>
        <v>0</v>
      </c>
      <c r="CR96" s="74">
        <f t="shared" si="50"/>
        <v>0</v>
      </c>
      <c r="CS96" s="120">
        <f t="shared" si="51"/>
        <v>0</v>
      </c>
      <c r="CT96" s="74">
        <f t="shared" si="52"/>
        <v>0</v>
      </c>
      <c r="CU96" s="120">
        <f t="shared" si="53"/>
        <v>0</v>
      </c>
      <c r="CV96" s="74">
        <f t="shared" si="54"/>
        <v>0</v>
      </c>
      <c r="CW96" s="120">
        <f t="shared" si="55"/>
        <v>0</v>
      </c>
      <c r="CX96" s="146">
        <f t="shared" si="56"/>
        <v>0</v>
      </c>
      <c r="CY96" s="68"/>
      <c r="CZ96" s="287" t="s">
        <v>41</v>
      </c>
      <c r="DA96" s="287" t="s">
        <v>39</v>
      </c>
      <c r="DB96" s="287" t="s">
        <v>40</v>
      </c>
      <c r="DC96" s="17"/>
    </row>
    <row r="97" spans="1:107" ht="12.75" customHeight="1" x14ac:dyDescent="0.2">
      <c r="A97" s="3"/>
      <c r="B97" s="5">
        <f t="shared" si="57"/>
        <v>29</v>
      </c>
      <c r="C97" s="306"/>
      <c r="D97" s="307"/>
      <c r="E97" s="18" t="s">
        <v>260</v>
      </c>
      <c r="F97" s="90"/>
      <c r="G97" s="91">
        <f t="shared" si="1"/>
        <v>0</v>
      </c>
      <c r="H97" s="90"/>
      <c r="I97" s="91">
        <f t="shared" si="2"/>
        <v>0</v>
      </c>
      <c r="J97" s="90"/>
      <c r="K97" s="91">
        <f t="shared" si="3"/>
        <v>0</v>
      </c>
      <c r="L97" s="90"/>
      <c r="M97" s="91">
        <f t="shared" si="4"/>
        <v>0</v>
      </c>
      <c r="N97" s="90"/>
      <c r="O97" s="91">
        <f t="shared" si="5"/>
        <v>0</v>
      </c>
      <c r="P97" s="90"/>
      <c r="Q97" s="91">
        <f t="shared" si="6"/>
        <v>0</v>
      </c>
      <c r="R97" s="90"/>
      <c r="S97" s="91">
        <f t="shared" si="7"/>
        <v>0</v>
      </c>
      <c r="T97" s="90"/>
      <c r="U97" s="91">
        <f t="shared" si="8"/>
        <v>0</v>
      </c>
      <c r="V97" s="90"/>
      <c r="W97" s="91">
        <f t="shared" si="9"/>
        <v>0</v>
      </c>
      <c r="X97" s="90"/>
      <c r="Y97" s="91">
        <f t="shared" si="10"/>
        <v>0</v>
      </c>
      <c r="Z97" s="90"/>
      <c r="AA97" s="91">
        <f t="shared" si="11"/>
        <v>0</v>
      </c>
      <c r="AB97" s="90"/>
      <c r="AC97" s="91">
        <f t="shared" si="12"/>
        <v>0</v>
      </c>
      <c r="AD97" s="119"/>
      <c r="AE97" s="91">
        <f t="shared" si="13"/>
        <v>0</v>
      </c>
      <c r="AF97" s="90"/>
      <c r="AG97" s="91">
        <f t="shared" si="14"/>
        <v>0</v>
      </c>
      <c r="AH97" s="90"/>
      <c r="AI97" s="91">
        <f t="shared" si="15"/>
        <v>0</v>
      </c>
      <c r="AJ97" s="90"/>
      <c r="AK97" s="91">
        <f t="shared" si="16"/>
        <v>0</v>
      </c>
      <c r="AL97" s="90"/>
      <c r="AM97" s="91">
        <f t="shared" si="17"/>
        <v>0</v>
      </c>
      <c r="AN97" s="90"/>
      <c r="AO97" s="91">
        <f t="shared" si="18"/>
        <v>0</v>
      </c>
      <c r="AP97" s="90"/>
      <c r="AQ97" s="91">
        <f t="shared" si="19"/>
        <v>0</v>
      </c>
      <c r="AR97" s="90"/>
      <c r="AS97" s="91">
        <f t="shared" si="20"/>
        <v>0</v>
      </c>
      <c r="AT97" s="90"/>
      <c r="AU97" s="91">
        <f t="shared" si="21"/>
        <v>0</v>
      </c>
      <c r="AV97" s="90"/>
      <c r="AW97" s="91">
        <f t="shared" si="22"/>
        <v>0</v>
      </c>
      <c r="AX97" s="90"/>
      <c r="AY97" s="91">
        <f t="shared" si="23"/>
        <v>0</v>
      </c>
      <c r="AZ97" s="90"/>
      <c r="BA97" s="91">
        <f t="shared" si="24"/>
        <v>0</v>
      </c>
      <c r="BB97" s="90"/>
      <c r="BC97" s="91">
        <f t="shared" si="25"/>
        <v>0</v>
      </c>
      <c r="BD97" s="90"/>
      <c r="BE97" s="91">
        <f t="shared" si="26"/>
        <v>0</v>
      </c>
      <c r="BF97" s="90"/>
      <c r="BG97" s="91">
        <f t="shared" si="27"/>
        <v>0</v>
      </c>
      <c r="BH97" s="90"/>
      <c r="BI97" s="91">
        <f t="shared" si="28"/>
        <v>0</v>
      </c>
      <c r="BJ97" s="90"/>
      <c r="BK97" s="91">
        <f t="shared" si="29"/>
        <v>0</v>
      </c>
      <c r="BL97" s="90"/>
      <c r="BM97" s="91">
        <f t="shared" si="30"/>
        <v>0</v>
      </c>
      <c r="BN97" s="90"/>
      <c r="BO97" s="91">
        <f t="shared" si="31"/>
        <v>0</v>
      </c>
      <c r="BP97" s="90"/>
      <c r="BQ97" s="91">
        <f t="shared" si="32"/>
        <v>0</v>
      </c>
      <c r="BR97" s="90"/>
      <c r="BS97" s="91">
        <f t="shared" si="33"/>
        <v>0</v>
      </c>
      <c r="BT97" s="90"/>
      <c r="BU97" s="91">
        <f t="shared" si="34"/>
        <v>0</v>
      </c>
      <c r="BV97" s="90"/>
      <c r="BW97" s="91">
        <f t="shared" si="35"/>
        <v>0</v>
      </c>
      <c r="BX97" s="90"/>
      <c r="BY97" s="91">
        <f t="shared" si="36"/>
        <v>0</v>
      </c>
      <c r="BZ97" s="90"/>
      <c r="CA97" s="91">
        <f t="shared" si="37"/>
        <v>0</v>
      </c>
      <c r="CB97" s="90"/>
      <c r="CC97" s="91">
        <f t="shared" si="38"/>
        <v>0</v>
      </c>
      <c r="CD97" s="90"/>
      <c r="CE97" s="91">
        <f t="shared" si="39"/>
        <v>0</v>
      </c>
      <c r="CF97" s="90"/>
      <c r="CG97" s="91">
        <f t="shared" si="43"/>
        <v>0</v>
      </c>
      <c r="CH97" s="5">
        <f t="shared" si="40"/>
        <v>0</v>
      </c>
      <c r="CI97" s="11">
        <f t="shared" si="44"/>
        <v>0</v>
      </c>
      <c r="CJ97" s="12">
        <f t="shared" si="45"/>
        <v>2</v>
      </c>
      <c r="CK97" s="5">
        <f t="shared" si="46"/>
        <v>0</v>
      </c>
      <c r="CL97" s="282" t="str">
        <f t="shared" si="41"/>
        <v/>
      </c>
      <c r="CM97" s="283" t="str">
        <f t="shared" si="42"/>
        <v/>
      </c>
      <c r="CN97" s="283"/>
      <c r="CO97" s="145">
        <f t="shared" si="47"/>
        <v>0</v>
      </c>
      <c r="CP97" s="74">
        <f t="shared" si="48"/>
        <v>0</v>
      </c>
      <c r="CQ97" s="120">
        <f t="shared" si="49"/>
        <v>0</v>
      </c>
      <c r="CR97" s="74">
        <f t="shared" si="50"/>
        <v>0</v>
      </c>
      <c r="CS97" s="120">
        <f t="shared" si="51"/>
        <v>0</v>
      </c>
      <c r="CT97" s="74">
        <f t="shared" si="52"/>
        <v>0</v>
      </c>
      <c r="CU97" s="120">
        <f t="shared" si="53"/>
        <v>0</v>
      </c>
      <c r="CV97" s="74">
        <f t="shared" si="54"/>
        <v>0</v>
      </c>
      <c r="CW97" s="120">
        <f t="shared" si="55"/>
        <v>0</v>
      </c>
      <c r="CX97" s="146">
        <f t="shared" si="56"/>
        <v>0</v>
      </c>
      <c r="CY97" s="68"/>
      <c r="CZ97" s="288"/>
      <c r="DA97" s="288"/>
      <c r="DB97" s="288"/>
      <c r="DC97" s="17"/>
    </row>
    <row r="98" spans="1:107" ht="12.75" customHeight="1" x14ac:dyDescent="0.2">
      <c r="A98" s="3"/>
      <c r="B98" s="5">
        <f t="shared" si="57"/>
        <v>30</v>
      </c>
      <c r="C98" s="306"/>
      <c r="D98" s="307"/>
      <c r="E98" s="18"/>
      <c r="F98" s="90"/>
      <c r="G98" s="91">
        <f t="shared" si="1"/>
        <v>0</v>
      </c>
      <c r="H98" s="90"/>
      <c r="I98" s="91">
        <f t="shared" si="2"/>
        <v>0</v>
      </c>
      <c r="J98" s="90"/>
      <c r="K98" s="91">
        <f t="shared" si="3"/>
        <v>0</v>
      </c>
      <c r="L98" s="90"/>
      <c r="M98" s="91">
        <f t="shared" si="4"/>
        <v>0</v>
      </c>
      <c r="N98" s="90"/>
      <c r="O98" s="91">
        <f t="shared" si="5"/>
        <v>0</v>
      </c>
      <c r="P98" s="90"/>
      <c r="Q98" s="91">
        <f t="shared" si="6"/>
        <v>0</v>
      </c>
      <c r="R98" s="90"/>
      <c r="S98" s="91">
        <f t="shared" si="7"/>
        <v>0</v>
      </c>
      <c r="T98" s="90"/>
      <c r="U98" s="91">
        <f t="shared" si="8"/>
        <v>0</v>
      </c>
      <c r="V98" s="90"/>
      <c r="W98" s="91">
        <f t="shared" si="9"/>
        <v>0</v>
      </c>
      <c r="X98" s="90"/>
      <c r="Y98" s="91">
        <f t="shared" si="10"/>
        <v>0</v>
      </c>
      <c r="Z98" s="90"/>
      <c r="AA98" s="91">
        <f t="shared" si="11"/>
        <v>0</v>
      </c>
      <c r="AB98" s="90"/>
      <c r="AC98" s="91">
        <f t="shared" si="12"/>
        <v>0</v>
      </c>
      <c r="AD98" s="119"/>
      <c r="AE98" s="91">
        <f t="shared" si="13"/>
        <v>0</v>
      </c>
      <c r="AF98" s="90"/>
      <c r="AG98" s="91">
        <f t="shared" si="14"/>
        <v>0</v>
      </c>
      <c r="AH98" s="90"/>
      <c r="AI98" s="91">
        <f t="shared" si="15"/>
        <v>0</v>
      </c>
      <c r="AJ98" s="90"/>
      <c r="AK98" s="91">
        <f t="shared" si="16"/>
        <v>0</v>
      </c>
      <c r="AL98" s="90"/>
      <c r="AM98" s="91">
        <f t="shared" si="17"/>
        <v>0</v>
      </c>
      <c r="AN98" s="90"/>
      <c r="AO98" s="91">
        <f t="shared" si="18"/>
        <v>0</v>
      </c>
      <c r="AP98" s="90"/>
      <c r="AQ98" s="91">
        <f t="shared" si="19"/>
        <v>0</v>
      </c>
      <c r="AR98" s="90"/>
      <c r="AS98" s="91">
        <f t="shared" si="20"/>
        <v>0</v>
      </c>
      <c r="AT98" s="90"/>
      <c r="AU98" s="91">
        <f t="shared" si="21"/>
        <v>0</v>
      </c>
      <c r="AV98" s="90"/>
      <c r="AW98" s="91">
        <f t="shared" si="22"/>
        <v>0</v>
      </c>
      <c r="AX98" s="90"/>
      <c r="AY98" s="91">
        <f t="shared" si="23"/>
        <v>0</v>
      </c>
      <c r="AZ98" s="90"/>
      <c r="BA98" s="91">
        <f t="shared" si="24"/>
        <v>0</v>
      </c>
      <c r="BB98" s="90"/>
      <c r="BC98" s="91">
        <f t="shared" si="25"/>
        <v>0</v>
      </c>
      <c r="BD98" s="90"/>
      <c r="BE98" s="91">
        <f t="shared" si="26"/>
        <v>0</v>
      </c>
      <c r="BF98" s="90"/>
      <c r="BG98" s="91">
        <f t="shared" si="27"/>
        <v>0</v>
      </c>
      <c r="BH98" s="90"/>
      <c r="BI98" s="91">
        <f t="shared" si="28"/>
        <v>0</v>
      </c>
      <c r="BJ98" s="90"/>
      <c r="BK98" s="91">
        <f t="shared" si="29"/>
        <v>0</v>
      </c>
      <c r="BL98" s="90"/>
      <c r="BM98" s="91">
        <f t="shared" si="30"/>
        <v>0</v>
      </c>
      <c r="BN98" s="90"/>
      <c r="BO98" s="91">
        <f t="shared" si="31"/>
        <v>0</v>
      </c>
      <c r="BP98" s="90"/>
      <c r="BQ98" s="91">
        <f t="shared" si="32"/>
        <v>0</v>
      </c>
      <c r="BR98" s="90"/>
      <c r="BS98" s="91">
        <f t="shared" si="33"/>
        <v>0</v>
      </c>
      <c r="BT98" s="90"/>
      <c r="BU98" s="91">
        <f t="shared" si="34"/>
        <v>0</v>
      </c>
      <c r="BV98" s="90"/>
      <c r="BW98" s="91">
        <f t="shared" si="35"/>
        <v>0</v>
      </c>
      <c r="BX98" s="90"/>
      <c r="BY98" s="91">
        <f t="shared" si="36"/>
        <v>0</v>
      </c>
      <c r="BZ98" s="90"/>
      <c r="CA98" s="91">
        <f t="shared" si="37"/>
        <v>0</v>
      </c>
      <c r="CB98" s="90"/>
      <c r="CC98" s="91">
        <f t="shared" si="38"/>
        <v>0</v>
      </c>
      <c r="CD98" s="90"/>
      <c r="CE98" s="91">
        <f t="shared" si="39"/>
        <v>0</v>
      </c>
      <c r="CF98" s="90"/>
      <c r="CG98" s="91">
        <f t="shared" si="43"/>
        <v>0</v>
      </c>
      <c r="CH98" s="5">
        <f t="shared" si="40"/>
        <v>0</v>
      </c>
      <c r="CI98" s="11">
        <f t="shared" si="44"/>
        <v>0</v>
      </c>
      <c r="CJ98" s="12">
        <f t="shared" si="45"/>
        <v>2</v>
      </c>
      <c r="CK98" s="5">
        <f t="shared" si="46"/>
        <v>0</v>
      </c>
      <c r="CL98" s="282" t="str">
        <f t="shared" si="41"/>
        <v/>
      </c>
      <c r="CM98" s="283" t="str">
        <f t="shared" si="42"/>
        <v/>
      </c>
      <c r="CN98" s="283"/>
      <c r="CO98" s="145">
        <f t="shared" si="47"/>
        <v>0</v>
      </c>
      <c r="CP98" s="74">
        <f t="shared" si="48"/>
        <v>0</v>
      </c>
      <c r="CQ98" s="120">
        <f t="shared" si="49"/>
        <v>0</v>
      </c>
      <c r="CR98" s="74">
        <f t="shared" si="50"/>
        <v>0</v>
      </c>
      <c r="CS98" s="120">
        <f t="shared" si="51"/>
        <v>0</v>
      </c>
      <c r="CT98" s="74">
        <f t="shared" si="52"/>
        <v>0</v>
      </c>
      <c r="CU98" s="120">
        <f t="shared" si="53"/>
        <v>0</v>
      </c>
      <c r="CV98" s="74">
        <f t="shared" si="54"/>
        <v>0</v>
      </c>
      <c r="CW98" s="120">
        <f t="shared" si="55"/>
        <v>0</v>
      </c>
      <c r="CX98" s="146">
        <f t="shared" si="56"/>
        <v>0</v>
      </c>
      <c r="CY98" s="68"/>
      <c r="CZ98" s="288"/>
      <c r="DA98" s="288"/>
      <c r="DB98" s="288"/>
      <c r="DC98" s="17"/>
    </row>
    <row r="99" spans="1:107" ht="12.75" customHeight="1" x14ac:dyDescent="0.2">
      <c r="A99" s="3"/>
      <c r="B99" s="5">
        <f t="shared" si="57"/>
        <v>31</v>
      </c>
      <c r="C99" s="306"/>
      <c r="D99" s="307"/>
      <c r="E99" s="18"/>
      <c r="F99" s="90"/>
      <c r="G99" s="91">
        <f t="shared" ref="G99:G115" si="58">IF(F99=$F$66,$F$67,0)</f>
        <v>0</v>
      </c>
      <c r="H99" s="90"/>
      <c r="I99" s="91">
        <f t="shared" ref="I99:I115" si="59">IF(H99=$H$66,$H$67,0)</f>
        <v>0</v>
      </c>
      <c r="J99" s="90"/>
      <c r="K99" s="91">
        <f t="shared" ref="K99:K115" si="60">IF(J99=$J$66,$J$67,0)</f>
        <v>0</v>
      </c>
      <c r="L99" s="90"/>
      <c r="M99" s="91">
        <f t="shared" ref="M99:M115" si="61">IF(L99=$L$66,$L$67,0)</f>
        <v>0</v>
      </c>
      <c r="N99" s="90"/>
      <c r="O99" s="91">
        <f t="shared" ref="O99:O115" si="62">IF(N99=$N$66,$N$67,0)</f>
        <v>0</v>
      </c>
      <c r="P99" s="90"/>
      <c r="Q99" s="91">
        <f t="shared" ref="Q99:Q115" si="63">IF(P99=$P$66,$P$67,0)</f>
        <v>0</v>
      </c>
      <c r="R99" s="90"/>
      <c r="S99" s="91">
        <f t="shared" ref="S99:S115" si="64">IF(R99=$R$66,$R$67,0)</f>
        <v>0</v>
      </c>
      <c r="T99" s="90"/>
      <c r="U99" s="91">
        <f t="shared" ref="U99:U115" si="65">IF(T99=$T$66,$T$67,0)</f>
        <v>0</v>
      </c>
      <c r="V99" s="90"/>
      <c r="W99" s="91">
        <f t="shared" ref="W99:W115" si="66">IF(V99=$V$66,$V$67,0)</f>
        <v>0</v>
      </c>
      <c r="X99" s="90"/>
      <c r="Y99" s="91">
        <f t="shared" ref="Y99:Y115" si="67">IF(X99=$X$66,$X$67,0)</f>
        <v>0</v>
      </c>
      <c r="Z99" s="90"/>
      <c r="AA99" s="91">
        <f t="shared" ref="AA99:AA115" si="68">IF(Z99=$Z$66,$Z$67,0)</f>
        <v>0</v>
      </c>
      <c r="AB99" s="90"/>
      <c r="AC99" s="91">
        <f t="shared" ref="AC99:AC115" si="69">IF(AB99=$AB$66,$AB$67,0)</f>
        <v>0</v>
      </c>
      <c r="AD99" s="119"/>
      <c r="AE99" s="91">
        <f t="shared" ref="AE99:AE115" si="70">IF(AD99=$AD$66,$AD$67,0)</f>
        <v>0</v>
      </c>
      <c r="AF99" s="90"/>
      <c r="AG99" s="91">
        <f t="shared" ref="AG99:AG115" si="71">IF(AF99=$AF$66,$AF$67,0)</f>
        <v>0</v>
      </c>
      <c r="AH99" s="90"/>
      <c r="AI99" s="91">
        <f t="shared" ref="AI99:AI115" si="72">IF(AH99=$AH$66,$AH$67,0)</f>
        <v>0</v>
      </c>
      <c r="AJ99" s="90"/>
      <c r="AK99" s="91">
        <f t="shared" ref="AK99:AK115" si="73">IF(AJ99=$AJ$66,$AJ$67,0)</f>
        <v>0</v>
      </c>
      <c r="AL99" s="90"/>
      <c r="AM99" s="91">
        <f t="shared" ref="AM99:AM115" si="74">IF(AL99=$AL$66,$AL$67,0)</f>
        <v>0</v>
      </c>
      <c r="AN99" s="90"/>
      <c r="AO99" s="91">
        <f t="shared" ref="AO99:AO115" si="75">IF(AN99=$AN$66,$AN$67,0)</f>
        <v>0</v>
      </c>
      <c r="AP99" s="90"/>
      <c r="AQ99" s="91">
        <f t="shared" ref="AQ99:AQ115" si="76">IF(AP99=$AP$66,$AP$67,0)</f>
        <v>0</v>
      </c>
      <c r="AR99" s="90"/>
      <c r="AS99" s="91">
        <f t="shared" ref="AS99:AS115" si="77">IF(AR99=$AR$66,$AR$67,0)</f>
        <v>0</v>
      </c>
      <c r="AT99" s="90"/>
      <c r="AU99" s="91">
        <f t="shared" ref="AU99:AU115" si="78">IF(AT99=$AT$66,$AT$67,0)</f>
        <v>0</v>
      </c>
      <c r="AV99" s="90"/>
      <c r="AW99" s="91">
        <f t="shared" ref="AW99:AW115" si="79">IF(AV99=$AV$66,$AV$67,0)</f>
        <v>0</v>
      </c>
      <c r="AX99" s="90"/>
      <c r="AY99" s="91">
        <f t="shared" ref="AY99:AY115" si="80">IF(AX99=$AX$66,$AX$67,0)</f>
        <v>0</v>
      </c>
      <c r="AZ99" s="90"/>
      <c r="BA99" s="91">
        <f t="shared" ref="BA99:BA115" si="81">IF(AZ99=$AZ$66,$AZ$67,0)</f>
        <v>0</v>
      </c>
      <c r="BB99" s="90"/>
      <c r="BC99" s="91">
        <f t="shared" ref="BC99:BC115" si="82">IF(BB99=$BB$66,$BB$67,0)</f>
        <v>0</v>
      </c>
      <c r="BD99" s="90"/>
      <c r="BE99" s="91">
        <f t="shared" ref="BE99:BE115" si="83">IF(BD99=$BD$66,$BD$67,0)</f>
        <v>0</v>
      </c>
      <c r="BF99" s="90"/>
      <c r="BG99" s="91">
        <f t="shared" ref="BG99:BG115" si="84">IF(BF99=$BF$66,$BF$67,0)</f>
        <v>0</v>
      </c>
      <c r="BH99" s="90"/>
      <c r="BI99" s="91">
        <f t="shared" ref="BI99:BI115" si="85">IF(BH99=$BH$66,$BH$67,0)</f>
        <v>0</v>
      </c>
      <c r="BJ99" s="90"/>
      <c r="BK99" s="91">
        <f t="shared" ref="BK99:BK115" si="86">IF(BJ99=$BJ$66,$BJ$67,0)</f>
        <v>0</v>
      </c>
      <c r="BL99" s="90"/>
      <c r="BM99" s="91">
        <f t="shared" ref="BM99:BM115" si="87">IF(BL99=$BL$66,$BL$67,0)</f>
        <v>0</v>
      </c>
      <c r="BN99" s="90"/>
      <c r="BO99" s="91">
        <f t="shared" ref="BO99:BO115" si="88">IF(BN99=$BN$66,$BN$67,0)</f>
        <v>0</v>
      </c>
      <c r="BP99" s="90"/>
      <c r="BQ99" s="91">
        <f t="shared" ref="BQ99:BQ115" si="89">IF(BP99=$BP$66,$BP$67,0)</f>
        <v>0</v>
      </c>
      <c r="BR99" s="90"/>
      <c r="BS99" s="91">
        <f t="shared" ref="BS99:BS115" si="90">IF(BR99=$BR$66,$BR$67,0)</f>
        <v>0</v>
      </c>
      <c r="BT99" s="90"/>
      <c r="BU99" s="91">
        <f t="shared" ref="BU99:BU115" si="91">IF(BT99=$BT$66,$BT$67,0)</f>
        <v>0</v>
      </c>
      <c r="BV99" s="90"/>
      <c r="BW99" s="91">
        <f t="shared" ref="BW99:BW115" si="92">IF(BV99=$BV$66,$BV$67,0)</f>
        <v>0</v>
      </c>
      <c r="BX99" s="90"/>
      <c r="BY99" s="91">
        <f t="shared" ref="BY99:BY115" si="93">IF(BX99=$BX$66,$BX$67,0)</f>
        <v>0</v>
      </c>
      <c r="BZ99" s="90"/>
      <c r="CA99" s="91">
        <f t="shared" ref="CA99:CA115" si="94">IF(BZ99=$BZ$66,$BZ$67,0)</f>
        <v>0</v>
      </c>
      <c r="CB99" s="90"/>
      <c r="CC99" s="91">
        <f t="shared" ref="CC99:CC115" si="95">IF(CB99=$CB$66,$CB$67,0)</f>
        <v>0</v>
      </c>
      <c r="CD99" s="90"/>
      <c r="CE99" s="91">
        <f t="shared" ref="CE99:CE115" si="96">IF(CD99=$CD$66,$CD$67,0)</f>
        <v>0</v>
      </c>
      <c r="CF99" s="90"/>
      <c r="CG99" s="91">
        <f t="shared" si="43"/>
        <v>0</v>
      </c>
      <c r="CH99" s="5">
        <f t="shared" si="40"/>
        <v>0</v>
      </c>
      <c r="CI99" s="11">
        <f t="shared" si="44"/>
        <v>0</v>
      </c>
      <c r="CJ99" s="12">
        <f t="shared" si="45"/>
        <v>2</v>
      </c>
      <c r="CK99" s="5">
        <f t="shared" si="46"/>
        <v>0</v>
      </c>
      <c r="CL99" s="282" t="str">
        <f t="shared" si="41"/>
        <v/>
      </c>
      <c r="CM99" s="283" t="str">
        <f t="shared" si="42"/>
        <v/>
      </c>
      <c r="CN99" s="283"/>
      <c r="CO99" s="145">
        <f t="shared" si="47"/>
        <v>0</v>
      </c>
      <c r="CP99" s="74">
        <f t="shared" si="48"/>
        <v>0</v>
      </c>
      <c r="CQ99" s="120">
        <f t="shared" si="49"/>
        <v>0</v>
      </c>
      <c r="CR99" s="74">
        <f t="shared" si="50"/>
        <v>0</v>
      </c>
      <c r="CS99" s="120">
        <f t="shared" si="51"/>
        <v>0</v>
      </c>
      <c r="CT99" s="74">
        <f t="shared" si="52"/>
        <v>0</v>
      </c>
      <c r="CU99" s="120">
        <f t="shared" si="53"/>
        <v>0</v>
      </c>
      <c r="CV99" s="74">
        <f t="shared" si="54"/>
        <v>0</v>
      </c>
      <c r="CW99" s="120">
        <f t="shared" si="55"/>
        <v>0</v>
      </c>
      <c r="CX99" s="146">
        <f t="shared" si="56"/>
        <v>0</v>
      </c>
      <c r="CY99" s="68"/>
      <c r="CZ99" s="289"/>
      <c r="DA99" s="289"/>
      <c r="DB99" s="289"/>
      <c r="DC99" s="17"/>
    </row>
    <row r="100" spans="1:107" ht="12.75" customHeight="1" x14ac:dyDescent="0.2">
      <c r="A100" s="3"/>
      <c r="B100" s="5">
        <f t="shared" si="57"/>
        <v>32</v>
      </c>
      <c r="C100" s="306"/>
      <c r="D100" s="307"/>
      <c r="E100" s="18"/>
      <c r="F100" s="90"/>
      <c r="G100" s="91">
        <f t="shared" si="58"/>
        <v>0</v>
      </c>
      <c r="H100" s="90"/>
      <c r="I100" s="91">
        <f t="shared" si="59"/>
        <v>0</v>
      </c>
      <c r="J100" s="90"/>
      <c r="K100" s="91">
        <f t="shared" si="60"/>
        <v>0</v>
      </c>
      <c r="L100" s="90"/>
      <c r="M100" s="91">
        <f t="shared" si="61"/>
        <v>0</v>
      </c>
      <c r="N100" s="90"/>
      <c r="O100" s="91">
        <f t="shared" si="62"/>
        <v>0</v>
      </c>
      <c r="P100" s="90"/>
      <c r="Q100" s="91">
        <f t="shared" si="63"/>
        <v>0</v>
      </c>
      <c r="R100" s="90"/>
      <c r="S100" s="91">
        <f t="shared" si="64"/>
        <v>0</v>
      </c>
      <c r="T100" s="90"/>
      <c r="U100" s="91">
        <f t="shared" si="65"/>
        <v>0</v>
      </c>
      <c r="V100" s="90"/>
      <c r="W100" s="91">
        <f t="shared" si="66"/>
        <v>0</v>
      </c>
      <c r="X100" s="90"/>
      <c r="Y100" s="91">
        <f t="shared" si="67"/>
        <v>0</v>
      </c>
      <c r="Z100" s="90"/>
      <c r="AA100" s="91">
        <f t="shared" si="68"/>
        <v>0</v>
      </c>
      <c r="AB100" s="90"/>
      <c r="AC100" s="91">
        <f t="shared" si="69"/>
        <v>0</v>
      </c>
      <c r="AD100" s="119"/>
      <c r="AE100" s="91">
        <f t="shared" si="70"/>
        <v>0</v>
      </c>
      <c r="AF100" s="90"/>
      <c r="AG100" s="91">
        <f t="shared" si="71"/>
        <v>0</v>
      </c>
      <c r="AH100" s="90"/>
      <c r="AI100" s="91">
        <f t="shared" si="72"/>
        <v>0</v>
      </c>
      <c r="AJ100" s="90"/>
      <c r="AK100" s="91">
        <f t="shared" si="73"/>
        <v>0</v>
      </c>
      <c r="AL100" s="90"/>
      <c r="AM100" s="91">
        <f t="shared" si="74"/>
        <v>0</v>
      </c>
      <c r="AN100" s="90"/>
      <c r="AO100" s="91">
        <f t="shared" si="75"/>
        <v>0</v>
      </c>
      <c r="AP100" s="90"/>
      <c r="AQ100" s="91">
        <f t="shared" si="76"/>
        <v>0</v>
      </c>
      <c r="AR100" s="90"/>
      <c r="AS100" s="91">
        <f t="shared" si="77"/>
        <v>0</v>
      </c>
      <c r="AT100" s="90"/>
      <c r="AU100" s="91">
        <f t="shared" si="78"/>
        <v>0</v>
      </c>
      <c r="AV100" s="90"/>
      <c r="AW100" s="91">
        <f t="shared" si="79"/>
        <v>0</v>
      </c>
      <c r="AX100" s="90"/>
      <c r="AY100" s="91">
        <f t="shared" si="80"/>
        <v>0</v>
      </c>
      <c r="AZ100" s="90"/>
      <c r="BA100" s="91">
        <f t="shared" si="81"/>
        <v>0</v>
      </c>
      <c r="BB100" s="90"/>
      <c r="BC100" s="91">
        <f t="shared" si="82"/>
        <v>0</v>
      </c>
      <c r="BD100" s="90"/>
      <c r="BE100" s="91">
        <f t="shared" si="83"/>
        <v>0</v>
      </c>
      <c r="BF100" s="90"/>
      <c r="BG100" s="91">
        <f t="shared" si="84"/>
        <v>0</v>
      </c>
      <c r="BH100" s="90"/>
      <c r="BI100" s="91">
        <f t="shared" si="85"/>
        <v>0</v>
      </c>
      <c r="BJ100" s="90"/>
      <c r="BK100" s="91">
        <f t="shared" si="86"/>
        <v>0</v>
      </c>
      <c r="BL100" s="90"/>
      <c r="BM100" s="91">
        <f t="shared" si="87"/>
        <v>0</v>
      </c>
      <c r="BN100" s="90"/>
      <c r="BO100" s="91">
        <f t="shared" si="88"/>
        <v>0</v>
      </c>
      <c r="BP100" s="90"/>
      <c r="BQ100" s="91">
        <f t="shared" si="89"/>
        <v>0</v>
      </c>
      <c r="BR100" s="90"/>
      <c r="BS100" s="91">
        <f t="shared" si="90"/>
        <v>0</v>
      </c>
      <c r="BT100" s="90"/>
      <c r="BU100" s="91">
        <f t="shared" si="91"/>
        <v>0</v>
      </c>
      <c r="BV100" s="90"/>
      <c r="BW100" s="91">
        <f t="shared" si="92"/>
        <v>0</v>
      </c>
      <c r="BX100" s="90"/>
      <c r="BY100" s="91">
        <f t="shared" si="93"/>
        <v>0</v>
      </c>
      <c r="BZ100" s="90"/>
      <c r="CA100" s="91">
        <f t="shared" si="94"/>
        <v>0</v>
      </c>
      <c r="CB100" s="90"/>
      <c r="CC100" s="91">
        <f t="shared" si="95"/>
        <v>0</v>
      </c>
      <c r="CD100" s="90"/>
      <c r="CE100" s="91">
        <f t="shared" si="96"/>
        <v>0</v>
      </c>
      <c r="CF100" s="90"/>
      <c r="CG100" s="91">
        <f t="shared" si="43"/>
        <v>0</v>
      </c>
      <c r="CH100" s="5">
        <f t="shared" si="40"/>
        <v>0</v>
      </c>
      <c r="CI100" s="11">
        <f t="shared" si="44"/>
        <v>0</v>
      </c>
      <c r="CJ100" s="12">
        <f t="shared" si="45"/>
        <v>2</v>
      </c>
      <c r="CK100" s="5">
        <f t="shared" si="46"/>
        <v>0</v>
      </c>
      <c r="CL100" s="282" t="str">
        <f t="shared" si="41"/>
        <v/>
      </c>
      <c r="CM100" s="283" t="str">
        <f t="shared" si="42"/>
        <v/>
      </c>
      <c r="CN100" s="283"/>
      <c r="CO100" s="145">
        <f t="shared" si="47"/>
        <v>0</v>
      </c>
      <c r="CP100" s="74">
        <f t="shared" si="48"/>
        <v>0</v>
      </c>
      <c r="CQ100" s="120">
        <f t="shared" si="49"/>
        <v>0</v>
      </c>
      <c r="CR100" s="74">
        <f t="shared" si="50"/>
        <v>0</v>
      </c>
      <c r="CS100" s="120">
        <f t="shared" si="51"/>
        <v>0</v>
      </c>
      <c r="CT100" s="74">
        <f t="shared" si="52"/>
        <v>0</v>
      </c>
      <c r="CU100" s="120">
        <f t="shared" si="53"/>
        <v>0</v>
      </c>
      <c r="CV100" s="74">
        <f t="shared" si="54"/>
        <v>0</v>
      </c>
      <c r="CW100" s="120">
        <f t="shared" si="55"/>
        <v>0</v>
      </c>
      <c r="CX100" s="146">
        <f t="shared" si="56"/>
        <v>0</v>
      </c>
      <c r="CY100" s="68"/>
      <c r="CZ100" s="5">
        <f>IF(CI69:CI115&lt;="49",COUNTIF($CK$69:$CK$115,"INICIAL"))</f>
        <v>20</v>
      </c>
      <c r="DA100" s="5">
        <f>COUNTIF($CK$69:$CK$115,"INTERMEDIO")</f>
        <v>3</v>
      </c>
      <c r="DB100" s="5">
        <f>COUNTIF($CK$69:$CK$115,"AVANZADO")</f>
        <v>0</v>
      </c>
      <c r="DC100" s="17"/>
    </row>
    <row r="101" spans="1:107" ht="12.75" customHeight="1" x14ac:dyDescent="0.2">
      <c r="A101" s="3"/>
      <c r="B101" s="5">
        <f t="shared" si="57"/>
        <v>33</v>
      </c>
      <c r="C101" s="306"/>
      <c r="D101" s="307"/>
      <c r="E101" s="18"/>
      <c r="F101" s="90"/>
      <c r="G101" s="91">
        <f t="shared" si="58"/>
        <v>0</v>
      </c>
      <c r="H101" s="90"/>
      <c r="I101" s="91">
        <f t="shared" si="59"/>
        <v>0</v>
      </c>
      <c r="J101" s="90"/>
      <c r="K101" s="91">
        <f t="shared" si="60"/>
        <v>0</v>
      </c>
      <c r="L101" s="90"/>
      <c r="M101" s="91">
        <f t="shared" si="61"/>
        <v>0</v>
      </c>
      <c r="N101" s="90"/>
      <c r="O101" s="91">
        <f t="shared" si="62"/>
        <v>0</v>
      </c>
      <c r="P101" s="90"/>
      <c r="Q101" s="91">
        <f t="shared" si="63"/>
        <v>0</v>
      </c>
      <c r="R101" s="90"/>
      <c r="S101" s="91">
        <f t="shared" si="64"/>
        <v>0</v>
      </c>
      <c r="T101" s="90"/>
      <c r="U101" s="91">
        <f t="shared" si="65"/>
        <v>0</v>
      </c>
      <c r="V101" s="90"/>
      <c r="W101" s="91">
        <f t="shared" si="66"/>
        <v>0</v>
      </c>
      <c r="X101" s="90"/>
      <c r="Y101" s="91">
        <f t="shared" si="67"/>
        <v>0</v>
      </c>
      <c r="Z101" s="90"/>
      <c r="AA101" s="91">
        <f t="shared" si="68"/>
        <v>0</v>
      </c>
      <c r="AB101" s="90"/>
      <c r="AC101" s="91">
        <f t="shared" si="69"/>
        <v>0</v>
      </c>
      <c r="AD101" s="119"/>
      <c r="AE101" s="91">
        <f t="shared" si="70"/>
        <v>0</v>
      </c>
      <c r="AF101" s="90"/>
      <c r="AG101" s="91">
        <f t="shared" si="71"/>
        <v>0</v>
      </c>
      <c r="AH101" s="90"/>
      <c r="AI101" s="91">
        <f t="shared" si="72"/>
        <v>0</v>
      </c>
      <c r="AJ101" s="90"/>
      <c r="AK101" s="91">
        <f t="shared" si="73"/>
        <v>0</v>
      </c>
      <c r="AL101" s="90"/>
      <c r="AM101" s="91">
        <f t="shared" si="74"/>
        <v>0</v>
      </c>
      <c r="AN101" s="90"/>
      <c r="AO101" s="91">
        <f t="shared" si="75"/>
        <v>0</v>
      </c>
      <c r="AP101" s="90"/>
      <c r="AQ101" s="91">
        <f t="shared" si="76"/>
        <v>0</v>
      </c>
      <c r="AR101" s="90"/>
      <c r="AS101" s="91">
        <f t="shared" si="77"/>
        <v>0</v>
      </c>
      <c r="AT101" s="90"/>
      <c r="AU101" s="91">
        <f t="shared" si="78"/>
        <v>0</v>
      </c>
      <c r="AV101" s="90"/>
      <c r="AW101" s="91">
        <f t="shared" si="79"/>
        <v>0</v>
      </c>
      <c r="AX101" s="90"/>
      <c r="AY101" s="91">
        <f t="shared" si="80"/>
        <v>0</v>
      </c>
      <c r="AZ101" s="90"/>
      <c r="BA101" s="91">
        <f t="shared" si="81"/>
        <v>0</v>
      </c>
      <c r="BB101" s="90"/>
      <c r="BC101" s="91">
        <f t="shared" si="82"/>
        <v>0</v>
      </c>
      <c r="BD101" s="90"/>
      <c r="BE101" s="91">
        <f t="shared" si="83"/>
        <v>0</v>
      </c>
      <c r="BF101" s="90"/>
      <c r="BG101" s="91">
        <f t="shared" si="84"/>
        <v>0</v>
      </c>
      <c r="BH101" s="90"/>
      <c r="BI101" s="91">
        <f t="shared" si="85"/>
        <v>0</v>
      </c>
      <c r="BJ101" s="90"/>
      <c r="BK101" s="91">
        <f t="shared" si="86"/>
        <v>0</v>
      </c>
      <c r="BL101" s="90"/>
      <c r="BM101" s="91">
        <f t="shared" si="87"/>
        <v>0</v>
      </c>
      <c r="BN101" s="90"/>
      <c r="BO101" s="91">
        <f t="shared" si="88"/>
        <v>0</v>
      </c>
      <c r="BP101" s="90"/>
      <c r="BQ101" s="91">
        <f t="shared" si="89"/>
        <v>0</v>
      </c>
      <c r="BR101" s="90"/>
      <c r="BS101" s="91">
        <f t="shared" si="90"/>
        <v>0</v>
      </c>
      <c r="BT101" s="90"/>
      <c r="BU101" s="91">
        <f t="shared" si="91"/>
        <v>0</v>
      </c>
      <c r="BV101" s="90"/>
      <c r="BW101" s="91">
        <f t="shared" si="92"/>
        <v>0</v>
      </c>
      <c r="BX101" s="90"/>
      <c r="BY101" s="91">
        <f t="shared" si="93"/>
        <v>0</v>
      </c>
      <c r="BZ101" s="90"/>
      <c r="CA101" s="91">
        <f t="shared" si="94"/>
        <v>0</v>
      </c>
      <c r="CB101" s="90"/>
      <c r="CC101" s="91">
        <f t="shared" si="95"/>
        <v>0</v>
      </c>
      <c r="CD101" s="90"/>
      <c r="CE101" s="91">
        <f t="shared" si="96"/>
        <v>0</v>
      </c>
      <c r="CF101" s="90"/>
      <c r="CG101" s="91">
        <f t="shared" si="43"/>
        <v>0</v>
      </c>
      <c r="CH101" s="5">
        <f t="shared" si="40"/>
        <v>0</v>
      </c>
      <c r="CI101" s="11">
        <f t="shared" si="44"/>
        <v>0</v>
      </c>
      <c r="CJ101" s="12">
        <f t="shared" si="45"/>
        <v>2</v>
      </c>
      <c r="CK101" s="5">
        <f t="shared" si="46"/>
        <v>0</v>
      </c>
      <c r="CL101" s="282" t="str">
        <f t="shared" si="41"/>
        <v/>
      </c>
      <c r="CM101" s="283" t="str">
        <f t="shared" si="42"/>
        <v/>
      </c>
      <c r="CN101" s="283"/>
      <c r="CO101" s="145">
        <f t="shared" si="47"/>
        <v>0</v>
      </c>
      <c r="CP101" s="74">
        <f t="shared" si="48"/>
        <v>0</v>
      </c>
      <c r="CQ101" s="120">
        <f t="shared" si="49"/>
        <v>0</v>
      </c>
      <c r="CR101" s="74">
        <f t="shared" si="50"/>
        <v>0</v>
      </c>
      <c r="CS101" s="120">
        <f t="shared" si="51"/>
        <v>0</v>
      </c>
      <c r="CT101" s="74">
        <f t="shared" si="52"/>
        <v>0</v>
      </c>
      <c r="CU101" s="120">
        <f t="shared" si="53"/>
        <v>0</v>
      </c>
      <c r="CV101" s="74">
        <f t="shared" si="54"/>
        <v>0</v>
      </c>
      <c r="CW101" s="120">
        <f t="shared" si="55"/>
        <v>0</v>
      </c>
      <c r="CX101" s="146">
        <f t="shared" si="56"/>
        <v>0</v>
      </c>
      <c r="CY101" s="68"/>
      <c r="CZ101" s="160">
        <f>CZ100*1/$F$11</f>
        <v>0.86956521739130432</v>
      </c>
      <c r="DA101" s="160">
        <f>DA100*1/$F$11</f>
        <v>0.13043478260869565</v>
      </c>
      <c r="DB101" s="160">
        <f>DB100*1/$F$11</f>
        <v>0</v>
      </c>
      <c r="DC101" s="17"/>
    </row>
    <row r="102" spans="1:107" ht="12.75" customHeight="1" x14ac:dyDescent="0.2">
      <c r="A102" s="3"/>
      <c r="B102" s="5">
        <f t="shared" si="57"/>
        <v>34</v>
      </c>
      <c r="C102" s="302"/>
      <c r="D102" s="303"/>
      <c r="E102" s="18"/>
      <c r="F102" s="90"/>
      <c r="G102" s="91">
        <f t="shared" si="58"/>
        <v>0</v>
      </c>
      <c r="H102" s="90"/>
      <c r="I102" s="91">
        <f t="shared" si="59"/>
        <v>0</v>
      </c>
      <c r="J102" s="90"/>
      <c r="K102" s="91">
        <f t="shared" si="60"/>
        <v>0</v>
      </c>
      <c r="L102" s="90"/>
      <c r="M102" s="91">
        <f t="shared" si="61"/>
        <v>0</v>
      </c>
      <c r="N102" s="90"/>
      <c r="O102" s="91">
        <f t="shared" si="62"/>
        <v>0</v>
      </c>
      <c r="P102" s="90"/>
      <c r="Q102" s="91">
        <f t="shared" si="63"/>
        <v>0</v>
      </c>
      <c r="R102" s="90"/>
      <c r="S102" s="91">
        <f t="shared" si="64"/>
        <v>0</v>
      </c>
      <c r="T102" s="90"/>
      <c r="U102" s="91">
        <f t="shared" si="65"/>
        <v>0</v>
      </c>
      <c r="V102" s="90"/>
      <c r="W102" s="91">
        <f t="shared" si="66"/>
        <v>0</v>
      </c>
      <c r="X102" s="90"/>
      <c r="Y102" s="91">
        <f t="shared" si="67"/>
        <v>0</v>
      </c>
      <c r="Z102" s="90"/>
      <c r="AA102" s="91">
        <f t="shared" si="68"/>
        <v>0</v>
      </c>
      <c r="AB102" s="90"/>
      <c r="AC102" s="91">
        <f t="shared" si="69"/>
        <v>0</v>
      </c>
      <c r="AD102" s="119"/>
      <c r="AE102" s="91">
        <f t="shared" si="70"/>
        <v>0</v>
      </c>
      <c r="AF102" s="90"/>
      <c r="AG102" s="91">
        <f t="shared" si="71"/>
        <v>0</v>
      </c>
      <c r="AH102" s="90"/>
      <c r="AI102" s="91">
        <f t="shared" si="72"/>
        <v>0</v>
      </c>
      <c r="AJ102" s="90"/>
      <c r="AK102" s="91">
        <f t="shared" si="73"/>
        <v>0</v>
      </c>
      <c r="AL102" s="90"/>
      <c r="AM102" s="91">
        <f t="shared" si="74"/>
        <v>0</v>
      </c>
      <c r="AN102" s="90"/>
      <c r="AO102" s="91">
        <f t="shared" si="75"/>
        <v>0</v>
      </c>
      <c r="AP102" s="90"/>
      <c r="AQ102" s="91">
        <f t="shared" si="76"/>
        <v>0</v>
      </c>
      <c r="AR102" s="90"/>
      <c r="AS102" s="91">
        <f t="shared" si="77"/>
        <v>0</v>
      </c>
      <c r="AT102" s="90"/>
      <c r="AU102" s="91">
        <f t="shared" si="78"/>
        <v>0</v>
      </c>
      <c r="AV102" s="90"/>
      <c r="AW102" s="91">
        <f t="shared" si="79"/>
        <v>0</v>
      </c>
      <c r="AX102" s="90"/>
      <c r="AY102" s="91">
        <f t="shared" si="80"/>
        <v>0</v>
      </c>
      <c r="AZ102" s="90"/>
      <c r="BA102" s="91">
        <f t="shared" si="81"/>
        <v>0</v>
      </c>
      <c r="BB102" s="90"/>
      <c r="BC102" s="91">
        <f t="shared" si="82"/>
        <v>0</v>
      </c>
      <c r="BD102" s="90"/>
      <c r="BE102" s="91">
        <f t="shared" si="83"/>
        <v>0</v>
      </c>
      <c r="BF102" s="90"/>
      <c r="BG102" s="91">
        <f t="shared" si="84"/>
        <v>0</v>
      </c>
      <c r="BH102" s="90"/>
      <c r="BI102" s="91">
        <f t="shared" si="85"/>
        <v>0</v>
      </c>
      <c r="BJ102" s="90"/>
      <c r="BK102" s="91">
        <f t="shared" si="86"/>
        <v>0</v>
      </c>
      <c r="BL102" s="90"/>
      <c r="BM102" s="91">
        <f t="shared" si="87"/>
        <v>0</v>
      </c>
      <c r="BN102" s="90"/>
      <c r="BO102" s="91">
        <f t="shared" si="88"/>
        <v>0</v>
      </c>
      <c r="BP102" s="90"/>
      <c r="BQ102" s="91">
        <f t="shared" si="89"/>
        <v>0</v>
      </c>
      <c r="BR102" s="90"/>
      <c r="BS102" s="91">
        <f t="shared" si="90"/>
        <v>0</v>
      </c>
      <c r="BT102" s="90"/>
      <c r="BU102" s="91">
        <f t="shared" si="91"/>
        <v>0</v>
      </c>
      <c r="BV102" s="90"/>
      <c r="BW102" s="91">
        <f t="shared" si="92"/>
        <v>0</v>
      </c>
      <c r="BX102" s="90"/>
      <c r="BY102" s="91">
        <f t="shared" si="93"/>
        <v>0</v>
      </c>
      <c r="BZ102" s="90"/>
      <c r="CA102" s="91">
        <f t="shared" si="94"/>
        <v>0</v>
      </c>
      <c r="CB102" s="90"/>
      <c r="CC102" s="91">
        <f t="shared" si="95"/>
        <v>0</v>
      </c>
      <c r="CD102" s="90"/>
      <c r="CE102" s="91">
        <f t="shared" si="96"/>
        <v>0</v>
      </c>
      <c r="CF102" s="90"/>
      <c r="CG102" s="91">
        <f t="shared" si="43"/>
        <v>0</v>
      </c>
      <c r="CH102" s="5">
        <f t="shared" si="40"/>
        <v>0</v>
      </c>
      <c r="CI102" s="11">
        <f t="shared" si="44"/>
        <v>0</v>
      </c>
      <c r="CJ102" s="12">
        <f t="shared" si="45"/>
        <v>2</v>
      </c>
      <c r="CK102" s="5">
        <f t="shared" si="46"/>
        <v>0</v>
      </c>
      <c r="CL102" s="282" t="str">
        <f t="shared" si="41"/>
        <v/>
      </c>
      <c r="CM102" s="283" t="str">
        <f t="shared" si="42"/>
        <v/>
      </c>
      <c r="CN102" s="283"/>
      <c r="CO102" s="145">
        <f t="shared" si="47"/>
        <v>0</v>
      </c>
      <c r="CP102" s="74">
        <f t="shared" si="48"/>
        <v>0</v>
      </c>
      <c r="CQ102" s="120">
        <f t="shared" si="49"/>
        <v>0</v>
      </c>
      <c r="CR102" s="74">
        <f t="shared" si="50"/>
        <v>0</v>
      </c>
      <c r="CS102" s="120">
        <f t="shared" si="51"/>
        <v>0</v>
      </c>
      <c r="CT102" s="74">
        <f t="shared" si="52"/>
        <v>0</v>
      </c>
      <c r="CU102" s="120">
        <f t="shared" si="53"/>
        <v>0</v>
      </c>
      <c r="CV102" s="74">
        <f t="shared" si="54"/>
        <v>0</v>
      </c>
      <c r="CW102" s="120">
        <f t="shared" si="55"/>
        <v>0</v>
      </c>
      <c r="CX102" s="146">
        <f t="shared" si="56"/>
        <v>0</v>
      </c>
      <c r="CY102" s="68"/>
      <c r="CZ102" s="68"/>
      <c r="DA102" s="68"/>
      <c r="DB102" s="68"/>
      <c r="DC102" s="17"/>
    </row>
    <row r="103" spans="1:107" ht="12.75" customHeight="1" x14ac:dyDescent="0.2">
      <c r="A103" s="3"/>
      <c r="B103" s="5">
        <f t="shared" si="57"/>
        <v>35</v>
      </c>
      <c r="C103" s="302"/>
      <c r="D103" s="303"/>
      <c r="E103" s="18"/>
      <c r="F103" s="90"/>
      <c r="G103" s="91">
        <f t="shared" si="58"/>
        <v>0</v>
      </c>
      <c r="H103" s="90"/>
      <c r="I103" s="91">
        <f t="shared" si="59"/>
        <v>0</v>
      </c>
      <c r="J103" s="90"/>
      <c r="K103" s="91">
        <f t="shared" si="60"/>
        <v>0</v>
      </c>
      <c r="L103" s="90"/>
      <c r="M103" s="91">
        <f t="shared" si="61"/>
        <v>0</v>
      </c>
      <c r="N103" s="90"/>
      <c r="O103" s="91">
        <f t="shared" si="62"/>
        <v>0</v>
      </c>
      <c r="P103" s="90"/>
      <c r="Q103" s="91">
        <f t="shared" si="63"/>
        <v>0</v>
      </c>
      <c r="R103" s="90"/>
      <c r="S103" s="91">
        <f t="shared" si="64"/>
        <v>0</v>
      </c>
      <c r="T103" s="90"/>
      <c r="U103" s="91">
        <f t="shared" si="65"/>
        <v>0</v>
      </c>
      <c r="V103" s="90"/>
      <c r="W103" s="91">
        <f t="shared" si="66"/>
        <v>0</v>
      </c>
      <c r="X103" s="90"/>
      <c r="Y103" s="91">
        <f t="shared" si="67"/>
        <v>0</v>
      </c>
      <c r="Z103" s="90"/>
      <c r="AA103" s="91">
        <f t="shared" si="68"/>
        <v>0</v>
      </c>
      <c r="AB103" s="90"/>
      <c r="AC103" s="91">
        <f t="shared" si="69"/>
        <v>0</v>
      </c>
      <c r="AD103" s="119"/>
      <c r="AE103" s="91">
        <f t="shared" si="70"/>
        <v>0</v>
      </c>
      <c r="AF103" s="90"/>
      <c r="AG103" s="91">
        <f t="shared" si="71"/>
        <v>0</v>
      </c>
      <c r="AH103" s="90"/>
      <c r="AI103" s="91">
        <f t="shared" si="72"/>
        <v>0</v>
      </c>
      <c r="AJ103" s="90"/>
      <c r="AK103" s="91">
        <f t="shared" si="73"/>
        <v>0</v>
      </c>
      <c r="AL103" s="90"/>
      <c r="AM103" s="91">
        <f t="shared" si="74"/>
        <v>0</v>
      </c>
      <c r="AN103" s="90"/>
      <c r="AO103" s="91">
        <f t="shared" si="75"/>
        <v>0</v>
      </c>
      <c r="AP103" s="90"/>
      <c r="AQ103" s="91">
        <f t="shared" si="76"/>
        <v>0</v>
      </c>
      <c r="AR103" s="90"/>
      <c r="AS103" s="91">
        <f t="shared" si="77"/>
        <v>0</v>
      </c>
      <c r="AT103" s="90"/>
      <c r="AU103" s="91">
        <f t="shared" si="78"/>
        <v>0</v>
      </c>
      <c r="AV103" s="90"/>
      <c r="AW103" s="91">
        <f t="shared" si="79"/>
        <v>0</v>
      </c>
      <c r="AX103" s="90"/>
      <c r="AY103" s="91">
        <f t="shared" si="80"/>
        <v>0</v>
      </c>
      <c r="AZ103" s="90"/>
      <c r="BA103" s="91">
        <f t="shared" si="81"/>
        <v>0</v>
      </c>
      <c r="BB103" s="90"/>
      <c r="BC103" s="91">
        <f t="shared" si="82"/>
        <v>0</v>
      </c>
      <c r="BD103" s="90"/>
      <c r="BE103" s="91">
        <f t="shared" si="83"/>
        <v>0</v>
      </c>
      <c r="BF103" s="90"/>
      <c r="BG103" s="91">
        <f t="shared" si="84"/>
        <v>0</v>
      </c>
      <c r="BH103" s="90"/>
      <c r="BI103" s="91">
        <f t="shared" si="85"/>
        <v>0</v>
      </c>
      <c r="BJ103" s="90"/>
      <c r="BK103" s="91">
        <f t="shared" si="86"/>
        <v>0</v>
      </c>
      <c r="BL103" s="90"/>
      <c r="BM103" s="91">
        <f t="shared" si="87"/>
        <v>0</v>
      </c>
      <c r="BN103" s="90"/>
      <c r="BO103" s="91">
        <f t="shared" si="88"/>
        <v>0</v>
      </c>
      <c r="BP103" s="90"/>
      <c r="BQ103" s="91">
        <f t="shared" si="89"/>
        <v>0</v>
      </c>
      <c r="BR103" s="90"/>
      <c r="BS103" s="91">
        <f t="shared" si="90"/>
        <v>0</v>
      </c>
      <c r="BT103" s="90"/>
      <c r="BU103" s="91">
        <f t="shared" si="91"/>
        <v>0</v>
      </c>
      <c r="BV103" s="90"/>
      <c r="BW103" s="91">
        <f t="shared" si="92"/>
        <v>0</v>
      </c>
      <c r="BX103" s="90"/>
      <c r="BY103" s="91">
        <f t="shared" si="93"/>
        <v>0</v>
      </c>
      <c r="BZ103" s="90"/>
      <c r="CA103" s="91">
        <f t="shared" si="94"/>
        <v>0</v>
      </c>
      <c r="CB103" s="90"/>
      <c r="CC103" s="91">
        <f t="shared" si="95"/>
        <v>0</v>
      </c>
      <c r="CD103" s="90"/>
      <c r="CE103" s="91">
        <f t="shared" si="96"/>
        <v>0</v>
      </c>
      <c r="CF103" s="90"/>
      <c r="CG103" s="91">
        <f t="shared" si="43"/>
        <v>0</v>
      </c>
      <c r="CH103" s="5">
        <f t="shared" si="40"/>
        <v>0</v>
      </c>
      <c r="CI103" s="11">
        <f t="shared" si="44"/>
        <v>0</v>
      </c>
      <c r="CJ103" s="12">
        <f t="shared" si="45"/>
        <v>2</v>
      </c>
      <c r="CK103" s="5">
        <f t="shared" si="46"/>
        <v>0</v>
      </c>
      <c r="CL103" s="282" t="str">
        <f t="shared" si="41"/>
        <v/>
      </c>
      <c r="CM103" s="283" t="str">
        <f t="shared" si="42"/>
        <v/>
      </c>
      <c r="CN103" s="283"/>
      <c r="CO103" s="145">
        <f t="shared" si="47"/>
        <v>0</v>
      </c>
      <c r="CP103" s="74">
        <f t="shared" si="48"/>
        <v>0</v>
      </c>
      <c r="CQ103" s="120">
        <f t="shared" si="49"/>
        <v>0</v>
      </c>
      <c r="CR103" s="74">
        <f t="shared" si="50"/>
        <v>0</v>
      </c>
      <c r="CS103" s="120">
        <f t="shared" si="51"/>
        <v>0</v>
      </c>
      <c r="CT103" s="74">
        <f t="shared" si="52"/>
        <v>0</v>
      </c>
      <c r="CU103" s="120">
        <f t="shared" si="53"/>
        <v>0</v>
      </c>
      <c r="CV103" s="74">
        <f t="shared" si="54"/>
        <v>0</v>
      </c>
      <c r="CW103" s="120">
        <f t="shared" si="55"/>
        <v>0</v>
      </c>
      <c r="CX103" s="146">
        <f t="shared" si="56"/>
        <v>0</v>
      </c>
      <c r="CY103" s="68"/>
      <c r="CZ103" s="68"/>
      <c r="DA103" s="68"/>
      <c r="DB103" s="68"/>
      <c r="DC103" s="17"/>
    </row>
    <row r="104" spans="1:107" ht="12.75" customHeight="1" x14ac:dyDescent="0.2">
      <c r="A104" s="3"/>
      <c r="B104" s="5">
        <f t="shared" si="57"/>
        <v>36</v>
      </c>
      <c r="C104" s="302"/>
      <c r="D104" s="303"/>
      <c r="E104" s="18"/>
      <c r="F104" s="90"/>
      <c r="G104" s="91">
        <f t="shared" si="58"/>
        <v>0</v>
      </c>
      <c r="H104" s="90"/>
      <c r="I104" s="91">
        <f t="shared" si="59"/>
        <v>0</v>
      </c>
      <c r="J104" s="90"/>
      <c r="K104" s="91">
        <f t="shared" si="60"/>
        <v>0</v>
      </c>
      <c r="L104" s="90"/>
      <c r="M104" s="91">
        <f t="shared" si="61"/>
        <v>0</v>
      </c>
      <c r="N104" s="90"/>
      <c r="O104" s="91">
        <f t="shared" si="62"/>
        <v>0</v>
      </c>
      <c r="P104" s="90"/>
      <c r="Q104" s="91">
        <f t="shared" si="63"/>
        <v>0</v>
      </c>
      <c r="R104" s="90"/>
      <c r="S104" s="91">
        <f t="shared" si="64"/>
        <v>0</v>
      </c>
      <c r="T104" s="90"/>
      <c r="U104" s="91">
        <f t="shared" si="65"/>
        <v>0</v>
      </c>
      <c r="V104" s="90"/>
      <c r="W104" s="91">
        <f t="shared" si="66"/>
        <v>0</v>
      </c>
      <c r="X104" s="90"/>
      <c r="Y104" s="91">
        <f t="shared" si="67"/>
        <v>0</v>
      </c>
      <c r="Z104" s="90"/>
      <c r="AA104" s="91">
        <f t="shared" si="68"/>
        <v>0</v>
      </c>
      <c r="AB104" s="90"/>
      <c r="AC104" s="91">
        <f t="shared" si="69"/>
        <v>0</v>
      </c>
      <c r="AD104" s="119"/>
      <c r="AE104" s="91">
        <f t="shared" si="70"/>
        <v>0</v>
      </c>
      <c r="AF104" s="90"/>
      <c r="AG104" s="91">
        <f t="shared" si="71"/>
        <v>0</v>
      </c>
      <c r="AH104" s="90"/>
      <c r="AI104" s="91">
        <f t="shared" si="72"/>
        <v>0</v>
      </c>
      <c r="AJ104" s="90"/>
      <c r="AK104" s="91">
        <f t="shared" si="73"/>
        <v>0</v>
      </c>
      <c r="AL104" s="90"/>
      <c r="AM104" s="91">
        <f t="shared" si="74"/>
        <v>0</v>
      </c>
      <c r="AN104" s="90"/>
      <c r="AO104" s="91">
        <f t="shared" si="75"/>
        <v>0</v>
      </c>
      <c r="AP104" s="90"/>
      <c r="AQ104" s="91">
        <f t="shared" si="76"/>
        <v>0</v>
      </c>
      <c r="AR104" s="90"/>
      <c r="AS104" s="91">
        <f t="shared" si="77"/>
        <v>0</v>
      </c>
      <c r="AT104" s="90"/>
      <c r="AU104" s="91">
        <f t="shared" si="78"/>
        <v>0</v>
      </c>
      <c r="AV104" s="90"/>
      <c r="AW104" s="91">
        <f t="shared" si="79"/>
        <v>0</v>
      </c>
      <c r="AX104" s="90"/>
      <c r="AY104" s="91">
        <f t="shared" si="80"/>
        <v>0</v>
      </c>
      <c r="AZ104" s="90"/>
      <c r="BA104" s="91">
        <f t="shared" si="81"/>
        <v>0</v>
      </c>
      <c r="BB104" s="90"/>
      <c r="BC104" s="91">
        <f t="shared" si="82"/>
        <v>0</v>
      </c>
      <c r="BD104" s="90"/>
      <c r="BE104" s="91">
        <f t="shared" si="83"/>
        <v>0</v>
      </c>
      <c r="BF104" s="90"/>
      <c r="BG104" s="91">
        <f t="shared" si="84"/>
        <v>0</v>
      </c>
      <c r="BH104" s="90"/>
      <c r="BI104" s="91">
        <f t="shared" si="85"/>
        <v>0</v>
      </c>
      <c r="BJ104" s="90"/>
      <c r="BK104" s="91">
        <f t="shared" si="86"/>
        <v>0</v>
      </c>
      <c r="BL104" s="90"/>
      <c r="BM104" s="91">
        <f t="shared" si="87"/>
        <v>0</v>
      </c>
      <c r="BN104" s="90"/>
      <c r="BO104" s="91">
        <f t="shared" si="88"/>
        <v>0</v>
      </c>
      <c r="BP104" s="90"/>
      <c r="BQ104" s="91">
        <f t="shared" si="89"/>
        <v>0</v>
      </c>
      <c r="BR104" s="90"/>
      <c r="BS104" s="91">
        <f t="shared" si="90"/>
        <v>0</v>
      </c>
      <c r="BT104" s="90"/>
      <c r="BU104" s="91">
        <f t="shared" si="91"/>
        <v>0</v>
      </c>
      <c r="BV104" s="90"/>
      <c r="BW104" s="91">
        <f t="shared" si="92"/>
        <v>0</v>
      </c>
      <c r="BX104" s="90"/>
      <c r="BY104" s="91">
        <f t="shared" si="93"/>
        <v>0</v>
      </c>
      <c r="BZ104" s="90"/>
      <c r="CA104" s="91">
        <f t="shared" si="94"/>
        <v>0</v>
      </c>
      <c r="CB104" s="90"/>
      <c r="CC104" s="91">
        <f t="shared" si="95"/>
        <v>0</v>
      </c>
      <c r="CD104" s="90"/>
      <c r="CE104" s="91">
        <f t="shared" si="96"/>
        <v>0</v>
      </c>
      <c r="CF104" s="90"/>
      <c r="CG104" s="91">
        <f t="shared" si="43"/>
        <v>0</v>
      </c>
      <c r="CH104" s="5">
        <f t="shared" si="40"/>
        <v>0</v>
      </c>
      <c r="CI104" s="11">
        <f t="shared" si="44"/>
        <v>0</v>
      </c>
      <c r="CJ104" s="12">
        <f t="shared" si="45"/>
        <v>2</v>
      </c>
      <c r="CK104" s="5">
        <f t="shared" si="46"/>
        <v>0</v>
      </c>
      <c r="CL104" s="282" t="str">
        <f t="shared" si="41"/>
        <v/>
      </c>
      <c r="CM104" s="283" t="str">
        <f t="shared" si="42"/>
        <v/>
      </c>
      <c r="CN104" s="283"/>
      <c r="CO104" s="145">
        <f t="shared" si="47"/>
        <v>0</v>
      </c>
      <c r="CP104" s="74">
        <f t="shared" si="48"/>
        <v>0</v>
      </c>
      <c r="CQ104" s="120">
        <f t="shared" si="49"/>
        <v>0</v>
      </c>
      <c r="CR104" s="74">
        <f t="shared" si="50"/>
        <v>0</v>
      </c>
      <c r="CS104" s="120">
        <f t="shared" si="51"/>
        <v>0</v>
      </c>
      <c r="CT104" s="74">
        <f t="shared" si="52"/>
        <v>0</v>
      </c>
      <c r="CU104" s="120">
        <f t="shared" si="53"/>
        <v>0</v>
      </c>
      <c r="CV104" s="74">
        <f t="shared" si="54"/>
        <v>0</v>
      </c>
      <c r="CW104" s="120">
        <f t="shared" si="55"/>
        <v>0</v>
      </c>
      <c r="CX104" s="146">
        <f t="shared" si="56"/>
        <v>0</v>
      </c>
      <c r="CY104" s="68"/>
      <c r="CZ104" s="68"/>
      <c r="DA104" s="68"/>
      <c r="DB104" s="68"/>
      <c r="DC104" s="17"/>
    </row>
    <row r="105" spans="1:107" ht="12.75" customHeight="1" x14ac:dyDescent="0.2">
      <c r="A105" s="3"/>
      <c r="B105" s="5">
        <f t="shared" si="57"/>
        <v>37</v>
      </c>
      <c r="C105" s="302"/>
      <c r="D105" s="303"/>
      <c r="E105" s="18"/>
      <c r="F105" s="90"/>
      <c r="G105" s="91">
        <f t="shared" si="58"/>
        <v>0</v>
      </c>
      <c r="H105" s="90"/>
      <c r="I105" s="91">
        <f t="shared" si="59"/>
        <v>0</v>
      </c>
      <c r="J105" s="90"/>
      <c r="K105" s="91">
        <f t="shared" si="60"/>
        <v>0</v>
      </c>
      <c r="L105" s="90"/>
      <c r="M105" s="91">
        <f t="shared" si="61"/>
        <v>0</v>
      </c>
      <c r="N105" s="90"/>
      <c r="O105" s="91">
        <f t="shared" si="62"/>
        <v>0</v>
      </c>
      <c r="P105" s="90"/>
      <c r="Q105" s="91">
        <f t="shared" si="63"/>
        <v>0</v>
      </c>
      <c r="R105" s="90"/>
      <c r="S105" s="91">
        <f t="shared" si="64"/>
        <v>0</v>
      </c>
      <c r="T105" s="90"/>
      <c r="U105" s="91">
        <f t="shared" si="65"/>
        <v>0</v>
      </c>
      <c r="V105" s="90"/>
      <c r="W105" s="91">
        <f t="shared" si="66"/>
        <v>0</v>
      </c>
      <c r="X105" s="90"/>
      <c r="Y105" s="91">
        <f t="shared" si="67"/>
        <v>0</v>
      </c>
      <c r="Z105" s="90"/>
      <c r="AA105" s="91">
        <f t="shared" si="68"/>
        <v>0</v>
      </c>
      <c r="AB105" s="90"/>
      <c r="AC105" s="91">
        <f t="shared" si="69"/>
        <v>0</v>
      </c>
      <c r="AD105" s="119"/>
      <c r="AE105" s="91">
        <f t="shared" si="70"/>
        <v>0</v>
      </c>
      <c r="AF105" s="90"/>
      <c r="AG105" s="91">
        <f t="shared" si="71"/>
        <v>0</v>
      </c>
      <c r="AH105" s="90"/>
      <c r="AI105" s="91">
        <f t="shared" si="72"/>
        <v>0</v>
      </c>
      <c r="AJ105" s="90"/>
      <c r="AK105" s="91">
        <f t="shared" si="73"/>
        <v>0</v>
      </c>
      <c r="AL105" s="90"/>
      <c r="AM105" s="91">
        <f t="shared" si="74"/>
        <v>0</v>
      </c>
      <c r="AN105" s="90"/>
      <c r="AO105" s="91">
        <f t="shared" si="75"/>
        <v>0</v>
      </c>
      <c r="AP105" s="90"/>
      <c r="AQ105" s="91">
        <f t="shared" si="76"/>
        <v>0</v>
      </c>
      <c r="AR105" s="90"/>
      <c r="AS105" s="91">
        <f t="shared" si="77"/>
        <v>0</v>
      </c>
      <c r="AT105" s="90"/>
      <c r="AU105" s="91">
        <f t="shared" si="78"/>
        <v>0</v>
      </c>
      <c r="AV105" s="90"/>
      <c r="AW105" s="91">
        <f t="shared" si="79"/>
        <v>0</v>
      </c>
      <c r="AX105" s="90"/>
      <c r="AY105" s="91">
        <f t="shared" si="80"/>
        <v>0</v>
      </c>
      <c r="AZ105" s="90"/>
      <c r="BA105" s="91">
        <f t="shared" si="81"/>
        <v>0</v>
      </c>
      <c r="BB105" s="90"/>
      <c r="BC105" s="91">
        <f t="shared" si="82"/>
        <v>0</v>
      </c>
      <c r="BD105" s="90"/>
      <c r="BE105" s="91">
        <f t="shared" si="83"/>
        <v>0</v>
      </c>
      <c r="BF105" s="90"/>
      <c r="BG105" s="91">
        <f t="shared" si="84"/>
        <v>0</v>
      </c>
      <c r="BH105" s="90"/>
      <c r="BI105" s="91">
        <f t="shared" si="85"/>
        <v>0</v>
      </c>
      <c r="BJ105" s="90"/>
      <c r="BK105" s="91">
        <f t="shared" si="86"/>
        <v>0</v>
      </c>
      <c r="BL105" s="90"/>
      <c r="BM105" s="91">
        <f t="shared" si="87"/>
        <v>0</v>
      </c>
      <c r="BN105" s="90"/>
      <c r="BO105" s="91">
        <f t="shared" si="88"/>
        <v>0</v>
      </c>
      <c r="BP105" s="90"/>
      <c r="BQ105" s="91">
        <f t="shared" si="89"/>
        <v>0</v>
      </c>
      <c r="BR105" s="90"/>
      <c r="BS105" s="91">
        <f t="shared" si="90"/>
        <v>0</v>
      </c>
      <c r="BT105" s="90"/>
      <c r="BU105" s="91">
        <f t="shared" si="91"/>
        <v>0</v>
      </c>
      <c r="BV105" s="90"/>
      <c r="BW105" s="91">
        <f t="shared" si="92"/>
        <v>0</v>
      </c>
      <c r="BX105" s="90"/>
      <c r="BY105" s="91">
        <f t="shared" si="93"/>
        <v>0</v>
      </c>
      <c r="BZ105" s="90"/>
      <c r="CA105" s="91">
        <f t="shared" si="94"/>
        <v>0</v>
      </c>
      <c r="CB105" s="90"/>
      <c r="CC105" s="91">
        <f t="shared" si="95"/>
        <v>0</v>
      </c>
      <c r="CD105" s="90"/>
      <c r="CE105" s="91">
        <f t="shared" si="96"/>
        <v>0</v>
      </c>
      <c r="CF105" s="90"/>
      <c r="CG105" s="91">
        <f t="shared" si="43"/>
        <v>0</v>
      </c>
      <c r="CH105" s="5">
        <f t="shared" si="40"/>
        <v>0</v>
      </c>
      <c r="CI105" s="11">
        <f t="shared" si="44"/>
        <v>0</v>
      </c>
      <c r="CJ105" s="12">
        <f t="shared" si="45"/>
        <v>2</v>
      </c>
      <c r="CK105" s="5">
        <f t="shared" si="46"/>
        <v>0</v>
      </c>
      <c r="CL105" s="282" t="str">
        <f t="shared" si="41"/>
        <v/>
      </c>
      <c r="CM105" s="283" t="str">
        <f t="shared" si="42"/>
        <v/>
      </c>
      <c r="CN105" s="283"/>
      <c r="CO105" s="145">
        <f t="shared" si="47"/>
        <v>0</v>
      </c>
      <c r="CP105" s="74">
        <f t="shared" si="48"/>
        <v>0</v>
      </c>
      <c r="CQ105" s="120">
        <f t="shared" si="49"/>
        <v>0</v>
      </c>
      <c r="CR105" s="74">
        <f t="shared" si="50"/>
        <v>0</v>
      </c>
      <c r="CS105" s="120">
        <f t="shared" si="51"/>
        <v>0</v>
      </c>
      <c r="CT105" s="74">
        <f t="shared" si="52"/>
        <v>0</v>
      </c>
      <c r="CU105" s="120">
        <f t="shared" si="53"/>
        <v>0</v>
      </c>
      <c r="CV105" s="74">
        <f t="shared" si="54"/>
        <v>0</v>
      </c>
      <c r="CW105" s="120">
        <f t="shared" si="55"/>
        <v>0</v>
      </c>
      <c r="CX105" s="146">
        <f t="shared" si="56"/>
        <v>0</v>
      </c>
      <c r="CY105" s="68"/>
      <c r="CZ105" s="68"/>
      <c r="DA105" s="68"/>
      <c r="DB105" s="68"/>
      <c r="DC105" s="17"/>
    </row>
    <row r="106" spans="1:107" ht="12.75" customHeight="1" x14ac:dyDescent="0.2">
      <c r="A106" s="3"/>
      <c r="B106" s="5">
        <f t="shared" si="57"/>
        <v>38</v>
      </c>
      <c r="C106" s="302"/>
      <c r="D106" s="303"/>
      <c r="E106" s="18"/>
      <c r="F106" s="90"/>
      <c r="G106" s="91">
        <f t="shared" si="58"/>
        <v>0</v>
      </c>
      <c r="H106" s="90"/>
      <c r="I106" s="91">
        <f t="shared" si="59"/>
        <v>0</v>
      </c>
      <c r="J106" s="90"/>
      <c r="K106" s="91">
        <f t="shared" si="60"/>
        <v>0</v>
      </c>
      <c r="L106" s="90"/>
      <c r="M106" s="91">
        <f t="shared" si="61"/>
        <v>0</v>
      </c>
      <c r="N106" s="90"/>
      <c r="O106" s="91">
        <f t="shared" si="62"/>
        <v>0</v>
      </c>
      <c r="P106" s="90"/>
      <c r="Q106" s="91">
        <f t="shared" si="63"/>
        <v>0</v>
      </c>
      <c r="R106" s="90"/>
      <c r="S106" s="91">
        <f t="shared" si="64"/>
        <v>0</v>
      </c>
      <c r="T106" s="90"/>
      <c r="U106" s="91">
        <f t="shared" si="65"/>
        <v>0</v>
      </c>
      <c r="V106" s="90"/>
      <c r="W106" s="91">
        <f t="shared" si="66"/>
        <v>0</v>
      </c>
      <c r="X106" s="90"/>
      <c r="Y106" s="91">
        <f t="shared" si="67"/>
        <v>0</v>
      </c>
      <c r="Z106" s="90"/>
      <c r="AA106" s="91">
        <f t="shared" si="68"/>
        <v>0</v>
      </c>
      <c r="AB106" s="90"/>
      <c r="AC106" s="91">
        <f t="shared" si="69"/>
        <v>0</v>
      </c>
      <c r="AD106" s="119"/>
      <c r="AE106" s="91">
        <f t="shared" si="70"/>
        <v>0</v>
      </c>
      <c r="AF106" s="90"/>
      <c r="AG106" s="91">
        <f t="shared" si="71"/>
        <v>0</v>
      </c>
      <c r="AH106" s="90"/>
      <c r="AI106" s="91">
        <f t="shared" si="72"/>
        <v>0</v>
      </c>
      <c r="AJ106" s="90"/>
      <c r="AK106" s="91">
        <f t="shared" si="73"/>
        <v>0</v>
      </c>
      <c r="AL106" s="90"/>
      <c r="AM106" s="91">
        <f t="shared" si="74"/>
        <v>0</v>
      </c>
      <c r="AN106" s="90"/>
      <c r="AO106" s="91">
        <f t="shared" si="75"/>
        <v>0</v>
      </c>
      <c r="AP106" s="90"/>
      <c r="AQ106" s="91">
        <f t="shared" si="76"/>
        <v>0</v>
      </c>
      <c r="AR106" s="90"/>
      <c r="AS106" s="91">
        <f t="shared" si="77"/>
        <v>0</v>
      </c>
      <c r="AT106" s="90"/>
      <c r="AU106" s="91">
        <f t="shared" si="78"/>
        <v>0</v>
      </c>
      <c r="AV106" s="90"/>
      <c r="AW106" s="91">
        <f t="shared" si="79"/>
        <v>0</v>
      </c>
      <c r="AX106" s="90"/>
      <c r="AY106" s="91">
        <f t="shared" si="80"/>
        <v>0</v>
      </c>
      <c r="AZ106" s="90"/>
      <c r="BA106" s="91">
        <f t="shared" si="81"/>
        <v>0</v>
      </c>
      <c r="BB106" s="90"/>
      <c r="BC106" s="91">
        <f t="shared" si="82"/>
        <v>0</v>
      </c>
      <c r="BD106" s="90"/>
      <c r="BE106" s="91">
        <f t="shared" si="83"/>
        <v>0</v>
      </c>
      <c r="BF106" s="90"/>
      <c r="BG106" s="91">
        <f t="shared" si="84"/>
        <v>0</v>
      </c>
      <c r="BH106" s="90"/>
      <c r="BI106" s="91">
        <f t="shared" si="85"/>
        <v>0</v>
      </c>
      <c r="BJ106" s="90"/>
      <c r="BK106" s="91">
        <f t="shared" si="86"/>
        <v>0</v>
      </c>
      <c r="BL106" s="90"/>
      <c r="BM106" s="91">
        <f t="shared" si="87"/>
        <v>0</v>
      </c>
      <c r="BN106" s="90"/>
      <c r="BO106" s="91">
        <f t="shared" si="88"/>
        <v>0</v>
      </c>
      <c r="BP106" s="90"/>
      <c r="BQ106" s="91">
        <f t="shared" si="89"/>
        <v>0</v>
      </c>
      <c r="BR106" s="90"/>
      <c r="BS106" s="91">
        <f t="shared" si="90"/>
        <v>0</v>
      </c>
      <c r="BT106" s="90"/>
      <c r="BU106" s="91">
        <f t="shared" si="91"/>
        <v>0</v>
      </c>
      <c r="BV106" s="90"/>
      <c r="BW106" s="91">
        <f t="shared" si="92"/>
        <v>0</v>
      </c>
      <c r="BX106" s="90"/>
      <c r="BY106" s="91">
        <f t="shared" si="93"/>
        <v>0</v>
      </c>
      <c r="BZ106" s="90"/>
      <c r="CA106" s="91">
        <f t="shared" si="94"/>
        <v>0</v>
      </c>
      <c r="CB106" s="90"/>
      <c r="CC106" s="91">
        <f t="shared" si="95"/>
        <v>0</v>
      </c>
      <c r="CD106" s="90"/>
      <c r="CE106" s="91">
        <f t="shared" si="96"/>
        <v>0</v>
      </c>
      <c r="CF106" s="90"/>
      <c r="CG106" s="91">
        <f t="shared" si="43"/>
        <v>0</v>
      </c>
      <c r="CH106" s="5">
        <f t="shared" si="40"/>
        <v>0</v>
      </c>
      <c r="CI106" s="11">
        <f t="shared" si="44"/>
        <v>0</v>
      </c>
      <c r="CJ106" s="12">
        <f t="shared" si="45"/>
        <v>2</v>
      </c>
      <c r="CK106" s="5">
        <f t="shared" si="46"/>
        <v>0</v>
      </c>
      <c r="CL106" s="282" t="str">
        <f t="shared" si="41"/>
        <v/>
      </c>
      <c r="CM106" s="283" t="str">
        <f t="shared" si="42"/>
        <v/>
      </c>
      <c r="CN106" s="283"/>
      <c r="CO106" s="145">
        <f t="shared" si="47"/>
        <v>0</v>
      </c>
      <c r="CP106" s="74">
        <f t="shared" si="48"/>
        <v>0</v>
      </c>
      <c r="CQ106" s="120">
        <f t="shared" si="49"/>
        <v>0</v>
      </c>
      <c r="CR106" s="74">
        <f t="shared" si="50"/>
        <v>0</v>
      </c>
      <c r="CS106" s="120">
        <f t="shared" si="51"/>
        <v>0</v>
      </c>
      <c r="CT106" s="74">
        <f t="shared" si="52"/>
        <v>0</v>
      </c>
      <c r="CU106" s="120">
        <f t="shared" si="53"/>
        <v>0</v>
      </c>
      <c r="CV106" s="74">
        <f t="shared" si="54"/>
        <v>0</v>
      </c>
      <c r="CW106" s="120">
        <f t="shared" si="55"/>
        <v>0</v>
      </c>
      <c r="CX106" s="146">
        <f t="shared" si="56"/>
        <v>0</v>
      </c>
      <c r="CY106" s="68"/>
      <c r="CZ106" s="68"/>
      <c r="DA106" s="68"/>
      <c r="DB106" s="68"/>
      <c r="DC106" s="17"/>
    </row>
    <row r="107" spans="1:107" ht="12.75" customHeight="1" x14ac:dyDescent="0.2">
      <c r="A107" s="3"/>
      <c r="B107" s="5">
        <f t="shared" si="57"/>
        <v>39</v>
      </c>
      <c r="C107" s="302"/>
      <c r="D107" s="303"/>
      <c r="E107" s="18"/>
      <c r="F107" s="90"/>
      <c r="G107" s="91">
        <f t="shared" si="58"/>
        <v>0</v>
      </c>
      <c r="H107" s="90"/>
      <c r="I107" s="91">
        <f t="shared" si="59"/>
        <v>0</v>
      </c>
      <c r="J107" s="90"/>
      <c r="K107" s="91">
        <f t="shared" si="60"/>
        <v>0</v>
      </c>
      <c r="L107" s="90"/>
      <c r="M107" s="91">
        <f t="shared" si="61"/>
        <v>0</v>
      </c>
      <c r="N107" s="90"/>
      <c r="O107" s="91">
        <f t="shared" si="62"/>
        <v>0</v>
      </c>
      <c r="P107" s="90"/>
      <c r="Q107" s="91">
        <f t="shared" si="63"/>
        <v>0</v>
      </c>
      <c r="R107" s="90"/>
      <c r="S107" s="91">
        <f t="shared" si="64"/>
        <v>0</v>
      </c>
      <c r="T107" s="90"/>
      <c r="U107" s="91">
        <f t="shared" si="65"/>
        <v>0</v>
      </c>
      <c r="V107" s="90"/>
      <c r="W107" s="91">
        <f t="shared" si="66"/>
        <v>0</v>
      </c>
      <c r="X107" s="90"/>
      <c r="Y107" s="91">
        <f t="shared" si="67"/>
        <v>0</v>
      </c>
      <c r="Z107" s="90"/>
      <c r="AA107" s="91">
        <f t="shared" si="68"/>
        <v>0</v>
      </c>
      <c r="AB107" s="90"/>
      <c r="AC107" s="91">
        <f t="shared" si="69"/>
        <v>0</v>
      </c>
      <c r="AD107" s="119"/>
      <c r="AE107" s="91">
        <f t="shared" si="70"/>
        <v>0</v>
      </c>
      <c r="AF107" s="90"/>
      <c r="AG107" s="91">
        <f t="shared" si="71"/>
        <v>0</v>
      </c>
      <c r="AH107" s="90"/>
      <c r="AI107" s="91">
        <f t="shared" si="72"/>
        <v>0</v>
      </c>
      <c r="AJ107" s="90"/>
      <c r="AK107" s="91">
        <f t="shared" si="73"/>
        <v>0</v>
      </c>
      <c r="AL107" s="90"/>
      <c r="AM107" s="91">
        <f t="shared" si="74"/>
        <v>0</v>
      </c>
      <c r="AN107" s="90"/>
      <c r="AO107" s="91">
        <f t="shared" si="75"/>
        <v>0</v>
      </c>
      <c r="AP107" s="90"/>
      <c r="AQ107" s="91">
        <f t="shared" si="76"/>
        <v>0</v>
      </c>
      <c r="AR107" s="90"/>
      <c r="AS107" s="91">
        <f t="shared" si="77"/>
        <v>0</v>
      </c>
      <c r="AT107" s="90"/>
      <c r="AU107" s="91">
        <f t="shared" si="78"/>
        <v>0</v>
      </c>
      <c r="AV107" s="90"/>
      <c r="AW107" s="91">
        <f t="shared" si="79"/>
        <v>0</v>
      </c>
      <c r="AX107" s="90"/>
      <c r="AY107" s="91">
        <f t="shared" si="80"/>
        <v>0</v>
      </c>
      <c r="AZ107" s="90"/>
      <c r="BA107" s="91">
        <f t="shared" si="81"/>
        <v>0</v>
      </c>
      <c r="BB107" s="90"/>
      <c r="BC107" s="91">
        <f t="shared" si="82"/>
        <v>0</v>
      </c>
      <c r="BD107" s="90"/>
      <c r="BE107" s="91">
        <f t="shared" si="83"/>
        <v>0</v>
      </c>
      <c r="BF107" s="90"/>
      <c r="BG107" s="91">
        <f t="shared" si="84"/>
        <v>0</v>
      </c>
      <c r="BH107" s="90"/>
      <c r="BI107" s="91">
        <f t="shared" si="85"/>
        <v>0</v>
      </c>
      <c r="BJ107" s="90"/>
      <c r="BK107" s="91">
        <f t="shared" si="86"/>
        <v>0</v>
      </c>
      <c r="BL107" s="90"/>
      <c r="BM107" s="91">
        <f t="shared" si="87"/>
        <v>0</v>
      </c>
      <c r="BN107" s="90"/>
      <c r="BO107" s="91">
        <f t="shared" si="88"/>
        <v>0</v>
      </c>
      <c r="BP107" s="90"/>
      <c r="BQ107" s="91">
        <f t="shared" si="89"/>
        <v>0</v>
      </c>
      <c r="BR107" s="90"/>
      <c r="BS107" s="91">
        <f t="shared" si="90"/>
        <v>0</v>
      </c>
      <c r="BT107" s="90"/>
      <c r="BU107" s="91">
        <f t="shared" si="91"/>
        <v>0</v>
      </c>
      <c r="BV107" s="90"/>
      <c r="BW107" s="91">
        <f t="shared" si="92"/>
        <v>0</v>
      </c>
      <c r="BX107" s="90"/>
      <c r="BY107" s="91">
        <f t="shared" si="93"/>
        <v>0</v>
      </c>
      <c r="BZ107" s="90"/>
      <c r="CA107" s="91">
        <f t="shared" si="94"/>
        <v>0</v>
      </c>
      <c r="CB107" s="90"/>
      <c r="CC107" s="91">
        <f t="shared" si="95"/>
        <v>0</v>
      </c>
      <c r="CD107" s="90"/>
      <c r="CE107" s="91">
        <f t="shared" si="96"/>
        <v>0</v>
      </c>
      <c r="CF107" s="90"/>
      <c r="CG107" s="91">
        <f t="shared" si="43"/>
        <v>0</v>
      </c>
      <c r="CH107" s="5">
        <f t="shared" si="40"/>
        <v>0</v>
      </c>
      <c r="CI107" s="11">
        <f t="shared" si="44"/>
        <v>0</v>
      </c>
      <c r="CJ107" s="12">
        <f t="shared" si="45"/>
        <v>2</v>
      </c>
      <c r="CK107" s="5">
        <f t="shared" si="46"/>
        <v>0</v>
      </c>
      <c r="CL107" s="282" t="str">
        <f t="shared" si="41"/>
        <v/>
      </c>
      <c r="CM107" s="283" t="str">
        <f t="shared" si="42"/>
        <v/>
      </c>
      <c r="CN107" s="283"/>
      <c r="CO107" s="145">
        <f t="shared" si="47"/>
        <v>0</v>
      </c>
      <c r="CP107" s="74">
        <f t="shared" si="48"/>
        <v>0</v>
      </c>
      <c r="CQ107" s="120">
        <f t="shared" si="49"/>
        <v>0</v>
      </c>
      <c r="CR107" s="74">
        <f t="shared" si="50"/>
        <v>0</v>
      </c>
      <c r="CS107" s="120">
        <f t="shared" si="51"/>
        <v>0</v>
      </c>
      <c r="CT107" s="74">
        <f t="shared" si="52"/>
        <v>0</v>
      </c>
      <c r="CU107" s="120">
        <f t="shared" si="53"/>
        <v>0</v>
      </c>
      <c r="CV107" s="74">
        <f t="shared" si="54"/>
        <v>0</v>
      </c>
      <c r="CW107" s="120">
        <f t="shared" si="55"/>
        <v>0</v>
      </c>
      <c r="CX107" s="146">
        <f t="shared" si="56"/>
        <v>0</v>
      </c>
      <c r="CY107" s="68"/>
      <c r="CZ107" s="68"/>
      <c r="DA107" s="68"/>
      <c r="DB107" s="68"/>
      <c r="DC107" s="17"/>
    </row>
    <row r="108" spans="1:107" ht="12.75" customHeight="1" x14ac:dyDescent="0.2">
      <c r="A108" s="3"/>
      <c r="B108" s="5">
        <f t="shared" si="57"/>
        <v>40</v>
      </c>
      <c r="C108" s="302"/>
      <c r="D108" s="303"/>
      <c r="E108" s="18"/>
      <c r="F108" s="90"/>
      <c r="G108" s="91">
        <f t="shared" si="58"/>
        <v>0</v>
      </c>
      <c r="H108" s="90"/>
      <c r="I108" s="91">
        <f t="shared" si="59"/>
        <v>0</v>
      </c>
      <c r="J108" s="90"/>
      <c r="K108" s="91">
        <f t="shared" si="60"/>
        <v>0</v>
      </c>
      <c r="L108" s="90"/>
      <c r="M108" s="91">
        <f t="shared" si="61"/>
        <v>0</v>
      </c>
      <c r="N108" s="90"/>
      <c r="O108" s="91">
        <f t="shared" si="62"/>
        <v>0</v>
      </c>
      <c r="P108" s="90"/>
      <c r="Q108" s="91">
        <f t="shared" si="63"/>
        <v>0</v>
      </c>
      <c r="R108" s="90"/>
      <c r="S108" s="91">
        <f t="shared" si="64"/>
        <v>0</v>
      </c>
      <c r="T108" s="90"/>
      <c r="U108" s="91">
        <f t="shared" si="65"/>
        <v>0</v>
      </c>
      <c r="V108" s="90"/>
      <c r="W108" s="91">
        <f t="shared" si="66"/>
        <v>0</v>
      </c>
      <c r="X108" s="90"/>
      <c r="Y108" s="91">
        <f t="shared" si="67"/>
        <v>0</v>
      </c>
      <c r="Z108" s="90"/>
      <c r="AA108" s="91">
        <f t="shared" si="68"/>
        <v>0</v>
      </c>
      <c r="AB108" s="90"/>
      <c r="AC108" s="91">
        <f t="shared" si="69"/>
        <v>0</v>
      </c>
      <c r="AD108" s="119"/>
      <c r="AE108" s="91">
        <f t="shared" si="70"/>
        <v>0</v>
      </c>
      <c r="AF108" s="90"/>
      <c r="AG108" s="91">
        <f t="shared" si="71"/>
        <v>0</v>
      </c>
      <c r="AH108" s="90"/>
      <c r="AI108" s="91">
        <f t="shared" si="72"/>
        <v>0</v>
      </c>
      <c r="AJ108" s="90"/>
      <c r="AK108" s="91">
        <f t="shared" si="73"/>
        <v>0</v>
      </c>
      <c r="AL108" s="90"/>
      <c r="AM108" s="91">
        <f t="shared" si="74"/>
        <v>0</v>
      </c>
      <c r="AN108" s="90"/>
      <c r="AO108" s="91">
        <f t="shared" si="75"/>
        <v>0</v>
      </c>
      <c r="AP108" s="90"/>
      <c r="AQ108" s="91">
        <f t="shared" si="76"/>
        <v>0</v>
      </c>
      <c r="AR108" s="90"/>
      <c r="AS108" s="91">
        <f t="shared" si="77"/>
        <v>0</v>
      </c>
      <c r="AT108" s="90"/>
      <c r="AU108" s="91">
        <f t="shared" si="78"/>
        <v>0</v>
      </c>
      <c r="AV108" s="90"/>
      <c r="AW108" s="91">
        <f t="shared" si="79"/>
        <v>0</v>
      </c>
      <c r="AX108" s="90"/>
      <c r="AY108" s="91">
        <f t="shared" si="80"/>
        <v>0</v>
      </c>
      <c r="AZ108" s="90"/>
      <c r="BA108" s="91">
        <f t="shared" si="81"/>
        <v>0</v>
      </c>
      <c r="BB108" s="90"/>
      <c r="BC108" s="91">
        <f t="shared" si="82"/>
        <v>0</v>
      </c>
      <c r="BD108" s="90"/>
      <c r="BE108" s="91">
        <f t="shared" si="83"/>
        <v>0</v>
      </c>
      <c r="BF108" s="90"/>
      <c r="BG108" s="91">
        <f t="shared" si="84"/>
        <v>0</v>
      </c>
      <c r="BH108" s="90"/>
      <c r="BI108" s="91">
        <f t="shared" si="85"/>
        <v>0</v>
      </c>
      <c r="BJ108" s="90"/>
      <c r="BK108" s="91">
        <f t="shared" si="86"/>
        <v>0</v>
      </c>
      <c r="BL108" s="90"/>
      <c r="BM108" s="91">
        <f t="shared" si="87"/>
        <v>0</v>
      </c>
      <c r="BN108" s="90"/>
      <c r="BO108" s="91">
        <f t="shared" si="88"/>
        <v>0</v>
      </c>
      <c r="BP108" s="90"/>
      <c r="BQ108" s="91">
        <f t="shared" si="89"/>
        <v>0</v>
      </c>
      <c r="BR108" s="90"/>
      <c r="BS108" s="91">
        <f t="shared" si="90"/>
        <v>0</v>
      </c>
      <c r="BT108" s="90"/>
      <c r="BU108" s="91">
        <f t="shared" si="91"/>
        <v>0</v>
      </c>
      <c r="BV108" s="90"/>
      <c r="BW108" s="91">
        <f t="shared" si="92"/>
        <v>0</v>
      </c>
      <c r="BX108" s="90"/>
      <c r="BY108" s="91">
        <f t="shared" si="93"/>
        <v>0</v>
      </c>
      <c r="BZ108" s="90"/>
      <c r="CA108" s="91">
        <f t="shared" si="94"/>
        <v>0</v>
      </c>
      <c r="CB108" s="90"/>
      <c r="CC108" s="91">
        <f t="shared" si="95"/>
        <v>0</v>
      </c>
      <c r="CD108" s="90"/>
      <c r="CE108" s="91">
        <f t="shared" si="96"/>
        <v>0</v>
      </c>
      <c r="CF108" s="90"/>
      <c r="CG108" s="91">
        <f t="shared" si="43"/>
        <v>0</v>
      </c>
      <c r="CH108" s="5">
        <f t="shared" si="40"/>
        <v>0</v>
      </c>
      <c r="CI108" s="11">
        <f t="shared" si="44"/>
        <v>0</v>
      </c>
      <c r="CJ108" s="12">
        <f t="shared" si="45"/>
        <v>2</v>
      </c>
      <c r="CK108" s="5">
        <f t="shared" si="46"/>
        <v>0</v>
      </c>
      <c r="CL108" s="282" t="str">
        <f t="shared" si="41"/>
        <v/>
      </c>
      <c r="CM108" s="283" t="str">
        <f t="shared" si="42"/>
        <v/>
      </c>
      <c r="CN108" s="283"/>
      <c r="CO108" s="145">
        <f t="shared" si="47"/>
        <v>0</v>
      </c>
      <c r="CP108" s="74">
        <f t="shared" si="48"/>
        <v>0</v>
      </c>
      <c r="CQ108" s="120">
        <f t="shared" si="49"/>
        <v>0</v>
      </c>
      <c r="CR108" s="74">
        <f t="shared" si="50"/>
        <v>0</v>
      </c>
      <c r="CS108" s="120">
        <f t="shared" si="51"/>
        <v>0</v>
      </c>
      <c r="CT108" s="74">
        <f t="shared" si="52"/>
        <v>0</v>
      </c>
      <c r="CU108" s="120">
        <f t="shared" si="53"/>
        <v>0</v>
      </c>
      <c r="CV108" s="74">
        <f t="shared" si="54"/>
        <v>0</v>
      </c>
      <c r="CW108" s="120">
        <f t="shared" si="55"/>
        <v>0</v>
      </c>
      <c r="CX108" s="146">
        <f t="shared" si="56"/>
        <v>0</v>
      </c>
      <c r="CY108" s="68"/>
      <c r="CZ108" s="68"/>
      <c r="DA108" s="68"/>
      <c r="DB108" s="68"/>
      <c r="DC108" s="17"/>
    </row>
    <row r="109" spans="1:107" ht="12.75" customHeight="1" x14ac:dyDescent="0.2">
      <c r="A109" s="3"/>
      <c r="B109" s="5">
        <f t="shared" si="57"/>
        <v>41</v>
      </c>
      <c r="C109" s="302"/>
      <c r="D109" s="303"/>
      <c r="E109" s="18"/>
      <c r="F109" s="90"/>
      <c r="G109" s="91">
        <f t="shared" si="58"/>
        <v>0</v>
      </c>
      <c r="H109" s="90"/>
      <c r="I109" s="91">
        <f t="shared" si="59"/>
        <v>0</v>
      </c>
      <c r="J109" s="90"/>
      <c r="K109" s="91">
        <f t="shared" si="60"/>
        <v>0</v>
      </c>
      <c r="L109" s="90"/>
      <c r="M109" s="91">
        <f t="shared" si="61"/>
        <v>0</v>
      </c>
      <c r="N109" s="90"/>
      <c r="O109" s="91">
        <f t="shared" si="62"/>
        <v>0</v>
      </c>
      <c r="P109" s="90"/>
      <c r="Q109" s="91">
        <f t="shared" si="63"/>
        <v>0</v>
      </c>
      <c r="R109" s="90"/>
      <c r="S109" s="91">
        <f t="shared" si="64"/>
        <v>0</v>
      </c>
      <c r="T109" s="90"/>
      <c r="U109" s="91">
        <f t="shared" si="65"/>
        <v>0</v>
      </c>
      <c r="V109" s="90"/>
      <c r="W109" s="91">
        <f t="shared" si="66"/>
        <v>0</v>
      </c>
      <c r="X109" s="90"/>
      <c r="Y109" s="91">
        <f t="shared" si="67"/>
        <v>0</v>
      </c>
      <c r="Z109" s="90"/>
      <c r="AA109" s="91">
        <f t="shared" si="68"/>
        <v>0</v>
      </c>
      <c r="AB109" s="90"/>
      <c r="AC109" s="91">
        <f t="shared" si="69"/>
        <v>0</v>
      </c>
      <c r="AD109" s="119"/>
      <c r="AE109" s="91">
        <f t="shared" si="70"/>
        <v>0</v>
      </c>
      <c r="AF109" s="90"/>
      <c r="AG109" s="91">
        <f t="shared" si="71"/>
        <v>0</v>
      </c>
      <c r="AH109" s="90"/>
      <c r="AI109" s="91">
        <f t="shared" si="72"/>
        <v>0</v>
      </c>
      <c r="AJ109" s="90"/>
      <c r="AK109" s="91">
        <f t="shared" si="73"/>
        <v>0</v>
      </c>
      <c r="AL109" s="90"/>
      <c r="AM109" s="91">
        <f t="shared" si="74"/>
        <v>0</v>
      </c>
      <c r="AN109" s="90"/>
      <c r="AO109" s="91">
        <f t="shared" si="75"/>
        <v>0</v>
      </c>
      <c r="AP109" s="90"/>
      <c r="AQ109" s="91">
        <f t="shared" si="76"/>
        <v>0</v>
      </c>
      <c r="AR109" s="90"/>
      <c r="AS109" s="91">
        <f t="shared" si="77"/>
        <v>0</v>
      </c>
      <c r="AT109" s="90"/>
      <c r="AU109" s="91">
        <f t="shared" si="78"/>
        <v>0</v>
      </c>
      <c r="AV109" s="90"/>
      <c r="AW109" s="91">
        <f t="shared" si="79"/>
        <v>0</v>
      </c>
      <c r="AX109" s="90"/>
      <c r="AY109" s="91">
        <f t="shared" si="80"/>
        <v>0</v>
      </c>
      <c r="AZ109" s="90"/>
      <c r="BA109" s="91">
        <f t="shared" si="81"/>
        <v>0</v>
      </c>
      <c r="BB109" s="90"/>
      <c r="BC109" s="91">
        <f t="shared" si="82"/>
        <v>0</v>
      </c>
      <c r="BD109" s="90"/>
      <c r="BE109" s="91">
        <f t="shared" si="83"/>
        <v>0</v>
      </c>
      <c r="BF109" s="90"/>
      <c r="BG109" s="91">
        <f t="shared" si="84"/>
        <v>0</v>
      </c>
      <c r="BH109" s="90"/>
      <c r="BI109" s="91">
        <f t="shared" si="85"/>
        <v>0</v>
      </c>
      <c r="BJ109" s="90"/>
      <c r="BK109" s="91">
        <f t="shared" si="86"/>
        <v>0</v>
      </c>
      <c r="BL109" s="90"/>
      <c r="BM109" s="91">
        <f t="shared" si="87"/>
        <v>0</v>
      </c>
      <c r="BN109" s="90"/>
      <c r="BO109" s="91">
        <f t="shared" si="88"/>
        <v>0</v>
      </c>
      <c r="BP109" s="90"/>
      <c r="BQ109" s="91">
        <f t="shared" si="89"/>
        <v>0</v>
      </c>
      <c r="BR109" s="90"/>
      <c r="BS109" s="91">
        <f t="shared" si="90"/>
        <v>0</v>
      </c>
      <c r="BT109" s="90"/>
      <c r="BU109" s="91">
        <f t="shared" si="91"/>
        <v>0</v>
      </c>
      <c r="BV109" s="90"/>
      <c r="BW109" s="91">
        <f t="shared" si="92"/>
        <v>0</v>
      </c>
      <c r="BX109" s="90"/>
      <c r="BY109" s="91">
        <f t="shared" si="93"/>
        <v>0</v>
      </c>
      <c r="BZ109" s="90"/>
      <c r="CA109" s="91">
        <f t="shared" si="94"/>
        <v>0</v>
      </c>
      <c r="CB109" s="90"/>
      <c r="CC109" s="91">
        <f t="shared" si="95"/>
        <v>0</v>
      </c>
      <c r="CD109" s="90"/>
      <c r="CE109" s="91">
        <f t="shared" si="96"/>
        <v>0</v>
      </c>
      <c r="CF109" s="90"/>
      <c r="CG109" s="91">
        <f t="shared" si="43"/>
        <v>0</v>
      </c>
      <c r="CH109" s="5">
        <f t="shared" si="40"/>
        <v>0</v>
      </c>
      <c r="CI109" s="11">
        <f t="shared" si="44"/>
        <v>0</v>
      </c>
      <c r="CJ109" s="12">
        <f t="shared" si="45"/>
        <v>2</v>
      </c>
      <c r="CK109" s="5">
        <f t="shared" si="46"/>
        <v>0</v>
      </c>
      <c r="CL109" s="282" t="str">
        <f t="shared" si="41"/>
        <v/>
      </c>
      <c r="CM109" s="283" t="str">
        <f t="shared" si="42"/>
        <v/>
      </c>
      <c r="CN109" s="283"/>
      <c r="CO109" s="145">
        <f t="shared" si="47"/>
        <v>0</v>
      </c>
      <c r="CP109" s="74">
        <f t="shared" si="48"/>
        <v>0</v>
      </c>
      <c r="CQ109" s="120">
        <f t="shared" si="49"/>
        <v>0</v>
      </c>
      <c r="CR109" s="74">
        <f t="shared" si="50"/>
        <v>0</v>
      </c>
      <c r="CS109" s="120">
        <f t="shared" si="51"/>
        <v>0</v>
      </c>
      <c r="CT109" s="74">
        <f t="shared" si="52"/>
        <v>0</v>
      </c>
      <c r="CU109" s="120">
        <f t="shared" si="53"/>
        <v>0</v>
      </c>
      <c r="CV109" s="74">
        <f t="shared" si="54"/>
        <v>0</v>
      </c>
      <c r="CW109" s="120">
        <f t="shared" si="55"/>
        <v>0</v>
      </c>
      <c r="CX109" s="146">
        <f t="shared" si="56"/>
        <v>0</v>
      </c>
      <c r="CY109" s="68"/>
      <c r="CZ109" s="68"/>
      <c r="DA109" s="68"/>
      <c r="DB109" s="68"/>
      <c r="DC109" s="17"/>
    </row>
    <row r="110" spans="1:107" ht="12.75" customHeight="1" x14ac:dyDescent="0.2">
      <c r="A110" s="3"/>
      <c r="B110" s="5">
        <f t="shared" si="57"/>
        <v>42</v>
      </c>
      <c r="C110" s="302"/>
      <c r="D110" s="303"/>
      <c r="E110" s="18"/>
      <c r="F110" s="90"/>
      <c r="G110" s="91">
        <f t="shared" si="58"/>
        <v>0</v>
      </c>
      <c r="H110" s="90"/>
      <c r="I110" s="91">
        <f t="shared" si="59"/>
        <v>0</v>
      </c>
      <c r="J110" s="90"/>
      <c r="K110" s="91">
        <f t="shared" si="60"/>
        <v>0</v>
      </c>
      <c r="L110" s="90"/>
      <c r="M110" s="91">
        <f t="shared" si="61"/>
        <v>0</v>
      </c>
      <c r="N110" s="90"/>
      <c r="O110" s="91">
        <f t="shared" si="62"/>
        <v>0</v>
      </c>
      <c r="P110" s="90"/>
      <c r="Q110" s="91">
        <f t="shared" si="63"/>
        <v>0</v>
      </c>
      <c r="R110" s="90"/>
      <c r="S110" s="91">
        <f t="shared" si="64"/>
        <v>0</v>
      </c>
      <c r="T110" s="90"/>
      <c r="U110" s="91">
        <f t="shared" si="65"/>
        <v>0</v>
      </c>
      <c r="V110" s="90"/>
      <c r="W110" s="91">
        <f t="shared" si="66"/>
        <v>0</v>
      </c>
      <c r="X110" s="90"/>
      <c r="Y110" s="91">
        <f t="shared" si="67"/>
        <v>0</v>
      </c>
      <c r="Z110" s="90"/>
      <c r="AA110" s="91">
        <f t="shared" si="68"/>
        <v>0</v>
      </c>
      <c r="AB110" s="90"/>
      <c r="AC110" s="91">
        <f t="shared" si="69"/>
        <v>0</v>
      </c>
      <c r="AD110" s="119"/>
      <c r="AE110" s="91">
        <f t="shared" si="70"/>
        <v>0</v>
      </c>
      <c r="AF110" s="90"/>
      <c r="AG110" s="91">
        <f t="shared" si="71"/>
        <v>0</v>
      </c>
      <c r="AH110" s="90"/>
      <c r="AI110" s="91">
        <f t="shared" si="72"/>
        <v>0</v>
      </c>
      <c r="AJ110" s="90"/>
      <c r="AK110" s="91">
        <f t="shared" si="73"/>
        <v>0</v>
      </c>
      <c r="AL110" s="90"/>
      <c r="AM110" s="91">
        <f t="shared" si="74"/>
        <v>0</v>
      </c>
      <c r="AN110" s="90"/>
      <c r="AO110" s="91">
        <f t="shared" si="75"/>
        <v>0</v>
      </c>
      <c r="AP110" s="90"/>
      <c r="AQ110" s="91">
        <f t="shared" si="76"/>
        <v>0</v>
      </c>
      <c r="AR110" s="90"/>
      <c r="AS110" s="91">
        <f t="shared" si="77"/>
        <v>0</v>
      </c>
      <c r="AT110" s="90"/>
      <c r="AU110" s="91">
        <f t="shared" si="78"/>
        <v>0</v>
      </c>
      <c r="AV110" s="90"/>
      <c r="AW110" s="91">
        <f t="shared" si="79"/>
        <v>0</v>
      </c>
      <c r="AX110" s="90"/>
      <c r="AY110" s="91">
        <f t="shared" si="80"/>
        <v>0</v>
      </c>
      <c r="AZ110" s="90"/>
      <c r="BA110" s="91">
        <f t="shared" si="81"/>
        <v>0</v>
      </c>
      <c r="BB110" s="90"/>
      <c r="BC110" s="91">
        <f t="shared" si="82"/>
        <v>0</v>
      </c>
      <c r="BD110" s="90"/>
      <c r="BE110" s="91">
        <f t="shared" si="83"/>
        <v>0</v>
      </c>
      <c r="BF110" s="90"/>
      <c r="BG110" s="91">
        <f t="shared" si="84"/>
        <v>0</v>
      </c>
      <c r="BH110" s="90"/>
      <c r="BI110" s="91">
        <f t="shared" si="85"/>
        <v>0</v>
      </c>
      <c r="BJ110" s="90"/>
      <c r="BK110" s="91">
        <f t="shared" si="86"/>
        <v>0</v>
      </c>
      <c r="BL110" s="90"/>
      <c r="BM110" s="91">
        <f t="shared" si="87"/>
        <v>0</v>
      </c>
      <c r="BN110" s="90"/>
      <c r="BO110" s="91">
        <f t="shared" si="88"/>
        <v>0</v>
      </c>
      <c r="BP110" s="90"/>
      <c r="BQ110" s="91">
        <f t="shared" si="89"/>
        <v>0</v>
      </c>
      <c r="BR110" s="90"/>
      <c r="BS110" s="91">
        <f t="shared" si="90"/>
        <v>0</v>
      </c>
      <c r="BT110" s="90"/>
      <c r="BU110" s="91">
        <f t="shared" si="91"/>
        <v>0</v>
      </c>
      <c r="BV110" s="90"/>
      <c r="BW110" s="91">
        <f t="shared" si="92"/>
        <v>0</v>
      </c>
      <c r="BX110" s="90"/>
      <c r="BY110" s="91">
        <f t="shared" si="93"/>
        <v>0</v>
      </c>
      <c r="BZ110" s="90"/>
      <c r="CA110" s="91">
        <f t="shared" si="94"/>
        <v>0</v>
      </c>
      <c r="CB110" s="90"/>
      <c r="CC110" s="91">
        <f t="shared" si="95"/>
        <v>0</v>
      </c>
      <c r="CD110" s="90"/>
      <c r="CE110" s="91">
        <f t="shared" si="96"/>
        <v>0</v>
      </c>
      <c r="CF110" s="90"/>
      <c r="CG110" s="91">
        <f t="shared" si="43"/>
        <v>0</v>
      </c>
      <c r="CH110" s="5">
        <f t="shared" si="40"/>
        <v>0</v>
      </c>
      <c r="CI110" s="11">
        <f t="shared" si="44"/>
        <v>0</v>
      </c>
      <c r="CJ110" s="12">
        <f t="shared" si="45"/>
        <v>2</v>
      </c>
      <c r="CK110" s="5">
        <f t="shared" si="46"/>
        <v>0</v>
      </c>
      <c r="CL110" s="282" t="str">
        <f t="shared" si="41"/>
        <v/>
      </c>
      <c r="CM110" s="283" t="str">
        <f t="shared" si="42"/>
        <v/>
      </c>
      <c r="CN110" s="283"/>
      <c r="CO110" s="145">
        <f t="shared" si="47"/>
        <v>0</v>
      </c>
      <c r="CP110" s="74">
        <f t="shared" si="48"/>
        <v>0</v>
      </c>
      <c r="CQ110" s="120">
        <f t="shared" si="49"/>
        <v>0</v>
      </c>
      <c r="CR110" s="74">
        <f t="shared" si="50"/>
        <v>0</v>
      </c>
      <c r="CS110" s="120">
        <f t="shared" si="51"/>
        <v>0</v>
      </c>
      <c r="CT110" s="74">
        <f t="shared" si="52"/>
        <v>0</v>
      </c>
      <c r="CU110" s="120">
        <f t="shared" si="53"/>
        <v>0</v>
      </c>
      <c r="CV110" s="74">
        <f t="shared" si="54"/>
        <v>0</v>
      </c>
      <c r="CW110" s="120">
        <f t="shared" si="55"/>
        <v>0</v>
      </c>
      <c r="CX110" s="146">
        <f t="shared" si="56"/>
        <v>0</v>
      </c>
      <c r="CY110" s="68"/>
      <c r="CZ110" s="68"/>
      <c r="DA110" s="68"/>
      <c r="DB110" s="68"/>
      <c r="DC110" s="17"/>
    </row>
    <row r="111" spans="1:107" ht="12.75" customHeight="1" x14ac:dyDescent="0.2">
      <c r="A111" s="3"/>
      <c r="B111" s="5">
        <f t="shared" si="57"/>
        <v>43</v>
      </c>
      <c r="C111" s="302"/>
      <c r="D111" s="303"/>
      <c r="E111" s="18"/>
      <c r="F111" s="90"/>
      <c r="G111" s="91">
        <f t="shared" si="58"/>
        <v>0</v>
      </c>
      <c r="H111" s="90"/>
      <c r="I111" s="91">
        <f t="shared" si="59"/>
        <v>0</v>
      </c>
      <c r="J111" s="90"/>
      <c r="K111" s="91">
        <f t="shared" si="60"/>
        <v>0</v>
      </c>
      <c r="L111" s="90"/>
      <c r="M111" s="91">
        <f t="shared" si="61"/>
        <v>0</v>
      </c>
      <c r="N111" s="90"/>
      <c r="O111" s="91">
        <f t="shared" si="62"/>
        <v>0</v>
      </c>
      <c r="P111" s="90"/>
      <c r="Q111" s="91">
        <f t="shared" si="63"/>
        <v>0</v>
      </c>
      <c r="R111" s="90"/>
      <c r="S111" s="91">
        <f t="shared" si="64"/>
        <v>0</v>
      </c>
      <c r="T111" s="90"/>
      <c r="U111" s="91">
        <f t="shared" si="65"/>
        <v>0</v>
      </c>
      <c r="V111" s="90"/>
      <c r="W111" s="91">
        <f t="shared" si="66"/>
        <v>0</v>
      </c>
      <c r="X111" s="90"/>
      <c r="Y111" s="91">
        <f t="shared" si="67"/>
        <v>0</v>
      </c>
      <c r="Z111" s="90"/>
      <c r="AA111" s="91">
        <f t="shared" si="68"/>
        <v>0</v>
      </c>
      <c r="AB111" s="90"/>
      <c r="AC111" s="91">
        <f t="shared" si="69"/>
        <v>0</v>
      </c>
      <c r="AD111" s="119"/>
      <c r="AE111" s="91">
        <f t="shared" si="70"/>
        <v>0</v>
      </c>
      <c r="AF111" s="90"/>
      <c r="AG111" s="91">
        <f t="shared" si="71"/>
        <v>0</v>
      </c>
      <c r="AH111" s="90"/>
      <c r="AI111" s="91">
        <f t="shared" si="72"/>
        <v>0</v>
      </c>
      <c r="AJ111" s="90"/>
      <c r="AK111" s="91">
        <f t="shared" si="73"/>
        <v>0</v>
      </c>
      <c r="AL111" s="90"/>
      <c r="AM111" s="91">
        <f t="shared" si="74"/>
        <v>0</v>
      </c>
      <c r="AN111" s="90"/>
      <c r="AO111" s="91">
        <f t="shared" si="75"/>
        <v>0</v>
      </c>
      <c r="AP111" s="90"/>
      <c r="AQ111" s="91">
        <f t="shared" si="76"/>
        <v>0</v>
      </c>
      <c r="AR111" s="90"/>
      <c r="AS111" s="91">
        <f t="shared" si="77"/>
        <v>0</v>
      </c>
      <c r="AT111" s="90"/>
      <c r="AU111" s="91">
        <f t="shared" si="78"/>
        <v>0</v>
      </c>
      <c r="AV111" s="90"/>
      <c r="AW111" s="91">
        <f t="shared" si="79"/>
        <v>0</v>
      </c>
      <c r="AX111" s="90"/>
      <c r="AY111" s="91">
        <f t="shared" si="80"/>
        <v>0</v>
      </c>
      <c r="AZ111" s="90"/>
      <c r="BA111" s="91">
        <f t="shared" si="81"/>
        <v>0</v>
      </c>
      <c r="BB111" s="90"/>
      <c r="BC111" s="91">
        <f t="shared" si="82"/>
        <v>0</v>
      </c>
      <c r="BD111" s="90"/>
      <c r="BE111" s="91">
        <f t="shared" si="83"/>
        <v>0</v>
      </c>
      <c r="BF111" s="90"/>
      <c r="BG111" s="91">
        <f t="shared" si="84"/>
        <v>0</v>
      </c>
      <c r="BH111" s="90"/>
      <c r="BI111" s="91">
        <f t="shared" si="85"/>
        <v>0</v>
      </c>
      <c r="BJ111" s="90"/>
      <c r="BK111" s="91">
        <f t="shared" si="86"/>
        <v>0</v>
      </c>
      <c r="BL111" s="90"/>
      <c r="BM111" s="91">
        <f t="shared" si="87"/>
        <v>0</v>
      </c>
      <c r="BN111" s="90"/>
      <c r="BO111" s="91">
        <f t="shared" si="88"/>
        <v>0</v>
      </c>
      <c r="BP111" s="90"/>
      <c r="BQ111" s="91">
        <f t="shared" si="89"/>
        <v>0</v>
      </c>
      <c r="BR111" s="90"/>
      <c r="BS111" s="91">
        <f t="shared" si="90"/>
        <v>0</v>
      </c>
      <c r="BT111" s="90"/>
      <c r="BU111" s="91">
        <f t="shared" si="91"/>
        <v>0</v>
      </c>
      <c r="BV111" s="90"/>
      <c r="BW111" s="91">
        <f t="shared" si="92"/>
        <v>0</v>
      </c>
      <c r="BX111" s="90"/>
      <c r="BY111" s="91">
        <f t="shared" si="93"/>
        <v>0</v>
      </c>
      <c r="BZ111" s="90"/>
      <c r="CA111" s="91">
        <f t="shared" si="94"/>
        <v>0</v>
      </c>
      <c r="CB111" s="90"/>
      <c r="CC111" s="91">
        <f t="shared" si="95"/>
        <v>0</v>
      </c>
      <c r="CD111" s="90"/>
      <c r="CE111" s="91">
        <f t="shared" si="96"/>
        <v>0</v>
      </c>
      <c r="CF111" s="90"/>
      <c r="CG111" s="91">
        <f t="shared" si="43"/>
        <v>0</v>
      </c>
      <c r="CH111" s="5">
        <f t="shared" si="40"/>
        <v>0</v>
      </c>
      <c r="CI111" s="11">
        <f t="shared" si="44"/>
        <v>0</v>
      </c>
      <c r="CJ111" s="12">
        <f t="shared" si="45"/>
        <v>2</v>
      </c>
      <c r="CK111" s="5">
        <f t="shared" si="46"/>
        <v>0</v>
      </c>
      <c r="CL111" s="282" t="str">
        <f t="shared" si="41"/>
        <v/>
      </c>
      <c r="CM111" s="283" t="str">
        <f t="shared" si="42"/>
        <v/>
      </c>
      <c r="CN111" s="283"/>
      <c r="CO111" s="145">
        <f t="shared" si="47"/>
        <v>0</v>
      </c>
      <c r="CP111" s="74">
        <f t="shared" si="48"/>
        <v>0</v>
      </c>
      <c r="CQ111" s="120">
        <f t="shared" si="49"/>
        <v>0</v>
      </c>
      <c r="CR111" s="74">
        <f t="shared" si="50"/>
        <v>0</v>
      </c>
      <c r="CS111" s="120">
        <f t="shared" si="51"/>
        <v>0</v>
      </c>
      <c r="CT111" s="74">
        <f t="shared" si="52"/>
        <v>0</v>
      </c>
      <c r="CU111" s="120">
        <f t="shared" si="53"/>
        <v>0</v>
      </c>
      <c r="CV111" s="74">
        <f t="shared" si="54"/>
        <v>0</v>
      </c>
      <c r="CW111" s="120">
        <f t="shared" si="55"/>
        <v>0</v>
      </c>
      <c r="CX111" s="146">
        <f t="shared" si="56"/>
        <v>0</v>
      </c>
      <c r="CY111" s="68"/>
      <c r="CZ111" s="68"/>
      <c r="DA111" s="68"/>
      <c r="DB111" s="68"/>
      <c r="DC111" s="17"/>
    </row>
    <row r="112" spans="1:107" ht="12.75" customHeight="1" x14ac:dyDescent="0.2">
      <c r="A112" s="3"/>
      <c r="B112" s="5">
        <f t="shared" si="57"/>
        <v>44</v>
      </c>
      <c r="C112" s="302"/>
      <c r="D112" s="303"/>
      <c r="E112" s="18"/>
      <c r="F112" s="90"/>
      <c r="G112" s="91">
        <f t="shared" si="58"/>
        <v>0</v>
      </c>
      <c r="H112" s="90"/>
      <c r="I112" s="91">
        <f t="shared" si="59"/>
        <v>0</v>
      </c>
      <c r="J112" s="90"/>
      <c r="K112" s="91">
        <f t="shared" si="60"/>
        <v>0</v>
      </c>
      <c r="L112" s="90"/>
      <c r="M112" s="91">
        <f t="shared" si="61"/>
        <v>0</v>
      </c>
      <c r="N112" s="90"/>
      <c r="O112" s="91">
        <f t="shared" si="62"/>
        <v>0</v>
      </c>
      <c r="P112" s="90"/>
      <c r="Q112" s="91">
        <f t="shared" si="63"/>
        <v>0</v>
      </c>
      <c r="R112" s="90"/>
      <c r="S112" s="91">
        <f t="shared" si="64"/>
        <v>0</v>
      </c>
      <c r="T112" s="90"/>
      <c r="U112" s="91">
        <f t="shared" si="65"/>
        <v>0</v>
      </c>
      <c r="V112" s="90"/>
      <c r="W112" s="91">
        <f t="shared" si="66"/>
        <v>0</v>
      </c>
      <c r="X112" s="90"/>
      <c r="Y112" s="91">
        <f t="shared" si="67"/>
        <v>0</v>
      </c>
      <c r="Z112" s="90"/>
      <c r="AA112" s="91">
        <f t="shared" si="68"/>
        <v>0</v>
      </c>
      <c r="AB112" s="90"/>
      <c r="AC112" s="91">
        <f t="shared" si="69"/>
        <v>0</v>
      </c>
      <c r="AD112" s="119"/>
      <c r="AE112" s="91">
        <f t="shared" si="70"/>
        <v>0</v>
      </c>
      <c r="AF112" s="90"/>
      <c r="AG112" s="91">
        <f t="shared" si="71"/>
        <v>0</v>
      </c>
      <c r="AH112" s="90"/>
      <c r="AI112" s="91">
        <f t="shared" si="72"/>
        <v>0</v>
      </c>
      <c r="AJ112" s="90"/>
      <c r="AK112" s="91">
        <f t="shared" si="73"/>
        <v>0</v>
      </c>
      <c r="AL112" s="90"/>
      <c r="AM112" s="91">
        <f t="shared" si="74"/>
        <v>0</v>
      </c>
      <c r="AN112" s="90"/>
      <c r="AO112" s="91">
        <f t="shared" si="75"/>
        <v>0</v>
      </c>
      <c r="AP112" s="90"/>
      <c r="AQ112" s="91">
        <f t="shared" si="76"/>
        <v>0</v>
      </c>
      <c r="AR112" s="90"/>
      <c r="AS112" s="91">
        <f t="shared" si="77"/>
        <v>0</v>
      </c>
      <c r="AT112" s="90"/>
      <c r="AU112" s="91">
        <f t="shared" si="78"/>
        <v>0</v>
      </c>
      <c r="AV112" s="90"/>
      <c r="AW112" s="91">
        <f t="shared" si="79"/>
        <v>0</v>
      </c>
      <c r="AX112" s="90"/>
      <c r="AY112" s="91">
        <f t="shared" si="80"/>
        <v>0</v>
      </c>
      <c r="AZ112" s="90"/>
      <c r="BA112" s="91">
        <f t="shared" si="81"/>
        <v>0</v>
      </c>
      <c r="BB112" s="90"/>
      <c r="BC112" s="91">
        <f t="shared" si="82"/>
        <v>0</v>
      </c>
      <c r="BD112" s="90"/>
      <c r="BE112" s="91">
        <f t="shared" si="83"/>
        <v>0</v>
      </c>
      <c r="BF112" s="90"/>
      <c r="BG112" s="91">
        <f t="shared" si="84"/>
        <v>0</v>
      </c>
      <c r="BH112" s="90"/>
      <c r="BI112" s="91">
        <f t="shared" si="85"/>
        <v>0</v>
      </c>
      <c r="BJ112" s="90"/>
      <c r="BK112" s="91">
        <f t="shared" si="86"/>
        <v>0</v>
      </c>
      <c r="BL112" s="90"/>
      <c r="BM112" s="91">
        <f t="shared" si="87"/>
        <v>0</v>
      </c>
      <c r="BN112" s="90"/>
      <c r="BO112" s="91">
        <f t="shared" si="88"/>
        <v>0</v>
      </c>
      <c r="BP112" s="90"/>
      <c r="BQ112" s="91">
        <f t="shared" si="89"/>
        <v>0</v>
      </c>
      <c r="BR112" s="90"/>
      <c r="BS112" s="91">
        <f t="shared" si="90"/>
        <v>0</v>
      </c>
      <c r="BT112" s="90"/>
      <c r="BU112" s="91">
        <f t="shared" si="91"/>
        <v>0</v>
      </c>
      <c r="BV112" s="90"/>
      <c r="BW112" s="91">
        <f t="shared" si="92"/>
        <v>0</v>
      </c>
      <c r="BX112" s="90"/>
      <c r="BY112" s="91">
        <f t="shared" si="93"/>
        <v>0</v>
      </c>
      <c r="BZ112" s="90"/>
      <c r="CA112" s="91">
        <f t="shared" si="94"/>
        <v>0</v>
      </c>
      <c r="CB112" s="90"/>
      <c r="CC112" s="91">
        <f t="shared" si="95"/>
        <v>0</v>
      </c>
      <c r="CD112" s="90"/>
      <c r="CE112" s="91">
        <f t="shared" si="96"/>
        <v>0</v>
      </c>
      <c r="CF112" s="90"/>
      <c r="CG112" s="91">
        <f t="shared" si="43"/>
        <v>0</v>
      </c>
      <c r="CH112" s="5">
        <f t="shared" si="40"/>
        <v>0</v>
      </c>
      <c r="CI112" s="11">
        <f t="shared" si="44"/>
        <v>0</v>
      </c>
      <c r="CJ112" s="12">
        <f t="shared" si="45"/>
        <v>2</v>
      </c>
      <c r="CK112" s="5">
        <f t="shared" si="46"/>
        <v>0</v>
      </c>
      <c r="CL112" s="282" t="str">
        <f t="shared" si="41"/>
        <v/>
      </c>
      <c r="CM112" s="283" t="str">
        <f t="shared" si="42"/>
        <v/>
      </c>
      <c r="CN112" s="283"/>
      <c r="CO112" s="145">
        <f t="shared" si="47"/>
        <v>0</v>
      </c>
      <c r="CP112" s="74">
        <f t="shared" si="48"/>
        <v>0</v>
      </c>
      <c r="CQ112" s="120">
        <f t="shared" si="49"/>
        <v>0</v>
      </c>
      <c r="CR112" s="74">
        <f t="shared" si="50"/>
        <v>0</v>
      </c>
      <c r="CS112" s="120">
        <f t="shared" si="51"/>
        <v>0</v>
      </c>
      <c r="CT112" s="74">
        <f t="shared" si="52"/>
        <v>0</v>
      </c>
      <c r="CU112" s="120">
        <f t="shared" si="53"/>
        <v>0</v>
      </c>
      <c r="CV112" s="74">
        <f t="shared" si="54"/>
        <v>0</v>
      </c>
      <c r="CW112" s="120">
        <f t="shared" si="55"/>
        <v>0</v>
      </c>
      <c r="CX112" s="146">
        <f t="shared" si="56"/>
        <v>0</v>
      </c>
      <c r="CY112" s="68"/>
      <c r="CZ112" s="68"/>
      <c r="DA112" s="68"/>
      <c r="DB112" s="68"/>
      <c r="DC112" s="17"/>
    </row>
    <row r="113" spans="1:107" ht="12.75" customHeight="1" x14ac:dyDescent="0.2">
      <c r="A113" s="3"/>
      <c r="B113" s="5">
        <f t="shared" si="57"/>
        <v>45</v>
      </c>
      <c r="C113" s="302"/>
      <c r="D113" s="303"/>
      <c r="E113" s="18"/>
      <c r="F113" s="90"/>
      <c r="G113" s="91">
        <f t="shared" si="58"/>
        <v>0</v>
      </c>
      <c r="H113" s="90"/>
      <c r="I113" s="91">
        <f t="shared" si="59"/>
        <v>0</v>
      </c>
      <c r="J113" s="90"/>
      <c r="K113" s="91">
        <f t="shared" si="60"/>
        <v>0</v>
      </c>
      <c r="L113" s="90"/>
      <c r="M113" s="91">
        <f t="shared" si="61"/>
        <v>0</v>
      </c>
      <c r="N113" s="90"/>
      <c r="O113" s="91">
        <f t="shared" si="62"/>
        <v>0</v>
      </c>
      <c r="P113" s="90"/>
      <c r="Q113" s="91">
        <f t="shared" si="63"/>
        <v>0</v>
      </c>
      <c r="R113" s="90"/>
      <c r="S113" s="91">
        <f t="shared" si="64"/>
        <v>0</v>
      </c>
      <c r="T113" s="90"/>
      <c r="U113" s="91">
        <f t="shared" si="65"/>
        <v>0</v>
      </c>
      <c r="V113" s="90"/>
      <c r="W113" s="91">
        <f t="shared" si="66"/>
        <v>0</v>
      </c>
      <c r="X113" s="90"/>
      <c r="Y113" s="91">
        <f t="shared" si="67"/>
        <v>0</v>
      </c>
      <c r="Z113" s="90"/>
      <c r="AA113" s="91">
        <f t="shared" si="68"/>
        <v>0</v>
      </c>
      <c r="AB113" s="90"/>
      <c r="AC113" s="91">
        <f t="shared" si="69"/>
        <v>0</v>
      </c>
      <c r="AD113" s="119"/>
      <c r="AE113" s="91">
        <f t="shared" si="70"/>
        <v>0</v>
      </c>
      <c r="AF113" s="90"/>
      <c r="AG113" s="91">
        <f t="shared" si="71"/>
        <v>0</v>
      </c>
      <c r="AH113" s="90"/>
      <c r="AI113" s="91">
        <f t="shared" si="72"/>
        <v>0</v>
      </c>
      <c r="AJ113" s="90"/>
      <c r="AK113" s="91">
        <f t="shared" si="73"/>
        <v>0</v>
      </c>
      <c r="AL113" s="90"/>
      <c r="AM113" s="91">
        <f t="shared" si="74"/>
        <v>0</v>
      </c>
      <c r="AN113" s="90"/>
      <c r="AO113" s="91">
        <f t="shared" si="75"/>
        <v>0</v>
      </c>
      <c r="AP113" s="90"/>
      <c r="AQ113" s="91">
        <f t="shared" si="76"/>
        <v>0</v>
      </c>
      <c r="AR113" s="90"/>
      <c r="AS113" s="91">
        <f t="shared" si="77"/>
        <v>0</v>
      </c>
      <c r="AT113" s="90"/>
      <c r="AU113" s="91">
        <f t="shared" si="78"/>
        <v>0</v>
      </c>
      <c r="AV113" s="90"/>
      <c r="AW113" s="91">
        <f t="shared" si="79"/>
        <v>0</v>
      </c>
      <c r="AX113" s="90"/>
      <c r="AY113" s="91">
        <f t="shared" si="80"/>
        <v>0</v>
      </c>
      <c r="AZ113" s="90"/>
      <c r="BA113" s="91">
        <f t="shared" si="81"/>
        <v>0</v>
      </c>
      <c r="BB113" s="90"/>
      <c r="BC113" s="91">
        <f t="shared" si="82"/>
        <v>0</v>
      </c>
      <c r="BD113" s="90"/>
      <c r="BE113" s="91">
        <f t="shared" si="83"/>
        <v>0</v>
      </c>
      <c r="BF113" s="90"/>
      <c r="BG113" s="91">
        <f t="shared" si="84"/>
        <v>0</v>
      </c>
      <c r="BH113" s="90"/>
      <c r="BI113" s="91">
        <f t="shared" si="85"/>
        <v>0</v>
      </c>
      <c r="BJ113" s="90"/>
      <c r="BK113" s="91">
        <f t="shared" si="86"/>
        <v>0</v>
      </c>
      <c r="BL113" s="90"/>
      <c r="BM113" s="91">
        <f t="shared" si="87"/>
        <v>0</v>
      </c>
      <c r="BN113" s="90"/>
      <c r="BO113" s="91">
        <f t="shared" si="88"/>
        <v>0</v>
      </c>
      <c r="BP113" s="90"/>
      <c r="BQ113" s="91">
        <f t="shared" si="89"/>
        <v>0</v>
      </c>
      <c r="BR113" s="90"/>
      <c r="BS113" s="91">
        <f t="shared" si="90"/>
        <v>0</v>
      </c>
      <c r="BT113" s="90"/>
      <c r="BU113" s="91">
        <f t="shared" si="91"/>
        <v>0</v>
      </c>
      <c r="BV113" s="90"/>
      <c r="BW113" s="91">
        <f t="shared" si="92"/>
        <v>0</v>
      </c>
      <c r="BX113" s="90"/>
      <c r="BY113" s="91">
        <f t="shared" si="93"/>
        <v>0</v>
      </c>
      <c r="BZ113" s="90"/>
      <c r="CA113" s="91">
        <f t="shared" si="94"/>
        <v>0</v>
      </c>
      <c r="CB113" s="90"/>
      <c r="CC113" s="91">
        <f t="shared" si="95"/>
        <v>0</v>
      </c>
      <c r="CD113" s="90"/>
      <c r="CE113" s="91">
        <f t="shared" si="96"/>
        <v>0</v>
      </c>
      <c r="CF113" s="90"/>
      <c r="CG113" s="91">
        <f t="shared" si="43"/>
        <v>0</v>
      </c>
      <c r="CH113" s="5">
        <f t="shared" si="40"/>
        <v>0</v>
      </c>
      <c r="CI113" s="11">
        <f t="shared" si="44"/>
        <v>0</v>
      </c>
      <c r="CJ113" s="12">
        <f t="shared" si="45"/>
        <v>2</v>
      </c>
      <c r="CK113" s="5">
        <f t="shared" si="46"/>
        <v>0</v>
      </c>
      <c r="CL113" s="282" t="str">
        <f t="shared" si="41"/>
        <v/>
      </c>
      <c r="CM113" s="283" t="str">
        <f t="shared" si="42"/>
        <v/>
      </c>
      <c r="CN113" s="283"/>
      <c r="CO113" s="145">
        <f t="shared" si="47"/>
        <v>0</v>
      </c>
      <c r="CP113" s="74">
        <f t="shared" si="48"/>
        <v>0</v>
      </c>
      <c r="CQ113" s="120">
        <f t="shared" si="49"/>
        <v>0</v>
      </c>
      <c r="CR113" s="74">
        <f t="shared" si="50"/>
        <v>0</v>
      </c>
      <c r="CS113" s="120">
        <f t="shared" si="51"/>
        <v>0</v>
      </c>
      <c r="CT113" s="74">
        <f t="shared" si="52"/>
        <v>0</v>
      </c>
      <c r="CU113" s="120">
        <f t="shared" si="53"/>
        <v>0</v>
      </c>
      <c r="CV113" s="74">
        <f t="shared" si="54"/>
        <v>0</v>
      </c>
      <c r="CW113" s="120">
        <f t="shared" si="55"/>
        <v>0</v>
      </c>
      <c r="CX113" s="146">
        <f t="shared" si="56"/>
        <v>0</v>
      </c>
      <c r="CY113" s="68"/>
      <c r="CZ113" s="68"/>
      <c r="DA113" s="68"/>
      <c r="DB113" s="68"/>
      <c r="DC113" s="17"/>
    </row>
    <row r="114" spans="1:107" ht="12.75" customHeight="1" x14ac:dyDescent="0.2">
      <c r="A114" s="3"/>
      <c r="B114" s="5">
        <f t="shared" si="57"/>
        <v>46</v>
      </c>
      <c r="C114" s="302"/>
      <c r="D114" s="303"/>
      <c r="E114" s="18"/>
      <c r="F114" s="90"/>
      <c r="G114" s="91">
        <f t="shared" si="58"/>
        <v>0</v>
      </c>
      <c r="H114" s="90"/>
      <c r="I114" s="91">
        <f t="shared" si="59"/>
        <v>0</v>
      </c>
      <c r="J114" s="90"/>
      <c r="K114" s="91">
        <f t="shared" si="60"/>
        <v>0</v>
      </c>
      <c r="L114" s="90"/>
      <c r="M114" s="91">
        <f t="shared" si="61"/>
        <v>0</v>
      </c>
      <c r="N114" s="90"/>
      <c r="O114" s="91">
        <f t="shared" si="62"/>
        <v>0</v>
      </c>
      <c r="P114" s="90"/>
      <c r="Q114" s="91">
        <f t="shared" si="63"/>
        <v>0</v>
      </c>
      <c r="R114" s="90"/>
      <c r="S114" s="91">
        <f t="shared" si="64"/>
        <v>0</v>
      </c>
      <c r="T114" s="90"/>
      <c r="U114" s="91">
        <f t="shared" si="65"/>
        <v>0</v>
      </c>
      <c r="V114" s="90"/>
      <c r="W114" s="91">
        <f t="shared" si="66"/>
        <v>0</v>
      </c>
      <c r="X114" s="90"/>
      <c r="Y114" s="91">
        <f t="shared" si="67"/>
        <v>0</v>
      </c>
      <c r="Z114" s="90"/>
      <c r="AA114" s="91">
        <f t="shared" si="68"/>
        <v>0</v>
      </c>
      <c r="AB114" s="90"/>
      <c r="AC114" s="91">
        <f t="shared" si="69"/>
        <v>0</v>
      </c>
      <c r="AD114" s="119"/>
      <c r="AE114" s="91">
        <f t="shared" si="70"/>
        <v>0</v>
      </c>
      <c r="AF114" s="90"/>
      <c r="AG114" s="91">
        <f t="shared" si="71"/>
        <v>0</v>
      </c>
      <c r="AH114" s="90"/>
      <c r="AI114" s="91">
        <f t="shared" si="72"/>
        <v>0</v>
      </c>
      <c r="AJ114" s="90"/>
      <c r="AK114" s="91">
        <f t="shared" si="73"/>
        <v>0</v>
      </c>
      <c r="AL114" s="90"/>
      <c r="AM114" s="91">
        <f t="shared" si="74"/>
        <v>0</v>
      </c>
      <c r="AN114" s="90"/>
      <c r="AO114" s="91">
        <f t="shared" si="75"/>
        <v>0</v>
      </c>
      <c r="AP114" s="90"/>
      <c r="AQ114" s="91">
        <f t="shared" si="76"/>
        <v>0</v>
      </c>
      <c r="AR114" s="90"/>
      <c r="AS114" s="91">
        <f t="shared" si="77"/>
        <v>0</v>
      </c>
      <c r="AT114" s="90"/>
      <c r="AU114" s="91">
        <f t="shared" si="78"/>
        <v>0</v>
      </c>
      <c r="AV114" s="90"/>
      <c r="AW114" s="91">
        <f t="shared" si="79"/>
        <v>0</v>
      </c>
      <c r="AX114" s="90"/>
      <c r="AY114" s="91">
        <f t="shared" si="80"/>
        <v>0</v>
      </c>
      <c r="AZ114" s="90"/>
      <c r="BA114" s="91">
        <f t="shared" si="81"/>
        <v>0</v>
      </c>
      <c r="BB114" s="90"/>
      <c r="BC114" s="91">
        <f t="shared" si="82"/>
        <v>0</v>
      </c>
      <c r="BD114" s="90"/>
      <c r="BE114" s="91">
        <f t="shared" si="83"/>
        <v>0</v>
      </c>
      <c r="BF114" s="90"/>
      <c r="BG114" s="91">
        <f t="shared" si="84"/>
        <v>0</v>
      </c>
      <c r="BH114" s="90"/>
      <c r="BI114" s="91">
        <f t="shared" si="85"/>
        <v>0</v>
      </c>
      <c r="BJ114" s="90"/>
      <c r="BK114" s="91">
        <f t="shared" si="86"/>
        <v>0</v>
      </c>
      <c r="BL114" s="90"/>
      <c r="BM114" s="91">
        <f t="shared" si="87"/>
        <v>0</v>
      </c>
      <c r="BN114" s="90"/>
      <c r="BO114" s="91">
        <f t="shared" si="88"/>
        <v>0</v>
      </c>
      <c r="BP114" s="90"/>
      <c r="BQ114" s="91">
        <f t="shared" si="89"/>
        <v>0</v>
      </c>
      <c r="BR114" s="90"/>
      <c r="BS114" s="91">
        <f t="shared" si="90"/>
        <v>0</v>
      </c>
      <c r="BT114" s="90"/>
      <c r="BU114" s="91">
        <f t="shared" si="91"/>
        <v>0</v>
      </c>
      <c r="BV114" s="90"/>
      <c r="BW114" s="91">
        <f t="shared" si="92"/>
        <v>0</v>
      </c>
      <c r="BX114" s="90"/>
      <c r="BY114" s="91">
        <f t="shared" si="93"/>
        <v>0</v>
      </c>
      <c r="BZ114" s="90"/>
      <c r="CA114" s="91">
        <f t="shared" si="94"/>
        <v>0</v>
      </c>
      <c r="CB114" s="90"/>
      <c r="CC114" s="91">
        <f t="shared" si="95"/>
        <v>0</v>
      </c>
      <c r="CD114" s="90"/>
      <c r="CE114" s="91">
        <f t="shared" si="96"/>
        <v>0</v>
      </c>
      <c r="CF114" s="90"/>
      <c r="CG114" s="91">
        <f t="shared" si="43"/>
        <v>0</v>
      </c>
      <c r="CH114" s="5">
        <f t="shared" si="40"/>
        <v>0</v>
      </c>
      <c r="CI114" s="11">
        <f t="shared" si="44"/>
        <v>0</v>
      </c>
      <c r="CJ114" s="12">
        <f t="shared" si="45"/>
        <v>2</v>
      </c>
      <c r="CK114" s="5">
        <f t="shared" si="46"/>
        <v>0</v>
      </c>
      <c r="CL114" s="282" t="str">
        <f t="shared" si="41"/>
        <v/>
      </c>
      <c r="CM114" s="283" t="str">
        <f t="shared" si="42"/>
        <v/>
      </c>
      <c r="CN114" s="283"/>
      <c r="CO114" s="145">
        <f t="shared" si="47"/>
        <v>0</v>
      </c>
      <c r="CP114" s="74">
        <f t="shared" si="48"/>
        <v>0</v>
      </c>
      <c r="CQ114" s="120">
        <f t="shared" si="49"/>
        <v>0</v>
      </c>
      <c r="CR114" s="74">
        <f t="shared" si="50"/>
        <v>0</v>
      </c>
      <c r="CS114" s="120">
        <f t="shared" si="51"/>
        <v>0</v>
      </c>
      <c r="CT114" s="74">
        <f t="shared" si="52"/>
        <v>0</v>
      </c>
      <c r="CU114" s="120">
        <f t="shared" si="53"/>
        <v>0</v>
      </c>
      <c r="CV114" s="74">
        <f t="shared" si="54"/>
        <v>0</v>
      </c>
      <c r="CW114" s="120">
        <f t="shared" si="55"/>
        <v>0</v>
      </c>
      <c r="CX114" s="146">
        <f t="shared" si="56"/>
        <v>0</v>
      </c>
      <c r="CY114" s="68"/>
      <c r="CZ114" s="68"/>
      <c r="DA114" s="68"/>
      <c r="DB114" s="68"/>
      <c r="DC114" s="17"/>
    </row>
    <row r="115" spans="1:107" ht="12.75" customHeight="1" thickBot="1" x14ac:dyDescent="0.25">
      <c r="A115" s="3"/>
      <c r="B115" s="5">
        <v>47</v>
      </c>
      <c r="C115" s="302"/>
      <c r="D115" s="303"/>
      <c r="E115" s="18"/>
      <c r="F115" s="90"/>
      <c r="G115" s="91">
        <f t="shared" si="58"/>
        <v>0</v>
      </c>
      <c r="H115" s="90"/>
      <c r="I115" s="91">
        <f t="shared" si="59"/>
        <v>0</v>
      </c>
      <c r="J115" s="90"/>
      <c r="K115" s="91">
        <f t="shared" si="60"/>
        <v>0</v>
      </c>
      <c r="L115" s="90"/>
      <c r="M115" s="91">
        <f t="shared" si="61"/>
        <v>0</v>
      </c>
      <c r="N115" s="90"/>
      <c r="O115" s="91">
        <f t="shared" si="62"/>
        <v>0</v>
      </c>
      <c r="P115" s="90"/>
      <c r="Q115" s="91">
        <f t="shared" si="63"/>
        <v>0</v>
      </c>
      <c r="R115" s="90"/>
      <c r="S115" s="91">
        <f t="shared" si="64"/>
        <v>0</v>
      </c>
      <c r="T115" s="90"/>
      <c r="U115" s="91">
        <f t="shared" si="65"/>
        <v>0</v>
      </c>
      <c r="V115" s="90"/>
      <c r="W115" s="91">
        <f t="shared" si="66"/>
        <v>0</v>
      </c>
      <c r="X115" s="90"/>
      <c r="Y115" s="91">
        <f t="shared" si="67"/>
        <v>0</v>
      </c>
      <c r="Z115" s="90"/>
      <c r="AA115" s="91">
        <f t="shared" si="68"/>
        <v>0</v>
      </c>
      <c r="AB115" s="90"/>
      <c r="AC115" s="91">
        <f t="shared" si="69"/>
        <v>0</v>
      </c>
      <c r="AD115" s="119"/>
      <c r="AE115" s="91">
        <f t="shared" si="70"/>
        <v>0</v>
      </c>
      <c r="AF115" s="90"/>
      <c r="AG115" s="91">
        <f t="shared" si="71"/>
        <v>0</v>
      </c>
      <c r="AH115" s="90"/>
      <c r="AI115" s="91">
        <f t="shared" si="72"/>
        <v>0</v>
      </c>
      <c r="AJ115" s="90"/>
      <c r="AK115" s="91">
        <f t="shared" si="73"/>
        <v>0</v>
      </c>
      <c r="AL115" s="90"/>
      <c r="AM115" s="91">
        <f t="shared" si="74"/>
        <v>0</v>
      </c>
      <c r="AN115" s="90"/>
      <c r="AO115" s="91">
        <f t="shared" si="75"/>
        <v>0</v>
      </c>
      <c r="AP115" s="90"/>
      <c r="AQ115" s="91">
        <f t="shared" si="76"/>
        <v>0</v>
      </c>
      <c r="AR115" s="90"/>
      <c r="AS115" s="91">
        <f t="shared" si="77"/>
        <v>0</v>
      </c>
      <c r="AT115" s="90"/>
      <c r="AU115" s="91">
        <f t="shared" si="78"/>
        <v>0</v>
      </c>
      <c r="AV115" s="90"/>
      <c r="AW115" s="91">
        <f t="shared" si="79"/>
        <v>0</v>
      </c>
      <c r="AX115" s="90"/>
      <c r="AY115" s="91">
        <f t="shared" si="80"/>
        <v>0</v>
      </c>
      <c r="AZ115" s="90"/>
      <c r="BA115" s="91">
        <f t="shared" si="81"/>
        <v>0</v>
      </c>
      <c r="BB115" s="90"/>
      <c r="BC115" s="91">
        <f t="shared" si="82"/>
        <v>0</v>
      </c>
      <c r="BD115" s="90"/>
      <c r="BE115" s="91">
        <f t="shared" si="83"/>
        <v>0</v>
      </c>
      <c r="BF115" s="90"/>
      <c r="BG115" s="91">
        <f t="shared" si="84"/>
        <v>0</v>
      </c>
      <c r="BH115" s="90"/>
      <c r="BI115" s="91">
        <f t="shared" si="85"/>
        <v>0</v>
      </c>
      <c r="BJ115" s="90"/>
      <c r="BK115" s="91">
        <f t="shared" si="86"/>
        <v>0</v>
      </c>
      <c r="BL115" s="90"/>
      <c r="BM115" s="91">
        <f t="shared" si="87"/>
        <v>0</v>
      </c>
      <c r="BN115" s="90"/>
      <c r="BO115" s="91">
        <f t="shared" si="88"/>
        <v>0</v>
      </c>
      <c r="BP115" s="90"/>
      <c r="BQ115" s="91">
        <f t="shared" si="89"/>
        <v>0</v>
      </c>
      <c r="BR115" s="90"/>
      <c r="BS115" s="91">
        <f t="shared" si="90"/>
        <v>0</v>
      </c>
      <c r="BT115" s="90"/>
      <c r="BU115" s="91">
        <f t="shared" si="91"/>
        <v>0</v>
      </c>
      <c r="BV115" s="90"/>
      <c r="BW115" s="91">
        <f t="shared" si="92"/>
        <v>0</v>
      </c>
      <c r="BX115" s="90"/>
      <c r="BY115" s="91">
        <f t="shared" si="93"/>
        <v>0</v>
      </c>
      <c r="BZ115" s="90"/>
      <c r="CA115" s="91">
        <f t="shared" si="94"/>
        <v>0</v>
      </c>
      <c r="CB115" s="90"/>
      <c r="CC115" s="91">
        <f t="shared" si="95"/>
        <v>0</v>
      </c>
      <c r="CD115" s="90"/>
      <c r="CE115" s="91">
        <f t="shared" si="96"/>
        <v>0</v>
      </c>
      <c r="CF115" s="90"/>
      <c r="CG115" s="91">
        <f t="shared" si="43"/>
        <v>0</v>
      </c>
      <c r="CH115" s="5">
        <f t="shared" si="40"/>
        <v>0</v>
      </c>
      <c r="CI115" s="11">
        <f t="shared" si="44"/>
        <v>0</v>
      </c>
      <c r="CJ115" s="12">
        <f t="shared" si="45"/>
        <v>2</v>
      </c>
      <c r="CK115" s="5">
        <f t="shared" si="46"/>
        <v>0</v>
      </c>
      <c r="CL115" s="282" t="str">
        <f t="shared" si="41"/>
        <v/>
      </c>
      <c r="CM115" s="283" t="str">
        <f t="shared" si="42"/>
        <v/>
      </c>
      <c r="CN115" s="283"/>
      <c r="CO115" s="147">
        <f t="shared" si="47"/>
        <v>0</v>
      </c>
      <c r="CP115" s="148">
        <f t="shared" si="48"/>
        <v>0</v>
      </c>
      <c r="CQ115" s="149">
        <f t="shared" si="49"/>
        <v>0</v>
      </c>
      <c r="CR115" s="148">
        <f t="shared" si="50"/>
        <v>0</v>
      </c>
      <c r="CS115" s="149">
        <f t="shared" si="51"/>
        <v>0</v>
      </c>
      <c r="CT115" s="148">
        <f t="shared" si="52"/>
        <v>0</v>
      </c>
      <c r="CU115" s="149">
        <f t="shared" si="53"/>
        <v>0</v>
      </c>
      <c r="CV115" s="148">
        <f t="shared" si="54"/>
        <v>0</v>
      </c>
      <c r="CW115" s="149">
        <f t="shared" si="55"/>
        <v>0</v>
      </c>
      <c r="CX115" s="150">
        <f t="shared" si="56"/>
        <v>0</v>
      </c>
      <c r="CY115" s="68"/>
      <c r="CZ115" s="68"/>
      <c r="DA115" s="68"/>
      <c r="DB115" s="68"/>
      <c r="DC115" s="17"/>
    </row>
    <row r="116" spans="1:107" ht="12.75" customHeight="1" x14ac:dyDescent="0.2">
      <c r="B116" s="9"/>
      <c r="C116" s="426"/>
      <c r="D116" s="426"/>
      <c r="E116" s="22"/>
      <c r="F116" s="284">
        <v>1</v>
      </c>
      <c r="G116" s="285"/>
      <c r="H116" s="284">
        <v>2</v>
      </c>
      <c r="I116" s="284"/>
      <c r="J116" s="284">
        <v>3</v>
      </c>
      <c r="K116" s="284"/>
      <c r="L116" s="284">
        <v>4</v>
      </c>
      <c r="M116" s="284"/>
      <c r="N116" s="284">
        <v>5</v>
      </c>
      <c r="O116" s="284"/>
      <c r="P116" s="284">
        <v>6</v>
      </c>
      <c r="Q116" s="284"/>
      <c r="R116" s="284">
        <v>7</v>
      </c>
      <c r="S116" s="284"/>
      <c r="T116" s="284">
        <v>8</v>
      </c>
      <c r="U116" s="284"/>
      <c r="V116" s="284">
        <v>9</v>
      </c>
      <c r="W116" s="284"/>
      <c r="X116" s="284">
        <v>10</v>
      </c>
      <c r="Y116" s="284"/>
      <c r="Z116" s="284">
        <v>11</v>
      </c>
      <c r="AA116" s="284"/>
      <c r="AB116" s="284">
        <v>12</v>
      </c>
      <c r="AC116" s="284"/>
      <c r="AD116" s="284">
        <v>13</v>
      </c>
      <c r="AE116" s="284"/>
      <c r="AF116" s="284">
        <v>14</v>
      </c>
      <c r="AG116" s="284"/>
      <c r="AH116" s="284">
        <v>15</v>
      </c>
      <c r="AI116" s="284"/>
      <c r="AJ116" s="284">
        <v>16</v>
      </c>
      <c r="AK116" s="284"/>
      <c r="AL116" s="284">
        <v>17</v>
      </c>
      <c r="AM116" s="284"/>
      <c r="AN116" s="284">
        <v>18</v>
      </c>
      <c r="AO116" s="284"/>
      <c r="AP116" s="284">
        <v>19</v>
      </c>
      <c r="AQ116" s="284"/>
      <c r="AR116" s="284">
        <v>20</v>
      </c>
      <c r="AS116" s="284">
        <v>21</v>
      </c>
      <c r="AT116" s="284">
        <v>21</v>
      </c>
      <c r="AU116" s="284">
        <v>23</v>
      </c>
      <c r="AV116" s="284">
        <v>22</v>
      </c>
      <c r="AW116" s="284">
        <v>25</v>
      </c>
      <c r="AX116" s="284">
        <v>23</v>
      </c>
      <c r="AY116" s="284">
        <v>27</v>
      </c>
      <c r="AZ116" s="284">
        <v>24</v>
      </c>
      <c r="BA116" s="284">
        <v>29</v>
      </c>
      <c r="BB116" s="284">
        <v>25</v>
      </c>
      <c r="BC116" s="284">
        <v>31</v>
      </c>
      <c r="BD116" s="284">
        <v>26</v>
      </c>
      <c r="BE116" s="284">
        <v>33</v>
      </c>
      <c r="BF116" s="284">
        <v>27</v>
      </c>
      <c r="BG116" s="284">
        <v>35</v>
      </c>
      <c r="BH116" s="284">
        <v>28</v>
      </c>
      <c r="BI116" s="284">
        <v>37</v>
      </c>
      <c r="BJ116" s="284">
        <v>29</v>
      </c>
      <c r="BK116" s="284">
        <v>39</v>
      </c>
      <c r="BL116" s="284">
        <v>30</v>
      </c>
      <c r="BM116" s="284">
        <v>41</v>
      </c>
      <c r="BN116" s="284">
        <v>31</v>
      </c>
      <c r="BO116" s="284">
        <v>43</v>
      </c>
      <c r="BP116" s="284">
        <v>32</v>
      </c>
      <c r="BQ116" s="284">
        <v>45</v>
      </c>
      <c r="BR116" s="284">
        <v>33</v>
      </c>
      <c r="BS116" s="284">
        <v>47</v>
      </c>
      <c r="BT116" s="284">
        <v>34</v>
      </c>
      <c r="BU116" s="284">
        <v>49</v>
      </c>
      <c r="BV116" s="284">
        <v>35</v>
      </c>
      <c r="BW116" s="284">
        <v>51</v>
      </c>
      <c r="BX116" s="284">
        <v>36</v>
      </c>
      <c r="BY116" s="284">
        <v>53</v>
      </c>
      <c r="BZ116" s="284">
        <v>37</v>
      </c>
      <c r="CA116" s="284">
        <v>55</v>
      </c>
      <c r="CB116" s="284">
        <v>38</v>
      </c>
      <c r="CC116" s="284">
        <v>57</v>
      </c>
      <c r="CD116" s="284">
        <v>39</v>
      </c>
      <c r="CE116" s="284">
        <v>59</v>
      </c>
      <c r="CF116" s="284">
        <v>40</v>
      </c>
      <c r="CG116" s="105"/>
      <c r="CH116" s="9"/>
      <c r="CI116" s="10"/>
      <c r="CJ116" s="10"/>
      <c r="CK116" s="9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</row>
    <row r="117" spans="1:107" ht="12.75" customHeight="1" x14ac:dyDescent="0.2">
      <c r="B117" s="3"/>
      <c r="C117" s="321" t="s">
        <v>3</v>
      </c>
      <c r="D117" s="427"/>
      <c r="E117" s="322"/>
      <c r="F117" s="125">
        <f>SUMIF($E$69:$E$115,"=P",G69:G115)</f>
        <v>18</v>
      </c>
      <c r="G117" s="125"/>
      <c r="H117" s="125">
        <f>SUMIF($E$69:$E$115,"=P",I69:I115)</f>
        <v>21</v>
      </c>
      <c r="I117" s="125"/>
      <c r="J117" s="126">
        <f>SUMIF($E$69:$E$115,"=P",K69:K115)</f>
        <v>13</v>
      </c>
      <c r="K117" s="126"/>
      <c r="L117" s="127">
        <f>SUMIF($E$69:$E$115,"=P",M69:M115)</f>
        <v>17</v>
      </c>
      <c r="M117" s="127"/>
      <c r="N117" s="128">
        <f>SUMIF($E$69:$E$115,"=P",O69:O115)</f>
        <v>16</v>
      </c>
      <c r="O117" s="128"/>
      <c r="P117" s="128">
        <f>SUMIF($E$69:$E$115,"=P",Q69:Q115)</f>
        <v>15</v>
      </c>
      <c r="Q117" s="128"/>
      <c r="R117" s="128">
        <f>SUMIF($E$69:$E$115,"=P",S69:S115)</f>
        <v>9</v>
      </c>
      <c r="S117" s="128"/>
      <c r="T117" s="125">
        <f>SUMIF($E$69:$E$115,"=P",U69:U115)</f>
        <v>4</v>
      </c>
      <c r="U117" s="125"/>
      <c r="V117" s="127">
        <f>SUMIF($E$69:$E$115,"=P",W69:W115)</f>
        <v>3</v>
      </c>
      <c r="W117" s="127"/>
      <c r="X117" s="126">
        <f>SUMIF($E$69:$E$115,"=P",Y69:Y115)</f>
        <v>5</v>
      </c>
      <c r="Y117" s="126"/>
      <c r="Z117" s="128">
        <f>SUMIF($E$69:$E$115,"=P",AA69:AA115)</f>
        <v>17</v>
      </c>
      <c r="AA117" s="128"/>
      <c r="AB117" s="125">
        <f>SUMIF($E$69:$E$115,"=P",AC69:AC115)</f>
        <v>8</v>
      </c>
      <c r="AC117" s="125"/>
      <c r="AD117" s="126">
        <f>SUMIF($E$69:$E$115,"=P",AE69:AE115)</f>
        <v>3</v>
      </c>
      <c r="AE117" s="126"/>
      <c r="AF117" s="126">
        <f>SUMIF($E$69:$E$115,"=P",AG69:AG115)</f>
        <v>8</v>
      </c>
      <c r="AG117" s="126"/>
      <c r="AH117" s="127">
        <f>SUMIF($E$69:$E$115,"=P",AI69:AI115)</f>
        <v>10</v>
      </c>
      <c r="AI117" s="127"/>
      <c r="AJ117" s="125">
        <f>SUMIF($E$69:$E$115,"=P",AK69:AK115)</f>
        <v>6</v>
      </c>
      <c r="AK117" s="125"/>
      <c r="AL117" s="125">
        <f>SUMIF($E$69:$E$115,"=P",AM69:AM115)</f>
        <v>6</v>
      </c>
      <c r="AM117" s="125"/>
      <c r="AN117" s="125">
        <f>SUMIF($E$69:$E$115,"=P",AO69:AO115)</f>
        <v>6</v>
      </c>
      <c r="AO117" s="125"/>
      <c r="AP117" s="125">
        <f>SUMIF($E$69:$E$115,"=P",AQ69:AQ115)</f>
        <v>5</v>
      </c>
      <c r="AQ117" s="125"/>
      <c r="AR117" s="128">
        <f>SUMIF($E$69:$E$115,"=P",AS69:AS115)</f>
        <v>7</v>
      </c>
      <c r="AS117" s="128">
        <f t="shared" ref="AS117:CF117" si="97">SUMIF($E$69:$E$115,"=P",AT69:AT115)</f>
        <v>0</v>
      </c>
      <c r="AT117" s="128">
        <f t="shared" si="97"/>
        <v>4</v>
      </c>
      <c r="AU117" s="128">
        <f t="shared" si="97"/>
        <v>0</v>
      </c>
      <c r="AV117" s="128">
        <f t="shared" si="97"/>
        <v>2</v>
      </c>
      <c r="AW117" s="128">
        <f t="shared" si="97"/>
        <v>0</v>
      </c>
      <c r="AX117" s="128">
        <f t="shared" si="97"/>
        <v>3</v>
      </c>
      <c r="AY117" s="128">
        <f t="shared" si="97"/>
        <v>0</v>
      </c>
      <c r="AZ117" s="128">
        <f t="shared" si="97"/>
        <v>6</v>
      </c>
      <c r="BA117" s="128">
        <f t="shared" si="97"/>
        <v>0</v>
      </c>
      <c r="BB117" s="128">
        <f t="shared" si="97"/>
        <v>1</v>
      </c>
      <c r="BC117" s="128">
        <f t="shared" si="97"/>
        <v>0</v>
      </c>
      <c r="BD117" s="128">
        <f t="shared" si="97"/>
        <v>8</v>
      </c>
      <c r="BE117" s="128">
        <f t="shared" si="97"/>
        <v>0</v>
      </c>
      <c r="BF117" s="128">
        <f t="shared" si="97"/>
        <v>8</v>
      </c>
      <c r="BG117" s="128">
        <f t="shared" si="97"/>
        <v>0</v>
      </c>
      <c r="BH117" s="128">
        <f t="shared" si="97"/>
        <v>1</v>
      </c>
      <c r="BI117" s="128">
        <f t="shared" si="97"/>
        <v>0</v>
      </c>
      <c r="BJ117" s="128">
        <f t="shared" si="97"/>
        <v>2</v>
      </c>
      <c r="BK117" s="128">
        <f t="shared" si="97"/>
        <v>0</v>
      </c>
      <c r="BL117" s="128">
        <f t="shared" si="97"/>
        <v>1</v>
      </c>
      <c r="BM117" s="128">
        <f t="shared" si="97"/>
        <v>0</v>
      </c>
      <c r="BN117" s="128">
        <f t="shared" si="97"/>
        <v>1</v>
      </c>
      <c r="BO117" s="128">
        <f t="shared" si="97"/>
        <v>0</v>
      </c>
      <c r="BP117" s="128">
        <f t="shared" si="97"/>
        <v>0</v>
      </c>
      <c r="BQ117" s="128">
        <f t="shared" si="97"/>
        <v>0</v>
      </c>
      <c r="BR117" s="128">
        <f t="shared" si="97"/>
        <v>3</v>
      </c>
      <c r="BS117" s="128">
        <f t="shared" si="97"/>
        <v>0</v>
      </c>
      <c r="BT117" s="128">
        <f t="shared" si="97"/>
        <v>7</v>
      </c>
      <c r="BU117" s="128">
        <f t="shared" si="97"/>
        <v>0</v>
      </c>
      <c r="BV117" s="128">
        <f t="shared" si="97"/>
        <v>10</v>
      </c>
      <c r="BW117" s="128">
        <f t="shared" si="97"/>
        <v>0</v>
      </c>
      <c r="BX117" s="128">
        <f t="shared" si="97"/>
        <v>6</v>
      </c>
      <c r="BY117" s="128">
        <f t="shared" si="97"/>
        <v>0</v>
      </c>
      <c r="BZ117" s="128">
        <f t="shared" si="97"/>
        <v>4</v>
      </c>
      <c r="CA117" s="128">
        <f t="shared" si="97"/>
        <v>0</v>
      </c>
      <c r="CB117" s="128">
        <f t="shared" si="97"/>
        <v>5</v>
      </c>
      <c r="CC117" s="128">
        <f t="shared" si="97"/>
        <v>0</v>
      </c>
      <c r="CD117" s="128">
        <f t="shared" si="97"/>
        <v>9</v>
      </c>
      <c r="CE117" s="128">
        <f t="shared" si="97"/>
        <v>0</v>
      </c>
      <c r="CF117" s="128">
        <f t="shared" si="97"/>
        <v>1</v>
      </c>
      <c r="CG117" s="133"/>
      <c r="CH117" s="6"/>
      <c r="CI117" s="13" t="s">
        <v>29</v>
      </c>
      <c r="CJ117" s="13" t="s">
        <v>28</v>
      </c>
      <c r="CK117" s="8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</row>
    <row r="118" spans="1:107" ht="12.75" customHeight="1" x14ac:dyDescent="0.2">
      <c r="B118" s="3"/>
      <c r="C118" s="304" t="s">
        <v>33</v>
      </c>
      <c r="D118" s="304"/>
      <c r="E118" s="304"/>
      <c r="F118" s="11">
        <f>(F117*100)/(C18*$F$11)</f>
        <v>78.260869565217391</v>
      </c>
      <c r="G118" s="53"/>
      <c r="H118" s="11">
        <f>(H117*100)/(C19*F11)</f>
        <v>91.304347826086953</v>
      </c>
      <c r="I118" s="11"/>
      <c r="J118" s="11">
        <f>(J117*100)/(C20*F11)</f>
        <v>56.521739130434781</v>
      </c>
      <c r="K118" s="11"/>
      <c r="L118" s="11">
        <f>(L117*100)/(C21*F11)</f>
        <v>73.913043478260875</v>
      </c>
      <c r="M118" s="11"/>
      <c r="N118" s="11">
        <f>(N117*100)/(C22*F11)</f>
        <v>69.565217391304344</v>
      </c>
      <c r="O118" s="11"/>
      <c r="P118" s="11">
        <f>(P117*100)/(C23*F11)</f>
        <v>65.217391304347828</v>
      </c>
      <c r="Q118" s="11"/>
      <c r="R118" s="11">
        <f>(R117*100)/(C24*F11)</f>
        <v>39.130434782608695</v>
      </c>
      <c r="S118" s="11"/>
      <c r="T118" s="11">
        <f>(T117*100)/(C25*F11)</f>
        <v>17.391304347826086</v>
      </c>
      <c r="U118" s="11"/>
      <c r="V118" s="11">
        <f>(V117*100)/(C26*F11)</f>
        <v>13.043478260869565</v>
      </c>
      <c r="W118" s="11"/>
      <c r="X118" s="11">
        <f>(X117*100)/(C27*F11)</f>
        <v>21.739130434782609</v>
      </c>
      <c r="Y118" s="11"/>
      <c r="Z118" s="11">
        <f>(Z117*100)/(C28*F11)</f>
        <v>73.913043478260875</v>
      </c>
      <c r="AA118" s="11"/>
      <c r="AB118" s="11">
        <f>(AB117*100)/(C29*F11)</f>
        <v>34.782608695652172</v>
      </c>
      <c r="AC118" s="11"/>
      <c r="AD118" s="11">
        <f>(AD117*100)/(C30*F11)</f>
        <v>13.043478260869565</v>
      </c>
      <c r="AE118" s="11"/>
      <c r="AF118" s="11">
        <f>(AF117*100)/(C31*F11)</f>
        <v>34.782608695652172</v>
      </c>
      <c r="AG118" s="11"/>
      <c r="AH118" s="11">
        <f>(AH117*100)/(C32*F11)</f>
        <v>43.478260869565219</v>
      </c>
      <c r="AI118" s="12"/>
      <c r="AJ118" s="11">
        <f>(AJ117*100)/(C33*F11)</f>
        <v>26.086956521739129</v>
      </c>
      <c r="AK118" s="12"/>
      <c r="AL118" s="11">
        <f>(AL117*100)/(C34*F11)</f>
        <v>26.086956521739129</v>
      </c>
      <c r="AM118" s="12"/>
      <c r="AN118" s="11">
        <f>(AN117*100)/(C35*F11)</f>
        <v>26.086956521739129</v>
      </c>
      <c r="AO118" s="12"/>
      <c r="AP118" s="11">
        <f>(AP117*100)/(C36*F11)</f>
        <v>21.739130434782609</v>
      </c>
      <c r="AQ118" s="12"/>
      <c r="AR118" s="11">
        <f>(AR117*100)/(C37*F11)</f>
        <v>30.434782608695652</v>
      </c>
      <c r="AS118" s="11" t="e">
        <f>(AS117*100)/(D57*G11)</f>
        <v>#VALUE!</v>
      </c>
      <c r="AT118" s="11">
        <f>(AT117*100)/(C38*$F$11)</f>
        <v>17.391304347826086</v>
      </c>
      <c r="AU118" s="11" t="e">
        <f>(AU117*100)/(F57*I11)</f>
        <v>#DIV/0!</v>
      </c>
      <c r="AV118" s="11">
        <f>(AV117*100)/(C39*F11)</f>
        <v>8.695652173913043</v>
      </c>
      <c r="AW118" s="11" t="e">
        <f>(AW117*100)/(H57*K11)</f>
        <v>#DIV/0!</v>
      </c>
      <c r="AX118" s="11">
        <f>(AX117*100)/(C40*$F$11)</f>
        <v>13.043478260869565</v>
      </c>
      <c r="AY118" s="11" t="e">
        <f>(AY117*100)/(D40*$F$11)</f>
        <v>#VALUE!</v>
      </c>
      <c r="AZ118" s="11">
        <f>(AZ117*100)/(C41*$F$11)</f>
        <v>26.086956521739129</v>
      </c>
      <c r="BA118" s="11" t="e">
        <f>(BA117*100)/(F40*$F$11)</f>
        <v>#DIV/0!</v>
      </c>
      <c r="BB118" s="11">
        <f>(BB117*100)/(C42*$F$11)</f>
        <v>4.3478260869565215</v>
      </c>
      <c r="BC118" s="11" t="e">
        <f>(BC117*100)/(H40*$F$11)</f>
        <v>#DIV/0!</v>
      </c>
      <c r="BD118" s="11">
        <f>(BD117*100)/(C43*$F$11)</f>
        <v>34.782608695652172</v>
      </c>
      <c r="BE118" s="11" t="e">
        <f>(BE117*100)/(J40*$F$11)</f>
        <v>#DIV/0!</v>
      </c>
      <c r="BF118" s="11">
        <f>(BF117*100)/(C44*$F$11)</f>
        <v>34.782608695652172</v>
      </c>
      <c r="BG118" s="11" t="e">
        <f>(BG117*100)/(L40*$F$11)</f>
        <v>#DIV/0!</v>
      </c>
      <c r="BH118" s="11">
        <f>(BH117*100)/(C45*$F$11)</f>
        <v>4.3478260869565215</v>
      </c>
      <c r="BI118" s="11" t="e">
        <f>(BI117*100)/(N40*$F$11)</f>
        <v>#DIV/0!</v>
      </c>
      <c r="BJ118" s="11">
        <f>(BJ117*100)/(C46*$F$11)</f>
        <v>8.695652173913043</v>
      </c>
      <c r="BK118" s="11" t="e">
        <f>(BK117*100)/(P40*$F$11)</f>
        <v>#DIV/0!</v>
      </c>
      <c r="BL118" s="11">
        <f>(BL117*100)/(C47*$F$11)</f>
        <v>4.3478260869565215</v>
      </c>
      <c r="BM118" s="11" t="e">
        <f>(BM117*100)/(R40*$F$11)</f>
        <v>#DIV/0!</v>
      </c>
      <c r="BN118" s="11">
        <f>(BN117*100)/(C48*$F$11)</f>
        <v>4.3478260869565215</v>
      </c>
      <c r="BO118" s="11" t="e">
        <f>(BO117*100)/(T40*$F$11)</f>
        <v>#DIV/0!</v>
      </c>
      <c r="BP118" s="11">
        <f>(BP117*100)/(C49*$F$11)</f>
        <v>0</v>
      </c>
      <c r="BQ118" s="11" t="e">
        <f>(BQ117*100)/(V40*$F$11)</f>
        <v>#DIV/0!</v>
      </c>
      <c r="BR118" s="11">
        <f>(BR117*100)/(C50*$F$11)</f>
        <v>13.043478260869565</v>
      </c>
      <c r="BS118" s="11" t="e">
        <f>(BS117*100)/(X40*$F$11)</f>
        <v>#DIV/0!</v>
      </c>
      <c r="BT118" s="11">
        <f>(BT117*100)/(C41*$F$11)</f>
        <v>30.434782608695652</v>
      </c>
      <c r="BU118" s="11" t="e">
        <f>(BU117*100)/(Z40*$F$11)</f>
        <v>#DIV/0!</v>
      </c>
      <c r="BV118" s="11">
        <f>(BV117*100)/(C52*$F$11)</f>
        <v>43.478260869565219</v>
      </c>
      <c r="BW118" s="11" t="e">
        <f>(BW117*100)/(AB40*$F$11)</f>
        <v>#DIV/0!</v>
      </c>
      <c r="BX118" s="11">
        <f>(BX117*100)/(C53*$F$11)</f>
        <v>26.086956521739129</v>
      </c>
      <c r="BY118" s="11" t="e">
        <f>(BY117*100)/(AD40*$F$11)</f>
        <v>#DIV/0!</v>
      </c>
      <c r="BZ118" s="11">
        <f>(BZ117*100)/(C54*$F$11)</f>
        <v>17.391304347826086</v>
      </c>
      <c r="CA118" s="11" t="e">
        <f>(CA117*100)/(AF40*$F$11)</f>
        <v>#DIV/0!</v>
      </c>
      <c r="CB118" s="11">
        <f>(CB117*100)/(C55*$F$11)</f>
        <v>21.739130434782609</v>
      </c>
      <c r="CC118" s="11" t="e">
        <f>(CC117*100)/(AH40*$F$11)</f>
        <v>#DIV/0!</v>
      </c>
      <c r="CD118" s="11">
        <f>(CD117*100)/(C56*$F$11)</f>
        <v>39.130434782608695</v>
      </c>
      <c r="CE118" s="11" t="e">
        <f>(CE117*100)/(AJ40*$F$11)</f>
        <v>#DIV/0!</v>
      </c>
      <c r="CF118" s="11">
        <f>(CF117*100)/(C57*$F$11)</f>
        <v>4.3478260869565215</v>
      </c>
      <c r="CG118" s="134"/>
      <c r="CH118" s="6"/>
      <c r="CI118" s="14">
        <f>SUM(CI69:CI115)/COUNTIF(CI69:CI115,"&gt;0")</f>
        <v>30.326086956521738</v>
      </c>
      <c r="CJ118" s="15">
        <f>SUMIF($E$69:$E$115,"=P",$CJ$69:$CJ$115)/COUNTIF($E$69:$E$115,"=P")</f>
        <v>3.0335144565217398</v>
      </c>
      <c r="CK118" s="8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</row>
    <row r="119" spans="1:107" s="43" customFormat="1" ht="12.75" customHeight="1" x14ac:dyDescent="0.2">
      <c r="C119" s="428"/>
      <c r="D119" s="429"/>
      <c r="E119" s="429"/>
      <c r="F119" s="44"/>
      <c r="G119" s="17"/>
      <c r="H119" s="17"/>
      <c r="I119" s="17"/>
      <c r="J119" s="17"/>
      <c r="K119" s="17"/>
      <c r="L119" s="17"/>
      <c r="M119" s="42"/>
      <c r="N119" s="300"/>
      <c r="O119" s="301"/>
      <c r="P119" s="301"/>
      <c r="Q119" s="301"/>
      <c r="R119" s="301"/>
      <c r="S119" s="42"/>
      <c r="T119" s="45"/>
      <c r="U119" s="42"/>
      <c r="V119" s="300"/>
      <c r="W119" s="301"/>
      <c r="X119" s="301"/>
      <c r="Y119" s="301"/>
      <c r="Z119" s="301"/>
      <c r="AA119" s="42"/>
      <c r="AB119" s="45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I119" s="17"/>
      <c r="CJ119" s="1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</row>
    <row r="120" spans="1:107" ht="12.75" customHeight="1" x14ac:dyDescent="0.25">
      <c r="C120" s="443" t="s">
        <v>38</v>
      </c>
      <c r="D120" s="444"/>
      <c r="E120" s="445"/>
      <c r="F120" s="56">
        <f>AVERAGE(F118)</f>
        <v>78.260869565217391</v>
      </c>
      <c r="G120" s="56" t="e">
        <f t="shared" ref="G120:AA120" si="98">AVERAGE(G118)</f>
        <v>#DIV/0!</v>
      </c>
      <c r="H120" s="56">
        <f>AVERAGE(H118)</f>
        <v>91.304347826086953</v>
      </c>
      <c r="I120" s="56" t="e">
        <f t="shared" si="98"/>
        <v>#DIV/0!</v>
      </c>
      <c r="J120" s="56">
        <f t="shared" si="98"/>
        <v>56.521739130434781</v>
      </c>
      <c r="K120" s="56" t="e">
        <f t="shared" si="98"/>
        <v>#DIV/0!</v>
      </c>
      <c r="L120" s="56">
        <f t="shared" si="98"/>
        <v>73.913043478260875</v>
      </c>
      <c r="M120" s="56" t="e">
        <f t="shared" si="98"/>
        <v>#DIV/0!</v>
      </c>
      <c r="N120" s="56">
        <f t="shared" si="98"/>
        <v>69.565217391304344</v>
      </c>
      <c r="O120" s="56" t="e">
        <f t="shared" si="98"/>
        <v>#DIV/0!</v>
      </c>
      <c r="P120" s="56">
        <f t="shared" si="98"/>
        <v>65.217391304347828</v>
      </c>
      <c r="Q120" s="56" t="e">
        <f t="shared" si="98"/>
        <v>#DIV/0!</v>
      </c>
      <c r="R120" s="56">
        <f t="shared" si="98"/>
        <v>39.130434782608695</v>
      </c>
      <c r="S120" s="56" t="e">
        <f t="shared" si="98"/>
        <v>#DIV/0!</v>
      </c>
      <c r="T120" s="56">
        <f t="shared" si="98"/>
        <v>17.391304347826086</v>
      </c>
      <c r="U120" s="56" t="e">
        <f t="shared" si="98"/>
        <v>#DIV/0!</v>
      </c>
      <c r="V120" s="56">
        <f t="shared" si="98"/>
        <v>13.043478260869565</v>
      </c>
      <c r="W120" s="56" t="e">
        <f t="shared" si="98"/>
        <v>#DIV/0!</v>
      </c>
      <c r="X120" s="56">
        <f t="shared" si="98"/>
        <v>21.739130434782609</v>
      </c>
      <c r="Y120" s="56" t="e">
        <f t="shared" si="98"/>
        <v>#DIV/0!</v>
      </c>
      <c r="Z120" s="56">
        <f>AVERAGE(Z118)</f>
        <v>73.913043478260875</v>
      </c>
      <c r="AA120" s="56" t="e">
        <f t="shared" si="98"/>
        <v>#DIV/0!</v>
      </c>
      <c r="AB120" s="56">
        <f>AVERAGE(AB118,AF118)</f>
        <v>34.782608695652172</v>
      </c>
      <c r="AC120" s="56"/>
      <c r="AD120" s="56">
        <f>AVERAGE(AD118)</f>
        <v>13.043478260869565</v>
      </c>
      <c r="AE120" s="56"/>
      <c r="AF120" s="56">
        <f>AVERAGE(AH118)</f>
        <v>43.478260869565219</v>
      </c>
      <c r="AG120" s="56"/>
      <c r="AH120" s="56">
        <f>AVERAGE(AJ118)</f>
        <v>26.086956521739129</v>
      </c>
      <c r="AI120" s="56"/>
      <c r="AJ120" s="56">
        <f>AVERAGE(AL118)</f>
        <v>26.086956521739129</v>
      </c>
      <c r="AK120" s="56"/>
      <c r="AL120" s="56">
        <f>AVERAGE(AN118)</f>
        <v>26.086956521739129</v>
      </c>
      <c r="AM120" s="56"/>
      <c r="AN120" s="56">
        <f>AVERAGE(AP118,BB118,BL118)</f>
        <v>10.144927536231885</v>
      </c>
      <c r="AO120" s="56"/>
      <c r="AP120" s="56">
        <f>AVERAGE(AR118)</f>
        <v>30.434782608695652</v>
      </c>
      <c r="AQ120" s="56"/>
      <c r="AR120" s="56">
        <f>AVERAGE(AT118)</f>
        <v>17.391304347826086</v>
      </c>
      <c r="AS120" s="56"/>
      <c r="AT120" s="56">
        <f>AVERAGE(AV118)</f>
        <v>8.695652173913043</v>
      </c>
      <c r="AU120" s="56"/>
      <c r="AV120" s="56">
        <f>AVERAGE(AX118)</f>
        <v>13.043478260869565</v>
      </c>
      <c r="AW120" s="56"/>
      <c r="AX120" s="56">
        <f>AVERAGE(AZ118)</f>
        <v>26.086956521739129</v>
      </c>
      <c r="AY120" s="56"/>
      <c r="AZ120" s="56">
        <f>AVERAGE(BD118)</f>
        <v>34.782608695652172</v>
      </c>
      <c r="BA120" s="56"/>
      <c r="BB120" s="56">
        <f>AVERAGE(BF118)</f>
        <v>34.782608695652172</v>
      </c>
      <c r="BC120" s="56"/>
      <c r="BD120" s="56">
        <f>AVERAGE(BH118)</f>
        <v>4.3478260869565215</v>
      </c>
      <c r="BE120" s="56"/>
      <c r="BF120" s="56">
        <f>AVERAGE(BJ118)</f>
        <v>8.695652173913043</v>
      </c>
      <c r="BG120" s="56"/>
      <c r="BH120" s="56">
        <f>AVERAGE(BN118)</f>
        <v>4.3478260869565215</v>
      </c>
      <c r="BI120" s="56"/>
      <c r="BJ120" s="56">
        <f>AVERAGE(BP118)</f>
        <v>0</v>
      </c>
      <c r="BK120" s="56"/>
      <c r="BL120" s="56">
        <f>AVERAGE(BR118)</f>
        <v>13.043478260869565</v>
      </c>
      <c r="BM120" s="56"/>
      <c r="BN120" s="56">
        <f>AVERAGE(BT118)</f>
        <v>30.434782608695652</v>
      </c>
      <c r="BO120" s="56"/>
      <c r="BP120" s="56">
        <f>AVERAGE(BV118,BX118,BZ118)</f>
        <v>28.985507246376812</v>
      </c>
      <c r="BQ120" s="56"/>
      <c r="BR120" s="56">
        <f>AVERAGE(CB118)</f>
        <v>21.739130434782609</v>
      </c>
      <c r="BS120" s="56"/>
      <c r="BT120" s="56">
        <f>AVERAGE(CD118)</f>
        <v>39.130434782608695</v>
      </c>
      <c r="BU120" s="56"/>
      <c r="BV120" s="56">
        <f>AVERAGE(CF118)</f>
        <v>4.3478260869565215</v>
      </c>
      <c r="BW120" s="260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K120" s="98"/>
      <c r="CL120" s="98"/>
      <c r="CM120" s="98"/>
      <c r="CN120" s="98"/>
      <c r="CO120" s="430"/>
      <c r="CP120" s="431"/>
      <c r="CQ120" s="431"/>
      <c r="CR120" s="431"/>
      <c r="CS120" s="431"/>
      <c r="CT120" s="431"/>
      <c r="CU120" s="431"/>
      <c r="CV120" s="431"/>
      <c r="CW120" s="431"/>
      <c r="CX120" s="432"/>
    </row>
    <row r="121" spans="1:107" ht="12.75" customHeight="1" x14ac:dyDescent="0.25">
      <c r="C121" s="58"/>
      <c r="D121" s="58"/>
      <c r="E121" s="59"/>
      <c r="F121" s="425"/>
      <c r="G121" s="425"/>
      <c r="H121" s="425"/>
      <c r="I121" s="60"/>
      <c r="J121" s="59"/>
      <c r="K121" s="59"/>
      <c r="L121" s="59"/>
      <c r="M121" s="59"/>
      <c r="N121" s="59"/>
      <c r="O121" s="59"/>
      <c r="P121" s="62"/>
      <c r="Q121" s="62"/>
      <c r="R121" s="62"/>
      <c r="S121" s="62"/>
      <c r="T121" s="62"/>
      <c r="U121" s="62"/>
      <c r="V121" s="62"/>
      <c r="W121" s="55"/>
      <c r="X121" s="55"/>
      <c r="CK121" s="98"/>
      <c r="CL121" s="98"/>
      <c r="CM121" s="98"/>
      <c r="CN121" s="98"/>
      <c r="CO121" s="433"/>
      <c r="CP121" s="433"/>
      <c r="CQ121" s="433"/>
      <c r="CR121" s="433"/>
      <c r="CS121" s="433"/>
      <c r="CT121" s="433"/>
      <c r="CU121" s="433"/>
      <c r="CV121" s="433"/>
      <c r="CW121" s="433"/>
      <c r="CX121" s="433"/>
    </row>
    <row r="122" spans="1:107" ht="12.75" customHeight="1" x14ac:dyDescent="0.25">
      <c r="C122" s="443" t="s">
        <v>43</v>
      </c>
      <c r="D122" s="444"/>
      <c r="E122" s="445"/>
      <c r="F122" s="56">
        <f>AVERAGE(F118,H118,J118,L118,N118,P118,R118,T118,V118,X118)</f>
        <v>52.608695652173914</v>
      </c>
      <c r="G122" s="57"/>
      <c r="H122" s="56">
        <f>AVERAGE(Z118,AB118,AD118)</f>
        <v>40.579710144927539</v>
      </c>
      <c r="I122" s="56"/>
      <c r="J122" s="56">
        <f>AVERAGE(AF118,AH118,AJ118)</f>
        <v>34.782608695652172</v>
      </c>
      <c r="K122" s="56"/>
      <c r="L122" s="56">
        <f>AVERAGE(AL118,AN118)</f>
        <v>26.086956521739129</v>
      </c>
      <c r="M122" s="56" t="e">
        <f>AVERAGE(K118,Q118,Y118,AE118,AG118)</f>
        <v>#DIV/0!</v>
      </c>
      <c r="N122" s="56">
        <f>AVERAGE(AN118)</f>
        <v>26.086956521739129</v>
      </c>
      <c r="O122" s="62"/>
      <c r="P122" s="61"/>
      <c r="Q122" s="59"/>
      <c r="R122" s="59"/>
      <c r="S122" s="59"/>
      <c r="T122" s="59"/>
      <c r="U122" s="59"/>
      <c r="V122" s="59"/>
      <c r="W122" s="55"/>
      <c r="X122" s="55"/>
      <c r="CK122" s="98"/>
      <c r="CL122" s="98"/>
      <c r="CM122" s="98"/>
      <c r="CN122" s="98"/>
      <c r="CO122" s="433"/>
      <c r="CP122" s="433"/>
      <c r="CQ122" s="433"/>
      <c r="CR122" s="433"/>
      <c r="CS122" s="433"/>
      <c r="CT122" s="433"/>
      <c r="CU122" s="433"/>
      <c r="CV122" s="433"/>
      <c r="CW122" s="433"/>
      <c r="CX122" s="433"/>
    </row>
    <row r="123" spans="1:107" ht="12.75" customHeight="1" x14ac:dyDescent="0.25">
      <c r="CK123" s="98"/>
      <c r="CL123" s="98"/>
      <c r="CM123" s="98"/>
      <c r="CN123" s="98"/>
      <c r="CO123" s="433"/>
      <c r="CP123" s="433"/>
      <c r="CQ123" s="433"/>
      <c r="CR123" s="433"/>
      <c r="CS123" s="433"/>
      <c r="CT123" s="433"/>
      <c r="CU123" s="433"/>
      <c r="CV123" s="433"/>
      <c r="CW123" s="433"/>
      <c r="CX123" s="433"/>
    </row>
    <row r="124" spans="1:107" ht="12.75" customHeight="1" x14ac:dyDescent="0.2">
      <c r="CK124" s="99"/>
      <c r="CL124" s="99"/>
      <c r="CM124" s="99"/>
      <c r="CN124" s="99"/>
      <c r="CO124" s="100"/>
      <c r="CP124" s="100"/>
      <c r="CQ124" s="100"/>
      <c r="CR124" s="100"/>
      <c r="CS124" s="100"/>
      <c r="CT124" s="100"/>
      <c r="CU124" s="100"/>
      <c r="CV124" s="100"/>
      <c r="CW124" s="100"/>
      <c r="CX124" s="100"/>
    </row>
    <row r="125" spans="1:107" ht="12.75" customHeight="1" x14ac:dyDescent="0.25">
      <c r="CK125" s="424"/>
      <c r="CL125" s="424"/>
      <c r="CM125" s="424"/>
      <c r="CN125" s="424"/>
      <c r="CO125" s="101"/>
      <c r="CP125" s="102"/>
      <c r="CQ125" s="101"/>
      <c r="CR125" s="102"/>
      <c r="CS125" s="101"/>
      <c r="CT125" s="102"/>
      <c r="CU125" s="101"/>
      <c r="CV125" s="102"/>
      <c r="CW125" s="101"/>
      <c r="CX125" s="102"/>
    </row>
    <row r="126" spans="1:107" ht="12.75" customHeight="1" x14ac:dyDescent="0.25">
      <c r="CK126" s="424"/>
      <c r="CL126" s="424"/>
      <c r="CM126" s="424"/>
      <c r="CN126" s="424"/>
      <c r="CO126" s="101"/>
      <c r="CP126" s="102"/>
      <c r="CQ126" s="101"/>
      <c r="CR126" s="102"/>
      <c r="CS126" s="101"/>
      <c r="CT126" s="102"/>
      <c r="CU126" s="101"/>
      <c r="CV126" s="102"/>
      <c r="CW126" s="101"/>
      <c r="CX126" s="102"/>
    </row>
    <row r="127" spans="1:107" ht="12.75" customHeight="1" x14ac:dyDescent="0.25">
      <c r="CK127" s="424"/>
      <c r="CL127" s="424"/>
      <c r="CM127" s="424"/>
      <c r="CN127" s="424"/>
      <c r="CO127" s="101"/>
      <c r="CP127" s="102"/>
      <c r="CQ127" s="101"/>
      <c r="CR127" s="102"/>
      <c r="CS127" s="101"/>
      <c r="CT127" s="102"/>
      <c r="CU127" s="101"/>
      <c r="CV127" s="102"/>
      <c r="CW127" s="101"/>
      <c r="CX127" s="102"/>
    </row>
    <row r="128" spans="1:107" ht="12.75" customHeight="1" x14ac:dyDescent="0.25">
      <c r="CK128" s="424"/>
      <c r="CL128" s="424"/>
      <c r="CM128" s="424"/>
      <c r="CN128" s="424"/>
      <c r="CO128" s="101"/>
      <c r="CP128" s="102"/>
      <c r="CQ128" s="101"/>
      <c r="CR128" s="102"/>
      <c r="CS128" s="101"/>
      <c r="CT128" s="102"/>
      <c r="CU128" s="101"/>
      <c r="CV128" s="102"/>
      <c r="CW128" s="101"/>
      <c r="CX128" s="102"/>
    </row>
  </sheetData>
  <sheetProtection selectLockedCells="1"/>
  <dataConsolidate/>
  <mergeCells count="154">
    <mergeCell ref="CK125:CN125"/>
    <mergeCell ref="CK126:CN126"/>
    <mergeCell ref="CK127:CN127"/>
    <mergeCell ref="CK128:CN128"/>
    <mergeCell ref="F121:H121"/>
    <mergeCell ref="C111:D111"/>
    <mergeCell ref="CO120:CX120"/>
    <mergeCell ref="C112:D112"/>
    <mergeCell ref="C113:D113"/>
    <mergeCell ref="C114:D114"/>
    <mergeCell ref="C115:D115"/>
    <mergeCell ref="C116:D116"/>
    <mergeCell ref="C117:E117"/>
    <mergeCell ref="CO121:CP123"/>
    <mergeCell ref="CQ121:CR123"/>
    <mergeCell ref="CS121:CT123"/>
    <mergeCell ref="CU121:CV123"/>
    <mergeCell ref="CW121:CX123"/>
    <mergeCell ref="C118:E118"/>
    <mergeCell ref="C119:E119"/>
    <mergeCell ref="N119:R119"/>
    <mergeCell ref="V119:Z119"/>
    <mergeCell ref="C120:E120"/>
    <mergeCell ref="C122:E122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96:D96"/>
    <mergeCell ref="CZ96:CZ99"/>
    <mergeCell ref="DA96:DA99"/>
    <mergeCell ref="DB96:DB99"/>
    <mergeCell ref="C97:D97"/>
    <mergeCell ref="C98:D98"/>
    <mergeCell ref="C99:D99"/>
    <mergeCell ref="C100:D100"/>
    <mergeCell ref="C101:D101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F58:CJ58"/>
    <mergeCell ref="D61:E61"/>
    <mergeCell ref="D62:E62"/>
    <mergeCell ref="CO64:CX64"/>
    <mergeCell ref="F65:CF65"/>
    <mergeCell ref="CH65:CH68"/>
    <mergeCell ref="CI65:CI68"/>
    <mergeCell ref="CJ65:CJ68"/>
    <mergeCell ref="CK65:CK68"/>
    <mergeCell ref="CO65:CP67"/>
    <mergeCell ref="CQ65:CR67"/>
    <mergeCell ref="CS65:CT67"/>
    <mergeCell ref="CU65:CV67"/>
    <mergeCell ref="CW65:CX67"/>
    <mergeCell ref="C68:D68"/>
    <mergeCell ref="D51:N51"/>
    <mergeCell ref="P51:AF54"/>
    <mergeCell ref="D52:N52"/>
    <mergeCell ref="CO52:CX53"/>
    <mergeCell ref="D53:N53"/>
    <mergeCell ref="D54:N54"/>
    <mergeCell ref="CO54:CP56"/>
    <mergeCell ref="CQ54:CR56"/>
    <mergeCell ref="CS54:CT56"/>
    <mergeCell ref="CU54:CV56"/>
    <mergeCell ref="CW54:CX56"/>
    <mergeCell ref="D55:N55"/>
    <mergeCell ref="P55:AF57"/>
    <mergeCell ref="D56:N56"/>
    <mergeCell ref="D57:N57"/>
    <mergeCell ref="D38:N38"/>
    <mergeCell ref="P38:AF40"/>
    <mergeCell ref="D39:N39"/>
    <mergeCell ref="D40:N40"/>
    <mergeCell ref="D41:N41"/>
    <mergeCell ref="P41:AF50"/>
    <mergeCell ref="D42:N42"/>
    <mergeCell ref="D43:N43"/>
    <mergeCell ref="D44:N44"/>
    <mergeCell ref="D45:N45"/>
    <mergeCell ref="D46:N46"/>
    <mergeCell ref="D47:N47"/>
    <mergeCell ref="D48:N48"/>
    <mergeCell ref="D49:N49"/>
    <mergeCell ref="D50:N50"/>
    <mergeCell ref="D29:N29"/>
    <mergeCell ref="P29:AF35"/>
    <mergeCell ref="D30:N30"/>
    <mergeCell ref="D31:N31"/>
    <mergeCell ref="D32:N32"/>
    <mergeCell ref="D33:N33"/>
    <mergeCell ref="D34:N34"/>
    <mergeCell ref="D35:N35"/>
    <mergeCell ref="D36:N36"/>
    <mergeCell ref="P36:AF37"/>
    <mergeCell ref="D37:N37"/>
    <mergeCell ref="C11:E11"/>
    <mergeCell ref="F11:H11"/>
    <mergeCell ref="C12:E12"/>
    <mergeCell ref="F12:H12"/>
    <mergeCell ref="B16:AF16"/>
    <mergeCell ref="D17:N17"/>
    <mergeCell ref="P17:AF17"/>
    <mergeCell ref="AH17:CI17"/>
    <mergeCell ref="D18:N18"/>
    <mergeCell ref="P18:AF28"/>
    <mergeCell ref="D19:N19"/>
    <mergeCell ref="D20:N20"/>
    <mergeCell ref="D21:N21"/>
    <mergeCell ref="D22:N22"/>
    <mergeCell ref="D23:N23"/>
    <mergeCell ref="D24:N24"/>
    <mergeCell ref="D25:N25"/>
    <mergeCell ref="D26:N26"/>
    <mergeCell ref="D27:N27"/>
    <mergeCell ref="D28:N28"/>
    <mergeCell ref="C2:N2"/>
    <mergeCell ref="C3:N3"/>
    <mergeCell ref="C5:N5"/>
    <mergeCell ref="D7:H7"/>
    <mergeCell ref="N7:P7"/>
    <mergeCell ref="D8:H8"/>
    <mergeCell ref="D9:H9"/>
    <mergeCell ref="C10:E10"/>
    <mergeCell ref="F10:H10"/>
  </mergeCells>
  <conditionalFormatting sqref="CJ118">
    <cfRule type="cellIs" dxfId="176" priority="74" stopIfTrue="1" operator="greaterThanOrEqual">
      <formula>3.95</formula>
    </cfRule>
    <cfRule type="cellIs" dxfId="175" priority="75" stopIfTrue="1" operator="between">
      <formula>2.05</formula>
      <formula>3.94</formula>
    </cfRule>
    <cfRule type="cellIs" dxfId="174" priority="76" stopIfTrue="1" operator="lessThanOrEqual">
      <formula>2</formula>
    </cfRule>
  </conditionalFormatting>
  <conditionalFormatting sqref="CJ69:CJ115">
    <cfRule type="cellIs" dxfId="173" priority="71" stopIfTrue="1" operator="greaterThanOrEqual">
      <formula>3.95</formula>
    </cfRule>
    <cfRule type="cellIs" dxfId="172" priority="72" stopIfTrue="1" operator="between">
      <formula>2.05</formula>
      <formula>3.94</formula>
    </cfRule>
    <cfRule type="cellIs" dxfId="171" priority="73" stopIfTrue="1" operator="lessThanOrEqual">
      <formula>2</formula>
    </cfRule>
  </conditionalFormatting>
  <conditionalFormatting sqref="H69:H115">
    <cfRule type="cellIs" dxfId="170" priority="77" stopIfTrue="1" operator="equal">
      <formula>$H$66</formula>
    </cfRule>
    <cfRule type="cellIs" dxfId="169" priority="78" stopIfTrue="1" operator="notEqual">
      <formula>$H$66</formula>
    </cfRule>
  </conditionalFormatting>
  <conditionalFormatting sqref="AD69:AD115">
    <cfRule type="cellIs" dxfId="168" priority="79" stopIfTrue="1" operator="equal">
      <formula>$AD$66</formula>
    </cfRule>
    <cfRule type="cellIs" dxfId="167" priority="80" stopIfTrue="1" operator="notEqual">
      <formula>$AD$66</formula>
    </cfRule>
  </conditionalFormatting>
  <conditionalFormatting sqref="AF69:AF115">
    <cfRule type="cellIs" dxfId="166" priority="81" stopIfTrue="1" operator="equal">
      <formula>$AF$66</formula>
    </cfRule>
    <cfRule type="cellIs" dxfId="165" priority="82" stopIfTrue="1" operator="notEqual">
      <formula>$AF$66</formula>
    </cfRule>
  </conditionalFormatting>
  <conditionalFormatting sqref="AH69:AH115">
    <cfRule type="cellIs" dxfId="164" priority="83" stopIfTrue="1" operator="equal">
      <formula>$AH$66</formula>
    </cfRule>
    <cfRule type="cellIs" dxfId="163" priority="84" stopIfTrue="1" operator="notEqual">
      <formula>$AH$66</formula>
    </cfRule>
  </conditionalFormatting>
  <conditionalFormatting sqref="AL69:AL115">
    <cfRule type="cellIs" dxfId="162" priority="85" stopIfTrue="1" operator="equal">
      <formula>$AL$66</formula>
    </cfRule>
    <cfRule type="cellIs" dxfId="161" priority="86" stopIfTrue="1" operator="notEqual">
      <formula>$AL$66</formula>
    </cfRule>
  </conditionalFormatting>
  <conditionalFormatting sqref="J69:J115">
    <cfRule type="cellIs" dxfId="160" priority="69" stopIfTrue="1" operator="equal">
      <formula>$J$66</formula>
    </cfRule>
    <cfRule type="cellIs" dxfId="159" priority="70" stopIfTrue="1" operator="notEqual">
      <formula>$J$66</formula>
    </cfRule>
  </conditionalFormatting>
  <conditionalFormatting sqref="N69:N115">
    <cfRule type="cellIs" dxfId="158" priority="67" stopIfTrue="1" operator="equal">
      <formula>$N$66</formula>
    </cfRule>
    <cfRule type="cellIs" dxfId="157" priority="68" stopIfTrue="1" operator="notEqual">
      <formula>$N$66</formula>
    </cfRule>
  </conditionalFormatting>
  <conditionalFormatting sqref="P69:P115">
    <cfRule type="cellIs" dxfId="156" priority="65" stopIfTrue="1" operator="equal">
      <formula>$P$66</formula>
    </cfRule>
    <cfRule type="cellIs" dxfId="155" priority="66" stopIfTrue="1" operator="notEqual">
      <formula>$P$66</formula>
    </cfRule>
  </conditionalFormatting>
  <conditionalFormatting sqref="R69:R115">
    <cfRule type="cellIs" dxfId="154" priority="63" stopIfTrue="1" operator="equal">
      <formula>$R$66</formula>
    </cfRule>
    <cfRule type="cellIs" dxfId="153" priority="64" stopIfTrue="1" operator="notEqual">
      <formula>$R$66</formula>
    </cfRule>
  </conditionalFormatting>
  <conditionalFormatting sqref="V69:V115">
    <cfRule type="cellIs" dxfId="152" priority="61" stopIfTrue="1" operator="equal">
      <formula>$V$66</formula>
    </cfRule>
    <cfRule type="cellIs" dxfId="151" priority="62" stopIfTrue="1" operator="notEqual">
      <formula>$V$66</formula>
    </cfRule>
  </conditionalFormatting>
  <conditionalFormatting sqref="X69:X115">
    <cfRule type="cellIs" dxfId="150" priority="59" stopIfTrue="1" operator="equal">
      <formula>$X$66</formula>
    </cfRule>
    <cfRule type="cellIs" dxfId="149" priority="60" stopIfTrue="1" operator="notEqual">
      <formula>$X$66</formula>
    </cfRule>
  </conditionalFormatting>
  <conditionalFormatting sqref="Z69:Z115">
    <cfRule type="cellIs" dxfId="148" priority="57" stopIfTrue="1" operator="equal">
      <formula>$Z$66</formula>
    </cfRule>
    <cfRule type="cellIs" dxfId="147" priority="58" stopIfTrue="1" operator="notEqual">
      <formula>$Z$66</formula>
    </cfRule>
  </conditionalFormatting>
  <conditionalFormatting sqref="AB69:AB115">
    <cfRule type="cellIs" dxfId="146" priority="55" stopIfTrue="1" operator="equal">
      <formula>$H$66</formula>
    </cfRule>
    <cfRule type="cellIs" dxfId="145" priority="56" stopIfTrue="1" operator="notEqual">
      <formula>$H$66</formula>
    </cfRule>
  </conditionalFormatting>
  <conditionalFormatting sqref="F69:F115">
    <cfRule type="cellIs" dxfId="144" priority="53" stopIfTrue="1" operator="equal">
      <formula>$P$66</formula>
    </cfRule>
    <cfRule type="cellIs" dxfId="143" priority="54" stopIfTrue="1" operator="notEqual">
      <formula>$P$66</formula>
    </cfRule>
  </conditionalFormatting>
  <conditionalFormatting sqref="L69:L115">
    <cfRule type="cellIs" dxfId="142" priority="51" stopIfTrue="1" operator="equal">
      <formula>$N$66</formula>
    </cfRule>
    <cfRule type="cellIs" dxfId="141" priority="52" stopIfTrue="1" operator="notEqual">
      <formula>$N$66</formula>
    </cfRule>
  </conditionalFormatting>
  <conditionalFormatting sqref="T69:T115">
    <cfRule type="cellIs" dxfId="140" priority="49" stopIfTrue="1" operator="equal">
      <formula>$R$66</formula>
    </cfRule>
    <cfRule type="cellIs" dxfId="139" priority="50" stopIfTrue="1" operator="notEqual">
      <formula>$R$66</formula>
    </cfRule>
  </conditionalFormatting>
  <conditionalFormatting sqref="AJ69:AJ115">
    <cfRule type="cellIs" dxfId="138" priority="47" stopIfTrue="1" operator="equal">
      <formula>$H$66</formula>
    </cfRule>
    <cfRule type="cellIs" dxfId="137" priority="48" stopIfTrue="1" operator="notEqual">
      <formula>$H$66</formula>
    </cfRule>
  </conditionalFormatting>
  <conditionalFormatting sqref="AX69:AX115">
    <cfRule type="cellIs" dxfId="136" priority="45" stopIfTrue="1" operator="equal">
      <formula>$H$66</formula>
    </cfRule>
    <cfRule type="cellIs" dxfId="135" priority="46" stopIfTrue="1" operator="notEqual">
      <formula>$H$66</formula>
    </cfRule>
  </conditionalFormatting>
  <conditionalFormatting sqref="BB69:BB115">
    <cfRule type="cellIs" dxfId="134" priority="43" stopIfTrue="1" operator="equal">
      <formula>$H$66</formula>
    </cfRule>
    <cfRule type="cellIs" dxfId="133" priority="44" stopIfTrue="1" operator="notEqual">
      <formula>$H$66</formula>
    </cfRule>
  </conditionalFormatting>
  <conditionalFormatting sqref="BD69:BD115">
    <cfRule type="cellIs" dxfId="132" priority="41" stopIfTrue="1" operator="equal">
      <formula>$H$66</formula>
    </cfRule>
    <cfRule type="cellIs" dxfId="131" priority="42" stopIfTrue="1" operator="notEqual">
      <formula>$H$66</formula>
    </cfRule>
  </conditionalFormatting>
  <conditionalFormatting sqref="BF69:BF115">
    <cfRule type="cellIs" dxfId="130" priority="39" stopIfTrue="1" operator="equal">
      <formula>$H$66</formula>
    </cfRule>
    <cfRule type="cellIs" dxfId="129" priority="40" stopIfTrue="1" operator="notEqual">
      <formula>$H$66</formula>
    </cfRule>
  </conditionalFormatting>
  <conditionalFormatting sqref="BP69:BP115">
    <cfRule type="cellIs" dxfId="128" priority="37" stopIfTrue="1" operator="equal">
      <formula>$H$66</formula>
    </cfRule>
    <cfRule type="cellIs" dxfId="127" priority="38" stopIfTrue="1" operator="notEqual">
      <formula>$H$66</formula>
    </cfRule>
  </conditionalFormatting>
  <conditionalFormatting sqref="BZ69:BZ115">
    <cfRule type="cellIs" dxfId="126" priority="35" stopIfTrue="1" operator="equal">
      <formula>$H$66</formula>
    </cfRule>
    <cfRule type="cellIs" dxfId="125" priority="36" stopIfTrue="1" operator="notEqual">
      <formula>$H$66</formula>
    </cfRule>
  </conditionalFormatting>
  <conditionalFormatting sqref="CB69:CB115">
    <cfRule type="cellIs" dxfId="124" priority="33" stopIfTrue="1" operator="equal">
      <formula>$H$66</formula>
    </cfRule>
    <cfRule type="cellIs" dxfId="123" priority="34" stopIfTrue="1" operator="notEqual">
      <formula>$H$66</formula>
    </cfRule>
  </conditionalFormatting>
  <conditionalFormatting sqref="CF69:CF115">
    <cfRule type="cellIs" dxfId="122" priority="31" stopIfTrue="1" operator="equal">
      <formula>$H$66</formula>
    </cfRule>
    <cfRule type="cellIs" dxfId="121" priority="32" stopIfTrue="1" operator="notEqual">
      <formula>$H$66</formula>
    </cfRule>
  </conditionalFormatting>
  <conditionalFormatting sqref="AN69:AN115">
    <cfRule type="cellIs" dxfId="120" priority="29" stopIfTrue="1" operator="equal">
      <formula>$Z$66</formula>
    </cfRule>
    <cfRule type="cellIs" dxfId="119" priority="30" stopIfTrue="1" operator="notEqual">
      <formula>$Z$66</formula>
    </cfRule>
  </conditionalFormatting>
  <conditionalFormatting sqref="AP69:AP115">
    <cfRule type="cellIs" dxfId="118" priority="27" stopIfTrue="1" operator="equal">
      <formula>$Z$66</formula>
    </cfRule>
    <cfRule type="cellIs" dxfId="117" priority="28" stopIfTrue="1" operator="notEqual">
      <formula>$Z$66</formula>
    </cfRule>
  </conditionalFormatting>
  <conditionalFormatting sqref="AT69:AT115">
    <cfRule type="cellIs" dxfId="116" priority="25" stopIfTrue="1" operator="equal">
      <formula>$Z$66</formula>
    </cfRule>
    <cfRule type="cellIs" dxfId="115" priority="26" stopIfTrue="1" operator="notEqual">
      <formula>$Z$66</formula>
    </cfRule>
  </conditionalFormatting>
  <conditionalFormatting sqref="BR69:BR115">
    <cfRule type="cellIs" dxfId="114" priority="23" stopIfTrue="1" operator="equal">
      <formula>$Z$66</formula>
    </cfRule>
    <cfRule type="cellIs" dxfId="113" priority="24" stopIfTrue="1" operator="notEqual">
      <formula>$Z$66</formula>
    </cfRule>
  </conditionalFormatting>
  <conditionalFormatting sqref="BV69:BV115">
    <cfRule type="cellIs" dxfId="112" priority="21" stopIfTrue="1" operator="equal">
      <formula>$Z$66</formula>
    </cfRule>
    <cfRule type="cellIs" dxfId="111" priority="22" stopIfTrue="1" operator="notEqual">
      <formula>$Z$66</formula>
    </cfRule>
  </conditionalFormatting>
  <conditionalFormatting sqref="BX69:BX115">
    <cfRule type="cellIs" dxfId="110" priority="19" stopIfTrue="1" operator="equal">
      <formula>$Z$66</formula>
    </cfRule>
    <cfRule type="cellIs" dxfId="109" priority="20" stopIfTrue="1" operator="notEqual">
      <formula>$Z$66</formula>
    </cfRule>
  </conditionalFormatting>
  <conditionalFormatting sqref="CD69:CD115">
    <cfRule type="cellIs" dxfId="108" priority="17" stopIfTrue="1" operator="equal">
      <formula>$Z$66</formula>
    </cfRule>
    <cfRule type="cellIs" dxfId="107" priority="18" stopIfTrue="1" operator="notEqual">
      <formula>$Z$66</formula>
    </cfRule>
  </conditionalFormatting>
  <conditionalFormatting sqref="AR69:AR115">
    <cfRule type="cellIs" dxfId="106" priority="15" stopIfTrue="1" operator="equal">
      <formula>$AH$66</formula>
    </cfRule>
    <cfRule type="cellIs" dxfId="105" priority="16" stopIfTrue="1" operator="notEqual">
      <formula>$AH$66</formula>
    </cfRule>
  </conditionalFormatting>
  <conditionalFormatting sqref="AV69:AV115">
    <cfRule type="cellIs" dxfId="104" priority="13" stopIfTrue="1" operator="equal">
      <formula>$AH$66</formula>
    </cfRule>
    <cfRule type="cellIs" dxfId="103" priority="14" stopIfTrue="1" operator="notEqual">
      <formula>$AH$66</formula>
    </cfRule>
  </conditionalFormatting>
  <conditionalFormatting sqref="BH69:BH115">
    <cfRule type="cellIs" dxfId="102" priority="11" stopIfTrue="1" operator="equal">
      <formula>$AH$66</formula>
    </cfRule>
    <cfRule type="cellIs" dxfId="101" priority="12" stopIfTrue="1" operator="notEqual">
      <formula>$AH$66</formula>
    </cfRule>
  </conditionalFormatting>
  <conditionalFormatting sqref="BN69:BN115">
    <cfRule type="cellIs" dxfId="100" priority="9" stopIfTrue="1" operator="equal">
      <formula>$AH$66</formula>
    </cfRule>
    <cfRule type="cellIs" dxfId="99" priority="10" stopIfTrue="1" operator="notEqual">
      <formula>$AH$66</formula>
    </cfRule>
  </conditionalFormatting>
  <conditionalFormatting sqref="BT69:BT115">
    <cfRule type="cellIs" dxfId="98" priority="7" stopIfTrue="1" operator="equal">
      <formula>$AH$66</formula>
    </cfRule>
    <cfRule type="cellIs" dxfId="97" priority="8" stopIfTrue="1" operator="notEqual">
      <formula>$AH$66</formula>
    </cfRule>
  </conditionalFormatting>
  <conditionalFormatting sqref="AZ69:AZ115">
    <cfRule type="cellIs" dxfId="96" priority="5" stopIfTrue="1" operator="equal">
      <formula>$AL$66</formula>
    </cfRule>
    <cfRule type="cellIs" dxfId="95" priority="6" stopIfTrue="1" operator="notEqual">
      <formula>$AL$66</formula>
    </cfRule>
  </conditionalFormatting>
  <conditionalFormatting sqref="BJ69:BJ115">
    <cfRule type="cellIs" dxfId="94" priority="3" stopIfTrue="1" operator="equal">
      <formula>$AL$66</formula>
    </cfRule>
    <cfRule type="cellIs" dxfId="93" priority="4" stopIfTrue="1" operator="notEqual">
      <formula>$AL$66</formula>
    </cfRule>
  </conditionalFormatting>
  <conditionalFormatting sqref="BL69:BL115">
    <cfRule type="cellIs" dxfId="92" priority="1" stopIfTrue="1" operator="equal">
      <formula>$AL$66</formula>
    </cfRule>
    <cfRule type="cellIs" dxfId="91" priority="2" stopIfTrue="1" operator="notEqual">
      <formula>$AL$66</formula>
    </cfRule>
  </conditionalFormatting>
  <dataValidations count="5">
    <dataValidation type="list" allowBlank="1" showInputMessage="1" showErrorMessage="1" errorTitle="ERROR" error="SOLO SE ADMITEN LAS ALTERNATIVAS: A, B, C y D." sqref="H69:H115 F69:F115 CF69:CF115 N69:N115 P69:P115 J69:J115 L69:L115 V69:V115 AL69:AL115 T69:T115 AB69:AB115 AD69:AD115 AF69:AF115 R69:R115 X69:X115 AH69:AH115 AN69:AN115 AJ69:AJ115 CD69:CD115 AP69:AP115 AX69:AX115 BB69:BB115 BD69:BD115 BF69:BF115 BP69:BP115 BZ69:BZ115 CB69:CB115 AR69:AR115 AT69:AT115 BR69:BR115 BV69:BV115 BX69:BX115 BL69:BL115 AV69:AV115 BH69:BH115 BN69:BN115 BT69:BT115 AZ69:AZ115 BJ69:BJ115 Z69:Z115">
      <formula1>$J$8:$J$11</formula1>
    </dataValidation>
    <dataValidation type="list" allowBlank="1" showInputMessage="1" showErrorMessage="1" errorTitle="Error" error="DIGITAR &quot;p o P&quot; SI ALUMNO SE ENCUENTRA PRESENTE O BIEN &quot;a o A&quot;  SI ESTÁ AUSENTE." sqref="E69:E115">
      <formula1>$DG$14:$DG$15</formula1>
    </dataValidation>
    <dataValidation type="decimal" allowBlank="1" showInputMessage="1" showErrorMessage="1" errorTitle="ERROR" error="Sólo se admiten valores decimales entre 0 y 2,5._x000a_Ingresar valores con coma decimal y no con punto, por ejemplo: 1,5 y no 1.5" sqref="W69:W115">
      <formula1>0</formula1>
      <formula2>2.5</formula2>
    </dataValidation>
    <dataValidation type="decimal" allowBlank="1" showInputMessage="1" showErrorMessage="1" errorTitle="ERROR" error="Sólo se admiten valores decimales entre 0 y 3. Ingresar valores con coma decimal y no con punto, por ejemplo: 2,5 y no 2.5" sqref="K69:K115">
      <formula1>0</formula1>
      <formula2>3</formula2>
    </dataValidation>
    <dataValidation type="decimal" allowBlank="1" showInputMessage="1" showErrorMessage="1" errorTitle="ERROR" error="Sólo se admiten valores decimales entre 0 y 2. Ingresar valores con coma decimal y no con punto, por ejemplo: 2,5 y no 2.5" sqref="Y69:Y115 AA69:AA115">
      <formula1>0</formula1>
      <formula2>2</formula2>
    </dataValidation>
  </dataValidations>
  <printOptions horizontalCentered="1" verticalCentered="1"/>
  <pageMargins left="0.15748031496062992" right="0.27559055118110237" top="0.19685039370078741" bottom="0.19685039370078741" header="0.15748031496062992" footer="0.27559055118110237"/>
  <pageSetup paperSize="258" scale="45" orientation="landscape" horizontalDpi="300" verticalDpi="300" r:id="rId1"/>
  <headerFooter alignWithMargins="0"/>
  <rowBreaks count="1" manualBreakCount="1">
    <brk id="63" max="16383" man="1"/>
  </rowBreaks>
  <colBreaks count="1" manualBreakCount="1">
    <brk id="89" max="12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rgb="FFFF0000"/>
  </sheetPr>
  <dimension ref="A2:DU128"/>
  <sheetViews>
    <sheetView showGridLines="0" zoomScale="80" zoomScaleNormal="80" zoomScaleSheetLayoutView="80" workbookViewId="0">
      <selection activeCell="D9" sqref="D9:H9"/>
    </sheetView>
  </sheetViews>
  <sheetFormatPr baseColWidth="10" defaultColWidth="9.140625" defaultRowHeight="12.75" customHeight="1" x14ac:dyDescent="0.2"/>
  <cols>
    <col min="1" max="1" width="1.42578125" customWidth="1"/>
    <col min="2" max="2" width="7.85546875" customWidth="1"/>
    <col min="3" max="3" width="9" customWidth="1"/>
    <col min="4" max="4" width="37.28515625" customWidth="1"/>
    <col min="5" max="5" width="14" style="21" bestFit="1" customWidth="1"/>
    <col min="6" max="6" width="5.42578125" customWidth="1"/>
    <col min="7" max="7" width="4.7109375" style="29" hidden="1" customWidth="1"/>
    <col min="8" max="8" width="5.42578125" customWidth="1"/>
    <col min="9" max="9" width="4.7109375" hidden="1" customWidth="1"/>
    <col min="10" max="10" width="5.42578125" customWidth="1"/>
    <col min="11" max="11" width="4.7109375" hidden="1" customWidth="1"/>
    <col min="12" max="12" width="5.42578125" customWidth="1"/>
    <col min="13" max="13" width="4.7109375" hidden="1" customWidth="1"/>
    <col min="14" max="14" width="5.42578125" style="21" customWidth="1"/>
    <col min="15" max="15" width="4.7109375" style="21" hidden="1" customWidth="1"/>
    <col min="16" max="16" width="5.42578125" customWidth="1"/>
    <col min="17" max="17" width="4.7109375" hidden="1" customWidth="1"/>
    <col min="18" max="18" width="5.42578125" customWidth="1"/>
    <col min="19" max="19" width="4.7109375" hidden="1" customWidth="1"/>
    <col min="20" max="20" width="5.42578125" customWidth="1"/>
    <col min="21" max="21" width="4.7109375" hidden="1" customWidth="1"/>
    <col min="22" max="22" width="5.42578125" customWidth="1"/>
    <col min="23" max="23" width="4.7109375" hidden="1" customWidth="1"/>
    <col min="24" max="24" width="5.42578125" customWidth="1"/>
    <col min="25" max="25" width="4.7109375" hidden="1" customWidth="1"/>
    <col min="26" max="26" width="5.42578125" customWidth="1"/>
    <col min="27" max="27" width="4.7109375" hidden="1" customWidth="1"/>
    <col min="28" max="28" width="5.42578125" customWidth="1"/>
    <col min="29" max="29" width="4.7109375" hidden="1" customWidth="1"/>
    <col min="30" max="30" width="5.42578125" customWidth="1"/>
    <col min="31" max="31" width="4.7109375" hidden="1" customWidth="1"/>
    <col min="32" max="32" width="5.42578125" customWidth="1"/>
    <col min="33" max="33" width="4.7109375" hidden="1" customWidth="1"/>
    <col min="34" max="34" width="5.42578125" customWidth="1"/>
    <col min="35" max="35" width="4.7109375" hidden="1" customWidth="1"/>
    <col min="36" max="36" width="4.7109375" customWidth="1"/>
    <col min="37" max="37" width="4.7109375" hidden="1" customWidth="1"/>
    <col min="38" max="38" width="4.7109375" customWidth="1"/>
    <col min="39" max="39" width="4.7109375" hidden="1" customWidth="1"/>
    <col min="40" max="40" width="4.7109375" customWidth="1"/>
    <col min="41" max="41" width="4.7109375" hidden="1" customWidth="1"/>
    <col min="42" max="42" width="4.7109375" customWidth="1"/>
    <col min="43" max="43" width="4.7109375" hidden="1" customWidth="1"/>
    <col min="44" max="44" width="4.7109375" customWidth="1"/>
    <col min="45" max="45" width="4.7109375" hidden="1" customWidth="1"/>
    <col min="46" max="46" width="4.7109375" customWidth="1"/>
    <col min="47" max="47" width="4.7109375" hidden="1" customWidth="1"/>
    <col min="48" max="48" width="4.7109375" customWidth="1"/>
    <col min="49" max="49" width="4.7109375" hidden="1" customWidth="1"/>
    <col min="50" max="50" width="4.7109375" customWidth="1"/>
    <col min="51" max="51" width="4.7109375" hidden="1" customWidth="1"/>
    <col min="52" max="52" width="4.7109375" customWidth="1"/>
    <col min="53" max="53" width="4.7109375" hidden="1" customWidth="1"/>
    <col min="54" max="54" width="4.7109375" customWidth="1"/>
    <col min="55" max="55" width="4.7109375" hidden="1" customWidth="1"/>
    <col min="56" max="56" width="4.7109375" customWidth="1"/>
    <col min="57" max="57" width="4.7109375" hidden="1" customWidth="1"/>
    <col min="58" max="58" width="4.7109375" customWidth="1"/>
    <col min="59" max="59" width="4.7109375" hidden="1" customWidth="1"/>
    <col min="60" max="60" width="4.7109375" customWidth="1"/>
    <col min="61" max="61" width="4.7109375" hidden="1" customWidth="1"/>
    <col min="62" max="62" width="4.7109375" customWidth="1"/>
    <col min="63" max="63" width="4.7109375" hidden="1" customWidth="1"/>
    <col min="64" max="64" width="4.7109375" customWidth="1"/>
    <col min="65" max="65" width="4.7109375" hidden="1" customWidth="1"/>
    <col min="66" max="66" width="4.7109375" customWidth="1"/>
    <col min="67" max="67" width="4.7109375" hidden="1" customWidth="1"/>
    <col min="68" max="68" width="4.7109375" customWidth="1"/>
    <col min="69" max="69" width="4.7109375" hidden="1" customWidth="1"/>
    <col min="70" max="70" width="4.7109375" customWidth="1"/>
    <col min="71" max="71" width="4.7109375" hidden="1" customWidth="1"/>
    <col min="72" max="72" width="4.7109375" customWidth="1"/>
    <col min="73" max="73" width="4.7109375" hidden="1" customWidth="1"/>
    <col min="74" max="74" width="4.7109375" customWidth="1"/>
    <col min="75" max="75" width="4.7109375" hidden="1" customWidth="1"/>
    <col min="76" max="76" width="4.7109375" customWidth="1"/>
    <col min="77" max="77" width="4.7109375" hidden="1" customWidth="1"/>
    <col min="78" max="78" width="4.7109375" customWidth="1"/>
    <col min="79" max="79" width="4.7109375" hidden="1" customWidth="1"/>
    <col min="80" max="80" width="4.7109375" customWidth="1"/>
    <col min="81" max="81" width="4.7109375" hidden="1" customWidth="1"/>
    <col min="82" max="82" width="4.7109375" customWidth="1"/>
    <col min="83" max="83" width="4.7109375" hidden="1" customWidth="1"/>
    <col min="84" max="84" width="4.7109375" customWidth="1"/>
    <col min="85" max="85" width="4.7109375" hidden="1" customWidth="1"/>
    <col min="86" max="86" width="7.85546875" customWidth="1"/>
    <col min="87" max="87" width="8" customWidth="1"/>
    <col min="88" max="88" width="10.85546875" customWidth="1"/>
    <col min="89" max="90" width="12" customWidth="1"/>
    <col min="91" max="91" width="10.7109375" customWidth="1"/>
    <col min="92" max="92" width="27.140625" style="63" customWidth="1"/>
    <col min="93" max="102" width="7" style="63" customWidth="1"/>
    <col min="103" max="103" width="8.28515625" style="63" customWidth="1"/>
    <col min="104" max="104" width="11.7109375" style="63" bestFit="1" customWidth="1"/>
    <col min="105" max="106" width="12.42578125" style="63" bestFit="1" customWidth="1"/>
    <col min="107" max="107" width="0.5703125" style="63" customWidth="1"/>
    <col min="108" max="110" width="17.42578125" customWidth="1"/>
    <col min="111" max="111" width="13.42578125" customWidth="1"/>
    <col min="112" max="112" width="5.5703125" customWidth="1"/>
    <col min="119" max="119" width="5.42578125" customWidth="1"/>
    <col min="120" max="122" width="6.140625" customWidth="1"/>
  </cols>
  <sheetData>
    <row r="2" spans="1:111" ht="12.75" customHeight="1" x14ac:dyDescent="0.2">
      <c r="C2" s="346" t="s">
        <v>19</v>
      </c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23"/>
    </row>
    <row r="3" spans="1:111" ht="12.75" customHeight="1" x14ac:dyDescent="0.2">
      <c r="C3" s="365" t="s">
        <v>20</v>
      </c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24"/>
    </row>
    <row r="4" spans="1:111" ht="12.75" customHeight="1" x14ac:dyDescent="0.2">
      <c r="C4" s="1"/>
      <c r="D4" s="1"/>
      <c r="E4" s="1"/>
      <c r="F4" s="1"/>
      <c r="G4" s="26"/>
      <c r="H4" s="1"/>
      <c r="I4" s="1"/>
      <c r="J4" s="1"/>
      <c r="K4" s="1"/>
      <c r="L4" s="1"/>
      <c r="M4" s="1"/>
      <c r="N4" s="1"/>
      <c r="O4" s="1"/>
    </row>
    <row r="5" spans="1:111" ht="12.75" customHeight="1" x14ac:dyDescent="0.2">
      <c r="C5" s="367" t="s">
        <v>101</v>
      </c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1"/>
    </row>
    <row r="6" spans="1:111" ht="12.75" customHeight="1" x14ac:dyDescent="0.2">
      <c r="C6" s="2"/>
      <c r="D6" s="2"/>
      <c r="E6" s="19"/>
      <c r="F6" s="2"/>
      <c r="G6" s="27"/>
      <c r="H6" s="2"/>
      <c r="I6" s="17"/>
      <c r="L6" s="2"/>
      <c r="M6" s="2"/>
      <c r="N6" s="19"/>
      <c r="O6" s="19"/>
      <c r="P6" s="2"/>
      <c r="Q6" s="17"/>
    </row>
    <row r="7" spans="1:111" ht="12.75" customHeight="1" x14ac:dyDescent="0.2">
      <c r="B7" s="3"/>
      <c r="C7" s="4" t="s">
        <v>15</v>
      </c>
      <c r="D7" s="347"/>
      <c r="E7" s="347"/>
      <c r="F7" s="347"/>
      <c r="G7" s="347"/>
      <c r="H7" s="347"/>
      <c r="I7" s="32"/>
      <c r="J7" s="80"/>
      <c r="K7" s="3"/>
      <c r="L7" s="7" t="s">
        <v>18</v>
      </c>
      <c r="M7" s="7"/>
      <c r="N7" s="348"/>
      <c r="O7" s="348"/>
      <c r="P7" s="348"/>
      <c r="Q7" s="34"/>
      <c r="R7" s="17"/>
      <c r="S7" s="17"/>
    </row>
    <row r="8" spans="1:111" ht="12.75" customHeight="1" x14ac:dyDescent="0.2">
      <c r="B8" s="3"/>
      <c r="C8" s="4" t="s">
        <v>1</v>
      </c>
      <c r="D8" s="349" t="s">
        <v>102</v>
      </c>
      <c r="E8" s="349"/>
      <c r="F8" s="349"/>
      <c r="G8" s="349"/>
      <c r="H8" s="349"/>
      <c r="I8" s="46"/>
      <c r="J8" s="131" t="s">
        <v>0</v>
      </c>
      <c r="K8" s="81">
        <v>0</v>
      </c>
      <c r="L8" s="35"/>
      <c r="M8" s="35"/>
      <c r="N8" s="35"/>
      <c r="O8" s="35"/>
      <c r="P8" s="36"/>
      <c r="Q8" s="37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</row>
    <row r="9" spans="1:111" ht="12.75" customHeight="1" x14ac:dyDescent="0.2">
      <c r="B9" s="3"/>
      <c r="C9" s="4" t="s">
        <v>5</v>
      </c>
      <c r="D9" s="353"/>
      <c r="E9" s="354"/>
      <c r="F9" s="354"/>
      <c r="G9" s="354"/>
      <c r="H9" s="355"/>
      <c r="I9" s="47"/>
      <c r="J9" s="131" t="s">
        <v>24</v>
      </c>
      <c r="K9" s="81">
        <v>1</v>
      </c>
      <c r="L9" s="39"/>
      <c r="M9" s="39"/>
      <c r="N9" s="39"/>
      <c r="O9" s="39"/>
      <c r="P9" s="40"/>
      <c r="Q9" s="40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</row>
    <row r="10" spans="1:111" ht="12.75" customHeight="1" x14ac:dyDescent="0.2">
      <c r="B10" s="3"/>
      <c r="C10" s="356" t="s">
        <v>10</v>
      </c>
      <c r="D10" s="357"/>
      <c r="E10" s="358"/>
      <c r="F10" s="359"/>
      <c r="G10" s="360"/>
      <c r="H10" s="361"/>
      <c r="I10" s="48"/>
      <c r="J10" s="131" t="s">
        <v>25</v>
      </c>
      <c r="K10" s="81">
        <v>2</v>
      </c>
      <c r="L10" s="39"/>
      <c r="M10" s="39"/>
      <c r="N10" s="39"/>
      <c r="O10" s="39"/>
      <c r="P10" s="40"/>
      <c r="Q10" s="40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</row>
    <row r="11" spans="1:111" ht="12.75" customHeight="1" x14ac:dyDescent="0.2">
      <c r="B11" s="3"/>
      <c r="C11" s="356" t="s">
        <v>8</v>
      </c>
      <c r="D11" s="357"/>
      <c r="E11" s="358"/>
      <c r="F11" s="362">
        <f>COUNTIF(E69:E115,"=P")</f>
        <v>0</v>
      </c>
      <c r="G11" s="363"/>
      <c r="H11" s="364"/>
      <c r="I11" s="49"/>
      <c r="J11" s="131" t="s">
        <v>26</v>
      </c>
      <c r="K11" s="81"/>
      <c r="L11" s="39"/>
      <c r="M11" s="39"/>
      <c r="N11" s="39"/>
      <c r="O11" s="39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</row>
    <row r="12" spans="1:111" ht="12.75" customHeight="1" x14ac:dyDescent="0.2">
      <c r="B12" s="3"/>
      <c r="C12" s="356" t="s">
        <v>13</v>
      </c>
      <c r="D12" s="357"/>
      <c r="E12" s="358"/>
      <c r="F12" s="362">
        <f>COUNTIF(E69:E115,"=A")</f>
        <v>0</v>
      </c>
      <c r="G12" s="363"/>
      <c r="H12" s="364"/>
      <c r="I12" s="49"/>
      <c r="J12" s="54"/>
      <c r="K12" s="33"/>
      <c r="L12" s="39"/>
      <c r="M12" s="39"/>
      <c r="N12" s="39"/>
      <c r="O12" s="39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</row>
    <row r="13" spans="1:111" ht="12.75" customHeight="1" x14ac:dyDescent="0.2">
      <c r="C13" s="9"/>
      <c r="D13" s="9"/>
      <c r="E13" s="20"/>
      <c r="F13" s="9"/>
      <c r="G13" s="28"/>
      <c r="H13" s="9"/>
      <c r="I13" s="17"/>
      <c r="L13" s="39"/>
      <c r="M13" s="39"/>
      <c r="N13" s="39"/>
      <c r="O13" s="39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G13" s="25"/>
    </row>
    <row r="14" spans="1:111" ht="12.75" customHeight="1" x14ac:dyDescent="0.2">
      <c r="DG14" s="50" t="s">
        <v>0</v>
      </c>
    </row>
    <row r="15" spans="1:111" ht="12.75" customHeight="1" thickBot="1" x14ac:dyDescent="0.25">
      <c r="B15" s="17"/>
      <c r="C15" s="17"/>
      <c r="D15" s="17" t="s">
        <v>42</v>
      </c>
      <c r="DG15" s="50" t="s">
        <v>4</v>
      </c>
    </row>
    <row r="16" spans="1:111" ht="12.75" customHeight="1" thickBot="1" x14ac:dyDescent="0.25">
      <c r="A16" s="17"/>
      <c r="B16" s="368" t="s">
        <v>82</v>
      </c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C16" s="369"/>
      <c r="AD16" s="369"/>
      <c r="AE16" s="369"/>
      <c r="AF16" s="370"/>
      <c r="DG16" s="38"/>
    </row>
    <row r="17" spans="1:106" ht="12.75" customHeight="1" thickBot="1" x14ac:dyDescent="0.25">
      <c r="A17" s="17"/>
      <c r="B17" s="151" t="s">
        <v>2</v>
      </c>
      <c r="C17" s="152" t="s">
        <v>27</v>
      </c>
      <c r="D17" s="350" t="s">
        <v>12</v>
      </c>
      <c r="E17" s="351"/>
      <c r="F17" s="351"/>
      <c r="G17" s="351"/>
      <c r="H17" s="351"/>
      <c r="I17" s="351"/>
      <c r="J17" s="351"/>
      <c r="K17" s="351"/>
      <c r="L17" s="351"/>
      <c r="M17" s="351"/>
      <c r="N17" s="352"/>
      <c r="O17" s="82"/>
      <c r="P17" s="371" t="s">
        <v>36</v>
      </c>
      <c r="Q17" s="372"/>
      <c r="R17" s="372"/>
      <c r="S17" s="372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372"/>
      <c r="AE17" s="372"/>
      <c r="AF17" s="373"/>
      <c r="AG17" s="82"/>
      <c r="AH17" s="380"/>
      <c r="AI17" s="380"/>
      <c r="AJ17" s="380"/>
      <c r="AK17" s="380"/>
      <c r="AL17" s="380"/>
      <c r="AM17" s="380"/>
      <c r="AN17" s="380"/>
      <c r="AO17" s="380"/>
      <c r="AP17" s="380"/>
      <c r="AQ17" s="380"/>
      <c r="AR17" s="380"/>
      <c r="AS17" s="380"/>
      <c r="AT17" s="380"/>
      <c r="AU17" s="380"/>
      <c r="AV17" s="380"/>
      <c r="AW17" s="380"/>
      <c r="AX17" s="380"/>
      <c r="AY17" s="380"/>
      <c r="AZ17" s="380"/>
      <c r="BA17" s="380"/>
      <c r="BB17" s="380"/>
      <c r="BC17" s="380"/>
      <c r="BD17" s="380"/>
      <c r="BE17" s="380"/>
      <c r="BF17" s="380"/>
      <c r="BG17" s="380"/>
      <c r="BH17" s="380"/>
      <c r="BI17" s="380"/>
      <c r="BJ17" s="380"/>
      <c r="BK17" s="380"/>
      <c r="BL17" s="380"/>
      <c r="BM17" s="380"/>
      <c r="BN17" s="380"/>
      <c r="BO17" s="380"/>
      <c r="BP17" s="380"/>
      <c r="BQ17" s="380"/>
      <c r="BR17" s="380"/>
      <c r="BS17" s="380"/>
      <c r="BT17" s="380"/>
      <c r="BU17" s="380"/>
      <c r="BV17" s="380"/>
      <c r="BW17" s="380"/>
      <c r="BX17" s="380"/>
      <c r="BY17" s="380"/>
      <c r="BZ17" s="380"/>
      <c r="CA17" s="380"/>
      <c r="CB17" s="380"/>
      <c r="CC17" s="380"/>
      <c r="CD17" s="380"/>
      <c r="CE17" s="380"/>
      <c r="CF17" s="380"/>
      <c r="CG17" s="380"/>
      <c r="CH17" s="380"/>
      <c r="CI17" s="380"/>
      <c r="CY17" s="65"/>
      <c r="CZ17" s="65"/>
      <c r="DA17" s="65"/>
      <c r="DB17" s="65"/>
    </row>
    <row r="18" spans="1:106" ht="27.75" customHeight="1" x14ac:dyDescent="0.2">
      <c r="A18" s="17"/>
      <c r="B18" s="142">
        <v>1</v>
      </c>
      <c r="C18" s="143">
        <v>1</v>
      </c>
      <c r="D18" s="314" t="s">
        <v>84</v>
      </c>
      <c r="E18" s="315"/>
      <c r="F18" s="315"/>
      <c r="G18" s="315"/>
      <c r="H18" s="315"/>
      <c r="I18" s="315"/>
      <c r="J18" s="315"/>
      <c r="K18" s="315"/>
      <c r="L18" s="315"/>
      <c r="M18" s="315"/>
      <c r="N18" s="316"/>
      <c r="O18" s="41"/>
      <c r="P18" s="400" t="s">
        <v>34</v>
      </c>
      <c r="Q18" s="401"/>
      <c r="R18" s="401"/>
      <c r="S18" s="401"/>
      <c r="T18" s="401"/>
      <c r="U18" s="401"/>
      <c r="V18" s="401"/>
      <c r="W18" s="401"/>
      <c r="X18" s="401"/>
      <c r="Y18" s="401"/>
      <c r="Z18" s="401"/>
      <c r="AA18" s="401"/>
      <c r="AB18" s="401"/>
      <c r="AC18" s="401"/>
      <c r="AD18" s="401"/>
      <c r="AE18" s="401"/>
      <c r="AF18" s="402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Y18" s="65"/>
      <c r="CZ18" s="65"/>
      <c r="DA18" s="65"/>
      <c r="DB18" s="65"/>
    </row>
    <row r="19" spans="1:106" ht="25.5" customHeight="1" x14ac:dyDescent="0.2">
      <c r="A19" s="17"/>
      <c r="B19" s="142">
        <f>B18+1</f>
        <v>2</v>
      </c>
      <c r="C19" s="144">
        <v>1</v>
      </c>
      <c r="D19" s="317" t="s">
        <v>85</v>
      </c>
      <c r="E19" s="318"/>
      <c r="F19" s="318"/>
      <c r="G19" s="318"/>
      <c r="H19" s="318"/>
      <c r="I19" s="318"/>
      <c r="J19" s="318"/>
      <c r="K19" s="318"/>
      <c r="L19" s="318"/>
      <c r="M19" s="318"/>
      <c r="N19" s="319"/>
      <c r="O19" s="41"/>
      <c r="P19" s="403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5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Y19" s="65"/>
      <c r="CZ19" s="65"/>
      <c r="DA19" s="65"/>
      <c r="DB19" s="65"/>
    </row>
    <row r="20" spans="1:106" ht="11.25" customHeight="1" x14ac:dyDescent="0.2">
      <c r="A20" s="17"/>
      <c r="B20" s="142">
        <f t="shared" ref="B20:B57" si="0">B19+1</f>
        <v>3</v>
      </c>
      <c r="C20" s="144">
        <v>1</v>
      </c>
      <c r="D20" s="317" t="s">
        <v>45</v>
      </c>
      <c r="E20" s="318"/>
      <c r="F20" s="318"/>
      <c r="G20" s="318"/>
      <c r="H20" s="318"/>
      <c r="I20" s="318"/>
      <c r="J20" s="318"/>
      <c r="K20" s="318"/>
      <c r="L20" s="318"/>
      <c r="M20" s="318"/>
      <c r="N20" s="319"/>
      <c r="O20" s="41"/>
      <c r="P20" s="403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5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Y20" s="65"/>
      <c r="CZ20" s="65"/>
      <c r="DA20" s="65"/>
      <c r="DB20" s="65"/>
    </row>
    <row r="21" spans="1:106" ht="25.5" customHeight="1" x14ac:dyDescent="0.2">
      <c r="A21" s="17"/>
      <c r="B21" s="142">
        <f t="shared" si="0"/>
        <v>4</v>
      </c>
      <c r="C21" s="144">
        <v>1</v>
      </c>
      <c r="D21" s="317" t="s">
        <v>86</v>
      </c>
      <c r="E21" s="318"/>
      <c r="F21" s="318"/>
      <c r="G21" s="318"/>
      <c r="H21" s="318"/>
      <c r="I21" s="318"/>
      <c r="J21" s="318"/>
      <c r="K21" s="318"/>
      <c r="L21" s="318"/>
      <c r="M21" s="318"/>
      <c r="N21" s="319"/>
      <c r="O21" s="41"/>
      <c r="P21" s="403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5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Y21" s="65"/>
      <c r="CZ21" s="65"/>
      <c r="DA21" s="65"/>
      <c r="DB21" s="65"/>
    </row>
    <row r="22" spans="1:106" ht="11.25" customHeight="1" x14ac:dyDescent="0.2">
      <c r="A22" s="17"/>
      <c r="B22" s="142">
        <f t="shared" si="0"/>
        <v>5</v>
      </c>
      <c r="C22" s="144">
        <v>1</v>
      </c>
      <c r="D22" s="317" t="s">
        <v>64</v>
      </c>
      <c r="E22" s="318"/>
      <c r="F22" s="318"/>
      <c r="G22" s="318"/>
      <c r="H22" s="318"/>
      <c r="I22" s="318"/>
      <c r="J22" s="318"/>
      <c r="K22" s="318"/>
      <c r="L22" s="318"/>
      <c r="M22" s="318"/>
      <c r="N22" s="319"/>
      <c r="O22" s="41"/>
      <c r="P22" s="403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5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Y22" s="65"/>
      <c r="CZ22" s="65"/>
      <c r="DA22" s="65"/>
      <c r="DB22" s="65"/>
    </row>
    <row r="23" spans="1:106" ht="11.25" customHeight="1" x14ac:dyDescent="0.2">
      <c r="A23" s="17"/>
      <c r="B23" s="142">
        <f t="shared" si="0"/>
        <v>6</v>
      </c>
      <c r="C23" s="144">
        <v>1</v>
      </c>
      <c r="D23" s="381" t="s">
        <v>65</v>
      </c>
      <c r="E23" s="381"/>
      <c r="F23" s="381"/>
      <c r="G23" s="381"/>
      <c r="H23" s="381"/>
      <c r="I23" s="381"/>
      <c r="J23" s="381"/>
      <c r="K23" s="381"/>
      <c r="L23" s="381"/>
      <c r="M23" s="381"/>
      <c r="N23" s="382"/>
      <c r="O23" s="41"/>
      <c r="P23" s="403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5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Y23" s="65"/>
      <c r="CZ23" s="65"/>
      <c r="DA23" s="65"/>
      <c r="DB23" s="65"/>
    </row>
    <row r="24" spans="1:106" ht="11.25" customHeight="1" x14ac:dyDescent="0.2">
      <c r="A24" s="17"/>
      <c r="B24" s="142">
        <f t="shared" si="0"/>
        <v>7</v>
      </c>
      <c r="C24" s="144">
        <v>1</v>
      </c>
      <c r="D24" s="317" t="s">
        <v>66</v>
      </c>
      <c r="E24" s="318"/>
      <c r="F24" s="318"/>
      <c r="G24" s="318"/>
      <c r="H24" s="318"/>
      <c r="I24" s="318"/>
      <c r="J24" s="318"/>
      <c r="K24" s="318"/>
      <c r="L24" s="318"/>
      <c r="M24" s="318"/>
      <c r="N24" s="319"/>
      <c r="O24" s="41"/>
      <c r="P24" s="403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5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Y24" s="65"/>
      <c r="CZ24" s="65"/>
      <c r="DA24" s="65"/>
      <c r="DB24" s="65"/>
    </row>
    <row r="25" spans="1:106" ht="11.25" customHeight="1" x14ac:dyDescent="0.2">
      <c r="A25" s="17"/>
      <c r="B25" s="142">
        <f t="shared" si="0"/>
        <v>8</v>
      </c>
      <c r="C25" s="144">
        <v>1</v>
      </c>
      <c r="D25" s="317" t="s">
        <v>67</v>
      </c>
      <c r="E25" s="318"/>
      <c r="F25" s="318"/>
      <c r="G25" s="318"/>
      <c r="H25" s="318"/>
      <c r="I25" s="318"/>
      <c r="J25" s="318"/>
      <c r="K25" s="318"/>
      <c r="L25" s="318"/>
      <c r="M25" s="318"/>
      <c r="N25" s="319"/>
      <c r="O25" s="41"/>
      <c r="P25" s="403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5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Y25" s="65"/>
      <c r="CZ25" s="65"/>
      <c r="DA25" s="65"/>
      <c r="DB25" s="65"/>
    </row>
    <row r="26" spans="1:106" ht="11.25" customHeight="1" x14ac:dyDescent="0.2">
      <c r="A26" s="17"/>
      <c r="B26" s="142">
        <f t="shared" si="0"/>
        <v>9</v>
      </c>
      <c r="C26" s="144">
        <v>1</v>
      </c>
      <c r="D26" s="317" t="s">
        <v>46</v>
      </c>
      <c r="E26" s="318"/>
      <c r="F26" s="318"/>
      <c r="G26" s="318"/>
      <c r="H26" s="318"/>
      <c r="I26" s="318"/>
      <c r="J26" s="318"/>
      <c r="K26" s="318"/>
      <c r="L26" s="318"/>
      <c r="M26" s="318"/>
      <c r="N26" s="319"/>
      <c r="O26" s="41"/>
      <c r="P26" s="403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5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Y26" s="65"/>
      <c r="CZ26" s="65"/>
      <c r="DA26" s="65"/>
      <c r="DB26" s="65"/>
    </row>
    <row r="27" spans="1:106" ht="11.25" customHeight="1" x14ac:dyDescent="0.2">
      <c r="A27" s="17"/>
      <c r="B27" s="142">
        <f t="shared" si="0"/>
        <v>10</v>
      </c>
      <c r="C27" s="144">
        <v>1</v>
      </c>
      <c r="D27" s="317" t="s">
        <v>47</v>
      </c>
      <c r="E27" s="318"/>
      <c r="F27" s="318"/>
      <c r="G27" s="318"/>
      <c r="H27" s="318"/>
      <c r="I27" s="318"/>
      <c r="J27" s="318"/>
      <c r="K27" s="318"/>
      <c r="L27" s="318"/>
      <c r="M27" s="318"/>
      <c r="N27" s="319"/>
      <c r="O27" s="41"/>
      <c r="P27" s="403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5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Y27" s="65"/>
      <c r="CZ27" s="65"/>
      <c r="DA27" s="65"/>
      <c r="DB27" s="65"/>
    </row>
    <row r="28" spans="1:106" ht="11.25" customHeight="1" thickBot="1" x14ac:dyDescent="0.25">
      <c r="A28" s="17"/>
      <c r="B28" s="142">
        <f t="shared" si="0"/>
        <v>11</v>
      </c>
      <c r="C28" s="144">
        <v>1</v>
      </c>
      <c r="D28" s="317" t="s">
        <v>68</v>
      </c>
      <c r="E28" s="318"/>
      <c r="F28" s="318"/>
      <c r="G28" s="318"/>
      <c r="H28" s="318"/>
      <c r="I28" s="318"/>
      <c r="J28" s="318"/>
      <c r="K28" s="318"/>
      <c r="L28" s="318"/>
      <c r="M28" s="318"/>
      <c r="N28" s="319"/>
      <c r="O28" s="41"/>
      <c r="P28" s="406"/>
      <c r="Q28" s="407"/>
      <c r="R28" s="407"/>
      <c r="S28" s="407"/>
      <c r="T28" s="407"/>
      <c r="U28" s="407"/>
      <c r="V28" s="407"/>
      <c r="W28" s="407"/>
      <c r="X28" s="407"/>
      <c r="Y28" s="407"/>
      <c r="Z28" s="407"/>
      <c r="AA28" s="407"/>
      <c r="AB28" s="407"/>
      <c r="AC28" s="407"/>
      <c r="AD28" s="407"/>
      <c r="AE28" s="407"/>
      <c r="AF28" s="408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Y28" s="65"/>
      <c r="CZ28" s="65"/>
      <c r="DA28" s="65"/>
      <c r="DB28" s="65"/>
    </row>
    <row r="29" spans="1:106" ht="25.5" customHeight="1" x14ac:dyDescent="0.2">
      <c r="A29" s="17"/>
      <c r="B29" s="142">
        <f t="shared" si="0"/>
        <v>12</v>
      </c>
      <c r="C29" s="144">
        <v>1</v>
      </c>
      <c r="D29" s="317" t="s">
        <v>69</v>
      </c>
      <c r="E29" s="318"/>
      <c r="F29" s="318"/>
      <c r="G29" s="318"/>
      <c r="H29" s="318"/>
      <c r="I29" s="318"/>
      <c r="J29" s="318"/>
      <c r="K29" s="318"/>
      <c r="L29" s="318"/>
      <c r="M29" s="318"/>
      <c r="N29" s="319"/>
      <c r="O29" s="41"/>
      <c r="P29" s="409" t="s">
        <v>35</v>
      </c>
      <c r="Q29" s="410"/>
      <c r="R29" s="410"/>
      <c r="S29" s="410"/>
      <c r="T29" s="410"/>
      <c r="U29" s="410"/>
      <c r="V29" s="410"/>
      <c r="W29" s="410"/>
      <c r="X29" s="410"/>
      <c r="Y29" s="410"/>
      <c r="Z29" s="410"/>
      <c r="AA29" s="410"/>
      <c r="AB29" s="410"/>
      <c r="AC29" s="410"/>
      <c r="AD29" s="410"/>
      <c r="AE29" s="410"/>
      <c r="AF29" s="411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Y29" s="65"/>
      <c r="CZ29" s="65"/>
      <c r="DA29" s="65"/>
      <c r="DB29" s="65"/>
    </row>
    <row r="30" spans="1:106" ht="11.25" customHeight="1" x14ac:dyDescent="0.2">
      <c r="A30" s="17"/>
      <c r="B30" s="142">
        <f t="shared" si="0"/>
        <v>13</v>
      </c>
      <c r="C30" s="144">
        <v>1</v>
      </c>
      <c r="D30" s="317" t="s">
        <v>48</v>
      </c>
      <c r="E30" s="318"/>
      <c r="F30" s="318"/>
      <c r="G30" s="318"/>
      <c r="H30" s="318"/>
      <c r="I30" s="318"/>
      <c r="J30" s="318"/>
      <c r="K30" s="318"/>
      <c r="L30" s="318"/>
      <c r="M30" s="318"/>
      <c r="N30" s="319"/>
      <c r="O30" s="41"/>
      <c r="P30" s="412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3"/>
      <c r="AD30" s="413"/>
      <c r="AE30" s="413"/>
      <c r="AF30" s="414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Y30" s="65"/>
      <c r="CZ30" s="65"/>
      <c r="DA30" s="65"/>
      <c r="DB30" s="65"/>
    </row>
    <row r="31" spans="1:106" ht="25.5" customHeight="1" x14ac:dyDescent="0.2">
      <c r="A31" s="17"/>
      <c r="B31" s="142">
        <f t="shared" si="0"/>
        <v>14</v>
      </c>
      <c r="C31" s="144">
        <v>1</v>
      </c>
      <c r="D31" s="381" t="s">
        <v>69</v>
      </c>
      <c r="E31" s="381"/>
      <c r="F31" s="381"/>
      <c r="G31" s="381"/>
      <c r="H31" s="381"/>
      <c r="I31" s="381"/>
      <c r="J31" s="381"/>
      <c r="K31" s="381"/>
      <c r="L31" s="381"/>
      <c r="M31" s="381"/>
      <c r="N31" s="382"/>
      <c r="O31" s="41"/>
      <c r="P31" s="412"/>
      <c r="Q31" s="413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4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Y31" s="65"/>
      <c r="CZ31" s="65"/>
      <c r="DA31" s="65"/>
      <c r="DB31" s="65"/>
    </row>
    <row r="32" spans="1:106" ht="11.25" customHeight="1" x14ac:dyDescent="0.2">
      <c r="A32" s="17"/>
      <c r="B32" s="142">
        <f t="shared" si="0"/>
        <v>15</v>
      </c>
      <c r="C32" s="144">
        <v>1</v>
      </c>
      <c r="D32" s="344" t="s">
        <v>49</v>
      </c>
      <c r="E32" s="344"/>
      <c r="F32" s="344"/>
      <c r="G32" s="344"/>
      <c r="H32" s="344"/>
      <c r="I32" s="344"/>
      <c r="J32" s="344"/>
      <c r="K32" s="344"/>
      <c r="L32" s="344"/>
      <c r="M32" s="344"/>
      <c r="N32" s="345"/>
      <c r="O32" s="41"/>
      <c r="P32" s="412"/>
      <c r="Q32" s="413"/>
      <c r="R32" s="413"/>
      <c r="S32" s="413"/>
      <c r="T32" s="413"/>
      <c r="U32" s="413"/>
      <c r="V32" s="413"/>
      <c r="W32" s="413"/>
      <c r="X32" s="413"/>
      <c r="Y32" s="413"/>
      <c r="Z32" s="413"/>
      <c r="AA32" s="413"/>
      <c r="AB32" s="413"/>
      <c r="AC32" s="413"/>
      <c r="AD32" s="413"/>
      <c r="AE32" s="413"/>
      <c r="AF32" s="414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Y32" s="65"/>
      <c r="CZ32" s="65"/>
      <c r="DA32" s="65"/>
      <c r="DB32" s="65"/>
    </row>
    <row r="33" spans="1:106" ht="11.25" customHeight="1" x14ac:dyDescent="0.2">
      <c r="A33" s="17"/>
      <c r="B33" s="142">
        <f t="shared" si="0"/>
        <v>16</v>
      </c>
      <c r="C33" s="144">
        <v>1</v>
      </c>
      <c r="D33" s="311" t="s">
        <v>50</v>
      </c>
      <c r="E33" s="312"/>
      <c r="F33" s="312"/>
      <c r="G33" s="312"/>
      <c r="H33" s="312"/>
      <c r="I33" s="312"/>
      <c r="J33" s="312"/>
      <c r="K33" s="312"/>
      <c r="L33" s="312"/>
      <c r="M33" s="312"/>
      <c r="N33" s="313"/>
      <c r="O33" s="41"/>
      <c r="P33" s="412"/>
      <c r="Q33" s="413"/>
      <c r="R33" s="413"/>
      <c r="S33" s="413"/>
      <c r="T33" s="413"/>
      <c r="U33" s="413"/>
      <c r="V33" s="413"/>
      <c r="W33" s="413"/>
      <c r="X33" s="413"/>
      <c r="Y33" s="413"/>
      <c r="Z33" s="413"/>
      <c r="AA33" s="413"/>
      <c r="AB33" s="413"/>
      <c r="AC33" s="413"/>
      <c r="AD33" s="413"/>
      <c r="AE33" s="413"/>
      <c r="AF33" s="414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Y33" s="65"/>
      <c r="CZ33" s="65"/>
      <c r="DA33" s="65"/>
      <c r="DB33" s="65"/>
    </row>
    <row r="34" spans="1:106" ht="11.25" customHeight="1" x14ac:dyDescent="0.2">
      <c r="A34" s="17"/>
      <c r="B34" s="142">
        <f t="shared" si="0"/>
        <v>17</v>
      </c>
      <c r="C34" s="144">
        <v>1</v>
      </c>
      <c r="D34" s="311" t="s">
        <v>51</v>
      </c>
      <c r="E34" s="312"/>
      <c r="F34" s="312"/>
      <c r="G34" s="312"/>
      <c r="H34" s="312"/>
      <c r="I34" s="312"/>
      <c r="J34" s="312"/>
      <c r="K34" s="312"/>
      <c r="L34" s="312"/>
      <c r="M34" s="312"/>
      <c r="N34" s="313"/>
      <c r="O34" s="41"/>
      <c r="P34" s="412"/>
      <c r="Q34" s="413"/>
      <c r="R34" s="413"/>
      <c r="S34" s="413"/>
      <c r="T34" s="413"/>
      <c r="U34" s="413"/>
      <c r="V34" s="413"/>
      <c r="W34" s="413"/>
      <c r="X34" s="413"/>
      <c r="Y34" s="413"/>
      <c r="Z34" s="413"/>
      <c r="AA34" s="413"/>
      <c r="AB34" s="413"/>
      <c r="AC34" s="413"/>
      <c r="AD34" s="413"/>
      <c r="AE34" s="413"/>
      <c r="AF34" s="414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Y34" s="65"/>
      <c r="CZ34" s="65"/>
      <c r="DA34" s="65"/>
      <c r="DB34" s="65"/>
    </row>
    <row r="35" spans="1:106" ht="11.25" customHeight="1" x14ac:dyDescent="0.2">
      <c r="A35" s="17"/>
      <c r="B35" s="142">
        <f t="shared" si="0"/>
        <v>18</v>
      </c>
      <c r="C35" s="144">
        <v>1</v>
      </c>
      <c r="D35" s="311" t="s">
        <v>52</v>
      </c>
      <c r="E35" s="312"/>
      <c r="F35" s="312"/>
      <c r="G35" s="312"/>
      <c r="H35" s="312"/>
      <c r="I35" s="312"/>
      <c r="J35" s="312"/>
      <c r="K35" s="312"/>
      <c r="L35" s="312"/>
      <c r="M35" s="312"/>
      <c r="N35" s="313"/>
      <c r="O35" s="41"/>
      <c r="P35" s="415"/>
      <c r="Q35" s="416"/>
      <c r="R35" s="416"/>
      <c r="S35" s="416"/>
      <c r="T35" s="416"/>
      <c r="U35" s="416"/>
      <c r="V35" s="416"/>
      <c r="W35" s="416"/>
      <c r="X35" s="416"/>
      <c r="Y35" s="416"/>
      <c r="Z35" s="416"/>
      <c r="AA35" s="416"/>
      <c r="AB35" s="416"/>
      <c r="AC35" s="416"/>
      <c r="AD35" s="416"/>
      <c r="AE35" s="416"/>
      <c r="AF35" s="417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Y35" s="65"/>
      <c r="CZ35" s="65"/>
      <c r="DA35" s="65"/>
      <c r="DB35" s="65"/>
    </row>
    <row r="36" spans="1:106" ht="11.25" customHeight="1" x14ac:dyDescent="0.2">
      <c r="A36" s="17"/>
      <c r="B36" s="142">
        <f t="shared" si="0"/>
        <v>19</v>
      </c>
      <c r="C36" s="144">
        <v>1</v>
      </c>
      <c r="D36" s="311" t="s">
        <v>70</v>
      </c>
      <c r="E36" s="312"/>
      <c r="F36" s="312"/>
      <c r="G36" s="312"/>
      <c r="H36" s="312"/>
      <c r="I36" s="312"/>
      <c r="J36" s="312"/>
      <c r="K36" s="312"/>
      <c r="L36" s="312"/>
      <c r="M36" s="312"/>
      <c r="N36" s="313"/>
      <c r="O36" s="41"/>
      <c r="P36" s="418" t="s">
        <v>34</v>
      </c>
      <c r="Q36" s="419"/>
      <c r="R36" s="419"/>
      <c r="S36" s="419"/>
      <c r="T36" s="419"/>
      <c r="U36" s="419"/>
      <c r="V36" s="419"/>
      <c r="W36" s="419"/>
      <c r="X36" s="419"/>
      <c r="Y36" s="419"/>
      <c r="Z36" s="419"/>
      <c r="AA36" s="419"/>
      <c r="AB36" s="419"/>
      <c r="AC36" s="419"/>
      <c r="AD36" s="419"/>
      <c r="AE36" s="419"/>
      <c r="AF36" s="42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Y36" s="65"/>
      <c r="CZ36" s="65"/>
      <c r="DA36" s="65"/>
      <c r="DB36" s="65"/>
    </row>
    <row r="37" spans="1:106" ht="11.25" customHeight="1" thickBot="1" x14ac:dyDescent="0.25">
      <c r="A37" s="17"/>
      <c r="B37" s="142">
        <f t="shared" si="0"/>
        <v>20</v>
      </c>
      <c r="C37" s="144">
        <v>1</v>
      </c>
      <c r="D37" s="317" t="s">
        <v>53</v>
      </c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41"/>
      <c r="P37" s="406"/>
      <c r="Q37" s="407"/>
      <c r="R37" s="407"/>
      <c r="S37" s="407"/>
      <c r="T37" s="407"/>
      <c r="U37" s="407"/>
      <c r="V37" s="407"/>
      <c r="W37" s="407"/>
      <c r="X37" s="407"/>
      <c r="Y37" s="407"/>
      <c r="Z37" s="407"/>
      <c r="AA37" s="407"/>
      <c r="AB37" s="407"/>
      <c r="AC37" s="407"/>
      <c r="AD37" s="407"/>
      <c r="AE37" s="407"/>
      <c r="AF37" s="408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Y37" s="65"/>
      <c r="CZ37" s="65"/>
      <c r="DA37" s="65"/>
      <c r="DB37" s="65"/>
    </row>
    <row r="38" spans="1:106" ht="11.25" customHeight="1" x14ac:dyDescent="0.2">
      <c r="A38" s="17"/>
      <c r="B38" s="142">
        <f t="shared" si="0"/>
        <v>21</v>
      </c>
      <c r="C38" s="144">
        <v>1</v>
      </c>
      <c r="D38" s="317" t="s">
        <v>71</v>
      </c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41"/>
      <c r="P38" s="335" t="s">
        <v>62</v>
      </c>
      <c r="Q38" s="336"/>
      <c r="R38" s="336"/>
      <c r="S38" s="336"/>
      <c r="T38" s="336"/>
      <c r="U38" s="336"/>
      <c r="V38" s="336"/>
      <c r="W38" s="336"/>
      <c r="X38" s="336"/>
      <c r="Y38" s="336"/>
      <c r="Z38" s="336"/>
      <c r="AA38" s="336"/>
      <c r="AB38" s="336"/>
      <c r="AC38" s="336"/>
      <c r="AD38" s="336"/>
      <c r="AE38" s="336"/>
      <c r="AF38" s="337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Y38" s="65"/>
      <c r="CZ38" s="65"/>
      <c r="DA38" s="65"/>
      <c r="DB38" s="65"/>
    </row>
    <row r="39" spans="1:106" ht="11.25" customHeight="1" x14ac:dyDescent="0.2">
      <c r="A39" s="17"/>
      <c r="B39" s="142">
        <f t="shared" si="0"/>
        <v>22</v>
      </c>
      <c r="C39" s="76">
        <v>1</v>
      </c>
      <c r="D39" s="317" t="s">
        <v>72</v>
      </c>
      <c r="E39" s="318"/>
      <c r="F39" s="318"/>
      <c r="G39" s="318"/>
      <c r="H39" s="318"/>
      <c r="I39" s="318"/>
      <c r="J39" s="318"/>
      <c r="K39" s="318"/>
      <c r="L39" s="318"/>
      <c r="M39" s="318"/>
      <c r="N39" s="319"/>
      <c r="O39" s="41"/>
      <c r="P39" s="338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40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Y39" s="65"/>
      <c r="CZ39" s="65"/>
      <c r="DA39" s="65"/>
      <c r="DB39" s="65"/>
    </row>
    <row r="40" spans="1:106" ht="11.25" customHeight="1" thickBot="1" x14ac:dyDescent="0.25">
      <c r="A40" s="17"/>
      <c r="B40" s="142">
        <f t="shared" si="0"/>
        <v>23</v>
      </c>
      <c r="C40" s="76">
        <v>1</v>
      </c>
      <c r="D40" s="317" t="s">
        <v>73</v>
      </c>
      <c r="E40" s="318"/>
      <c r="F40" s="318"/>
      <c r="G40" s="318"/>
      <c r="H40" s="318"/>
      <c r="I40" s="318"/>
      <c r="J40" s="318"/>
      <c r="K40" s="318"/>
      <c r="L40" s="318"/>
      <c r="M40" s="318"/>
      <c r="N40" s="319"/>
      <c r="O40" s="41"/>
      <c r="P40" s="341"/>
      <c r="Q40" s="342"/>
      <c r="R40" s="342"/>
      <c r="S40" s="342"/>
      <c r="T40" s="342"/>
      <c r="U40" s="342"/>
      <c r="V40" s="342"/>
      <c r="W40" s="342"/>
      <c r="X40" s="342"/>
      <c r="Y40" s="342"/>
      <c r="Z40" s="342"/>
      <c r="AA40" s="342"/>
      <c r="AB40" s="342"/>
      <c r="AC40" s="342"/>
      <c r="AD40" s="342"/>
      <c r="AE40" s="342"/>
      <c r="AF40" s="343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Y40" s="65"/>
      <c r="CZ40" s="65"/>
      <c r="DA40" s="65"/>
      <c r="DB40" s="65"/>
    </row>
    <row r="41" spans="1:106" ht="11.25" customHeight="1" x14ac:dyDescent="0.2">
      <c r="A41" s="17"/>
      <c r="B41" s="142">
        <f t="shared" si="0"/>
        <v>24</v>
      </c>
      <c r="C41" s="76">
        <v>1</v>
      </c>
      <c r="D41" s="317" t="s">
        <v>54</v>
      </c>
      <c r="E41" s="318"/>
      <c r="F41" s="318"/>
      <c r="G41" s="318"/>
      <c r="H41" s="318"/>
      <c r="I41" s="318"/>
      <c r="J41" s="318"/>
      <c r="K41" s="318"/>
      <c r="L41" s="318"/>
      <c r="M41" s="318"/>
      <c r="N41" s="319"/>
      <c r="O41" s="41"/>
      <c r="P41" s="400" t="s">
        <v>34</v>
      </c>
      <c r="Q41" s="401"/>
      <c r="R41" s="401"/>
      <c r="S41" s="401"/>
      <c r="T41" s="401"/>
      <c r="U41" s="401"/>
      <c r="V41" s="401"/>
      <c r="W41" s="401"/>
      <c r="X41" s="401"/>
      <c r="Y41" s="401"/>
      <c r="Z41" s="401"/>
      <c r="AA41" s="401"/>
      <c r="AB41" s="401"/>
      <c r="AC41" s="401"/>
      <c r="AD41" s="401"/>
      <c r="AE41" s="401"/>
      <c r="AF41" s="402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Y41" s="65"/>
      <c r="CZ41" s="65"/>
      <c r="DA41" s="65"/>
      <c r="DB41" s="65"/>
    </row>
    <row r="42" spans="1:106" ht="11.25" customHeight="1" x14ac:dyDescent="0.2">
      <c r="A42" s="17"/>
      <c r="B42" s="142">
        <f t="shared" si="0"/>
        <v>25</v>
      </c>
      <c r="C42" s="76">
        <v>1</v>
      </c>
      <c r="D42" s="317" t="s">
        <v>70</v>
      </c>
      <c r="E42" s="318"/>
      <c r="F42" s="318"/>
      <c r="G42" s="318"/>
      <c r="H42" s="318"/>
      <c r="I42" s="318"/>
      <c r="J42" s="318"/>
      <c r="K42" s="318"/>
      <c r="L42" s="318"/>
      <c r="M42" s="318"/>
      <c r="N42" s="319"/>
      <c r="O42" s="41"/>
      <c r="P42" s="403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5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Y42" s="65"/>
      <c r="CZ42" s="65"/>
      <c r="DA42" s="65"/>
      <c r="DB42" s="65"/>
    </row>
    <row r="43" spans="1:106" ht="25.5" customHeight="1" x14ac:dyDescent="0.2">
      <c r="A43" s="17"/>
      <c r="B43" s="142">
        <f t="shared" si="0"/>
        <v>26</v>
      </c>
      <c r="C43" s="76">
        <v>1</v>
      </c>
      <c r="D43" s="381" t="s">
        <v>55</v>
      </c>
      <c r="E43" s="381"/>
      <c r="F43" s="381"/>
      <c r="G43" s="381"/>
      <c r="H43" s="381"/>
      <c r="I43" s="381"/>
      <c r="J43" s="381"/>
      <c r="K43" s="381"/>
      <c r="L43" s="381"/>
      <c r="M43" s="381"/>
      <c r="N43" s="382"/>
      <c r="O43" s="41"/>
      <c r="P43" s="403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4"/>
      <c r="AC43" s="404"/>
      <c r="AD43" s="404"/>
      <c r="AE43" s="404"/>
      <c r="AF43" s="405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Y43" s="65"/>
      <c r="CZ43" s="65"/>
      <c r="DA43" s="65"/>
      <c r="DB43" s="65"/>
    </row>
    <row r="44" spans="1:106" ht="25.5" customHeight="1" x14ac:dyDescent="0.2">
      <c r="A44" s="17"/>
      <c r="B44" s="142">
        <f t="shared" si="0"/>
        <v>27</v>
      </c>
      <c r="C44" s="76">
        <v>1</v>
      </c>
      <c r="D44" s="317" t="s">
        <v>56</v>
      </c>
      <c r="E44" s="318"/>
      <c r="F44" s="318"/>
      <c r="G44" s="318"/>
      <c r="H44" s="318"/>
      <c r="I44" s="318"/>
      <c r="J44" s="318"/>
      <c r="K44" s="318"/>
      <c r="L44" s="318"/>
      <c r="M44" s="318"/>
      <c r="N44" s="319"/>
      <c r="O44" s="106"/>
      <c r="P44" s="403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5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Y44" s="66"/>
      <c r="CZ44" s="66"/>
      <c r="DA44" s="66"/>
      <c r="DB44" s="66"/>
    </row>
    <row r="45" spans="1:106" ht="26.25" customHeight="1" x14ac:dyDescent="0.2">
      <c r="A45" s="17"/>
      <c r="B45" s="142">
        <f t="shared" si="0"/>
        <v>28</v>
      </c>
      <c r="C45" s="75">
        <v>1</v>
      </c>
      <c r="D45" s="317" t="s">
        <v>57</v>
      </c>
      <c r="E45" s="318"/>
      <c r="F45" s="318"/>
      <c r="G45" s="318"/>
      <c r="H45" s="318"/>
      <c r="I45" s="318"/>
      <c r="J45" s="318"/>
      <c r="K45" s="318"/>
      <c r="L45" s="318"/>
      <c r="M45" s="318"/>
      <c r="N45" s="319"/>
      <c r="O45" s="106"/>
      <c r="P45" s="403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4"/>
      <c r="AC45" s="404"/>
      <c r="AD45" s="404"/>
      <c r="AE45" s="404"/>
      <c r="AF45" s="405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Y45" s="66"/>
      <c r="CZ45" s="66"/>
      <c r="DA45" s="66"/>
      <c r="DB45" s="66"/>
    </row>
    <row r="46" spans="1:106" ht="25.5" customHeight="1" x14ac:dyDescent="0.2">
      <c r="A46" s="17"/>
      <c r="B46" s="142">
        <f t="shared" si="0"/>
        <v>29</v>
      </c>
      <c r="C46" s="76">
        <v>1</v>
      </c>
      <c r="D46" s="317" t="s">
        <v>58</v>
      </c>
      <c r="E46" s="318"/>
      <c r="F46" s="318"/>
      <c r="G46" s="318"/>
      <c r="H46" s="318"/>
      <c r="I46" s="318"/>
      <c r="J46" s="318"/>
      <c r="K46" s="318"/>
      <c r="L46" s="318"/>
      <c r="M46" s="318"/>
      <c r="N46" s="319"/>
      <c r="O46" s="41"/>
      <c r="P46" s="403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4"/>
      <c r="AC46" s="404"/>
      <c r="AD46" s="404"/>
      <c r="AE46" s="404"/>
      <c r="AF46" s="405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Y46" s="66"/>
      <c r="CZ46" s="66"/>
      <c r="DA46" s="66"/>
      <c r="DB46" s="66"/>
    </row>
    <row r="47" spans="1:106" ht="11.25" customHeight="1" x14ac:dyDescent="0.2">
      <c r="A47" s="17"/>
      <c r="B47" s="142">
        <f t="shared" si="0"/>
        <v>30</v>
      </c>
      <c r="C47" s="76">
        <v>1</v>
      </c>
      <c r="D47" s="317" t="s">
        <v>59</v>
      </c>
      <c r="E47" s="318"/>
      <c r="F47" s="318"/>
      <c r="G47" s="318"/>
      <c r="H47" s="318"/>
      <c r="I47" s="318"/>
      <c r="J47" s="318"/>
      <c r="K47" s="318"/>
      <c r="L47" s="318"/>
      <c r="M47" s="318"/>
      <c r="N47" s="319"/>
      <c r="O47" s="41"/>
      <c r="P47" s="403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4"/>
      <c r="AC47" s="404"/>
      <c r="AD47" s="404"/>
      <c r="AE47" s="404"/>
      <c r="AF47" s="405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Y47" s="66"/>
      <c r="CZ47" s="66"/>
      <c r="DA47" s="66"/>
      <c r="DB47" s="66"/>
    </row>
    <row r="48" spans="1:106" ht="11.25" customHeight="1" x14ac:dyDescent="0.2">
      <c r="A48" s="17"/>
      <c r="B48" s="142">
        <f t="shared" si="0"/>
        <v>31</v>
      </c>
      <c r="C48" s="76">
        <v>1</v>
      </c>
      <c r="D48" s="317" t="s">
        <v>74</v>
      </c>
      <c r="E48" s="318"/>
      <c r="F48" s="318"/>
      <c r="G48" s="318"/>
      <c r="H48" s="318"/>
      <c r="I48" s="318"/>
      <c r="J48" s="318"/>
      <c r="K48" s="318"/>
      <c r="L48" s="318"/>
      <c r="M48" s="318"/>
      <c r="N48" s="319"/>
      <c r="O48" s="41"/>
      <c r="P48" s="403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4"/>
      <c r="AB48" s="404"/>
      <c r="AC48" s="404"/>
      <c r="AD48" s="404"/>
      <c r="AE48" s="404"/>
      <c r="AF48" s="405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Y48" s="66"/>
      <c r="CZ48" s="66"/>
      <c r="DA48" s="66"/>
      <c r="DB48" s="66"/>
    </row>
    <row r="49" spans="1:111" ht="11.25" customHeight="1" x14ac:dyDescent="0.2">
      <c r="A49" s="17"/>
      <c r="B49" s="142">
        <f t="shared" si="0"/>
        <v>32</v>
      </c>
      <c r="C49" s="76">
        <v>1</v>
      </c>
      <c r="D49" s="317" t="s">
        <v>75</v>
      </c>
      <c r="E49" s="318"/>
      <c r="F49" s="318"/>
      <c r="G49" s="318"/>
      <c r="H49" s="318"/>
      <c r="I49" s="318"/>
      <c r="J49" s="318"/>
      <c r="K49" s="318"/>
      <c r="L49" s="318"/>
      <c r="M49" s="318"/>
      <c r="N49" s="319"/>
      <c r="O49" s="106"/>
      <c r="P49" s="403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4"/>
      <c r="AB49" s="404"/>
      <c r="AC49" s="404"/>
      <c r="AD49" s="404"/>
      <c r="AE49" s="404"/>
      <c r="AF49" s="405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Y49" s="66"/>
      <c r="CZ49" s="66"/>
      <c r="DA49" s="66"/>
      <c r="DB49" s="66"/>
    </row>
    <row r="50" spans="1:111" ht="27" customHeight="1" thickBot="1" x14ac:dyDescent="0.25">
      <c r="A50" s="17"/>
      <c r="B50" s="142">
        <f t="shared" si="0"/>
        <v>33</v>
      </c>
      <c r="C50" s="76">
        <v>1</v>
      </c>
      <c r="D50" s="317" t="s">
        <v>76</v>
      </c>
      <c r="E50" s="318"/>
      <c r="F50" s="318"/>
      <c r="G50" s="318"/>
      <c r="H50" s="318"/>
      <c r="I50" s="318"/>
      <c r="J50" s="318"/>
      <c r="K50" s="318"/>
      <c r="L50" s="318"/>
      <c r="M50" s="318"/>
      <c r="N50" s="319"/>
      <c r="O50" s="106"/>
      <c r="P50" s="421"/>
      <c r="Q50" s="422"/>
      <c r="R50" s="422"/>
      <c r="S50" s="422"/>
      <c r="T50" s="422"/>
      <c r="U50" s="422"/>
      <c r="V50" s="422"/>
      <c r="W50" s="422"/>
      <c r="X50" s="422"/>
      <c r="Y50" s="422"/>
      <c r="Z50" s="422"/>
      <c r="AA50" s="422"/>
      <c r="AB50" s="422"/>
      <c r="AC50" s="422"/>
      <c r="AD50" s="422"/>
      <c r="AE50" s="422"/>
      <c r="AF50" s="423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Y50" s="42"/>
      <c r="CZ50" s="42"/>
      <c r="DA50" s="42"/>
      <c r="DB50" s="42"/>
    </row>
    <row r="51" spans="1:111" ht="11.25" customHeight="1" thickBot="1" x14ac:dyDescent="0.25">
      <c r="A51" s="17"/>
      <c r="B51" s="142">
        <f t="shared" si="0"/>
        <v>34</v>
      </c>
      <c r="C51" s="76">
        <v>1</v>
      </c>
      <c r="D51" s="381" t="s">
        <v>60</v>
      </c>
      <c r="E51" s="381"/>
      <c r="F51" s="381"/>
      <c r="G51" s="381"/>
      <c r="H51" s="381"/>
      <c r="I51" s="381"/>
      <c r="J51" s="381"/>
      <c r="K51" s="381"/>
      <c r="L51" s="381"/>
      <c r="M51" s="381"/>
      <c r="N51" s="382"/>
      <c r="O51" s="106"/>
      <c r="P51" s="391" t="s">
        <v>63</v>
      </c>
      <c r="Q51" s="392"/>
      <c r="R51" s="392"/>
      <c r="S51" s="392"/>
      <c r="T51" s="392"/>
      <c r="U51" s="392"/>
      <c r="V51" s="392"/>
      <c r="W51" s="392"/>
      <c r="X51" s="392"/>
      <c r="Y51" s="392"/>
      <c r="Z51" s="392"/>
      <c r="AA51" s="392"/>
      <c r="AB51" s="392"/>
      <c r="AC51" s="392"/>
      <c r="AD51" s="392"/>
      <c r="AE51" s="392"/>
      <c r="AF51" s="393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Y51" s="42"/>
      <c r="CZ51" s="42"/>
      <c r="DA51" s="42"/>
      <c r="DB51" s="42"/>
    </row>
    <row r="52" spans="1:111" ht="14.25" customHeight="1" x14ac:dyDescent="0.2">
      <c r="A52" s="17"/>
      <c r="B52" s="142">
        <f t="shared" si="0"/>
        <v>35</v>
      </c>
      <c r="C52" s="76">
        <v>1</v>
      </c>
      <c r="D52" s="344" t="s">
        <v>61</v>
      </c>
      <c r="E52" s="344"/>
      <c r="F52" s="344"/>
      <c r="G52" s="344"/>
      <c r="H52" s="344"/>
      <c r="I52" s="344"/>
      <c r="J52" s="344"/>
      <c r="K52" s="344"/>
      <c r="L52" s="344"/>
      <c r="M52" s="344"/>
      <c r="N52" s="345"/>
      <c r="O52" s="106"/>
      <c r="P52" s="394"/>
      <c r="Q52" s="395"/>
      <c r="R52" s="395"/>
      <c r="S52" s="395"/>
      <c r="T52" s="395"/>
      <c r="U52" s="395"/>
      <c r="V52" s="395"/>
      <c r="W52" s="395"/>
      <c r="X52" s="395"/>
      <c r="Y52" s="395"/>
      <c r="Z52" s="395"/>
      <c r="AA52" s="395"/>
      <c r="AB52" s="395"/>
      <c r="AC52" s="395"/>
      <c r="AD52" s="395"/>
      <c r="AE52" s="395"/>
      <c r="AF52" s="396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O52" s="383" t="s">
        <v>89</v>
      </c>
      <c r="CP52" s="384"/>
      <c r="CQ52" s="384"/>
      <c r="CR52" s="384"/>
      <c r="CS52" s="384"/>
      <c r="CT52" s="384"/>
      <c r="CU52" s="384"/>
      <c r="CV52" s="384"/>
      <c r="CW52" s="384"/>
      <c r="CX52" s="385"/>
      <c r="CY52" s="42"/>
      <c r="CZ52" s="42"/>
      <c r="DA52" s="42"/>
      <c r="DB52" s="42"/>
    </row>
    <row r="53" spans="1:111" ht="23.25" customHeight="1" thickBot="1" x14ac:dyDescent="0.3">
      <c r="A53" s="17"/>
      <c r="B53" s="142">
        <f t="shared" si="0"/>
        <v>36</v>
      </c>
      <c r="C53" s="76">
        <v>1</v>
      </c>
      <c r="D53" s="311" t="s">
        <v>77</v>
      </c>
      <c r="E53" s="312"/>
      <c r="F53" s="312"/>
      <c r="G53" s="312"/>
      <c r="H53" s="312"/>
      <c r="I53" s="312"/>
      <c r="J53" s="312"/>
      <c r="K53" s="312"/>
      <c r="L53" s="312"/>
      <c r="M53" s="312"/>
      <c r="N53" s="313"/>
      <c r="O53" s="106"/>
      <c r="P53" s="394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5"/>
      <c r="AC53" s="395"/>
      <c r="AD53" s="395"/>
      <c r="AE53" s="395"/>
      <c r="AF53" s="396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K53" s="92"/>
      <c r="CL53" s="92"/>
      <c r="CM53" s="92"/>
      <c r="CN53" s="92"/>
      <c r="CO53" s="386"/>
      <c r="CP53" s="387"/>
      <c r="CQ53" s="387"/>
      <c r="CR53" s="387"/>
      <c r="CS53" s="387"/>
      <c r="CT53" s="387"/>
      <c r="CU53" s="387"/>
      <c r="CV53" s="387"/>
      <c r="CW53" s="387"/>
      <c r="CX53" s="388"/>
      <c r="CY53" s="42"/>
      <c r="CZ53" s="42"/>
      <c r="DA53" s="42"/>
      <c r="DB53" s="42"/>
    </row>
    <row r="54" spans="1:111" ht="11.25" customHeight="1" x14ac:dyDescent="0.25">
      <c r="A54" s="17"/>
      <c r="B54" s="142">
        <f t="shared" si="0"/>
        <v>37</v>
      </c>
      <c r="C54" s="76">
        <v>1</v>
      </c>
      <c r="D54" s="311" t="s">
        <v>78</v>
      </c>
      <c r="E54" s="312"/>
      <c r="F54" s="312"/>
      <c r="G54" s="312"/>
      <c r="H54" s="312"/>
      <c r="I54" s="312"/>
      <c r="J54" s="312"/>
      <c r="K54" s="312"/>
      <c r="L54" s="312"/>
      <c r="M54" s="312"/>
      <c r="N54" s="313"/>
      <c r="O54" s="106"/>
      <c r="P54" s="397"/>
      <c r="Q54" s="398"/>
      <c r="R54" s="398"/>
      <c r="S54" s="398"/>
      <c r="T54" s="398"/>
      <c r="U54" s="398"/>
      <c r="V54" s="398"/>
      <c r="W54" s="398"/>
      <c r="X54" s="398"/>
      <c r="Y54" s="398"/>
      <c r="Z54" s="398"/>
      <c r="AA54" s="398"/>
      <c r="AB54" s="398"/>
      <c r="AC54" s="398"/>
      <c r="AD54" s="398"/>
      <c r="AE54" s="398"/>
      <c r="AF54" s="399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K54" s="92"/>
      <c r="CL54" s="92"/>
      <c r="CM54" s="92"/>
      <c r="CN54" s="92"/>
      <c r="CO54" s="296" t="s">
        <v>34</v>
      </c>
      <c r="CP54" s="297"/>
      <c r="CQ54" s="294" t="s">
        <v>35</v>
      </c>
      <c r="CR54" s="294"/>
      <c r="CS54" s="389" t="s">
        <v>97</v>
      </c>
      <c r="CT54" s="389"/>
      <c r="CU54" s="374" t="s">
        <v>98</v>
      </c>
      <c r="CV54" s="374"/>
      <c r="CW54" s="376" t="str">
        <f>P55</f>
        <v>5) Datos y probabilidades</v>
      </c>
      <c r="CX54" s="377"/>
      <c r="CY54" s="42"/>
      <c r="CZ54" s="42"/>
      <c r="DA54" s="42"/>
      <c r="DB54" s="42"/>
    </row>
    <row r="55" spans="1:111" ht="28.5" customHeight="1" x14ac:dyDescent="0.25">
      <c r="A55" s="17"/>
      <c r="B55" s="142">
        <f t="shared" si="0"/>
        <v>38</v>
      </c>
      <c r="C55" s="76">
        <v>1</v>
      </c>
      <c r="D55" s="311" t="s">
        <v>79</v>
      </c>
      <c r="E55" s="312"/>
      <c r="F55" s="312"/>
      <c r="G55" s="312"/>
      <c r="H55" s="312"/>
      <c r="I55" s="312"/>
      <c r="J55" s="312"/>
      <c r="K55" s="312"/>
      <c r="L55" s="312"/>
      <c r="M55" s="312"/>
      <c r="N55" s="313"/>
      <c r="O55" s="106"/>
      <c r="P55" s="329" t="s">
        <v>44</v>
      </c>
      <c r="Q55" s="330"/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1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K55" s="92"/>
      <c r="CL55" s="92"/>
      <c r="CM55" s="92"/>
      <c r="CN55" s="92"/>
      <c r="CO55" s="298"/>
      <c r="CP55" s="299"/>
      <c r="CQ55" s="295"/>
      <c r="CR55" s="295"/>
      <c r="CS55" s="390"/>
      <c r="CT55" s="390"/>
      <c r="CU55" s="375"/>
      <c r="CV55" s="375"/>
      <c r="CW55" s="378"/>
      <c r="CX55" s="379"/>
      <c r="CY55" s="42"/>
      <c r="CZ55" s="42"/>
      <c r="DA55" s="42"/>
      <c r="DB55" s="42"/>
    </row>
    <row r="56" spans="1:111" ht="15" customHeight="1" x14ac:dyDescent="0.25">
      <c r="A56" s="17"/>
      <c r="B56" s="142">
        <f t="shared" si="0"/>
        <v>39</v>
      </c>
      <c r="C56" s="76">
        <v>1</v>
      </c>
      <c r="D56" s="311" t="s">
        <v>80</v>
      </c>
      <c r="E56" s="312"/>
      <c r="F56" s="312"/>
      <c r="G56" s="312"/>
      <c r="H56" s="312"/>
      <c r="I56" s="312"/>
      <c r="J56" s="312"/>
      <c r="K56" s="312"/>
      <c r="L56" s="312"/>
      <c r="M56" s="312"/>
      <c r="N56" s="313"/>
      <c r="O56" s="106"/>
      <c r="P56" s="329"/>
      <c r="Q56" s="330"/>
      <c r="R56" s="330"/>
      <c r="S56" s="330"/>
      <c r="T56" s="330"/>
      <c r="U56" s="330"/>
      <c r="V56" s="330"/>
      <c r="W56" s="330"/>
      <c r="X56" s="330"/>
      <c r="Y56" s="330"/>
      <c r="Z56" s="330"/>
      <c r="AA56" s="330"/>
      <c r="AB56" s="330"/>
      <c r="AC56" s="330"/>
      <c r="AD56" s="330"/>
      <c r="AE56" s="330"/>
      <c r="AF56" s="33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K56" s="92"/>
      <c r="CL56" s="92"/>
      <c r="CM56" s="92"/>
      <c r="CN56" s="92"/>
      <c r="CO56" s="298"/>
      <c r="CP56" s="299"/>
      <c r="CQ56" s="295"/>
      <c r="CR56" s="295"/>
      <c r="CS56" s="390"/>
      <c r="CT56" s="390"/>
      <c r="CU56" s="375"/>
      <c r="CV56" s="375"/>
      <c r="CW56" s="378"/>
      <c r="CX56" s="379"/>
      <c r="CY56" s="42"/>
      <c r="CZ56" s="42"/>
      <c r="DA56" s="42"/>
      <c r="DB56" s="42"/>
    </row>
    <row r="57" spans="1:111" ht="39" thickBot="1" x14ac:dyDescent="0.25">
      <c r="A57" s="17"/>
      <c r="B57" s="142">
        <f t="shared" si="0"/>
        <v>40</v>
      </c>
      <c r="C57" s="77">
        <v>1</v>
      </c>
      <c r="D57" s="323" t="s">
        <v>81</v>
      </c>
      <c r="E57" s="324"/>
      <c r="F57" s="324"/>
      <c r="G57" s="324"/>
      <c r="H57" s="324"/>
      <c r="I57" s="324"/>
      <c r="J57" s="324"/>
      <c r="K57" s="324"/>
      <c r="L57" s="324"/>
      <c r="M57" s="324"/>
      <c r="N57" s="325"/>
      <c r="O57" s="106"/>
      <c r="P57" s="332"/>
      <c r="Q57" s="333"/>
      <c r="R57" s="333"/>
      <c r="S57" s="333"/>
      <c r="T57" s="333"/>
      <c r="U57" s="333"/>
      <c r="V57" s="333"/>
      <c r="W57" s="333"/>
      <c r="X57" s="333"/>
      <c r="Y57" s="333"/>
      <c r="Z57" s="333"/>
      <c r="AA57" s="333"/>
      <c r="AB57" s="333"/>
      <c r="AC57" s="333"/>
      <c r="AD57" s="333"/>
      <c r="AE57" s="333"/>
      <c r="AF57" s="334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K57" s="93"/>
      <c r="CL57" s="93"/>
      <c r="CM57" s="93"/>
      <c r="CN57" s="93"/>
      <c r="CO57" s="157" t="s">
        <v>31</v>
      </c>
      <c r="CP57" s="158" t="s">
        <v>32</v>
      </c>
      <c r="CQ57" s="112" t="s">
        <v>31</v>
      </c>
      <c r="CR57" s="112" t="s">
        <v>32</v>
      </c>
      <c r="CS57" s="113" t="s">
        <v>31</v>
      </c>
      <c r="CT57" s="113" t="s">
        <v>32</v>
      </c>
      <c r="CU57" s="114" t="s">
        <v>31</v>
      </c>
      <c r="CV57" s="114" t="s">
        <v>32</v>
      </c>
      <c r="CW57" s="87" t="s">
        <v>31</v>
      </c>
      <c r="CX57" s="95" t="s">
        <v>32</v>
      </c>
      <c r="CY57" s="42"/>
      <c r="CZ57" s="42"/>
      <c r="DA57" s="42"/>
      <c r="DB57" s="42"/>
    </row>
    <row r="58" spans="1:111" ht="13.5" customHeight="1" thickBot="1" x14ac:dyDescent="0.3">
      <c r="A58" s="17"/>
      <c r="B58" s="78" t="s">
        <v>17</v>
      </c>
      <c r="C58" s="79">
        <f>SUM(C18:C57)</f>
        <v>40</v>
      </c>
      <c r="D58" s="17"/>
      <c r="E58" s="42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320"/>
      <c r="T58" s="320"/>
      <c r="U58" s="320"/>
      <c r="V58" s="320"/>
      <c r="W58" s="320"/>
      <c r="X58" s="320"/>
      <c r="Y58" s="320"/>
      <c r="Z58" s="320"/>
      <c r="AA58" s="320"/>
      <c r="AB58" s="320"/>
      <c r="AC58" s="320"/>
      <c r="AD58" s="320"/>
      <c r="AE58" s="320"/>
      <c r="AF58" s="320"/>
      <c r="AG58" s="320"/>
      <c r="AH58" s="320"/>
      <c r="AI58" s="320"/>
      <c r="AJ58" s="320"/>
      <c r="AK58" s="320"/>
      <c r="AL58" s="320"/>
      <c r="AM58" s="320"/>
      <c r="AN58" s="320"/>
      <c r="AO58" s="320"/>
      <c r="AP58" s="320"/>
      <c r="AQ58" s="320"/>
      <c r="AR58" s="320"/>
      <c r="AS58" s="320"/>
      <c r="AT58" s="320"/>
      <c r="AU58" s="320"/>
      <c r="AV58" s="320"/>
      <c r="AW58" s="320"/>
      <c r="AX58" s="320"/>
      <c r="AY58" s="320"/>
      <c r="AZ58" s="320"/>
      <c r="BA58" s="320"/>
      <c r="BB58" s="320"/>
      <c r="BC58" s="320"/>
      <c r="BD58" s="320"/>
      <c r="BE58" s="320"/>
      <c r="BF58" s="320"/>
      <c r="BG58" s="320"/>
      <c r="BH58" s="320"/>
      <c r="BI58" s="320"/>
      <c r="BJ58" s="320"/>
      <c r="BK58" s="320"/>
      <c r="BL58" s="320"/>
      <c r="BM58" s="320"/>
      <c r="BN58" s="320"/>
      <c r="BO58" s="320"/>
      <c r="BP58" s="320"/>
      <c r="BQ58" s="320"/>
      <c r="BR58" s="320"/>
      <c r="BS58" s="320"/>
      <c r="BT58" s="320"/>
      <c r="BU58" s="320"/>
      <c r="BV58" s="320"/>
      <c r="BW58" s="320"/>
      <c r="BX58" s="320"/>
      <c r="BY58" s="320"/>
      <c r="BZ58" s="320"/>
      <c r="CA58" s="320"/>
      <c r="CB58" s="320"/>
      <c r="CC58" s="320"/>
      <c r="CD58" s="320"/>
      <c r="CE58" s="320"/>
      <c r="CF58" s="320"/>
      <c r="CG58" s="320"/>
      <c r="CH58" s="320"/>
      <c r="CI58" s="320"/>
      <c r="CJ58" s="320"/>
      <c r="CK58" s="153"/>
      <c r="CL58" s="153"/>
      <c r="CM58" s="153"/>
      <c r="CN58" s="154" t="s">
        <v>93</v>
      </c>
      <c r="CO58" s="103">
        <f>COUNTIF($CP$69:$CP$115, "B")</f>
        <v>0</v>
      </c>
      <c r="CP58" s="121" t="e">
        <f>COUNTIF($CP$69:$CP$115,"B")/COUNTIF($E$69:$E$115,"P")</f>
        <v>#DIV/0!</v>
      </c>
      <c r="CQ58" s="96">
        <f>COUNTIF($CR$69:$CR$115,"B")</f>
        <v>0</v>
      </c>
      <c r="CR58" s="121" t="e">
        <f>COUNTIF($CR$69:$CR$115,"B")/COUNTIF($E$69:$E$115,"P")</f>
        <v>#DIV/0!</v>
      </c>
      <c r="CS58" s="96">
        <f>COUNTIF($CT$69:$CT$115,"B")</f>
        <v>0</v>
      </c>
      <c r="CT58" s="121" t="e">
        <f>COUNTIF($CT$69:$CT$115,"B")/COUNTIF($E$69:$E$115,"P")</f>
        <v>#DIV/0!</v>
      </c>
      <c r="CU58" s="96">
        <f>COUNTIF($CV$69:$CV$115,"B")</f>
        <v>0</v>
      </c>
      <c r="CV58" s="121" t="e">
        <f>COUNTIF($CV$69:$CV$115,"B")/COUNTIF($E$69:$E$115,"P")</f>
        <v>#DIV/0!</v>
      </c>
      <c r="CW58" s="96">
        <f>COUNTIF($CX$69:$CX$115,"B")</f>
        <v>0</v>
      </c>
      <c r="CX58" s="122" t="e">
        <f>COUNTIF($CX$69:$CX$115,"B")/COUNTIF($E$69:$E$115,"P")</f>
        <v>#DIV/0!</v>
      </c>
      <c r="CZ58" s="42"/>
      <c r="DA58" s="42"/>
      <c r="DB58" s="42"/>
      <c r="DC58" s="42"/>
      <c r="DF58" s="63"/>
      <c r="DG58" s="63"/>
    </row>
    <row r="59" spans="1:111" ht="13.5" customHeight="1" x14ac:dyDescent="0.25">
      <c r="B59" s="17"/>
      <c r="C59" s="17"/>
      <c r="I59" s="63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CK59" s="153"/>
      <c r="CL59" s="153"/>
      <c r="CM59" s="153"/>
      <c r="CN59" s="155" t="s">
        <v>94</v>
      </c>
      <c r="CO59" s="103">
        <f>COUNTIF($CP$69:$CP$115, "MB")</f>
        <v>0</v>
      </c>
      <c r="CP59" s="121" t="e">
        <f>COUNTIF($CP$69:$CP$115,"MB")/COUNTIF($E$69:$E$115,"P")</f>
        <v>#DIV/0!</v>
      </c>
      <c r="CQ59" s="96">
        <f>COUNTIF($CR$69:$CR$115,"MB")</f>
        <v>0</v>
      </c>
      <c r="CR59" s="121" t="e">
        <f>COUNTIF($CR$69:$CR$115,"MB")/COUNTIF($E$69:$E$115,"P")</f>
        <v>#DIV/0!</v>
      </c>
      <c r="CS59" s="96">
        <f>COUNTIF($CT$69:$CT$115,"MB")</f>
        <v>0</v>
      </c>
      <c r="CT59" s="121" t="e">
        <f>COUNTIF($CT$69:$CT$115,"MB")/COUNTIF($E$69:$E$115,"P")</f>
        <v>#DIV/0!</v>
      </c>
      <c r="CU59" s="96">
        <f>COUNTIF($CV$69:$CV$115,"MB")</f>
        <v>0</v>
      </c>
      <c r="CV59" s="121" t="e">
        <f>COUNTIF($CV$69:$CV$115,"MB")/COUNTIF($E$69:$E$115,"P")</f>
        <v>#DIV/0!</v>
      </c>
      <c r="CW59" s="96">
        <f>COUNTIF($CX$69:$CX$115,"MB")</f>
        <v>0</v>
      </c>
      <c r="CX59" s="122" t="e">
        <f>COUNTIF($CX$69:$CX$115,"MB")/COUNTIF($E$69:$E$115,"P")</f>
        <v>#DIV/0!</v>
      </c>
    </row>
    <row r="60" spans="1:111" ht="13.5" customHeight="1" x14ac:dyDescent="0.25">
      <c r="D60" s="2"/>
      <c r="E60" s="19"/>
      <c r="F60" s="2"/>
      <c r="G60" s="30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CK60" s="153"/>
      <c r="CL60" s="153"/>
      <c r="CM60" s="153"/>
      <c r="CN60" s="155" t="s">
        <v>95</v>
      </c>
      <c r="CO60" s="103">
        <f>COUNTIF($CP$69:$CP$115, "MA")</f>
        <v>0</v>
      </c>
      <c r="CP60" s="121" t="e">
        <f>COUNTIF($CP$69:$CP$115,"MA")/COUNTIF($E$69:$E$115,"P")</f>
        <v>#DIV/0!</v>
      </c>
      <c r="CQ60" s="96">
        <f>COUNTIF($CR$69:$CR$115,"MA")</f>
        <v>0</v>
      </c>
      <c r="CR60" s="121" t="e">
        <f>COUNTIF($CR$69:$CR$115,"MA")/COUNTIF($E$69:$E$115,"P")</f>
        <v>#DIV/0!</v>
      </c>
      <c r="CS60" s="96">
        <f>COUNTIF($CT$69:$CT$115,"MA")</f>
        <v>0</v>
      </c>
      <c r="CT60" s="121" t="e">
        <f>COUNTIF($CT$69:$CT$115,"MA")/COUNTIF($E$69:$E$115,"P")</f>
        <v>#DIV/0!</v>
      </c>
      <c r="CU60" s="96">
        <f>COUNTIF($CV$69:$CV$115,"MA")</f>
        <v>0</v>
      </c>
      <c r="CV60" s="121" t="e">
        <f>COUNTIF($CV$69:$CV$115,"MA")/COUNTIF($E$69:$E$115,"P")</f>
        <v>#DIV/0!</v>
      </c>
      <c r="CW60" s="96">
        <f>COUNTIF($CX$69:$CX$115,"MA")</f>
        <v>0</v>
      </c>
      <c r="CX60" s="122" t="e">
        <f>COUNTIF($CX$69:$CX$115,"MA")/COUNTIF($E$69:$E$115,"P")</f>
        <v>#DIV/0!</v>
      </c>
    </row>
    <row r="61" spans="1:111" ht="13.5" customHeight="1" thickBot="1" x14ac:dyDescent="0.3">
      <c r="C61" s="3"/>
      <c r="D61" s="321" t="s">
        <v>6</v>
      </c>
      <c r="E61" s="322"/>
      <c r="F61" s="5">
        <f>C58</f>
        <v>40</v>
      </c>
      <c r="G61" s="31"/>
      <c r="H61" s="17"/>
      <c r="I61" s="17"/>
      <c r="CK61" s="153"/>
      <c r="CL61" s="153"/>
      <c r="CM61" s="153"/>
      <c r="CN61" s="156" t="s">
        <v>96</v>
      </c>
      <c r="CO61" s="104">
        <f>COUNTIF($CP$69:$CP$115, "A")</f>
        <v>0</v>
      </c>
      <c r="CP61" s="123" t="e">
        <f>COUNTIF($CP$69:$CP$115,"A")/COUNTIF($E$69:$E$115,"P")</f>
        <v>#DIV/0!</v>
      </c>
      <c r="CQ61" s="97">
        <f>COUNTIF($CR$69:$CR$115,"A")</f>
        <v>0</v>
      </c>
      <c r="CR61" s="123" t="e">
        <f>COUNTIF($CR$69:$CR$115,"A")/COUNTIF($E$69:$E$115,"P")</f>
        <v>#DIV/0!</v>
      </c>
      <c r="CS61" s="97">
        <f>COUNTIF($CT$69:$CT$115,"A")</f>
        <v>0</v>
      </c>
      <c r="CT61" s="123" t="e">
        <f>COUNTIF($CT$69:$CT$115,"A")/COUNTIF($E$69:$E$115,"P")</f>
        <v>#DIV/0!</v>
      </c>
      <c r="CU61" s="97">
        <f>COUNTIF($CV$69:$CV$115,"A")</f>
        <v>0</v>
      </c>
      <c r="CV61" s="123" t="e">
        <f>COUNTIF($CV$69:$CV$115,"A")/COUNTIF($E$69:$E$115,"P")</f>
        <v>#DIV/0!</v>
      </c>
      <c r="CW61" s="97">
        <f>COUNTIF($CX$69:$CX$115,"A")</f>
        <v>0</v>
      </c>
      <c r="CX61" s="124" t="e">
        <f>COUNTIF($CX$69:$CX$115,"A")/COUNTIF($E$69:$E$115,"P")</f>
        <v>#DIV/0!</v>
      </c>
    </row>
    <row r="62" spans="1:111" ht="12.75" customHeight="1" x14ac:dyDescent="0.2">
      <c r="C62" s="3"/>
      <c r="D62" s="321" t="s">
        <v>9</v>
      </c>
      <c r="E62" s="322"/>
      <c r="F62" s="5">
        <f>F61*0.6</f>
        <v>24</v>
      </c>
      <c r="G62" s="31"/>
      <c r="H62" s="17"/>
      <c r="I62" s="17"/>
    </row>
    <row r="63" spans="1:111" ht="12.75" customHeight="1" thickBot="1" x14ac:dyDescent="0.25">
      <c r="C63" s="17"/>
      <c r="D63" s="107"/>
      <c r="E63" s="107"/>
      <c r="F63" s="109"/>
      <c r="G63" s="108"/>
      <c r="H63" s="17"/>
      <c r="I63" s="17"/>
    </row>
    <row r="64" spans="1:111" ht="12.75" customHeight="1" thickBot="1" x14ac:dyDescent="0.25">
      <c r="D64" s="17"/>
      <c r="E64" s="42"/>
      <c r="F64" s="110"/>
      <c r="G64" s="111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2"/>
      <c r="CI64" s="2"/>
      <c r="CJ64" s="2"/>
      <c r="CK64" s="2"/>
      <c r="CL64" s="17"/>
      <c r="CM64" s="17"/>
      <c r="CN64" s="17"/>
      <c r="CO64" s="434" t="s">
        <v>36</v>
      </c>
      <c r="CP64" s="435"/>
      <c r="CQ64" s="435"/>
      <c r="CR64" s="435"/>
      <c r="CS64" s="435"/>
      <c r="CT64" s="435"/>
      <c r="CU64" s="435"/>
      <c r="CV64" s="435"/>
      <c r="CW64" s="435"/>
      <c r="CX64" s="436"/>
      <c r="CY64" s="17"/>
      <c r="CZ64" s="17"/>
      <c r="DA64" s="17"/>
      <c r="DB64" s="17"/>
    </row>
    <row r="65" spans="1:108" ht="42.75" customHeight="1" x14ac:dyDescent="0.2">
      <c r="B65" s="17"/>
      <c r="C65" s="17"/>
      <c r="D65" s="17"/>
      <c r="E65" s="51"/>
      <c r="F65" s="326" t="s">
        <v>30</v>
      </c>
      <c r="G65" s="327"/>
      <c r="H65" s="327"/>
      <c r="I65" s="327"/>
      <c r="J65" s="327"/>
      <c r="K65" s="327"/>
      <c r="L65" s="327"/>
      <c r="M65" s="327"/>
      <c r="N65" s="327"/>
      <c r="O65" s="327"/>
      <c r="P65" s="327"/>
      <c r="Q65" s="327"/>
      <c r="R65" s="327"/>
      <c r="S65" s="327"/>
      <c r="T65" s="327"/>
      <c r="U65" s="327"/>
      <c r="V65" s="327"/>
      <c r="W65" s="327"/>
      <c r="X65" s="327"/>
      <c r="Y65" s="327"/>
      <c r="Z65" s="327"/>
      <c r="AA65" s="327"/>
      <c r="AB65" s="327"/>
      <c r="AC65" s="327"/>
      <c r="AD65" s="327"/>
      <c r="AE65" s="327"/>
      <c r="AF65" s="327"/>
      <c r="AG65" s="327"/>
      <c r="AH65" s="327"/>
      <c r="AI65" s="327"/>
      <c r="AJ65" s="327"/>
      <c r="AK65" s="327"/>
      <c r="AL65" s="327"/>
      <c r="AM65" s="327"/>
      <c r="AN65" s="327"/>
      <c r="AO65" s="327"/>
      <c r="AP65" s="327"/>
      <c r="AQ65" s="327"/>
      <c r="AR65" s="327"/>
      <c r="AS65" s="327"/>
      <c r="AT65" s="327"/>
      <c r="AU65" s="327"/>
      <c r="AV65" s="327"/>
      <c r="AW65" s="327"/>
      <c r="AX65" s="327"/>
      <c r="AY65" s="327"/>
      <c r="AZ65" s="327"/>
      <c r="BA65" s="327"/>
      <c r="BB65" s="327"/>
      <c r="BC65" s="327"/>
      <c r="BD65" s="327"/>
      <c r="BE65" s="327"/>
      <c r="BF65" s="327"/>
      <c r="BG65" s="327"/>
      <c r="BH65" s="327"/>
      <c r="BI65" s="327"/>
      <c r="BJ65" s="327"/>
      <c r="BK65" s="327"/>
      <c r="BL65" s="327"/>
      <c r="BM65" s="327"/>
      <c r="BN65" s="327"/>
      <c r="BO65" s="327"/>
      <c r="BP65" s="327"/>
      <c r="BQ65" s="327"/>
      <c r="BR65" s="327"/>
      <c r="BS65" s="327"/>
      <c r="BT65" s="327"/>
      <c r="BU65" s="327"/>
      <c r="BV65" s="327"/>
      <c r="BW65" s="327"/>
      <c r="BX65" s="327"/>
      <c r="BY65" s="327"/>
      <c r="BZ65" s="327"/>
      <c r="CA65" s="327"/>
      <c r="CB65" s="327"/>
      <c r="CC65" s="327"/>
      <c r="CD65" s="327"/>
      <c r="CE65" s="327"/>
      <c r="CF65" s="328"/>
      <c r="CG65" s="136"/>
      <c r="CH65" s="308" t="s">
        <v>21</v>
      </c>
      <c r="CI65" s="308" t="s">
        <v>22</v>
      </c>
      <c r="CJ65" s="291" t="s">
        <v>16</v>
      </c>
      <c r="CK65" s="290" t="s">
        <v>14</v>
      </c>
      <c r="CL65" s="159"/>
      <c r="CM65" s="86"/>
      <c r="CN65" s="86"/>
      <c r="CO65" s="296" t="str">
        <f>CO54</f>
        <v>1) Números y operaciones</v>
      </c>
      <c r="CP65" s="297"/>
      <c r="CQ65" s="294" t="str">
        <f>CQ54</f>
        <v>2) Geometría</v>
      </c>
      <c r="CR65" s="294"/>
      <c r="CS65" s="389" t="str">
        <f>CS54</f>
        <v>3) Patrones y álgebra</v>
      </c>
      <c r="CT65" s="389"/>
      <c r="CU65" s="374" t="str">
        <f>CU54</f>
        <v>4) Medición</v>
      </c>
      <c r="CV65" s="374"/>
      <c r="CW65" s="437" t="str">
        <f>P55</f>
        <v>5) Datos y probabilidades</v>
      </c>
      <c r="CX65" s="438"/>
      <c r="CY65" s="86"/>
      <c r="DB65" s="67"/>
      <c r="DC65" s="17"/>
      <c r="DD65" s="43"/>
    </row>
    <row r="66" spans="1:108" ht="12.75" hidden="1" customHeight="1" x14ac:dyDescent="0.2">
      <c r="B66" s="17"/>
      <c r="C66" s="17"/>
      <c r="D66" s="17"/>
      <c r="E66" s="52" t="s">
        <v>23</v>
      </c>
      <c r="F66" s="137" t="s">
        <v>0</v>
      </c>
      <c r="G66" s="137"/>
      <c r="H66" s="137" t="s">
        <v>25</v>
      </c>
      <c r="I66" s="137"/>
      <c r="J66" s="137" t="s">
        <v>26</v>
      </c>
      <c r="K66" s="137"/>
      <c r="L66" s="137" t="s">
        <v>24</v>
      </c>
      <c r="M66" s="137"/>
      <c r="N66" s="137" t="s">
        <v>24</v>
      </c>
      <c r="O66" s="137"/>
      <c r="P66" s="137" t="s">
        <v>0</v>
      </c>
      <c r="Q66" s="137"/>
      <c r="R66" s="137" t="s">
        <v>26</v>
      </c>
      <c r="S66" s="137"/>
      <c r="T66" s="137" t="s">
        <v>26</v>
      </c>
      <c r="U66" s="137"/>
      <c r="V66" s="137" t="s">
        <v>24</v>
      </c>
      <c r="W66" s="137"/>
      <c r="X66" s="137" t="s">
        <v>0</v>
      </c>
      <c r="Y66" s="137"/>
      <c r="Z66" s="137" t="s">
        <v>0</v>
      </c>
      <c r="AA66" s="137"/>
      <c r="AB66" s="137" t="s">
        <v>25</v>
      </c>
      <c r="AC66" s="137"/>
      <c r="AD66" s="137" t="s">
        <v>26</v>
      </c>
      <c r="AE66" s="137"/>
      <c r="AF66" s="137" t="s">
        <v>24</v>
      </c>
      <c r="AG66" s="137"/>
      <c r="AH66" s="137" t="s">
        <v>26</v>
      </c>
      <c r="AI66" s="137"/>
      <c r="AJ66" s="137" t="s">
        <v>25</v>
      </c>
      <c r="AK66" s="137"/>
      <c r="AL66" s="137" t="s">
        <v>24</v>
      </c>
      <c r="AM66" s="137"/>
      <c r="AN66" s="137" t="s">
        <v>0</v>
      </c>
      <c r="AO66" s="137"/>
      <c r="AP66" s="137" t="s">
        <v>0</v>
      </c>
      <c r="AQ66" s="137"/>
      <c r="AR66" s="137" t="s">
        <v>26</v>
      </c>
      <c r="AS66" s="137"/>
      <c r="AT66" s="137" t="s">
        <v>0</v>
      </c>
      <c r="AU66" s="137"/>
      <c r="AV66" s="137" t="s">
        <v>26</v>
      </c>
      <c r="AW66" s="137"/>
      <c r="AX66" s="137" t="s">
        <v>25</v>
      </c>
      <c r="AY66" s="137"/>
      <c r="AZ66" s="137" t="s">
        <v>24</v>
      </c>
      <c r="BA66" s="137"/>
      <c r="BB66" s="137" t="s">
        <v>25</v>
      </c>
      <c r="BC66" s="137"/>
      <c r="BD66" s="137" t="s">
        <v>25</v>
      </c>
      <c r="BE66" s="137"/>
      <c r="BF66" s="137" t="s">
        <v>25</v>
      </c>
      <c r="BG66" s="137"/>
      <c r="BH66" s="137" t="s">
        <v>26</v>
      </c>
      <c r="BI66" s="137"/>
      <c r="BJ66" s="137" t="s">
        <v>24</v>
      </c>
      <c r="BK66" s="137"/>
      <c r="BL66" s="137" t="s">
        <v>24</v>
      </c>
      <c r="BM66" s="137"/>
      <c r="BN66" s="137" t="s">
        <v>26</v>
      </c>
      <c r="BO66" s="137"/>
      <c r="BP66" s="137" t="s">
        <v>25</v>
      </c>
      <c r="BQ66" s="137"/>
      <c r="BR66" s="137" t="s">
        <v>0</v>
      </c>
      <c r="BS66" s="137"/>
      <c r="BT66" s="137" t="s">
        <v>26</v>
      </c>
      <c r="BU66" s="137"/>
      <c r="BV66" s="137" t="s">
        <v>0</v>
      </c>
      <c r="BW66" s="137"/>
      <c r="BX66" s="137" t="s">
        <v>0</v>
      </c>
      <c r="BY66" s="137"/>
      <c r="BZ66" s="137" t="s">
        <v>25</v>
      </c>
      <c r="CA66" s="137"/>
      <c r="CB66" s="137" t="s">
        <v>25</v>
      </c>
      <c r="CC66" s="137"/>
      <c r="CD66" s="137" t="s">
        <v>0</v>
      </c>
      <c r="CE66" s="137"/>
      <c r="CF66" s="137" t="s">
        <v>25</v>
      </c>
      <c r="CG66" s="132"/>
      <c r="CH66" s="309"/>
      <c r="CI66" s="309"/>
      <c r="CJ66" s="292"/>
      <c r="CK66" s="290"/>
      <c r="CL66" s="159"/>
      <c r="CM66" s="86"/>
      <c r="CN66" s="86"/>
      <c r="CO66" s="298"/>
      <c r="CP66" s="299"/>
      <c r="CQ66" s="295"/>
      <c r="CR66" s="295"/>
      <c r="CS66" s="390"/>
      <c r="CT66" s="390"/>
      <c r="CU66" s="375"/>
      <c r="CV66" s="375"/>
      <c r="CW66" s="439"/>
      <c r="CX66" s="440"/>
      <c r="CY66" s="86"/>
      <c r="DB66" s="67"/>
      <c r="DC66" s="17"/>
      <c r="DD66" s="43"/>
    </row>
    <row r="67" spans="1:108" ht="12.75" hidden="1" customHeight="1" x14ac:dyDescent="0.2">
      <c r="B67" s="2"/>
      <c r="C67" s="2"/>
      <c r="D67" s="2"/>
      <c r="E67" s="52"/>
      <c r="F67" s="117">
        <v>1</v>
      </c>
      <c r="G67" s="117"/>
      <c r="H67" s="117">
        <v>1</v>
      </c>
      <c r="I67" s="117"/>
      <c r="J67" s="117">
        <v>1</v>
      </c>
      <c r="K67" s="117"/>
      <c r="L67" s="117">
        <v>1</v>
      </c>
      <c r="M67" s="117"/>
      <c r="N67" s="117">
        <v>1</v>
      </c>
      <c r="O67" s="117"/>
      <c r="P67" s="117">
        <v>1</v>
      </c>
      <c r="Q67" s="117"/>
      <c r="R67" s="117">
        <v>1</v>
      </c>
      <c r="S67" s="117"/>
      <c r="T67" s="117">
        <v>1</v>
      </c>
      <c r="U67" s="117"/>
      <c r="V67" s="117">
        <v>1</v>
      </c>
      <c r="W67" s="117"/>
      <c r="X67" s="117">
        <v>1</v>
      </c>
      <c r="Y67" s="117"/>
      <c r="Z67" s="117">
        <v>1</v>
      </c>
      <c r="AA67" s="7"/>
      <c r="AB67" s="7">
        <v>1</v>
      </c>
      <c r="AC67" s="7"/>
      <c r="AD67" s="117">
        <v>1</v>
      </c>
      <c r="AE67" s="7"/>
      <c r="AF67" s="117">
        <v>1</v>
      </c>
      <c r="AG67" s="117"/>
      <c r="AH67" s="117">
        <v>1</v>
      </c>
      <c r="AI67" s="117"/>
      <c r="AJ67" s="117">
        <v>1</v>
      </c>
      <c r="AK67" s="7"/>
      <c r="AL67" s="117">
        <v>1</v>
      </c>
      <c r="AM67" s="7"/>
      <c r="AN67" s="7">
        <v>1</v>
      </c>
      <c r="AO67" s="7"/>
      <c r="AP67" s="7">
        <v>1</v>
      </c>
      <c r="AQ67" s="7"/>
      <c r="AR67" s="7">
        <v>1</v>
      </c>
      <c r="AS67" s="7"/>
      <c r="AT67" s="7">
        <v>1</v>
      </c>
      <c r="AU67" s="7"/>
      <c r="AV67" s="7">
        <v>1</v>
      </c>
      <c r="AW67" s="7"/>
      <c r="AX67" s="7">
        <v>1</v>
      </c>
      <c r="AY67" s="7"/>
      <c r="AZ67" s="7">
        <v>1</v>
      </c>
      <c r="BA67" s="7"/>
      <c r="BB67" s="7">
        <v>1</v>
      </c>
      <c r="BC67" s="7"/>
      <c r="BD67" s="7">
        <v>1</v>
      </c>
      <c r="BE67" s="7"/>
      <c r="BF67" s="7">
        <v>1</v>
      </c>
      <c r="BG67" s="7"/>
      <c r="BH67" s="7">
        <v>1</v>
      </c>
      <c r="BI67" s="7"/>
      <c r="BJ67" s="7">
        <v>1</v>
      </c>
      <c r="BK67" s="7"/>
      <c r="BL67" s="7">
        <v>1</v>
      </c>
      <c r="BM67" s="7"/>
      <c r="BN67" s="7">
        <v>1</v>
      </c>
      <c r="BO67" s="7"/>
      <c r="BP67" s="7">
        <v>1</v>
      </c>
      <c r="BQ67" s="7"/>
      <c r="BR67" s="7">
        <v>1</v>
      </c>
      <c r="BS67" s="7"/>
      <c r="BT67" s="7">
        <v>1</v>
      </c>
      <c r="BU67" s="7"/>
      <c r="BV67" s="7">
        <v>1</v>
      </c>
      <c r="BW67" s="7"/>
      <c r="BX67" s="7">
        <v>1</v>
      </c>
      <c r="BY67" s="7"/>
      <c r="BZ67" s="7">
        <v>1</v>
      </c>
      <c r="CA67" s="7"/>
      <c r="CB67" s="7">
        <v>1</v>
      </c>
      <c r="CC67" s="7"/>
      <c r="CD67" s="7">
        <v>1</v>
      </c>
      <c r="CE67" s="7"/>
      <c r="CF67" s="7">
        <v>1</v>
      </c>
      <c r="CG67" s="132"/>
      <c r="CH67" s="309"/>
      <c r="CI67" s="309"/>
      <c r="CJ67" s="292"/>
      <c r="CK67" s="290"/>
      <c r="CL67" s="159"/>
      <c r="CM67" s="86"/>
      <c r="CN67" s="86"/>
      <c r="CO67" s="298"/>
      <c r="CP67" s="299"/>
      <c r="CQ67" s="295"/>
      <c r="CR67" s="295"/>
      <c r="CS67" s="390"/>
      <c r="CT67" s="390"/>
      <c r="CU67" s="375"/>
      <c r="CV67" s="375"/>
      <c r="CW67" s="441"/>
      <c r="CX67" s="442"/>
      <c r="CY67" s="86"/>
      <c r="DB67" s="67"/>
      <c r="DC67" s="17"/>
      <c r="DD67" s="43"/>
    </row>
    <row r="68" spans="1:108" ht="50.25" customHeight="1" x14ac:dyDescent="0.2">
      <c r="A68" s="3"/>
      <c r="B68" s="16" t="s">
        <v>7</v>
      </c>
      <c r="C68" s="305" t="s">
        <v>11</v>
      </c>
      <c r="D68" s="305"/>
      <c r="E68" s="116" t="s">
        <v>37</v>
      </c>
      <c r="F68" s="118">
        <v>1</v>
      </c>
      <c r="G68" s="130"/>
      <c r="H68" s="118">
        <v>2</v>
      </c>
      <c r="I68" s="118"/>
      <c r="J68" s="118">
        <v>3</v>
      </c>
      <c r="K68" s="118"/>
      <c r="L68" s="118">
        <v>4</v>
      </c>
      <c r="M68" s="118"/>
      <c r="N68" s="118">
        <v>5</v>
      </c>
      <c r="O68" s="118"/>
      <c r="P68" s="118">
        <v>6</v>
      </c>
      <c r="Q68" s="118"/>
      <c r="R68" s="118">
        <v>7</v>
      </c>
      <c r="S68" s="118"/>
      <c r="T68" s="118">
        <v>8</v>
      </c>
      <c r="U68" s="118"/>
      <c r="V68" s="118">
        <v>9</v>
      </c>
      <c r="W68" s="118"/>
      <c r="X68" s="118">
        <v>10</v>
      </c>
      <c r="Y68" s="118"/>
      <c r="Z68" s="118">
        <v>11</v>
      </c>
      <c r="AA68" s="130"/>
      <c r="AB68" s="129">
        <v>12</v>
      </c>
      <c r="AC68" s="115"/>
      <c r="AD68" s="129">
        <v>13</v>
      </c>
      <c r="AE68" s="129"/>
      <c r="AF68" s="129">
        <v>14</v>
      </c>
      <c r="AG68" s="129"/>
      <c r="AH68" s="129">
        <v>15</v>
      </c>
      <c r="AI68" s="129"/>
      <c r="AJ68" s="129">
        <v>16</v>
      </c>
      <c r="AK68" s="129"/>
      <c r="AL68" s="129">
        <v>17</v>
      </c>
      <c r="AM68" s="129"/>
      <c r="AN68" s="129">
        <v>18</v>
      </c>
      <c r="AO68" s="115"/>
      <c r="AP68" s="118">
        <v>19</v>
      </c>
      <c r="AQ68" s="118"/>
      <c r="AR68" s="118">
        <v>20</v>
      </c>
      <c r="AS68" s="135"/>
      <c r="AT68" s="138">
        <v>21</v>
      </c>
      <c r="AU68" s="135"/>
      <c r="AV68" s="138">
        <v>22</v>
      </c>
      <c r="AW68" s="138"/>
      <c r="AX68" s="138">
        <v>23</v>
      </c>
      <c r="AY68" s="135"/>
      <c r="AZ68" s="118">
        <v>24</v>
      </c>
      <c r="BA68" s="118"/>
      <c r="BB68" s="118">
        <v>25</v>
      </c>
      <c r="BC68" s="118"/>
      <c r="BD68" s="118">
        <v>26</v>
      </c>
      <c r="BE68" s="118"/>
      <c r="BF68" s="118">
        <v>27</v>
      </c>
      <c r="BG68" s="118"/>
      <c r="BH68" s="118">
        <v>28</v>
      </c>
      <c r="BI68" s="118"/>
      <c r="BJ68" s="118">
        <v>29</v>
      </c>
      <c r="BK68" s="118"/>
      <c r="BL68" s="118">
        <v>30</v>
      </c>
      <c r="BM68" s="118"/>
      <c r="BN68" s="118">
        <v>31</v>
      </c>
      <c r="BO68" s="118"/>
      <c r="BP68" s="118">
        <v>32</v>
      </c>
      <c r="BQ68" s="118"/>
      <c r="BR68" s="118">
        <v>33</v>
      </c>
      <c r="BS68" s="135"/>
      <c r="BT68" s="139">
        <v>34</v>
      </c>
      <c r="BU68" s="135"/>
      <c r="BV68" s="139">
        <v>35</v>
      </c>
      <c r="BW68" s="139"/>
      <c r="BX68" s="139">
        <v>36</v>
      </c>
      <c r="BY68" s="139"/>
      <c r="BZ68" s="139">
        <v>37</v>
      </c>
      <c r="CA68" s="135"/>
      <c r="CB68" s="135">
        <v>38</v>
      </c>
      <c r="CC68" s="135"/>
      <c r="CD68" s="135">
        <v>39</v>
      </c>
      <c r="CE68" s="135"/>
      <c r="CF68" s="135">
        <v>40</v>
      </c>
      <c r="CG68" s="135"/>
      <c r="CH68" s="310"/>
      <c r="CI68" s="310"/>
      <c r="CJ68" s="293"/>
      <c r="CK68" s="290"/>
      <c r="CL68" s="280" t="s">
        <v>90</v>
      </c>
      <c r="CM68" s="281" t="s">
        <v>91</v>
      </c>
      <c r="CN68" s="281" t="s">
        <v>92</v>
      </c>
      <c r="CO68" s="157" t="s">
        <v>87</v>
      </c>
      <c r="CP68" s="158" t="s">
        <v>14</v>
      </c>
      <c r="CQ68" s="112" t="s">
        <v>88</v>
      </c>
      <c r="CR68" s="112" t="s">
        <v>14</v>
      </c>
      <c r="CS68" s="113" t="s">
        <v>87</v>
      </c>
      <c r="CT68" s="113" t="s">
        <v>14</v>
      </c>
      <c r="CU68" s="114" t="s">
        <v>87</v>
      </c>
      <c r="CV68" s="114" t="s">
        <v>14</v>
      </c>
      <c r="CW68" s="87" t="s">
        <v>87</v>
      </c>
      <c r="CX68" s="95" t="s">
        <v>14</v>
      </c>
      <c r="CY68" s="86"/>
      <c r="DB68" s="67"/>
      <c r="DC68" s="17"/>
      <c r="DD68" s="43"/>
    </row>
    <row r="69" spans="1:108" ht="12.75" customHeight="1" x14ac:dyDescent="0.2">
      <c r="A69" s="3"/>
      <c r="B69" s="5">
        <v>1</v>
      </c>
      <c r="C69" s="306"/>
      <c r="D69" s="307"/>
      <c r="E69" s="18"/>
      <c r="F69" s="90"/>
      <c r="G69" s="91">
        <f>IF(F69=$F$66,$F$67,0)</f>
        <v>0</v>
      </c>
      <c r="H69" s="90"/>
      <c r="I69" s="91">
        <f>IF(H69=$H$66,$H$67,0)</f>
        <v>0</v>
      </c>
      <c r="J69" s="90"/>
      <c r="K69" s="91">
        <f>IF(J69=$J$66,$J$67,0)</f>
        <v>0</v>
      </c>
      <c r="L69" s="90"/>
      <c r="M69" s="91">
        <f>IF(L69=$L$66,$L$67,0)</f>
        <v>0</v>
      </c>
      <c r="N69" s="90"/>
      <c r="O69" s="91">
        <f>IF(N69=$N$66,$N$67,0)</f>
        <v>0</v>
      </c>
      <c r="P69" s="90"/>
      <c r="Q69" s="91">
        <f>IF(P69=$P$66,$P$67,0)</f>
        <v>0</v>
      </c>
      <c r="R69" s="90"/>
      <c r="S69" s="91">
        <f>IF(R69=$R$66,$R$67,0)</f>
        <v>0</v>
      </c>
      <c r="T69" s="90"/>
      <c r="U69" s="91">
        <f>IF(T69=$T$66,$T$67,0)</f>
        <v>0</v>
      </c>
      <c r="V69" s="90"/>
      <c r="W69" s="91">
        <f>IF(V69=$V$66,$V$67,0)</f>
        <v>0</v>
      </c>
      <c r="X69" s="90"/>
      <c r="Y69" s="91">
        <f>IF(X69=$X$66,$X$67,0)</f>
        <v>0</v>
      </c>
      <c r="Z69" s="90"/>
      <c r="AA69" s="91">
        <f>IF(Z69=$Z$66,$Z$67,0)</f>
        <v>0</v>
      </c>
      <c r="AB69" s="90"/>
      <c r="AC69" s="91">
        <f>IF(AB69=$AB$66,$AB$67,0)</f>
        <v>0</v>
      </c>
      <c r="AD69" s="119"/>
      <c r="AE69" s="91">
        <f>IF(AD69=$AD$66,$AD$67,0)</f>
        <v>0</v>
      </c>
      <c r="AF69" s="90"/>
      <c r="AG69" s="91">
        <f>IF(AF69=$AF$66,$AF$67,0)</f>
        <v>0</v>
      </c>
      <c r="AH69" s="90"/>
      <c r="AI69" s="91">
        <f>IF(AH69=$AH$66,$AH$67,0)</f>
        <v>0</v>
      </c>
      <c r="AJ69" s="90"/>
      <c r="AK69" s="91">
        <f>IF(AJ69=$AJ$66,$AJ$67,0)</f>
        <v>0</v>
      </c>
      <c r="AL69" s="90"/>
      <c r="AM69" s="91">
        <f>IF(AL69=$AL$66,$AL$67,0)</f>
        <v>0</v>
      </c>
      <c r="AN69" s="90"/>
      <c r="AO69" s="91">
        <f>IF(AN69=$AN$66,$AN$67,0)</f>
        <v>0</v>
      </c>
      <c r="AP69" s="90"/>
      <c r="AQ69" s="91">
        <f>IF(AP69=$AP$66,$AP$67,0)</f>
        <v>0</v>
      </c>
      <c r="AR69" s="90"/>
      <c r="AS69" s="91">
        <f>IF(AR69=$AR$66,$AR$67,0)</f>
        <v>0</v>
      </c>
      <c r="AT69" s="90"/>
      <c r="AU69" s="91">
        <f>IF(AT69=$AT$66,$AT$67,0)</f>
        <v>0</v>
      </c>
      <c r="AV69" s="90"/>
      <c r="AW69" s="91">
        <f>IF(AV69=$AV$66,$AV$67,0)</f>
        <v>0</v>
      </c>
      <c r="AX69" s="90"/>
      <c r="AY69" s="91">
        <f>IF(AX69=$AX$66,$AX$67,0)</f>
        <v>0</v>
      </c>
      <c r="AZ69" s="90"/>
      <c r="BA69" s="91">
        <f>IF(AZ69=$AZ$66,$AZ$67,0)</f>
        <v>0</v>
      </c>
      <c r="BB69" s="90"/>
      <c r="BC69" s="91">
        <f>IF(BB69=$BB$66,$BB$67,0)</f>
        <v>0</v>
      </c>
      <c r="BD69" s="90"/>
      <c r="BE69" s="91">
        <f>IF(BD69=$BD$66,$BD$67,0)</f>
        <v>0</v>
      </c>
      <c r="BF69" s="90"/>
      <c r="BG69" s="91">
        <f>IF(BF69=$BF$66,$BF$67,0)</f>
        <v>0</v>
      </c>
      <c r="BH69" s="90"/>
      <c r="BI69" s="91">
        <f>IF(BH69=$BH$66,$BH$67,0)</f>
        <v>0</v>
      </c>
      <c r="BJ69" s="90"/>
      <c r="BK69" s="91">
        <f>IF(BJ69=$BJ$66,$BJ$67,0)</f>
        <v>0</v>
      </c>
      <c r="BL69" s="90"/>
      <c r="BM69" s="91">
        <f>IF(BL69=$BL$66,$BL$67,0)</f>
        <v>0</v>
      </c>
      <c r="BN69" s="90"/>
      <c r="BO69" s="91">
        <f>IF(BN69=$BN$66,$BN$67,0)</f>
        <v>0</v>
      </c>
      <c r="BP69" s="90"/>
      <c r="BQ69" s="91">
        <f>IF(BP69=$BP$66,$BP$67,0)</f>
        <v>0</v>
      </c>
      <c r="BR69" s="90"/>
      <c r="BS69" s="91">
        <f>IF(BR69=$BR$66,$BR$67,0)</f>
        <v>0</v>
      </c>
      <c r="BT69" s="90"/>
      <c r="BU69" s="91">
        <f>IF(BT69=$BT$66,$BT$67,0)</f>
        <v>0</v>
      </c>
      <c r="BV69" s="90"/>
      <c r="BW69" s="91">
        <f>IF(BV69=$BV$66,$BV$67,0)</f>
        <v>0</v>
      </c>
      <c r="BX69" s="90"/>
      <c r="BY69" s="91">
        <f>IF(BX69=$BX$66,$BX$67,0)</f>
        <v>0</v>
      </c>
      <c r="BZ69" s="90"/>
      <c r="CA69" s="91">
        <f>IF(BZ69=$BZ$66,$BZ$67,0)</f>
        <v>0</v>
      </c>
      <c r="CB69" s="90"/>
      <c r="CC69" s="91">
        <f>IF(CB69=$CB$66,$CB$67,0)</f>
        <v>0</v>
      </c>
      <c r="CD69" s="90"/>
      <c r="CE69" s="91">
        <f>IF(CD69=$CD$66,$CD$67,0)</f>
        <v>0</v>
      </c>
      <c r="CF69" s="90"/>
      <c r="CG69" s="91">
        <f>IF(CF69=$CF$66,$CF$67,0)</f>
        <v>0</v>
      </c>
      <c r="CH69" s="5">
        <f>IF((E69="P"),SUM(F69:CG69),0)</f>
        <v>0</v>
      </c>
      <c r="CI69" s="11">
        <f>(CH69*100)/F$61</f>
        <v>0</v>
      </c>
      <c r="CJ69" s="12">
        <f>IF(CH69&gt;=F$62,0.1875*CH69-0.5,0.08333333*CH69+2)</f>
        <v>2</v>
      </c>
      <c r="CK69" s="5">
        <f>IF($E$69:$E$115="P",IF(AND((CI69&lt;50),(CI69&gt;=0)),"INICIAL",IF(AND((CI69&lt;80),(CI69&gt;49)),"INTERMEDIO",IF(AND((CI69&lt;=100),(CI69&gt;79)),"AVANZADO"))),0)</f>
        <v>0</v>
      </c>
      <c r="CL69" s="282" t="str">
        <f>IF((E69="P"),IFERROR(ROUND(CJ69-$CJ$118,1),""),"")</f>
        <v/>
      </c>
      <c r="CM69" s="283" t="str">
        <f>IF((E69="P"),IFERROR(ROUND(POWER(CL69,2),3),""),"")</f>
        <v/>
      </c>
      <c r="CN69" s="283">
        <f>SUM(CM69:CM115)</f>
        <v>0</v>
      </c>
      <c r="CO69" s="145">
        <f>(SUM(F69:AA69)+SUM(AP69:AS69)+SUM(AZ69:BS69))/23</f>
        <v>0</v>
      </c>
      <c r="CP69" s="74">
        <f>IF($E$69:$E$115="P",IF(CO69&lt;=0.25,"B",IF(CO69&lt;=0.5,"MB",IF(CO69&lt;=0.75,"MA",IF(CO69&lt;=1,"A")))),0)</f>
        <v>0</v>
      </c>
      <c r="CQ69" s="120">
        <f>SUM(AB69:AO69)/7</f>
        <v>0</v>
      </c>
      <c r="CR69" s="74">
        <f>IF($E$69:$E$115="P",IF(CQ69&lt;=0.25,"B",IF(CQ69&lt;=0.5,"MB",IF(CQ69=0.75,"MA",IF(CQ69&lt;=1,"A")))),0)</f>
        <v>0</v>
      </c>
      <c r="CS69" s="120">
        <f>SUM(BT69:CA69)/4</f>
        <v>0</v>
      </c>
      <c r="CT69" s="74">
        <f>IF($E$69:$E$115="P",IF(CS69&lt;=0.25,"B",IF(CS69&lt;=0.5,"MB",IF(CS69&lt;=0.75,"MA",IF(CS69&lt;=1,"A")))),0)</f>
        <v>0</v>
      </c>
      <c r="CU69" s="120">
        <f>SUM(AT69:AY69)/3</f>
        <v>0</v>
      </c>
      <c r="CV69" s="74">
        <f>IF($E$69:$E$115="P",IF(CU69&lt;=0.25,"B",IF(CU69&lt;=0.5,"MB",IF(CU69&lt;=0.75,"MA",IF(CU69&lt;=1,"A")))),0)</f>
        <v>0</v>
      </c>
      <c r="CW69" s="120">
        <f>SUM(CB69:CG69)/3</f>
        <v>0</v>
      </c>
      <c r="CX69" s="146">
        <f>IF($E$69:$E$115="P",IF(CW69&lt;=0.25,"B",IF(CW69&lt;=0.5,"MB",IF(CW69&lt;=0.75,"MA",IF(CW69&lt;=1,"A")))),0)</f>
        <v>0</v>
      </c>
      <c r="CY69" s="68"/>
      <c r="DB69" s="67"/>
      <c r="DC69" s="17"/>
      <c r="DD69" s="43"/>
    </row>
    <row r="70" spans="1:108" ht="12.75" customHeight="1" x14ac:dyDescent="0.2">
      <c r="A70" s="3"/>
      <c r="B70" s="5">
        <v>2</v>
      </c>
      <c r="C70" s="306"/>
      <c r="D70" s="307"/>
      <c r="E70" s="18"/>
      <c r="F70" s="90"/>
      <c r="G70" s="91">
        <f t="shared" ref="G70:G115" si="1">IF(F70=$F$66,$F$67,0)</f>
        <v>0</v>
      </c>
      <c r="H70" s="90"/>
      <c r="I70" s="91">
        <f t="shared" ref="I70:I115" si="2">IF(H70=$H$66,$H$67,0)</f>
        <v>0</v>
      </c>
      <c r="J70" s="90"/>
      <c r="K70" s="91">
        <f t="shared" ref="K70:K115" si="3">IF(J70=$J$66,$J$67,0)</f>
        <v>0</v>
      </c>
      <c r="L70" s="90"/>
      <c r="M70" s="91">
        <f t="shared" ref="M70:M115" si="4">IF(L70=$L$66,$L$67,0)</f>
        <v>0</v>
      </c>
      <c r="N70" s="90"/>
      <c r="O70" s="91">
        <f t="shared" ref="O70:O115" si="5">IF(N70=$N$66,$N$67,0)</f>
        <v>0</v>
      </c>
      <c r="P70" s="90"/>
      <c r="Q70" s="91">
        <f t="shared" ref="Q70:Q115" si="6">IF(P70=$P$66,$P$67,0)</f>
        <v>0</v>
      </c>
      <c r="R70" s="90"/>
      <c r="S70" s="91">
        <f t="shared" ref="S70:S115" si="7">IF(R70=$R$66,$R$67,0)</f>
        <v>0</v>
      </c>
      <c r="T70" s="90"/>
      <c r="U70" s="91">
        <f t="shared" ref="U70:U115" si="8">IF(T70=$T$66,$T$67,0)</f>
        <v>0</v>
      </c>
      <c r="V70" s="90"/>
      <c r="W70" s="91">
        <f t="shared" ref="W70:W115" si="9">IF(V70=$V$66,$V$67,0)</f>
        <v>0</v>
      </c>
      <c r="X70" s="90"/>
      <c r="Y70" s="91">
        <f t="shared" ref="Y70:Y115" si="10">IF(X70=$X$66,$X$67,0)</f>
        <v>0</v>
      </c>
      <c r="Z70" s="90"/>
      <c r="AA70" s="91">
        <f t="shared" ref="AA70:AA115" si="11">IF(Z70=$Z$66,$Z$67,0)</f>
        <v>0</v>
      </c>
      <c r="AB70" s="90"/>
      <c r="AC70" s="91">
        <f t="shared" ref="AC70:AC115" si="12">IF(AB70=$AB$66,$AB$67,0)</f>
        <v>0</v>
      </c>
      <c r="AD70" s="119"/>
      <c r="AE70" s="91">
        <f t="shared" ref="AE70:AE115" si="13">IF(AD70=$AD$66,$AD$67,0)</f>
        <v>0</v>
      </c>
      <c r="AF70" s="90"/>
      <c r="AG70" s="91">
        <f t="shared" ref="AG70:AG115" si="14">IF(AF70=$AF$66,$AF$67,0)</f>
        <v>0</v>
      </c>
      <c r="AH70" s="90"/>
      <c r="AI70" s="91">
        <f t="shared" ref="AI70:AI115" si="15">IF(AH70=$AH$66,$AH$67,0)</f>
        <v>0</v>
      </c>
      <c r="AJ70" s="90"/>
      <c r="AK70" s="91">
        <f t="shared" ref="AK70:AK115" si="16">IF(AJ70=$AJ$66,$AJ$67,0)</f>
        <v>0</v>
      </c>
      <c r="AL70" s="90"/>
      <c r="AM70" s="91">
        <f t="shared" ref="AM70:AM115" si="17">IF(AL70=$AL$66,$AL$67,0)</f>
        <v>0</v>
      </c>
      <c r="AN70" s="90"/>
      <c r="AO70" s="91">
        <f t="shared" ref="AO70:AO115" si="18">IF(AN70=$AN$66,$AN$67,0)</f>
        <v>0</v>
      </c>
      <c r="AP70" s="90"/>
      <c r="AQ70" s="91">
        <f t="shared" ref="AQ70:AQ115" si="19">IF(AP70=$AP$66,$AP$67,0)</f>
        <v>0</v>
      </c>
      <c r="AR70" s="90"/>
      <c r="AS70" s="91">
        <f t="shared" ref="AS70:AS115" si="20">IF(AR70=$AR$66,$AR$67,0)</f>
        <v>0</v>
      </c>
      <c r="AT70" s="90"/>
      <c r="AU70" s="91">
        <f t="shared" ref="AU70:AU115" si="21">IF(AT70=$AT$66,$AT$67,0)</f>
        <v>0</v>
      </c>
      <c r="AV70" s="90"/>
      <c r="AW70" s="91">
        <f t="shared" ref="AW70:AW115" si="22">IF(AV70=$AV$66,$AV$67,0)</f>
        <v>0</v>
      </c>
      <c r="AX70" s="90"/>
      <c r="AY70" s="91">
        <f t="shared" ref="AY70:AY115" si="23">IF(AX70=$AX$66,$AX$67,0)</f>
        <v>0</v>
      </c>
      <c r="AZ70" s="90"/>
      <c r="BA70" s="91">
        <f t="shared" ref="BA70:BA115" si="24">IF(AZ70=$AZ$66,$AZ$67,0)</f>
        <v>0</v>
      </c>
      <c r="BB70" s="90"/>
      <c r="BC70" s="91">
        <f t="shared" ref="BC70:BC115" si="25">IF(BB70=$BB$66,$BB$67,0)</f>
        <v>0</v>
      </c>
      <c r="BD70" s="90"/>
      <c r="BE70" s="91">
        <f t="shared" ref="BE70:BE115" si="26">IF(BD70=$BD$66,$BD$67,0)</f>
        <v>0</v>
      </c>
      <c r="BF70" s="90"/>
      <c r="BG70" s="91">
        <f t="shared" ref="BG70:BG115" si="27">IF(BF70=$BF$66,$BF$67,0)</f>
        <v>0</v>
      </c>
      <c r="BH70" s="90"/>
      <c r="BI70" s="91">
        <f t="shared" ref="BI70:BI115" si="28">IF(BH70=$BH$66,$BH$67,0)</f>
        <v>0</v>
      </c>
      <c r="BJ70" s="90"/>
      <c r="BK70" s="91">
        <f t="shared" ref="BK70:BK115" si="29">IF(BJ70=$BJ$66,$BJ$67,0)</f>
        <v>0</v>
      </c>
      <c r="BL70" s="90"/>
      <c r="BM70" s="91">
        <f t="shared" ref="BM70:BM115" si="30">IF(BL70=$BL$66,$BL$67,0)</f>
        <v>0</v>
      </c>
      <c r="BN70" s="90"/>
      <c r="BO70" s="91">
        <f t="shared" ref="BO70:BO115" si="31">IF(BN70=$BN$66,$BN$67,0)</f>
        <v>0</v>
      </c>
      <c r="BP70" s="90"/>
      <c r="BQ70" s="91">
        <f t="shared" ref="BQ70:BQ115" si="32">IF(BP70=$BP$66,$BP$67,0)</f>
        <v>0</v>
      </c>
      <c r="BR70" s="90"/>
      <c r="BS70" s="91">
        <f t="shared" ref="BS70:BS115" si="33">IF(BR70=$BR$66,$BR$67,0)</f>
        <v>0</v>
      </c>
      <c r="BT70" s="90"/>
      <c r="BU70" s="91">
        <f t="shared" ref="BU70:BU115" si="34">IF(BT70=$BT$66,$BT$67,0)</f>
        <v>0</v>
      </c>
      <c r="BV70" s="90"/>
      <c r="BW70" s="91">
        <f t="shared" ref="BW70:BW115" si="35">IF(BV70=$BV$66,$BV$67,0)</f>
        <v>0</v>
      </c>
      <c r="BX70" s="90"/>
      <c r="BY70" s="91">
        <f t="shared" ref="BY70:BY115" si="36">IF(BX70=$BX$66,$BX$67,0)</f>
        <v>0</v>
      </c>
      <c r="BZ70" s="90"/>
      <c r="CA70" s="91">
        <f t="shared" ref="CA70:CA115" si="37">IF(BZ70=$BZ$66,$BZ$67,0)</f>
        <v>0</v>
      </c>
      <c r="CB70" s="90"/>
      <c r="CC70" s="91">
        <f t="shared" ref="CC70:CC115" si="38">IF(CB70=$CB$66,$CB$67,0)</f>
        <v>0</v>
      </c>
      <c r="CD70" s="90"/>
      <c r="CE70" s="91">
        <f t="shared" ref="CE70:CE115" si="39">IF(CD70=$CD$66,$CD$67,0)</f>
        <v>0</v>
      </c>
      <c r="CF70" s="90"/>
      <c r="CG70" s="91">
        <f t="shared" ref="CG70:CG115" si="40">IF(CF70=$CF$66,$CF$67,0)</f>
        <v>0</v>
      </c>
      <c r="CH70" s="5">
        <f t="shared" ref="CH70:CH115" si="41">IF((E70="P"),SUM(F70:CG70),0)</f>
        <v>0</v>
      </c>
      <c r="CI70" s="11">
        <f t="shared" ref="CI70:CI115" si="42">(CH70*100)/F$61</f>
        <v>0</v>
      </c>
      <c r="CJ70" s="12">
        <f t="shared" ref="CJ70:CJ115" si="43">IF(CH70&gt;=F$62,0.1875*CH70-0.5,0.08333333*CH70+2)</f>
        <v>2</v>
      </c>
      <c r="CK70" s="5">
        <f t="shared" ref="CK70:CK115" si="44">IF($E$69:$E$115="P",IF(AND((CI70&lt;50),(CI70&gt;=0)),"INICIAL",IF(AND((CI70&lt;80),(CI70&gt;49)),"INTERMEDIO",IF(AND((CI70&lt;=100),(CI70&gt;79)),"AVANZADO"))),0)</f>
        <v>0</v>
      </c>
      <c r="CL70" s="282" t="str">
        <f t="shared" ref="CL70:CL115" si="45">IF((E70="P"),IFERROR(ROUND(CJ70-$CJ$118,1),""),"")</f>
        <v/>
      </c>
      <c r="CM70" s="283" t="str">
        <f t="shared" ref="CM70:CM115" si="46">IF((E70="P"),IFERROR(ROUND(POWER(CL70,2),3),""),"")</f>
        <v/>
      </c>
      <c r="CN70" s="283">
        <f>COUNTIF(E69:E115,"=P")</f>
        <v>0</v>
      </c>
      <c r="CO70" s="145">
        <f t="shared" ref="CO70:CO115" si="47">(SUM(F70:AA70)+SUM(AP70:AS70)+SUM(AZ70:BS70))/23</f>
        <v>0</v>
      </c>
      <c r="CP70" s="74">
        <f t="shared" ref="CP70:CP115" si="48">IF($E$69:$E$115="P",IF(CO70&lt;=0.25,"B",IF(CO70&lt;=0.5,"MB",IF(CO70&lt;=0.75,"MA",IF(CO70&lt;=1,"A")))),0)</f>
        <v>0</v>
      </c>
      <c r="CQ70" s="120">
        <f t="shared" ref="CQ70:CQ115" si="49">SUM(AB70:AO70)/7</f>
        <v>0</v>
      </c>
      <c r="CR70" s="74">
        <f t="shared" ref="CR70:CR115" si="50">IF($E$69:$E$115="P",IF(CQ70&lt;=0.25,"B",IF(CQ70&lt;=0.5,"MB",IF(CQ70=0.75,"MA",IF(CQ70&lt;=1,"A")))),0)</f>
        <v>0</v>
      </c>
      <c r="CS70" s="120">
        <f t="shared" ref="CS70:CS115" si="51">SUM(BT70:CA70)/4</f>
        <v>0</v>
      </c>
      <c r="CT70" s="74">
        <f t="shared" ref="CT70:CT115" si="52">IF($E$69:$E$115="P",IF(CS70&lt;=0.25,"B",IF(CS70&lt;=0.5,"MB",IF(CS70&lt;=0.75,"MA",IF(CS70&lt;=1,"A")))),0)</f>
        <v>0</v>
      </c>
      <c r="CU70" s="120">
        <f t="shared" ref="CU70:CU115" si="53">SUM(AT70:AY70)/3</f>
        <v>0</v>
      </c>
      <c r="CV70" s="74">
        <f t="shared" ref="CV70:CV115" si="54">IF($E$69:$E$115="P",IF(CU70&lt;=0.25,"B",IF(CU70&lt;=0.5,"MB",IF(CU70&lt;=0.75,"MA",IF(CU70&lt;=1,"A")))),0)</f>
        <v>0</v>
      </c>
      <c r="CW70" s="120">
        <f t="shared" ref="CW70:CW115" si="55">SUM(CB70:CG70)/3</f>
        <v>0</v>
      </c>
      <c r="CX70" s="146">
        <f t="shared" ref="CX70:CX115" si="56">IF($E$69:$E$115="P",IF(CW70&lt;=0.25,"B",IF(CW70&lt;=0.5,"MB",IF(CW70&lt;=0.75,"MA",IF(CW70&lt;=1,"A")))),0)</f>
        <v>0</v>
      </c>
      <c r="CY70" s="68"/>
      <c r="DB70" s="67"/>
      <c r="DC70" s="17"/>
      <c r="DD70" s="43"/>
    </row>
    <row r="71" spans="1:108" ht="12.75" customHeight="1" x14ac:dyDescent="0.2">
      <c r="A71" s="3"/>
      <c r="B71" s="5">
        <v>3</v>
      </c>
      <c r="C71" s="306"/>
      <c r="D71" s="307"/>
      <c r="E71" s="18"/>
      <c r="F71" s="90"/>
      <c r="G71" s="91">
        <f t="shared" si="1"/>
        <v>0</v>
      </c>
      <c r="H71" s="90"/>
      <c r="I71" s="91">
        <f t="shared" si="2"/>
        <v>0</v>
      </c>
      <c r="J71" s="90"/>
      <c r="K71" s="91">
        <f t="shared" si="3"/>
        <v>0</v>
      </c>
      <c r="L71" s="90"/>
      <c r="M71" s="91">
        <f t="shared" si="4"/>
        <v>0</v>
      </c>
      <c r="N71" s="90"/>
      <c r="O71" s="91">
        <f t="shared" si="5"/>
        <v>0</v>
      </c>
      <c r="P71" s="90"/>
      <c r="Q71" s="91">
        <f t="shared" si="6"/>
        <v>0</v>
      </c>
      <c r="R71" s="90"/>
      <c r="S71" s="91">
        <f t="shared" si="7"/>
        <v>0</v>
      </c>
      <c r="T71" s="90"/>
      <c r="U71" s="91">
        <f t="shared" si="8"/>
        <v>0</v>
      </c>
      <c r="V71" s="90"/>
      <c r="W71" s="91">
        <f t="shared" si="9"/>
        <v>0</v>
      </c>
      <c r="X71" s="90"/>
      <c r="Y71" s="91">
        <f t="shared" si="10"/>
        <v>0</v>
      </c>
      <c r="Z71" s="90"/>
      <c r="AA71" s="91">
        <f t="shared" si="11"/>
        <v>0</v>
      </c>
      <c r="AB71" s="90"/>
      <c r="AC71" s="91">
        <f t="shared" si="12"/>
        <v>0</v>
      </c>
      <c r="AD71" s="119"/>
      <c r="AE71" s="91">
        <f t="shared" si="13"/>
        <v>0</v>
      </c>
      <c r="AF71" s="90"/>
      <c r="AG71" s="91">
        <f t="shared" si="14"/>
        <v>0</v>
      </c>
      <c r="AH71" s="90"/>
      <c r="AI71" s="91">
        <f t="shared" si="15"/>
        <v>0</v>
      </c>
      <c r="AJ71" s="90"/>
      <c r="AK71" s="91">
        <f t="shared" si="16"/>
        <v>0</v>
      </c>
      <c r="AL71" s="90"/>
      <c r="AM71" s="91">
        <f t="shared" si="17"/>
        <v>0</v>
      </c>
      <c r="AN71" s="90"/>
      <c r="AO71" s="91">
        <f t="shared" si="18"/>
        <v>0</v>
      </c>
      <c r="AP71" s="90"/>
      <c r="AQ71" s="91">
        <f t="shared" si="19"/>
        <v>0</v>
      </c>
      <c r="AR71" s="90"/>
      <c r="AS71" s="91">
        <f t="shared" si="20"/>
        <v>0</v>
      </c>
      <c r="AT71" s="90"/>
      <c r="AU71" s="91">
        <f t="shared" si="21"/>
        <v>0</v>
      </c>
      <c r="AV71" s="90"/>
      <c r="AW71" s="91">
        <f t="shared" si="22"/>
        <v>0</v>
      </c>
      <c r="AX71" s="90"/>
      <c r="AY71" s="91">
        <f t="shared" si="23"/>
        <v>0</v>
      </c>
      <c r="AZ71" s="90"/>
      <c r="BA71" s="91">
        <f t="shared" si="24"/>
        <v>0</v>
      </c>
      <c r="BB71" s="90"/>
      <c r="BC71" s="91">
        <f t="shared" si="25"/>
        <v>0</v>
      </c>
      <c r="BD71" s="90"/>
      <c r="BE71" s="91">
        <f t="shared" si="26"/>
        <v>0</v>
      </c>
      <c r="BF71" s="90"/>
      <c r="BG71" s="91">
        <f t="shared" si="27"/>
        <v>0</v>
      </c>
      <c r="BH71" s="90"/>
      <c r="BI71" s="91">
        <f t="shared" si="28"/>
        <v>0</v>
      </c>
      <c r="BJ71" s="90"/>
      <c r="BK71" s="91">
        <f t="shared" si="29"/>
        <v>0</v>
      </c>
      <c r="BL71" s="90"/>
      <c r="BM71" s="91">
        <f t="shared" si="30"/>
        <v>0</v>
      </c>
      <c r="BN71" s="90"/>
      <c r="BO71" s="91">
        <f t="shared" si="31"/>
        <v>0</v>
      </c>
      <c r="BP71" s="90"/>
      <c r="BQ71" s="91">
        <f t="shared" si="32"/>
        <v>0</v>
      </c>
      <c r="BR71" s="90"/>
      <c r="BS71" s="91">
        <f t="shared" si="33"/>
        <v>0</v>
      </c>
      <c r="BT71" s="90"/>
      <c r="BU71" s="91">
        <f t="shared" si="34"/>
        <v>0</v>
      </c>
      <c r="BV71" s="90"/>
      <c r="BW71" s="91">
        <f t="shared" si="35"/>
        <v>0</v>
      </c>
      <c r="BX71" s="90"/>
      <c r="BY71" s="91">
        <f t="shared" si="36"/>
        <v>0</v>
      </c>
      <c r="BZ71" s="90"/>
      <c r="CA71" s="91">
        <f t="shared" si="37"/>
        <v>0</v>
      </c>
      <c r="CB71" s="90"/>
      <c r="CC71" s="91">
        <f t="shared" si="38"/>
        <v>0</v>
      </c>
      <c r="CD71" s="90"/>
      <c r="CE71" s="91">
        <f t="shared" si="39"/>
        <v>0</v>
      </c>
      <c r="CF71" s="90"/>
      <c r="CG71" s="91">
        <f t="shared" si="40"/>
        <v>0</v>
      </c>
      <c r="CH71" s="5">
        <f t="shared" si="41"/>
        <v>0</v>
      </c>
      <c r="CI71" s="11">
        <f t="shared" si="42"/>
        <v>0</v>
      </c>
      <c r="CJ71" s="12">
        <f t="shared" si="43"/>
        <v>2</v>
      </c>
      <c r="CK71" s="5">
        <f t="shared" si="44"/>
        <v>0</v>
      </c>
      <c r="CL71" s="282" t="str">
        <f t="shared" si="45"/>
        <v/>
      </c>
      <c r="CM71" s="283" t="str">
        <f t="shared" si="46"/>
        <v/>
      </c>
      <c r="CN71" s="283"/>
      <c r="CO71" s="145">
        <f t="shared" si="47"/>
        <v>0</v>
      </c>
      <c r="CP71" s="74">
        <f t="shared" si="48"/>
        <v>0</v>
      </c>
      <c r="CQ71" s="120">
        <f t="shared" si="49"/>
        <v>0</v>
      </c>
      <c r="CR71" s="74">
        <f t="shared" si="50"/>
        <v>0</v>
      </c>
      <c r="CS71" s="120">
        <f t="shared" si="51"/>
        <v>0</v>
      </c>
      <c r="CT71" s="74">
        <f t="shared" si="52"/>
        <v>0</v>
      </c>
      <c r="CU71" s="120">
        <f t="shared" si="53"/>
        <v>0</v>
      </c>
      <c r="CV71" s="74">
        <f t="shared" si="54"/>
        <v>0</v>
      </c>
      <c r="CW71" s="120">
        <f t="shared" si="55"/>
        <v>0</v>
      </c>
      <c r="CX71" s="146">
        <f t="shared" si="56"/>
        <v>0</v>
      </c>
      <c r="CY71" s="68"/>
      <c r="CZ71" s="68"/>
      <c r="DA71" s="68"/>
      <c r="DB71" s="68"/>
      <c r="DC71" s="17"/>
    </row>
    <row r="72" spans="1:108" ht="12.75" customHeight="1" x14ac:dyDescent="0.2">
      <c r="A72" s="3"/>
      <c r="B72" s="5">
        <f t="shared" ref="B72:B114" si="57">B71+1</f>
        <v>4</v>
      </c>
      <c r="C72" s="306"/>
      <c r="D72" s="307"/>
      <c r="E72" s="18"/>
      <c r="F72" s="90"/>
      <c r="G72" s="91">
        <f t="shared" si="1"/>
        <v>0</v>
      </c>
      <c r="H72" s="90"/>
      <c r="I72" s="91">
        <f t="shared" si="2"/>
        <v>0</v>
      </c>
      <c r="J72" s="90"/>
      <c r="K72" s="91">
        <f t="shared" si="3"/>
        <v>0</v>
      </c>
      <c r="L72" s="90"/>
      <c r="M72" s="91">
        <f t="shared" si="4"/>
        <v>0</v>
      </c>
      <c r="N72" s="90"/>
      <c r="O72" s="91">
        <f t="shared" si="5"/>
        <v>0</v>
      </c>
      <c r="P72" s="90"/>
      <c r="Q72" s="91">
        <f t="shared" si="6"/>
        <v>0</v>
      </c>
      <c r="R72" s="90"/>
      <c r="S72" s="91">
        <f t="shared" si="7"/>
        <v>0</v>
      </c>
      <c r="T72" s="90"/>
      <c r="U72" s="91">
        <f t="shared" si="8"/>
        <v>0</v>
      </c>
      <c r="V72" s="90"/>
      <c r="W72" s="91">
        <f t="shared" si="9"/>
        <v>0</v>
      </c>
      <c r="X72" s="90"/>
      <c r="Y72" s="91">
        <f t="shared" si="10"/>
        <v>0</v>
      </c>
      <c r="Z72" s="90"/>
      <c r="AA72" s="91">
        <f t="shared" si="11"/>
        <v>0</v>
      </c>
      <c r="AB72" s="90"/>
      <c r="AC72" s="91">
        <f t="shared" si="12"/>
        <v>0</v>
      </c>
      <c r="AD72" s="119"/>
      <c r="AE72" s="91">
        <f t="shared" si="13"/>
        <v>0</v>
      </c>
      <c r="AF72" s="90"/>
      <c r="AG72" s="91">
        <f t="shared" si="14"/>
        <v>0</v>
      </c>
      <c r="AH72" s="90"/>
      <c r="AI72" s="91">
        <f t="shared" si="15"/>
        <v>0</v>
      </c>
      <c r="AJ72" s="90"/>
      <c r="AK72" s="91">
        <f t="shared" si="16"/>
        <v>0</v>
      </c>
      <c r="AL72" s="90"/>
      <c r="AM72" s="91">
        <f t="shared" si="17"/>
        <v>0</v>
      </c>
      <c r="AN72" s="90"/>
      <c r="AO72" s="91">
        <f t="shared" si="18"/>
        <v>0</v>
      </c>
      <c r="AP72" s="90"/>
      <c r="AQ72" s="91">
        <f t="shared" si="19"/>
        <v>0</v>
      </c>
      <c r="AR72" s="90"/>
      <c r="AS72" s="91">
        <f t="shared" si="20"/>
        <v>0</v>
      </c>
      <c r="AT72" s="90"/>
      <c r="AU72" s="91">
        <f t="shared" si="21"/>
        <v>0</v>
      </c>
      <c r="AV72" s="90"/>
      <c r="AW72" s="91">
        <f t="shared" si="22"/>
        <v>0</v>
      </c>
      <c r="AX72" s="90"/>
      <c r="AY72" s="91">
        <f t="shared" si="23"/>
        <v>0</v>
      </c>
      <c r="AZ72" s="90"/>
      <c r="BA72" s="91">
        <f t="shared" si="24"/>
        <v>0</v>
      </c>
      <c r="BB72" s="90"/>
      <c r="BC72" s="91">
        <f t="shared" si="25"/>
        <v>0</v>
      </c>
      <c r="BD72" s="90"/>
      <c r="BE72" s="91">
        <f t="shared" si="26"/>
        <v>0</v>
      </c>
      <c r="BF72" s="90"/>
      <c r="BG72" s="91">
        <f t="shared" si="27"/>
        <v>0</v>
      </c>
      <c r="BH72" s="90"/>
      <c r="BI72" s="91">
        <f t="shared" si="28"/>
        <v>0</v>
      </c>
      <c r="BJ72" s="90"/>
      <c r="BK72" s="91">
        <f t="shared" si="29"/>
        <v>0</v>
      </c>
      <c r="BL72" s="90"/>
      <c r="BM72" s="91">
        <f t="shared" si="30"/>
        <v>0</v>
      </c>
      <c r="BN72" s="90"/>
      <c r="BO72" s="91">
        <f t="shared" si="31"/>
        <v>0</v>
      </c>
      <c r="BP72" s="90"/>
      <c r="BQ72" s="91">
        <f t="shared" si="32"/>
        <v>0</v>
      </c>
      <c r="BR72" s="90"/>
      <c r="BS72" s="91">
        <f t="shared" si="33"/>
        <v>0</v>
      </c>
      <c r="BT72" s="90"/>
      <c r="BU72" s="91">
        <f t="shared" si="34"/>
        <v>0</v>
      </c>
      <c r="BV72" s="90"/>
      <c r="BW72" s="91">
        <f t="shared" si="35"/>
        <v>0</v>
      </c>
      <c r="BX72" s="90"/>
      <c r="BY72" s="91">
        <f t="shared" si="36"/>
        <v>0</v>
      </c>
      <c r="BZ72" s="90"/>
      <c r="CA72" s="91">
        <f t="shared" si="37"/>
        <v>0</v>
      </c>
      <c r="CB72" s="90"/>
      <c r="CC72" s="91">
        <f t="shared" si="38"/>
        <v>0</v>
      </c>
      <c r="CD72" s="90"/>
      <c r="CE72" s="91">
        <f t="shared" si="39"/>
        <v>0</v>
      </c>
      <c r="CF72" s="90"/>
      <c r="CG72" s="91">
        <f t="shared" si="40"/>
        <v>0</v>
      </c>
      <c r="CH72" s="5">
        <f t="shared" si="41"/>
        <v>0</v>
      </c>
      <c r="CI72" s="11">
        <f t="shared" si="42"/>
        <v>0</v>
      </c>
      <c r="CJ72" s="12">
        <f t="shared" si="43"/>
        <v>2</v>
      </c>
      <c r="CK72" s="5">
        <f t="shared" si="44"/>
        <v>0</v>
      </c>
      <c r="CL72" s="282" t="str">
        <f t="shared" si="45"/>
        <v/>
      </c>
      <c r="CM72" s="283" t="str">
        <f t="shared" si="46"/>
        <v/>
      </c>
      <c r="CN72" s="283"/>
      <c r="CO72" s="145">
        <f t="shared" si="47"/>
        <v>0</v>
      </c>
      <c r="CP72" s="74">
        <f t="shared" si="48"/>
        <v>0</v>
      </c>
      <c r="CQ72" s="120">
        <f t="shared" si="49"/>
        <v>0</v>
      </c>
      <c r="CR72" s="74">
        <f t="shared" si="50"/>
        <v>0</v>
      </c>
      <c r="CS72" s="120">
        <f t="shared" si="51"/>
        <v>0</v>
      </c>
      <c r="CT72" s="74">
        <f t="shared" si="52"/>
        <v>0</v>
      </c>
      <c r="CU72" s="120">
        <f t="shared" si="53"/>
        <v>0</v>
      </c>
      <c r="CV72" s="74">
        <f t="shared" si="54"/>
        <v>0</v>
      </c>
      <c r="CW72" s="120">
        <f t="shared" si="55"/>
        <v>0</v>
      </c>
      <c r="CX72" s="146">
        <f t="shared" si="56"/>
        <v>0</v>
      </c>
      <c r="CY72" s="68"/>
      <c r="CZ72" s="68"/>
      <c r="DA72" s="68"/>
      <c r="DB72" s="68"/>
      <c r="DC72" s="17"/>
    </row>
    <row r="73" spans="1:108" ht="12.75" customHeight="1" x14ac:dyDescent="0.2">
      <c r="A73" s="3"/>
      <c r="B73" s="5">
        <f t="shared" si="57"/>
        <v>5</v>
      </c>
      <c r="C73" s="306"/>
      <c r="D73" s="307"/>
      <c r="E73" s="18"/>
      <c r="F73" s="90"/>
      <c r="G73" s="91">
        <f t="shared" si="1"/>
        <v>0</v>
      </c>
      <c r="H73" s="90"/>
      <c r="I73" s="91">
        <f t="shared" si="2"/>
        <v>0</v>
      </c>
      <c r="J73" s="90"/>
      <c r="K73" s="91">
        <f t="shared" si="3"/>
        <v>0</v>
      </c>
      <c r="L73" s="90"/>
      <c r="M73" s="91">
        <f t="shared" si="4"/>
        <v>0</v>
      </c>
      <c r="N73" s="90"/>
      <c r="O73" s="91">
        <f t="shared" si="5"/>
        <v>0</v>
      </c>
      <c r="P73" s="90"/>
      <c r="Q73" s="91">
        <f t="shared" si="6"/>
        <v>0</v>
      </c>
      <c r="R73" s="90"/>
      <c r="S73" s="91">
        <f t="shared" si="7"/>
        <v>0</v>
      </c>
      <c r="T73" s="90"/>
      <c r="U73" s="91">
        <f t="shared" si="8"/>
        <v>0</v>
      </c>
      <c r="V73" s="90"/>
      <c r="W73" s="91">
        <f t="shared" si="9"/>
        <v>0</v>
      </c>
      <c r="X73" s="90"/>
      <c r="Y73" s="91">
        <f t="shared" si="10"/>
        <v>0</v>
      </c>
      <c r="Z73" s="90"/>
      <c r="AA73" s="91">
        <f t="shared" si="11"/>
        <v>0</v>
      </c>
      <c r="AB73" s="90"/>
      <c r="AC73" s="91">
        <f t="shared" si="12"/>
        <v>0</v>
      </c>
      <c r="AD73" s="119"/>
      <c r="AE73" s="91">
        <f t="shared" si="13"/>
        <v>0</v>
      </c>
      <c r="AF73" s="90"/>
      <c r="AG73" s="91">
        <f t="shared" si="14"/>
        <v>0</v>
      </c>
      <c r="AH73" s="90"/>
      <c r="AI73" s="91">
        <f t="shared" si="15"/>
        <v>0</v>
      </c>
      <c r="AJ73" s="90"/>
      <c r="AK73" s="91">
        <f t="shared" si="16"/>
        <v>0</v>
      </c>
      <c r="AL73" s="90"/>
      <c r="AM73" s="91">
        <f t="shared" si="17"/>
        <v>0</v>
      </c>
      <c r="AN73" s="90"/>
      <c r="AO73" s="91">
        <f t="shared" si="18"/>
        <v>0</v>
      </c>
      <c r="AP73" s="90"/>
      <c r="AQ73" s="91">
        <f t="shared" si="19"/>
        <v>0</v>
      </c>
      <c r="AR73" s="90"/>
      <c r="AS73" s="91">
        <f t="shared" si="20"/>
        <v>0</v>
      </c>
      <c r="AT73" s="90"/>
      <c r="AU73" s="91">
        <f t="shared" si="21"/>
        <v>0</v>
      </c>
      <c r="AV73" s="90"/>
      <c r="AW73" s="91">
        <f t="shared" si="22"/>
        <v>0</v>
      </c>
      <c r="AX73" s="90"/>
      <c r="AY73" s="91">
        <f t="shared" si="23"/>
        <v>0</v>
      </c>
      <c r="AZ73" s="90"/>
      <c r="BA73" s="91">
        <f t="shared" si="24"/>
        <v>0</v>
      </c>
      <c r="BB73" s="90"/>
      <c r="BC73" s="91">
        <f t="shared" si="25"/>
        <v>0</v>
      </c>
      <c r="BD73" s="90"/>
      <c r="BE73" s="91">
        <f t="shared" si="26"/>
        <v>0</v>
      </c>
      <c r="BF73" s="90"/>
      <c r="BG73" s="91">
        <f t="shared" si="27"/>
        <v>0</v>
      </c>
      <c r="BH73" s="90"/>
      <c r="BI73" s="91">
        <f t="shared" si="28"/>
        <v>0</v>
      </c>
      <c r="BJ73" s="90"/>
      <c r="BK73" s="91">
        <f t="shared" si="29"/>
        <v>0</v>
      </c>
      <c r="BL73" s="90"/>
      <c r="BM73" s="91">
        <f t="shared" si="30"/>
        <v>0</v>
      </c>
      <c r="BN73" s="90"/>
      <c r="BO73" s="91">
        <f t="shared" si="31"/>
        <v>0</v>
      </c>
      <c r="BP73" s="90"/>
      <c r="BQ73" s="91">
        <f t="shared" si="32"/>
        <v>0</v>
      </c>
      <c r="BR73" s="90"/>
      <c r="BS73" s="91">
        <f t="shared" si="33"/>
        <v>0</v>
      </c>
      <c r="BT73" s="90"/>
      <c r="BU73" s="91">
        <f t="shared" si="34"/>
        <v>0</v>
      </c>
      <c r="BV73" s="90"/>
      <c r="BW73" s="91">
        <f t="shared" si="35"/>
        <v>0</v>
      </c>
      <c r="BX73" s="90"/>
      <c r="BY73" s="91">
        <f t="shared" si="36"/>
        <v>0</v>
      </c>
      <c r="BZ73" s="90"/>
      <c r="CA73" s="91">
        <f t="shared" si="37"/>
        <v>0</v>
      </c>
      <c r="CB73" s="90"/>
      <c r="CC73" s="91">
        <f t="shared" si="38"/>
        <v>0</v>
      </c>
      <c r="CD73" s="90"/>
      <c r="CE73" s="91">
        <f t="shared" si="39"/>
        <v>0</v>
      </c>
      <c r="CF73" s="90"/>
      <c r="CG73" s="91">
        <f t="shared" si="40"/>
        <v>0</v>
      </c>
      <c r="CH73" s="5">
        <f t="shared" si="41"/>
        <v>0</v>
      </c>
      <c r="CI73" s="11">
        <f t="shared" si="42"/>
        <v>0</v>
      </c>
      <c r="CJ73" s="12">
        <f t="shared" si="43"/>
        <v>2</v>
      </c>
      <c r="CK73" s="5">
        <f t="shared" si="44"/>
        <v>0</v>
      </c>
      <c r="CL73" s="282" t="str">
        <f t="shared" si="45"/>
        <v/>
      </c>
      <c r="CM73" s="283" t="str">
        <f t="shared" si="46"/>
        <v/>
      </c>
      <c r="CN73" s="283"/>
      <c r="CO73" s="145">
        <f t="shared" si="47"/>
        <v>0</v>
      </c>
      <c r="CP73" s="74">
        <f t="shared" si="48"/>
        <v>0</v>
      </c>
      <c r="CQ73" s="120">
        <f t="shared" si="49"/>
        <v>0</v>
      </c>
      <c r="CR73" s="74">
        <f t="shared" si="50"/>
        <v>0</v>
      </c>
      <c r="CS73" s="120">
        <f t="shared" si="51"/>
        <v>0</v>
      </c>
      <c r="CT73" s="74">
        <f t="shared" si="52"/>
        <v>0</v>
      </c>
      <c r="CU73" s="120">
        <f t="shared" si="53"/>
        <v>0</v>
      </c>
      <c r="CV73" s="74">
        <f t="shared" si="54"/>
        <v>0</v>
      </c>
      <c r="CW73" s="120">
        <f t="shared" si="55"/>
        <v>0</v>
      </c>
      <c r="CX73" s="146">
        <f t="shared" si="56"/>
        <v>0</v>
      </c>
      <c r="CY73" s="68"/>
      <c r="CZ73" s="68"/>
      <c r="DA73" s="68"/>
      <c r="DB73" s="68"/>
      <c r="DC73" s="17"/>
    </row>
    <row r="74" spans="1:108" ht="12.75" customHeight="1" x14ac:dyDescent="0.2">
      <c r="A74" s="3"/>
      <c r="B74" s="5">
        <f t="shared" si="57"/>
        <v>6</v>
      </c>
      <c r="C74" s="306"/>
      <c r="D74" s="307"/>
      <c r="E74" s="18"/>
      <c r="F74" s="90"/>
      <c r="G74" s="91">
        <f t="shared" si="1"/>
        <v>0</v>
      </c>
      <c r="H74" s="90"/>
      <c r="I74" s="91">
        <f t="shared" si="2"/>
        <v>0</v>
      </c>
      <c r="J74" s="90"/>
      <c r="K74" s="91">
        <f t="shared" si="3"/>
        <v>0</v>
      </c>
      <c r="L74" s="90"/>
      <c r="M74" s="91">
        <f t="shared" si="4"/>
        <v>0</v>
      </c>
      <c r="N74" s="90"/>
      <c r="O74" s="91">
        <f t="shared" si="5"/>
        <v>0</v>
      </c>
      <c r="P74" s="90"/>
      <c r="Q74" s="91">
        <f t="shared" si="6"/>
        <v>0</v>
      </c>
      <c r="R74" s="90"/>
      <c r="S74" s="91">
        <f t="shared" si="7"/>
        <v>0</v>
      </c>
      <c r="T74" s="90"/>
      <c r="U74" s="91">
        <f t="shared" si="8"/>
        <v>0</v>
      </c>
      <c r="V74" s="90"/>
      <c r="W74" s="91">
        <f t="shared" si="9"/>
        <v>0</v>
      </c>
      <c r="X74" s="90"/>
      <c r="Y74" s="91">
        <f t="shared" si="10"/>
        <v>0</v>
      </c>
      <c r="Z74" s="90"/>
      <c r="AA74" s="91">
        <f t="shared" si="11"/>
        <v>0</v>
      </c>
      <c r="AB74" s="90"/>
      <c r="AC74" s="91">
        <f t="shared" si="12"/>
        <v>0</v>
      </c>
      <c r="AD74" s="119"/>
      <c r="AE74" s="91">
        <f t="shared" si="13"/>
        <v>0</v>
      </c>
      <c r="AF74" s="90"/>
      <c r="AG74" s="91">
        <f t="shared" si="14"/>
        <v>0</v>
      </c>
      <c r="AH74" s="90"/>
      <c r="AI74" s="91">
        <f t="shared" si="15"/>
        <v>0</v>
      </c>
      <c r="AJ74" s="90"/>
      <c r="AK74" s="91">
        <f t="shared" si="16"/>
        <v>0</v>
      </c>
      <c r="AL74" s="90"/>
      <c r="AM74" s="91">
        <f t="shared" si="17"/>
        <v>0</v>
      </c>
      <c r="AN74" s="90"/>
      <c r="AO74" s="91">
        <f t="shared" si="18"/>
        <v>0</v>
      </c>
      <c r="AP74" s="90"/>
      <c r="AQ74" s="91">
        <f t="shared" si="19"/>
        <v>0</v>
      </c>
      <c r="AR74" s="90"/>
      <c r="AS74" s="91">
        <f t="shared" si="20"/>
        <v>0</v>
      </c>
      <c r="AT74" s="90"/>
      <c r="AU74" s="91">
        <f t="shared" si="21"/>
        <v>0</v>
      </c>
      <c r="AV74" s="90"/>
      <c r="AW74" s="91">
        <f t="shared" si="22"/>
        <v>0</v>
      </c>
      <c r="AX74" s="90"/>
      <c r="AY74" s="91">
        <f t="shared" si="23"/>
        <v>0</v>
      </c>
      <c r="AZ74" s="90"/>
      <c r="BA74" s="91">
        <f t="shared" si="24"/>
        <v>0</v>
      </c>
      <c r="BB74" s="90"/>
      <c r="BC74" s="91">
        <f t="shared" si="25"/>
        <v>0</v>
      </c>
      <c r="BD74" s="90"/>
      <c r="BE74" s="91">
        <f t="shared" si="26"/>
        <v>0</v>
      </c>
      <c r="BF74" s="90"/>
      <c r="BG74" s="91">
        <f t="shared" si="27"/>
        <v>0</v>
      </c>
      <c r="BH74" s="90"/>
      <c r="BI74" s="91">
        <f t="shared" si="28"/>
        <v>0</v>
      </c>
      <c r="BJ74" s="90"/>
      <c r="BK74" s="91">
        <f t="shared" si="29"/>
        <v>0</v>
      </c>
      <c r="BL74" s="90"/>
      <c r="BM74" s="91">
        <f t="shared" si="30"/>
        <v>0</v>
      </c>
      <c r="BN74" s="90"/>
      <c r="BO74" s="91">
        <f t="shared" si="31"/>
        <v>0</v>
      </c>
      <c r="BP74" s="90"/>
      <c r="BQ74" s="91">
        <f t="shared" si="32"/>
        <v>0</v>
      </c>
      <c r="BR74" s="90"/>
      <c r="BS74" s="91">
        <f t="shared" si="33"/>
        <v>0</v>
      </c>
      <c r="BT74" s="90"/>
      <c r="BU74" s="91">
        <f t="shared" si="34"/>
        <v>0</v>
      </c>
      <c r="BV74" s="90"/>
      <c r="BW74" s="91">
        <f t="shared" si="35"/>
        <v>0</v>
      </c>
      <c r="BX74" s="90"/>
      <c r="BY74" s="91">
        <f t="shared" si="36"/>
        <v>0</v>
      </c>
      <c r="BZ74" s="90"/>
      <c r="CA74" s="91">
        <f t="shared" si="37"/>
        <v>0</v>
      </c>
      <c r="CB74" s="90"/>
      <c r="CC74" s="91">
        <f t="shared" si="38"/>
        <v>0</v>
      </c>
      <c r="CD74" s="90"/>
      <c r="CE74" s="91">
        <f t="shared" si="39"/>
        <v>0</v>
      </c>
      <c r="CF74" s="90"/>
      <c r="CG74" s="91">
        <f t="shared" si="40"/>
        <v>0</v>
      </c>
      <c r="CH74" s="5">
        <f t="shared" si="41"/>
        <v>0</v>
      </c>
      <c r="CI74" s="11">
        <f t="shared" si="42"/>
        <v>0</v>
      </c>
      <c r="CJ74" s="12">
        <f t="shared" si="43"/>
        <v>2</v>
      </c>
      <c r="CK74" s="5">
        <f t="shared" si="44"/>
        <v>0</v>
      </c>
      <c r="CL74" s="282" t="str">
        <f t="shared" si="45"/>
        <v/>
      </c>
      <c r="CM74" s="283" t="str">
        <f t="shared" si="46"/>
        <v/>
      </c>
      <c r="CN74" s="283"/>
      <c r="CO74" s="145">
        <f t="shared" si="47"/>
        <v>0</v>
      </c>
      <c r="CP74" s="74">
        <f t="shared" si="48"/>
        <v>0</v>
      </c>
      <c r="CQ74" s="120">
        <f t="shared" si="49"/>
        <v>0</v>
      </c>
      <c r="CR74" s="74">
        <f t="shared" si="50"/>
        <v>0</v>
      </c>
      <c r="CS74" s="120">
        <f t="shared" si="51"/>
        <v>0</v>
      </c>
      <c r="CT74" s="74">
        <f t="shared" si="52"/>
        <v>0</v>
      </c>
      <c r="CU74" s="120">
        <f t="shared" si="53"/>
        <v>0</v>
      </c>
      <c r="CV74" s="74">
        <f t="shared" si="54"/>
        <v>0</v>
      </c>
      <c r="CW74" s="120">
        <f t="shared" si="55"/>
        <v>0</v>
      </c>
      <c r="CX74" s="146">
        <f t="shared" si="56"/>
        <v>0</v>
      </c>
      <c r="CY74" s="68"/>
      <c r="CZ74" s="68"/>
      <c r="DA74" s="68"/>
      <c r="DB74" s="68"/>
      <c r="DC74" s="17"/>
    </row>
    <row r="75" spans="1:108" ht="12.75" customHeight="1" x14ac:dyDescent="0.2">
      <c r="A75" s="3"/>
      <c r="B75" s="5">
        <f t="shared" si="57"/>
        <v>7</v>
      </c>
      <c r="C75" s="306"/>
      <c r="D75" s="307"/>
      <c r="E75" s="18"/>
      <c r="F75" s="90"/>
      <c r="G75" s="91">
        <f t="shared" si="1"/>
        <v>0</v>
      </c>
      <c r="H75" s="90"/>
      <c r="I75" s="91">
        <f t="shared" si="2"/>
        <v>0</v>
      </c>
      <c r="J75" s="90"/>
      <c r="K75" s="91">
        <f t="shared" si="3"/>
        <v>0</v>
      </c>
      <c r="L75" s="90"/>
      <c r="M75" s="91">
        <f t="shared" si="4"/>
        <v>0</v>
      </c>
      <c r="N75" s="90"/>
      <c r="O75" s="91">
        <f t="shared" si="5"/>
        <v>0</v>
      </c>
      <c r="P75" s="90"/>
      <c r="Q75" s="91">
        <f t="shared" si="6"/>
        <v>0</v>
      </c>
      <c r="R75" s="90"/>
      <c r="S75" s="91">
        <f t="shared" si="7"/>
        <v>0</v>
      </c>
      <c r="T75" s="90"/>
      <c r="U75" s="91">
        <f t="shared" si="8"/>
        <v>0</v>
      </c>
      <c r="V75" s="90"/>
      <c r="W75" s="91">
        <f t="shared" si="9"/>
        <v>0</v>
      </c>
      <c r="X75" s="90"/>
      <c r="Y75" s="91">
        <f t="shared" si="10"/>
        <v>0</v>
      </c>
      <c r="Z75" s="90"/>
      <c r="AA75" s="91">
        <f t="shared" si="11"/>
        <v>0</v>
      </c>
      <c r="AB75" s="90"/>
      <c r="AC75" s="91">
        <f t="shared" si="12"/>
        <v>0</v>
      </c>
      <c r="AD75" s="119"/>
      <c r="AE75" s="91">
        <f t="shared" si="13"/>
        <v>0</v>
      </c>
      <c r="AF75" s="90"/>
      <c r="AG75" s="91">
        <f t="shared" si="14"/>
        <v>0</v>
      </c>
      <c r="AH75" s="90"/>
      <c r="AI75" s="91">
        <f t="shared" si="15"/>
        <v>0</v>
      </c>
      <c r="AJ75" s="90"/>
      <c r="AK75" s="91">
        <f t="shared" si="16"/>
        <v>0</v>
      </c>
      <c r="AL75" s="90"/>
      <c r="AM75" s="91">
        <f t="shared" si="17"/>
        <v>0</v>
      </c>
      <c r="AN75" s="90"/>
      <c r="AO75" s="91">
        <f t="shared" si="18"/>
        <v>0</v>
      </c>
      <c r="AP75" s="90"/>
      <c r="AQ75" s="91">
        <f t="shared" si="19"/>
        <v>0</v>
      </c>
      <c r="AR75" s="90"/>
      <c r="AS75" s="91">
        <f t="shared" si="20"/>
        <v>0</v>
      </c>
      <c r="AT75" s="90"/>
      <c r="AU75" s="91">
        <f t="shared" si="21"/>
        <v>0</v>
      </c>
      <c r="AV75" s="90"/>
      <c r="AW75" s="91">
        <f t="shared" si="22"/>
        <v>0</v>
      </c>
      <c r="AX75" s="90"/>
      <c r="AY75" s="91">
        <f t="shared" si="23"/>
        <v>0</v>
      </c>
      <c r="AZ75" s="90"/>
      <c r="BA75" s="91">
        <f t="shared" si="24"/>
        <v>0</v>
      </c>
      <c r="BB75" s="90"/>
      <c r="BC75" s="91">
        <f t="shared" si="25"/>
        <v>0</v>
      </c>
      <c r="BD75" s="90"/>
      <c r="BE75" s="91">
        <f t="shared" si="26"/>
        <v>0</v>
      </c>
      <c r="BF75" s="90"/>
      <c r="BG75" s="91">
        <f t="shared" si="27"/>
        <v>0</v>
      </c>
      <c r="BH75" s="90"/>
      <c r="BI75" s="91">
        <f t="shared" si="28"/>
        <v>0</v>
      </c>
      <c r="BJ75" s="90"/>
      <c r="BK75" s="91">
        <f t="shared" si="29"/>
        <v>0</v>
      </c>
      <c r="BL75" s="90"/>
      <c r="BM75" s="91">
        <f t="shared" si="30"/>
        <v>0</v>
      </c>
      <c r="BN75" s="90"/>
      <c r="BO75" s="91">
        <f t="shared" si="31"/>
        <v>0</v>
      </c>
      <c r="BP75" s="90"/>
      <c r="BQ75" s="91">
        <f t="shared" si="32"/>
        <v>0</v>
      </c>
      <c r="BR75" s="90"/>
      <c r="BS75" s="91">
        <f t="shared" si="33"/>
        <v>0</v>
      </c>
      <c r="BT75" s="90"/>
      <c r="BU75" s="91">
        <f t="shared" si="34"/>
        <v>0</v>
      </c>
      <c r="BV75" s="90"/>
      <c r="BW75" s="91">
        <f t="shared" si="35"/>
        <v>0</v>
      </c>
      <c r="BX75" s="90"/>
      <c r="BY75" s="91">
        <f t="shared" si="36"/>
        <v>0</v>
      </c>
      <c r="BZ75" s="90"/>
      <c r="CA75" s="91">
        <f t="shared" si="37"/>
        <v>0</v>
      </c>
      <c r="CB75" s="90"/>
      <c r="CC75" s="91">
        <f t="shared" si="38"/>
        <v>0</v>
      </c>
      <c r="CD75" s="90"/>
      <c r="CE75" s="91">
        <f t="shared" si="39"/>
        <v>0</v>
      </c>
      <c r="CF75" s="90"/>
      <c r="CG75" s="91">
        <f t="shared" si="40"/>
        <v>0</v>
      </c>
      <c r="CH75" s="5">
        <f t="shared" si="41"/>
        <v>0</v>
      </c>
      <c r="CI75" s="11">
        <f t="shared" si="42"/>
        <v>0</v>
      </c>
      <c r="CJ75" s="12">
        <f t="shared" si="43"/>
        <v>2</v>
      </c>
      <c r="CK75" s="5">
        <f t="shared" si="44"/>
        <v>0</v>
      </c>
      <c r="CL75" s="282" t="str">
        <f t="shared" si="45"/>
        <v/>
      </c>
      <c r="CM75" s="283" t="str">
        <f t="shared" si="46"/>
        <v/>
      </c>
      <c r="CN75" s="283"/>
      <c r="CO75" s="145">
        <f t="shared" si="47"/>
        <v>0</v>
      </c>
      <c r="CP75" s="74">
        <f t="shared" si="48"/>
        <v>0</v>
      </c>
      <c r="CQ75" s="120">
        <f t="shared" si="49"/>
        <v>0</v>
      </c>
      <c r="CR75" s="74">
        <f t="shared" si="50"/>
        <v>0</v>
      </c>
      <c r="CS75" s="120">
        <f t="shared" si="51"/>
        <v>0</v>
      </c>
      <c r="CT75" s="74">
        <f t="shared" si="52"/>
        <v>0</v>
      </c>
      <c r="CU75" s="120">
        <f t="shared" si="53"/>
        <v>0</v>
      </c>
      <c r="CV75" s="74">
        <f t="shared" si="54"/>
        <v>0</v>
      </c>
      <c r="CW75" s="120">
        <f t="shared" si="55"/>
        <v>0</v>
      </c>
      <c r="CX75" s="146">
        <f t="shared" si="56"/>
        <v>0</v>
      </c>
      <c r="CY75" s="68"/>
      <c r="CZ75" s="68"/>
      <c r="DA75" s="68"/>
      <c r="DB75" s="68"/>
      <c r="DC75" s="17"/>
    </row>
    <row r="76" spans="1:108" ht="12.75" customHeight="1" x14ac:dyDescent="0.2">
      <c r="A76" s="3"/>
      <c r="B76" s="5">
        <f t="shared" si="57"/>
        <v>8</v>
      </c>
      <c r="C76" s="306"/>
      <c r="D76" s="307"/>
      <c r="E76" s="18"/>
      <c r="F76" s="90"/>
      <c r="G76" s="91">
        <f t="shared" si="1"/>
        <v>0</v>
      </c>
      <c r="H76" s="90"/>
      <c r="I76" s="91">
        <f t="shared" si="2"/>
        <v>0</v>
      </c>
      <c r="J76" s="90"/>
      <c r="K76" s="91">
        <f t="shared" si="3"/>
        <v>0</v>
      </c>
      <c r="L76" s="90"/>
      <c r="M76" s="91">
        <f t="shared" si="4"/>
        <v>0</v>
      </c>
      <c r="N76" s="90"/>
      <c r="O76" s="91">
        <f t="shared" si="5"/>
        <v>0</v>
      </c>
      <c r="P76" s="90"/>
      <c r="Q76" s="91">
        <f t="shared" si="6"/>
        <v>0</v>
      </c>
      <c r="R76" s="90"/>
      <c r="S76" s="91">
        <f t="shared" si="7"/>
        <v>0</v>
      </c>
      <c r="T76" s="90"/>
      <c r="U76" s="91">
        <f t="shared" si="8"/>
        <v>0</v>
      </c>
      <c r="V76" s="90"/>
      <c r="W76" s="91">
        <f t="shared" si="9"/>
        <v>0</v>
      </c>
      <c r="X76" s="90"/>
      <c r="Y76" s="91">
        <f t="shared" si="10"/>
        <v>0</v>
      </c>
      <c r="Z76" s="90"/>
      <c r="AA76" s="91">
        <f t="shared" si="11"/>
        <v>0</v>
      </c>
      <c r="AB76" s="90"/>
      <c r="AC76" s="91">
        <f t="shared" si="12"/>
        <v>0</v>
      </c>
      <c r="AD76" s="119"/>
      <c r="AE76" s="91">
        <f t="shared" si="13"/>
        <v>0</v>
      </c>
      <c r="AF76" s="90"/>
      <c r="AG76" s="91">
        <f t="shared" si="14"/>
        <v>0</v>
      </c>
      <c r="AH76" s="90"/>
      <c r="AI76" s="91">
        <f t="shared" si="15"/>
        <v>0</v>
      </c>
      <c r="AJ76" s="90"/>
      <c r="AK76" s="91">
        <f t="shared" si="16"/>
        <v>0</v>
      </c>
      <c r="AL76" s="90"/>
      <c r="AM76" s="91">
        <f t="shared" si="17"/>
        <v>0</v>
      </c>
      <c r="AN76" s="90"/>
      <c r="AO76" s="91">
        <f t="shared" si="18"/>
        <v>0</v>
      </c>
      <c r="AP76" s="90"/>
      <c r="AQ76" s="91">
        <f t="shared" si="19"/>
        <v>0</v>
      </c>
      <c r="AR76" s="90"/>
      <c r="AS76" s="91">
        <f t="shared" si="20"/>
        <v>0</v>
      </c>
      <c r="AT76" s="90"/>
      <c r="AU76" s="91">
        <f t="shared" si="21"/>
        <v>0</v>
      </c>
      <c r="AV76" s="90"/>
      <c r="AW76" s="91">
        <f t="shared" si="22"/>
        <v>0</v>
      </c>
      <c r="AX76" s="90"/>
      <c r="AY76" s="91">
        <f t="shared" si="23"/>
        <v>0</v>
      </c>
      <c r="AZ76" s="90"/>
      <c r="BA76" s="91">
        <f t="shared" si="24"/>
        <v>0</v>
      </c>
      <c r="BB76" s="90"/>
      <c r="BC76" s="91">
        <f t="shared" si="25"/>
        <v>0</v>
      </c>
      <c r="BD76" s="90"/>
      <c r="BE76" s="91">
        <f t="shared" si="26"/>
        <v>0</v>
      </c>
      <c r="BF76" s="90"/>
      <c r="BG76" s="91">
        <f t="shared" si="27"/>
        <v>0</v>
      </c>
      <c r="BH76" s="90"/>
      <c r="BI76" s="91">
        <f t="shared" si="28"/>
        <v>0</v>
      </c>
      <c r="BJ76" s="90"/>
      <c r="BK76" s="91">
        <f t="shared" si="29"/>
        <v>0</v>
      </c>
      <c r="BL76" s="90"/>
      <c r="BM76" s="91">
        <f t="shared" si="30"/>
        <v>0</v>
      </c>
      <c r="BN76" s="90"/>
      <c r="BO76" s="91">
        <f t="shared" si="31"/>
        <v>0</v>
      </c>
      <c r="BP76" s="90"/>
      <c r="BQ76" s="91">
        <f t="shared" si="32"/>
        <v>0</v>
      </c>
      <c r="BR76" s="90"/>
      <c r="BS76" s="91">
        <f t="shared" si="33"/>
        <v>0</v>
      </c>
      <c r="BT76" s="90"/>
      <c r="BU76" s="91">
        <f t="shared" si="34"/>
        <v>0</v>
      </c>
      <c r="BV76" s="90"/>
      <c r="BW76" s="91">
        <f t="shared" si="35"/>
        <v>0</v>
      </c>
      <c r="BX76" s="90"/>
      <c r="BY76" s="91">
        <f t="shared" si="36"/>
        <v>0</v>
      </c>
      <c r="BZ76" s="90"/>
      <c r="CA76" s="91">
        <f t="shared" si="37"/>
        <v>0</v>
      </c>
      <c r="CB76" s="90"/>
      <c r="CC76" s="91">
        <f t="shared" si="38"/>
        <v>0</v>
      </c>
      <c r="CD76" s="90"/>
      <c r="CE76" s="91">
        <f t="shared" si="39"/>
        <v>0</v>
      </c>
      <c r="CF76" s="90"/>
      <c r="CG76" s="91">
        <f t="shared" si="40"/>
        <v>0</v>
      </c>
      <c r="CH76" s="5">
        <f t="shared" si="41"/>
        <v>0</v>
      </c>
      <c r="CI76" s="11">
        <f t="shared" si="42"/>
        <v>0</v>
      </c>
      <c r="CJ76" s="12">
        <f t="shared" si="43"/>
        <v>2</v>
      </c>
      <c r="CK76" s="5">
        <f t="shared" si="44"/>
        <v>0</v>
      </c>
      <c r="CL76" s="282" t="str">
        <f t="shared" si="45"/>
        <v/>
      </c>
      <c r="CM76" s="283" t="str">
        <f t="shared" si="46"/>
        <v/>
      </c>
      <c r="CN76" s="283"/>
      <c r="CO76" s="145">
        <f t="shared" si="47"/>
        <v>0</v>
      </c>
      <c r="CP76" s="74">
        <f t="shared" si="48"/>
        <v>0</v>
      </c>
      <c r="CQ76" s="120">
        <f t="shared" si="49"/>
        <v>0</v>
      </c>
      <c r="CR76" s="74">
        <f t="shared" si="50"/>
        <v>0</v>
      </c>
      <c r="CS76" s="120">
        <f t="shared" si="51"/>
        <v>0</v>
      </c>
      <c r="CT76" s="74">
        <f t="shared" si="52"/>
        <v>0</v>
      </c>
      <c r="CU76" s="120">
        <f t="shared" si="53"/>
        <v>0</v>
      </c>
      <c r="CV76" s="74">
        <f t="shared" si="54"/>
        <v>0</v>
      </c>
      <c r="CW76" s="120">
        <f t="shared" si="55"/>
        <v>0</v>
      </c>
      <c r="CX76" s="146">
        <f t="shared" si="56"/>
        <v>0</v>
      </c>
      <c r="CY76" s="68"/>
      <c r="CZ76" s="68"/>
      <c r="DA76" s="68"/>
      <c r="DB76" s="68"/>
      <c r="DC76" s="17"/>
    </row>
    <row r="77" spans="1:108" ht="12.75" customHeight="1" x14ac:dyDescent="0.2">
      <c r="A77" s="3"/>
      <c r="B77" s="5">
        <f t="shared" si="57"/>
        <v>9</v>
      </c>
      <c r="C77" s="306"/>
      <c r="D77" s="307"/>
      <c r="E77" s="18"/>
      <c r="F77" s="90"/>
      <c r="G77" s="91">
        <f t="shared" si="1"/>
        <v>0</v>
      </c>
      <c r="H77" s="90"/>
      <c r="I77" s="91">
        <f t="shared" si="2"/>
        <v>0</v>
      </c>
      <c r="J77" s="90"/>
      <c r="K77" s="91">
        <f t="shared" si="3"/>
        <v>0</v>
      </c>
      <c r="L77" s="90"/>
      <c r="M77" s="91">
        <f t="shared" si="4"/>
        <v>0</v>
      </c>
      <c r="N77" s="90"/>
      <c r="O77" s="91">
        <f t="shared" si="5"/>
        <v>0</v>
      </c>
      <c r="P77" s="90"/>
      <c r="Q77" s="91">
        <f t="shared" si="6"/>
        <v>0</v>
      </c>
      <c r="R77" s="90"/>
      <c r="S77" s="91">
        <f t="shared" si="7"/>
        <v>0</v>
      </c>
      <c r="T77" s="90"/>
      <c r="U77" s="91">
        <f t="shared" si="8"/>
        <v>0</v>
      </c>
      <c r="V77" s="90"/>
      <c r="W77" s="91">
        <f t="shared" si="9"/>
        <v>0</v>
      </c>
      <c r="X77" s="90"/>
      <c r="Y77" s="91">
        <f t="shared" si="10"/>
        <v>0</v>
      </c>
      <c r="Z77" s="90"/>
      <c r="AA77" s="91">
        <f t="shared" si="11"/>
        <v>0</v>
      </c>
      <c r="AB77" s="90"/>
      <c r="AC77" s="91">
        <f t="shared" si="12"/>
        <v>0</v>
      </c>
      <c r="AD77" s="119"/>
      <c r="AE77" s="91">
        <f t="shared" si="13"/>
        <v>0</v>
      </c>
      <c r="AF77" s="90"/>
      <c r="AG77" s="91">
        <f t="shared" si="14"/>
        <v>0</v>
      </c>
      <c r="AH77" s="90"/>
      <c r="AI77" s="91">
        <f t="shared" si="15"/>
        <v>0</v>
      </c>
      <c r="AJ77" s="90"/>
      <c r="AK77" s="91">
        <f t="shared" si="16"/>
        <v>0</v>
      </c>
      <c r="AL77" s="90"/>
      <c r="AM77" s="91">
        <f t="shared" si="17"/>
        <v>0</v>
      </c>
      <c r="AN77" s="90"/>
      <c r="AO77" s="91">
        <f t="shared" si="18"/>
        <v>0</v>
      </c>
      <c r="AP77" s="90"/>
      <c r="AQ77" s="91">
        <f t="shared" si="19"/>
        <v>0</v>
      </c>
      <c r="AR77" s="90"/>
      <c r="AS77" s="91">
        <f t="shared" si="20"/>
        <v>0</v>
      </c>
      <c r="AT77" s="90"/>
      <c r="AU77" s="91">
        <f t="shared" si="21"/>
        <v>0</v>
      </c>
      <c r="AV77" s="90"/>
      <c r="AW77" s="91">
        <f t="shared" si="22"/>
        <v>0</v>
      </c>
      <c r="AX77" s="90"/>
      <c r="AY77" s="91">
        <f t="shared" si="23"/>
        <v>0</v>
      </c>
      <c r="AZ77" s="90"/>
      <c r="BA77" s="91">
        <f t="shared" si="24"/>
        <v>0</v>
      </c>
      <c r="BB77" s="90"/>
      <c r="BC77" s="91">
        <f t="shared" si="25"/>
        <v>0</v>
      </c>
      <c r="BD77" s="90"/>
      <c r="BE77" s="91">
        <f t="shared" si="26"/>
        <v>0</v>
      </c>
      <c r="BF77" s="90"/>
      <c r="BG77" s="91">
        <f t="shared" si="27"/>
        <v>0</v>
      </c>
      <c r="BH77" s="90"/>
      <c r="BI77" s="91">
        <f t="shared" si="28"/>
        <v>0</v>
      </c>
      <c r="BJ77" s="90"/>
      <c r="BK77" s="91">
        <f t="shared" si="29"/>
        <v>0</v>
      </c>
      <c r="BL77" s="90"/>
      <c r="BM77" s="91">
        <f t="shared" si="30"/>
        <v>0</v>
      </c>
      <c r="BN77" s="90"/>
      <c r="BO77" s="91">
        <f t="shared" si="31"/>
        <v>0</v>
      </c>
      <c r="BP77" s="90"/>
      <c r="BQ77" s="91">
        <f t="shared" si="32"/>
        <v>0</v>
      </c>
      <c r="BR77" s="90"/>
      <c r="BS77" s="91">
        <f t="shared" si="33"/>
        <v>0</v>
      </c>
      <c r="BT77" s="90"/>
      <c r="BU77" s="91">
        <f t="shared" si="34"/>
        <v>0</v>
      </c>
      <c r="BV77" s="90"/>
      <c r="BW77" s="91">
        <f t="shared" si="35"/>
        <v>0</v>
      </c>
      <c r="BX77" s="90"/>
      <c r="BY77" s="91">
        <f t="shared" si="36"/>
        <v>0</v>
      </c>
      <c r="BZ77" s="90"/>
      <c r="CA77" s="91">
        <f t="shared" si="37"/>
        <v>0</v>
      </c>
      <c r="CB77" s="90"/>
      <c r="CC77" s="91">
        <f t="shared" si="38"/>
        <v>0</v>
      </c>
      <c r="CD77" s="90"/>
      <c r="CE77" s="91">
        <f t="shared" si="39"/>
        <v>0</v>
      </c>
      <c r="CF77" s="90"/>
      <c r="CG77" s="91">
        <f t="shared" si="40"/>
        <v>0</v>
      </c>
      <c r="CH77" s="5">
        <f t="shared" si="41"/>
        <v>0</v>
      </c>
      <c r="CI77" s="11">
        <f t="shared" si="42"/>
        <v>0</v>
      </c>
      <c r="CJ77" s="12">
        <f t="shared" si="43"/>
        <v>2</v>
      </c>
      <c r="CK77" s="5">
        <f t="shared" si="44"/>
        <v>0</v>
      </c>
      <c r="CL77" s="282" t="str">
        <f t="shared" si="45"/>
        <v/>
      </c>
      <c r="CM77" s="283" t="str">
        <f t="shared" si="46"/>
        <v/>
      </c>
      <c r="CN77" s="283"/>
      <c r="CO77" s="145">
        <f t="shared" si="47"/>
        <v>0</v>
      </c>
      <c r="CP77" s="74">
        <f t="shared" si="48"/>
        <v>0</v>
      </c>
      <c r="CQ77" s="120">
        <f t="shared" si="49"/>
        <v>0</v>
      </c>
      <c r="CR77" s="74">
        <f t="shared" si="50"/>
        <v>0</v>
      </c>
      <c r="CS77" s="120">
        <f t="shared" si="51"/>
        <v>0</v>
      </c>
      <c r="CT77" s="74">
        <f t="shared" si="52"/>
        <v>0</v>
      </c>
      <c r="CU77" s="120">
        <f t="shared" si="53"/>
        <v>0</v>
      </c>
      <c r="CV77" s="74">
        <f t="shared" si="54"/>
        <v>0</v>
      </c>
      <c r="CW77" s="120">
        <f t="shared" si="55"/>
        <v>0</v>
      </c>
      <c r="CX77" s="146">
        <f t="shared" si="56"/>
        <v>0</v>
      </c>
      <c r="CY77" s="68"/>
      <c r="CZ77" s="68"/>
      <c r="DA77" s="68"/>
      <c r="DB77" s="68"/>
      <c r="DC77" s="17"/>
    </row>
    <row r="78" spans="1:108" ht="12.75" customHeight="1" x14ac:dyDescent="0.2">
      <c r="A78" s="3"/>
      <c r="B78" s="5">
        <f t="shared" si="57"/>
        <v>10</v>
      </c>
      <c r="C78" s="306"/>
      <c r="D78" s="307"/>
      <c r="E78" s="18"/>
      <c r="F78" s="90"/>
      <c r="G78" s="91">
        <f t="shared" si="1"/>
        <v>0</v>
      </c>
      <c r="H78" s="90"/>
      <c r="I78" s="91">
        <f t="shared" si="2"/>
        <v>0</v>
      </c>
      <c r="J78" s="90"/>
      <c r="K78" s="91">
        <f t="shared" si="3"/>
        <v>0</v>
      </c>
      <c r="L78" s="90"/>
      <c r="M78" s="91">
        <f t="shared" si="4"/>
        <v>0</v>
      </c>
      <c r="N78" s="90"/>
      <c r="O78" s="91">
        <f t="shared" si="5"/>
        <v>0</v>
      </c>
      <c r="P78" s="90"/>
      <c r="Q78" s="91">
        <f t="shared" si="6"/>
        <v>0</v>
      </c>
      <c r="R78" s="90"/>
      <c r="S78" s="91">
        <f t="shared" si="7"/>
        <v>0</v>
      </c>
      <c r="T78" s="90"/>
      <c r="U78" s="91">
        <f t="shared" si="8"/>
        <v>0</v>
      </c>
      <c r="V78" s="90"/>
      <c r="W78" s="91">
        <f t="shared" si="9"/>
        <v>0</v>
      </c>
      <c r="X78" s="90"/>
      <c r="Y78" s="91">
        <f t="shared" si="10"/>
        <v>0</v>
      </c>
      <c r="Z78" s="90"/>
      <c r="AA78" s="91">
        <f t="shared" si="11"/>
        <v>0</v>
      </c>
      <c r="AB78" s="90"/>
      <c r="AC78" s="91">
        <f t="shared" si="12"/>
        <v>0</v>
      </c>
      <c r="AD78" s="119"/>
      <c r="AE78" s="91">
        <f t="shared" si="13"/>
        <v>0</v>
      </c>
      <c r="AF78" s="90"/>
      <c r="AG78" s="91">
        <f t="shared" si="14"/>
        <v>0</v>
      </c>
      <c r="AH78" s="90"/>
      <c r="AI78" s="91">
        <f t="shared" si="15"/>
        <v>0</v>
      </c>
      <c r="AJ78" s="90"/>
      <c r="AK78" s="91">
        <f t="shared" si="16"/>
        <v>0</v>
      </c>
      <c r="AL78" s="90"/>
      <c r="AM78" s="91">
        <f t="shared" si="17"/>
        <v>0</v>
      </c>
      <c r="AN78" s="90"/>
      <c r="AO78" s="91">
        <f t="shared" si="18"/>
        <v>0</v>
      </c>
      <c r="AP78" s="90"/>
      <c r="AQ78" s="91">
        <f t="shared" si="19"/>
        <v>0</v>
      </c>
      <c r="AR78" s="90"/>
      <c r="AS78" s="91">
        <f t="shared" si="20"/>
        <v>0</v>
      </c>
      <c r="AT78" s="90"/>
      <c r="AU78" s="91">
        <f t="shared" si="21"/>
        <v>0</v>
      </c>
      <c r="AV78" s="90"/>
      <c r="AW78" s="91">
        <f t="shared" si="22"/>
        <v>0</v>
      </c>
      <c r="AX78" s="90"/>
      <c r="AY78" s="91">
        <f t="shared" si="23"/>
        <v>0</v>
      </c>
      <c r="AZ78" s="90"/>
      <c r="BA78" s="91">
        <f t="shared" si="24"/>
        <v>0</v>
      </c>
      <c r="BB78" s="90"/>
      <c r="BC78" s="91">
        <f t="shared" si="25"/>
        <v>0</v>
      </c>
      <c r="BD78" s="90"/>
      <c r="BE78" s="91">
        <f t="shared" si="26"/>
        <v>0</v>
      </c>
      <c r="BF78" s="90"/>
      <c r="BG78" s="91">
        <f t="shared" si="27"/>
        <v>0</v>
      </c>
      <c r="BH78" s="90"/>
      <c r="BI78" s="91">
        <f t="shared" si="28"/>
        <v>0</v>
      </c>
      <c r="BJ78" s="90"/>
      <c r="BK78" s="91">
        <f t="shared" si="29"/>
        <v>0</v>
      </c>
      <c r="BL78" s="90"/>
      <c r="BM78" s="91">
        <f t="shared" si="30"/>
        <v>0</v>
      </c>
      <c r="BN78" s="90"/>
      <c r="BO78" s="91">
        <f t="shared" si="31"/>
        <v>0</v>
      </c>
      <c r="BP78" s="90"/>
      <c r="BQ78" s="91">
        <f t="shared" si="32"/>
        <v>0</v>
      </c>
      <c r="BR78" s="90"/>
      <c r="BS78" s="91">
        <f t="shared" si="33"/>
        <v>0</v>
      </c>
      <c r="BT78" s="90"/>
      <c r="BU78" s="91">
        <f t="shared" si="34"/>
        <v>0</v>
      </c>
      <c r="BV78" s="90"/>
      <c r="BW78" s="91">
        <f t="shared" si="35"/>
        <v>0</v>
      </c>
      <c r="BX78" s="90"/>
      <c r="BY78" s="91">
        <f t="shared" si="36"/>
        <v>0</v>
      </c>
      <c r="BZ78" s="90"/>
      <c r="CA78" s="91">
        <f t="shared" si="37"/>
        <v>0</v>
      </c>
      <c r="CB78" s="90"/>
      <c r="CC78" s="91">
        <f t="shared" si="38"/>
        <v>0</v>
      </c>
      <c r="CD78" s="90"/>
      <c r="CE78" s="91">
        <f t="shared" si="39"/>
        <v>0</v>
      </c>
      <c r="CF78" s="90"/>
      <c r="CG78" s="91">
        <f t="shared" si="40"/>
        <v>0</v>
      </c>
      <c r="CH78" s="5">
        <f t="shared" si="41"/>
        <v>0</v>
      </c>
      <c r="CI78" s="11">
        <f t="shared" si="42"/>
        <v>0</v>
      </c>
      <c r="CJ78" s="12">
        <f t="shared" si="43"/>
        <v>2</v>
      </c>
      <c r="CK78" s="5">
        <f t="shared" si="44"/>
        <v>0</v>
      </c>
      <c r="CL78" s="282" t="str">
        <f t="shared" si="45"/>
        <v/>
      </c>
      <c r="CM78" s="283" t="str">
        <f t="shared" si="46"/>
        <v/>
      </c>
      <c r="CN78" s="283"/>
      <c r="CO78" s="145">
        <f t="shared" si="47"/>
        <v>0</v>
      </c>
      <c r="CP78" s="74">
        <f t="shared" si="48"/>
        <v>0</v>
      </c>
      <c r="CQ78" s="120">
        <f t="shared" si="49"/>
        <v>0</v>
      </c>
      <c r="CR78" s="74">
        <f t="shared" si="50"/>
        <v>0</v>
      </c>
      <c r="CS78" s="120">
        <f t="shared" si="51"/>
        <v>0</v>
      </c>
      <c r="CT78" s="74">
        <f t="shared" si="52"/>
        <v>0</v>
      </c>
      <c r="CU78" s="120">
        <f t="shared" si="53"/>
        <v>0</v>
      </c>
      <c r="CV78" s="74">
        <f t="shared" si="54"/>
        <v>0</v>
      </c>
      <c r="CW78" s="120">
        <f t="shared" si="55"/>
        <v>0</v>
      </c>
      <c r="CX78" s="146">
        <f t="shared" si="56"/>
        <v>0</v>
      </c>
      <c r="CY78" s="68"/>
      <c r="CZ78" s="68"/>
      <c r="DA78" s="68"/>
      <c r="DB78" s="68"/>
      <c r="DC78" s="17"/>
    </row>
    <row r="79" spans="1:108" ht="12.75" customHeight="1" x14ac:dyDescent="0.2">
      <c r="A79" s="3"/>
      <c r="B79" s="5">
        <f t="shared" si="57"/>
        <v>11</v>
      </c>
      <c r="C79" s="306"/>
      <c r="D79" s="307"/>
      <c r="E79" s="18"/>
      <c r="F79" s="90"/>
      <c r="G79" s="91">
        <f t="shared" si="1"/>
        <v>0</v>
      </c>
      <c r="H79" s="90"/>
      <c r="I79" s="91">
        <f t="shared" si="2"/>
        <v>0</v>
      </c>
      <c r="J79" s="90"/>
      <c r="K79" s="91">
        <f t="shared" si="3"/>
        <v>0</v>
      </c>
      <c r="L79" s="90"/>
      <c r="M79" s="91">
        <f t="shared" si="4"/>
        <v>0</v>
      </c>
      <c r="N79" s="90"/>
      <c r="O79" s="91">
        <f t="shared" si="5"/>
        <v>0</v>
      </c>
      <c r="P79" s="90"/>
      <c r="Q79" s="91">
        <f t="shared" si="6"/>
        <v>0</v>
      </c>
      <c r="R79" s="90"/>
      <c r="S79" s="91">
        <f t="shared" si="7"/>
        <v>0</v>
      </c>
      <c r="T79" s="90"/>
      <c r="U79" s="91">
        <f t="shared" si="8"/>
        <v>0</v>
      </c>
      <c r="V79" s="90"/>
      <c r="W79" s="91">
        <f t="shared" si="9"/>
        <v>0</v>
      </c>
      <c r="X79" s="90"/>
      <c r="Y79" s="91">
        <f t="shared" si="10"/>
        <v>0</v>
      </c>
      <c r="Z79" s="90"/>
      <c r="AA79" s="91">
        <f t="shared" si="11"/>
        <v>0</v>
      </c>
      <c r="AB79" s="90"/>
      <c r="AC79" s="91">
        <f t="shared" si="12"/>
        <v>0</v>
      </c>
      <c r="AD79" s="119"/>
      <c r="AE79" s="91">
        <f t="shared" si="13"/>
        <v>0</v>
      </c>
      <c r="AF79" s="90"/>
      <c r="AG79" s="91">
        <f t="shared" si="14"/>
        <v>0</v>
      </c>
      <c r="AH79" s="90"/>
      <c r="AI79" s="91">
        <f t="shared" si="15"/>
        <v>0</v>
      </c>
      <c r="AJ79" s="90"/>
      <c r="AK79" s="91">
        <f t="shared" si="16"/>
        <v>0</v>
      </c>
      <c r="AL79" s="90"/>
      <c r="AM79" s="91">
        <f t="shared" si="17"/>
        <v>0</v>
      </c>
      <c r="AN79" s="90"/>
      <c r="AO79" s="91">
        <f t="shared" si="18"/>
        <v>0</v>
      </c>
      <c r="AP79" s="90"/>
      <c r="AQ79" s="91">
        <f t="shared" si="19"/>
        <v>0</v>
      </c>
      <c r="AR79" s="90"/>
      <c r="AS79" s="91">
        <f t="shared" si="20"/>
        <v>0</v>
      </c>
      <c r="AT79" s="90"/>
      <c r="AU79" s="91">
        <f t="shared" si="21"/>
        <v>0</v>
      </c>
      <c r="AV79" s="90"/>
      <c r="AW79" s="91">
        <f t="shared" si="22"/>
        <v>0</v>
      </c>
      <c r="AX79" s="90"/>
      <c r="AY79" s="91">
        <f t="shared" si="23"/>
        <v>0</v>
      </c>
      <c r="AZ79" s="90"/>
      <c r="BA79" s="91">
        <f t="shared" si="24"/>
        <v>0</v>
      </c>
      <c r="BB79" s="90"/>
      <c r="BC79" s="91">
        <f t="shared" si="25"/>
        <v>0</v>
      </c>
      <c r="BD79" s="90"/>
      <c r="BE79" s="91">
        <f t="shared" si="26"/>
        <v>0</v>
      </c>
      <c r="BF79" s="90"/>
      <c r="BG79" s="91">
        <f t="shared" si="27"/>
        <v>0</v>
      </c>
      <c r="BH79" s="90"/>
      <c r="BI79" s="91">
        <f t="shared" si="28"/>
        <v>0</v>
      </c>
      <c r="BJ79" s="90"/>
      <c r="BK79" s="91">
        <f t="shared" si="29"/>
        <v>0</v>
      </c>
      <c r="BL79" s="90"/>
      <c r="BM79" s="91">
        <f t="shared" si="30"/>
        <v>0</v>
      </c>
      <c r="BN79" s="90"/>
      <c r="BO79" s="91">
        <f t="shared" si="31"/>
        <v>0</v>
      </c>
      <c r="BP79" s="90"/>
      <c r="BQ79" s="91">
        <f t="shared" si="32"/>
        <v>0</v>
      </c>
      <c r="BR79" s="90"/>
      <c r="BS79" s="91">
        <f t="shared" si="33"/>
        <v>0</v>
      </c>
      <c r="BT79" s="90"/>
      <c r="BU79" s="91">
        <f t="shared" si="34"/>
        <v>0</v>
      </c>
      <c r="BV79" s="90"/>
      <c r="BW79" s="91">
        <f t="shared" si="35"/>
        <v>0</v>
      </c>
      <c r="BX79" s="90"/>
      <c r="BY79" s="91">
        <f t="shared" si="36"/>
        <v>0</v>
      </c>
      <c r="BZ79" s="90"/>
      <c r="CA79" s="91">
        <f t="shared" si="37"/>
        <v>0</v>
      </c>
      <c r="CB79" s="90"/>
      <c r="CC79" s="91">
        <f t="shared" si="38"/>
        <v>0</v>
      </c>
      <c r="CD79" s="90"/>
      <c r="CE79" s="91">
        <f t="shared" si="39"/>
        <v>0</v>
      </c>
      <c r="CF79" s="90"/>
      <c r="CG79" s="91">
        <f t="shared" si="40"/>
        <v>0</v>
      </c>
      <c r="CH79" s="5">
        <f t="shared" si="41"/>
        <v>0</v>
      </c>
      <c r="CI79" s="11">
        <f t="shared" si="42"/>
        <v>0</v>
      </c>
      <c r="CJ79" s="12">
        <f t="shared" si="43"/>
        <v>2</v>
      </c>
      <c r="CK79" s="5">
        <f t="shared" si="44"/>
        <v>0</v>
      </c>
      <c r="CL79" s="282" t="str">
        <f t="shared" si="45"/>
        <v/>
      </c>
      <c r="CM79" s="283" t="str">
        <f t="shared" si="46"/>
        <v/>
      </c>
      <c r="CN79" s="283"/>
      <c r="CO79" s="145">
        <f t="shared" si="47"/>
        <v>0</v>
      </c>
      <c r="CP79" s="74">
        <f t="shared" si="48"/>
        <v>0</v>
      </c>
      <c r="CQ79" s="120">
        <f t="shared" si="49"/>
        <v>0</v>
      </c>
      <c r="CR79" s="74">
        <f t="shared" si="50"/>
        <v>0</v>
      </c>
      <c r="CS79" s="120">
        <f t="shared" si="51"/>
        <v>0</v>
      </c>
      <c r="CT79" s="74">
        <f t="shared" si="52"/>
        <v>0</v>
      </c>
      <c r="CU79" s="120">
        <f t="shared" si="53"/>
        <v>0</v>
      </c>
      <c r="CV79" s="74">
        <f t="shared" si="54"/>
        <v>0</v>
      </c>
      <c r="CW79" s="120">
        <f t="shared" si="55"/>
        <v>0</v>
      </c>
      <c r="CX79" s="146">
        <f t="shared" si="56"/>
        <v>0</v>
      </c>
      <c r="CY79" s="68"/>
      <c r="CZ79" s="68"/>
      <c r="DA79" s="68"/>
      <c r="DB79" s="68"/>
      <c r="DC79" s="17"/>
    </row>
    <row r="80" spans="1:108" ht="12.75" customHeight="1" x14ac:dyDescent="0.2">
      <c r="A80" s="3"/>
      <c r="B80" s="5">
        <f t="shared" si="57"/>
        <v>12</v>
      </c>
      <c r="C80" s="306"/>
      <c r="D80" s="307"/>
      <c r="E80" s="18"/>
      <c r="F80" s="90"/>
      <c r="G80" s="91">
        <f t="shared" si="1"/>
        <v>0</v>
      </c>
      <c r="H80" s="90"/>
      <c r="I80" s="91">
        <f t="shared" si="2"/>
        <v>0</v>
      </c>
      <c r="J80" s="90"/>
      <c r="K80" s="91">
        <f t="shared" si="3"/>
        <v>0</v>
      </c>
      <c r="L80" s="90"/>
      <c r="M80" s="91">
        <f t="shared" si="4"/>
        <v>0</v>
      </c>
      <c r="N80" s="90"/>
      <c r="O80" s="91">
        <f t="shared" si="5"/>
        <v>0</v>
      </c>
      <c r="P80" s="90"/>
      <c r="Q80" s="91">
        <f t="shared" si="6"/>
        <v>0</v>
      </c>
      <c r="R80" s="90"/>
      <c r="S80" s="91">
        <f t="shared" si="7"/>
        <v>0</v>
      </c>
      <c r="T80" s="90"/>
      <c r="U80" s="91">
        <f t="shared" si="8"/>
        <v>0</v>
      </c>
      <c r="V80" s="90"/>
      <c r="W80" s="91">
        <f t="shared" si="9"/>
        <v>0</v>
      </c>
      <c r="X80" s="90"/>
      <c r="Y80" s="91">
        <f t="shared" si="10"/>
        <v>0</v>
      </c>
      <c r="Z80" s="90"/>
      <c r="AA80" s="91">
        <f t="shared" si="11"/>
        <v>0</v>
      </c>
      <c r="AB80" s="90"/>
      <c r="AC80" s="91">
        <f t="shared" si="12"/>
        <v>0</v>
      </c>
      <c r="AD80" s="119"/>
      <c r="AE80" s="91">
        <f t="shared" si="13"/>
        <v>0</v>
      </c>
      <c r="AF80" s="90"/>
      <c r="AG80" s="91">
        <f t="shared" si="14"/>
        <v>0</v>
      </c>
      <c r="AH80" s="90"/>
      <c r="AI80" s="91">
        <f t="shared" si="15"/>
        <v>0</v>
      </c>
      <c r="AJ80" s="90"/>
      <c r="AK80" s="91">
        <f t="shared" si="16"/>
        <v>0</v>
      </c>
      <c r="AL80" s="90"/>
      <c r="AM80" s="91">
        <f t="shared" si="17"/>
        <v>0</v>
      </c>
      <c r="AN80" s="90"/>
      <c r="AO80" s="91">
        <f t="shared" si="18"/>
        <v>0</v>
      </c>
      <c r="AP80" s="90"/>
      <c r="AQ80" s="91">
        <f t="shared" si="19"/>
        <v>0</v>
      </c>
      <c r="AR80" s="90"/>
      <c r="AS80" s="91">
        <f t="shared" si="20"/>
        <v>0</v>
      </c>
      <c r="AT80" s="90"/>
      <c r="AU80" s="91">
        <f t="shared" si="21"/>
        <v>0</v>
      </c>
      <c r="AV80" s="90"/>
      <c r="AW80" s="91">
        <f t="shared" si="22"/>
        <v>0</v>
      </c>
      <c r="AX80" s="90"/>
      <c r="AY80" s="91">
        <f t="shared" si="23"/>
        <v>0</v>
      </c>
      <c r="AZ80" s="90"/>
      <c r="BA80" s="91">
        <f t="shared" si="24"/>
        <v>0</v>
      </c>
      <c r="BB80" s="90"/>
      <c r="BC80" s="91">
        <f t="shared" si="25"/>
        <v>0</v>
      </c>
      <c r="BD80" s="90"/>
      <c r="BE80" s="91">
        <f t="shared" si="26"/>
        <v>0</v>
      </c>
      <c r="BF80" s="90"/>
      <c r="BG80" s="91">
        <f t="shared" si="27"/>
        <v>0</v>
      </c>
      <c r="BH80" s="90"/>
      <c r="BI80" s="91">
        <f t="shared" si="28"/>
        <v>0</v>
      </c>
      <c r="BJ80" s="90"/>
      <c r="BK80" s="91">
        <f t="shared" si="29"/>
        <v>0</v>
      </c>
      <c r="BL80" s="90"/>
      <c r="BM80" s="91">
        <f t="shared" si="30"/>
        <v>0</v>
      </c>
      <c r="BN80" s="90"/>
      <c r="BO80" s="91">
        <f t="shared" si="31"/>
        <v>0</v>
      </c>
      <c r="BP80" s="90"/>
      <c r="BQ80" s="91">
        <f t="shared" si="32"/>
        <v>0</v>
      </c>
      <c r="BR80" s="90"/>
      <c r="BS80" s="91">
        <f t="shared" si="33"/>
        <v>0</v>
      </c>
      <c r="BT80" s="90"/>
      <c r="BU80" s="91">
        <f t="shared" si="34"/>
        <v>0</v>
      </c>
      <c r="BV80" s="90"/>
      <c r="BW80" s="91">
        <f t="shared" si="35"/>
        <v>0</v>
      </c>
      <c r="BX80" s="90"/>
      <c r="BY80" s="91">
        <f t="shared" si="36"/>
        <v>0</v>
      </c>
      <c r="BZ80" s="90"/>
      <c r="CA80" s="91">
        <f t="shared" si="37"/>
        <v>0</v>
      </c>
      <c r="CB80" s="90"/>
      <c r="CC80" s="91">
        <f t="shared" si="38"/>
        <v>0</v>
      </c>
      <c r="CD80" s="90"/>
      <c r="CE80" s="91">
        <f t="shared" si="39"/>
        <v>0</v>
      </c>
      <c r="CF80" s="90"/>
      <c r="CG80" s="91">
        <f t="shared" si="40"/>
        <v>0</v>
      </c>
      <c r="CH80" s="5">
        <f t="shared" si="41"/>
        <v>0</v>
      </c>
      <c r="CI80" s="11">
        <f t="shared" si="42"/>
        <v>0</v>
      </c>
      <c r="CJ80" s="12">
        <f t="shared" si="43"/>
        <v>2</v>
      </c>
      <c r="CK80" s="5">
        <f t="shared" si="44"/>
        <v>0</v>
      </c>
      <c r="CL80" s="282" t="str">
        <f t="shared" si="45"/>
        <v/>
      </c>
      <c r="CM80" s="283" t="str">
        <f t="shared" si="46"/>
        <v/>
      </c>
      <c r="CN80" s="283"/>
      <c r="CO80" s="145">
        <f t="shared" si="47"/>
        <v>0</v>
      </c>
      <c r="CP80" s="74">
        <f t="shared" si="48"/>
        <v>0</v>
      </c>
      <c r="CQ80" s="120">
        <f t="shared" si="49"/>
        <v>0</v>
      </c>
      <c r="CR80" s="74">
        <f t="shared" si="50"/>
        <v>0</v>
      </c>
      <c r="CS80" s="120">
        <f t="shared" si="51"/>
        <v>0</v>
      </c>
      <c r="CT80" s="74">
        <f t="shared" si="52"/>
        <v>0</v>
      </c>
      <c r="CU80" s="120">
        <f t="shared" si="53"/>
        <v>0</v>
      </c>
      <c r="CV80" s="74">
        <f t="shared" si="54"/>
        <v>0</v>
      </c>
      <c r="CW80" s="120">
        <f t="shared" si="55"/>
        <v>0</v>
      </c>
      <c r="CX80" s="146">
        <f t="shared" si="56"/>
        <v>0</v>
      </c>
      <c r="CY80" s="68"/>
      <c r="CZ80" s="68"/>
      <c r="DA80" s="68"/>
      <c r="DB80" s="68"/>
      <c r="DC80" s="17"/>
    </row>
    <row r="81" spans="1:125" ht="12.75" customHeight="1" x14ac:dyDescent="0.2">
      <c r="A81" s="3"/>
      <c r="B81" s="5">
        <f t="shared" si="57"/>
        <v>13</v>
      </c>
      <c r="C81" s="306"/>
      <c r="D81" s="307"/>
      <c r="E81" s="18"/>
      <c r="F81" s="90"/>
      <c r="G81" s="91">
        <f t="shared" si="1"/>
        <v>0</v>
      </c>
      <c r="H81" s="90"/>
      <c r="I81" s="91">
        <f t="shared" si="2"/>
        <v>0</v>
      </c>
      <c r="J81" s="90"/>
      <c r="K81" s="91">
        <f t="shared" si="3"/>
        <v>0</v>
      </c>
      <c r="L81" s="90"/>
      <c r="M81" s="91">
        <f t="shared" si="4"/>
        <v>0</v>
      </c>
      <c r="N81" s="90"/>
      <c r="O81" s="91">
        <f t="shared" si="5"/>
        <v>0</v>
      </c>
      <c r="P81" s="90"/>
      <c r="Q81" s="91">
        <f t="shared" si="6"/>
        <v>0</v>
      </c>
      <c r="R81" s="90"/>
      <c r="S81" s="91">
        <f t="shared" si="7"/>
        <v>0</v>
      </c>
      <c r="T81" s="90"/>
      <c r="U81" s="91">
        <f t="shared" si="8"/>
        <v>0</v>
      </c>
      <c r="V81" s="90"/>
      <c r="W81" s="91">
        <f t="shared" si="9"/>
        <v>0</v>
      </c>
      <c r="X81" s="90"/>
      <c r="Y81" s="91">
        <f t="shared" si="10"/>
        <v>0</v>
      </c>
      <c r="Z81" s="90"/>
      <c r="AA81" s="91">
        <f t="shared" si="11"/>
        <v>0</v>
      </c>
      <c r="AB81" s="90"/>
      <c r="AC81" s="91">
        <f t="shared" si="12"/>
        <v>0</v>
      </c>
      <c r="AD81" s="119"/>
      <c r="AE81" s="91">
        <f t="shared" si="13"/>
        <v>0</v>
      </c>
      <c r="AF81" s="90"/>
      <c r="AG81" s="91">
        <f t="shared" si="14"/>
        <v>0</v>
      </c>
      <c r="AH81" s="90"/>
      <c r="AI81" s="91">
        <f t="shared" si="15"/>
        <v>0</v>
      </c>
      <c r="AJ81" s="90"/>
      <c r="AK81" s="91">
        <f t="shared" si="16"/>
        <v>0</v>
      </c>
      <c r="AL81" s="90"/>
      <c r="AM81" s="91">
        <f t="shared" si="17"/>
        <v>0</v>
      </c>
      <c r="AN81" s="90"/>
      <c r="AO81" s="91">
        <f t="shared" si="18"/>
        <v>0</v>
      </c>
      <c r="AP81" s="90"/>
      <c r="AQ81" s="91">
        <f t="shared" si="19"/>
        <v>0</v>
      </c>
      <c r="AR81" s="90"/>
      <c r="AS81" s="91">
        <f t="shared" si="20"/>
        <v>0</v>
      </c>
      <c r="AT81" s="90"/>
      <c r="AU81" s="91">
        <f t="shared" si="21"/>
        <v>0</v>
      </c>
      <c r="AV81" s="90"/>
      <c r="AW81" s="91">
        <f t="shared" si="22"/>
        <v>0</v>
      </c>
      <c r="AX81" s="90"/>
      <c r="AY81" s="91">
        <f t="shared" si="23"/>
        <v>0</v>
      </c>
      <c r="AZ81" s="90"/>
      <c r="BA81" s="91">
        <f t="shared" si="24"/>
        <v>0</v>
      </c>
      <c r="BB81" s="90"/>
      <c r="BC81" s="91">
        <f t="shared" si="25"/>
        <v>0</v>
      </c>
      <c r="BD81" s="90"/>
      <c r="BE81" s="91">
        <f t="shared" si="26"/>
        <v>0</v>
      </c>
      <c r="BF81" s="90"/>
      <c r="BG81" s="91">
        <f t="shared" si="27"/>
        <v>0</v>
      </c>
      <c r="BH81" s="90"/>
      <c r="BI81" s="91">
        <f t="shared" si="28"/>
        <v>0</v>
      </c>
      <c r="BJ81" s="90"/>
      <c r="BK81" s="91">
        <f t="shared" si="29"/>
        <v>0</v>
      </c>
      <c r="BL81" s="90"/>
      <c r="BM81" s="91">
        <f t="shared" si="30"/>
        <v>0</v>
      </c>
      <c r="BN81" s="90"/>
      <c r="BO81" s="91">
        <f t="shared" si="31"/>
        <v>0</v>
      </c>
      <c r="BP81" s="90"/>
      <c r="BQ81" s="91">
        <f t="shared" si="32"/>
        <v>0</v>
      </c>
      <c r="BR81" s="90"/>
      <c r="BS81" s="91">
        <f t="shared" si="33"/>
        <v>0</v>
      </c>
      <c r="BT81" s="90"/>
      <c r="BU81" s="91">
        <f t="shared" si="34"/>
        <v>0</v>
      </c>
      <c r="BV81" s="90"/>
      <c r="BW81" s="91">
        <f t="shared" si="35"/>
        <v>0</v>
      </c>
      <c r="BX81" s="90"/>
      <c r="BY81" s="91">
        <f t="shared" si="36"/>
        <v>0</v>
      </c>
      <c r="BZ81" s="90"/>
      <c r="CA81" s="91">
        <f t="shared" si="37"/>
        <v>0</v>
      </c>
      <c r="CB81" s="90"/>
      <c r="CC81" s="91">
        <f t="shared" si="38"/>
        <v>0</v>
      </c>
      <c r="CD81" s="90"/>
      <c r="CE81" s="91">
        <f t="shared" si="39"/>
        <v>0</v>
      </c>
      <c r="CF81" s="90"/>
      <c r="CG81" s="91">
        <f t="shared" si="40"/>
        <v>0</v>
      </c>
      <c r="CH81" s="5">
        <f t="shared" si="41"/>
        <v>0</v>
      </c>
      <c r="CI81" s="11">
        <f t="shared" si="42"/>
        <v>0</v>
      </c>
      <c r="CJ81" s="12">
        <f t="shared" si="43"/>
        <v>2</v>
      </c>
      <c r="CK81" s="5">
        <f t="shared" si="44"/>
        <v>0</v>
      </c>
      <c r="CL81" s="282" t="str">
        <f t="shared" si="45"/>
        <v/>
      </c>
      <c r="CM81" s="283" t="str">
        <f t="shared" si="46"/>
        <v/>
      </c>
      <c r="CN81" s="283"/>
      <c r="CO81" s="145">
        <f t="shared" si="47"/>
        <v>0</v>
      </c>
      <c r="CP81" s="74">
        <f t="shared" si="48"/>
        <v>0</v>
      </c>
      <c r="CQ81" s="120">
        <f t="shared" si="49"/>
        <v>0</v>
      </c>
      <c r="CR81" s="74">
        <f t="shared" si="50"/>
        <v>0</v>
      </c>
      <c r="CS81" s="120">
        <f t="shared" si="51"/>
        <v>0</v>
      </c>
      <c r="CT81" s="74">
        <f t="shared" si="52"/>
        <v>0</v>
      </c>
      <c r="CU81" s="120">
        <f t="shared" si="53"/>
        <v>0</v>
      </c>
      <c r="CV81" s="74">
        <f t="shared" si="54"/>
        <v>0</v>
      </c>
      <c r="CW81" s="120">
        <f t="shared" si="55"/>
        <v>0</v>
      </c>
      <c r="CX81" s="146">
        <f t="shared" si="56"/>
        <v>0</v>
      </c>
      <c r="CY81" s="68"/>
      <c r="CZ81" s="68"/>
      <c r="DA81" s="68"/>
      <c r="DB81" s="68"/>
      <c r="DC81" s="17"/>
    </row>
    <row r="82" spans="1:125" ht="12.75" customHeight="1" x14ac:dyDescent="0.2">
      <c r="A82" s="3"/>
      <c r="B82" s="5">
        <f t="shared" si="57"/>
        <v>14</v>
      </c>
      <c r="C82" s="306"/>
      <c r="D82" s="307"/>
      <c r="E82" s="18"/>
      <c r="F82" s="90"/>
      <c r="G82" s="91">
        <f t="shared" si="1"/>
        <v>0</v>
      </c>
      <c r="H82" s="90"/>
      <c r="I82" s="91">
        <f t="shared" si="2"/>
        <v>0</v>
      </c>
      <c r="J82" s="90"/>
      <c r="K82" s="91">
        <f t="shared" si="3"/>
        <v>0</v>
      </c>
      <c r="L82" s="90"/>
      <c r="M82" s="91">
        <f t="shared" si="4"/>
        <v>0</v>
      </c>
      <c r="N82" s="90"/>
      <c r="O82" s="91">
        <f t="shared" si="5"/>
        <v>0</v>
      </c>
      <c r="P82" s="90"/>
      <c r="Q82" s="91">
        <f t="shared" si="6"/>
        <v>0</v>
      </c>
      <c r="R82" s="90"/>
      <c r="S82" s="91">
        <f t="shared" si="7"/>
        <v>0</v>
      </c>
      <c r="T82" s="90"/>
      <c r="U82" s="91">
        <f t="shared" si="8"/>
        <v>0</v>
      </c>
      <c r="V82" s="90"/>
      <c r="W82" s="91">
        <f t="shared" si="9"/>
        <v>0</v>
      </c>
      <c r="X82" s="90"/>
      <c r="Y82" s="91">
        <f t="shared" si="10"/>
        <v>0</v>
      </c>
      <c r="Z82" s="90"/>
      <c r="AA82" s="91">
        <f t="shared" si="11"/>
        <v>0</v>
      </c>
      <c r="AB82" s="90"/>
      <c r="AC82" s="91">
        <f t="shared" si="12"/>
        <v>0</v>
      </c>
      <c r="AD82" s="119"/>
      <c r="AE82" s="91">
        <f t="shared" si="13"/>
        <v>0</v>
      </c>
      <c r="AF82" s="90"/>
      <c r="AG82" s="91">
        <f t="shared" si="14"/>
        <v>0</v>
      </c>
      <c r="AH82" s="90"/>
      <c r="AI82" s="91">
        <f t="shared" si="15"/>
        <v>0</v>
      </c>
      <c r="AJ82" s="90"/>
      <c r="AK82" s="91">
        <f t="shared" si="16"/>
        <v>0</v>
      </c>
      <c r="AL82" s="90"/>
      <c r="AM82" s="91">
        <f t="shared" si="17"/>
        <v>0</v>
      </c>
      <c r="AN82" s="90"/>
      <c r="AO82" s="91">
        <f t="shared" si="18"/>
        <v>0</v>
      </c>
      <c r="AP82" s="90"/>
      <c r="AQ82" s="91">
        <f t="shared" si="19"/>
        <v>0</v>
      </c>
      <c r="AR82" s="90"/>
      <c r="AS82" s="91">
        <f t="shared" si="20"/>
        <v>0</v>
      </c>
      <c r="AT82" s="90"/>
      <c r="AU82" s="91">
        <f t="shared" si="21"/>
        <v>0</v>
      </c>
      <c r="AV82" s="90"/>
      <c r="AW82" s="91">
        <f t="shared" si="22"/>
        <v>0</v>
      </c>
      <c r="AX82" s="90"/>
      <c r="AY82" s="91">
        <f t="shared" si="23"/>
        <v>0</v>
      </c>
      <c r="AZ82" s="90"/>
      <c r="BA82" s="91">
        <f t="shared" si="24"/>
        <v>0</v>
      </c>
      <c r="BB82" s="90"/>
      <c r="BC82" s="91">
        <f t="shared" si="25"/>
        <v>0</v>
      </c>
      <c r="BD82" s="90"/>
      <c r="BE82" s="91">
        <f t="shared" si="26"/>
        <v>0</v>
      </c>
      <c r="BF82" s="90"/>
      <c r="BG82" s="91">
        <f t="shared" si="27"/>
        <v>0</v>
      </c>
      <c r="BH82" s="90"/>
      <c r="BI82" s="91">
        <f t="shared" si="28"/>
        <v>0</v>
      </c>
      <c r="BJ82" s="90"/>
      <c r="BK82" s="91">
        <f t="shared" si="29"/>
        <v>0</v>
      </c>
      <c r="BL82" s="90"/>
      <c r="BM82" s="91">
        <f t="shared" si="30"/>
        <v>0</v>
      </c>
      <c r="BN82" s="90"/>
      <c r="BO82" s="91">
        <f t="shared" si="31"/>
        <v>0</v>
      </c>
      <c r="BP82" s="90"/>
      <c r="BQ82" s="91">
        <f t="shared" si="32"/>
        <v>0</v>
      </c>
      <c r="BR82" s="90"/>
      <c r="BS82" s="91">
        <f t="shared" si="33"/>
        <v>0</v>
      </c>
      <c r="BT82" s="90"/>
      <c r="BU82" s="91">
        <f t="shared" si="34"/>
        <v>0</v>
      </c>
      <c r="BV82" s="90"/>
      <c r="BW82" s="91">
        <f t="shared" si="35"/>
        <v>0</v>
      </c>
      <c r="BX82" s="90"/>
      <c r="BY82" s="91">
        <f t="shared" si="36"/>
        <v>0</v>
      </c>
      <c r="BZ82" s="90"/>
      <c r="CA82" s="91">
        <f t="shared" si="37"/>
        <v>0</v>
      </c>
      <c r="CB82" s="90"/>
      <c r="CC82" s="91">
        <f t="shared" si="38"/>
        <v>0</v>
      </c>
      <c r="CD82" s="90"/>
      <c r="CE82" s="91">
        <f t="shared" si="39"/>
        <v>0</v>
      </c>
      <c r="CF82" s="90"/>
      <c r="CG82" s="91">
        <f t="shared" si="40"/>
        <v>0</v>
      </c>
      <c r="CH82" s="5">
        <f t="shared" si="41"/>
        <v>0</v>
      </c>
      <c r="CI82" s="11">
        <f t="shared" si="42"/>
        <v>0</v>
      </c>
      <c r="CJ82" s="12">
        <f t="shared" si="43"/>
        <v>2</v>
      </c>
      <c r="CK82" s="5">
        <f t="shared" si="44"/>
        <v>0</v>
      </c>
      <c r="CL82" s="282" t="str">
        <f t="shared" si="45"/>
        <v/>
      </c>
      <c r="CM82" s="283" t="str">
        <f t="shared" si="46"/>
        <v/>
      </c>
      <c r="CN82" s="283"/>
      <c r="CO82" s="145">
        <f t="shared" si="47"/>
        <v>0</v>
      </c>
      <c r="CP82" s="74">
        <f t="shared" si="48"/>
        <v>0</v>
      </c>
      <c r="CQ82" s="120">
        <f t="shared" si="49"/>
        <v>0</v>
      </c>
      <c r="CR82" s="74">
        <f t="shared" si="50"/>
        <v>0</v>
      </c>
      <c r="CS82" s="120">
        <f t="shared" si="51"/>
        <v>0</v>
      </c>
      <c r="CT82" s="74">
        <f t="shared" si="52"/>
        <v>0</v>
      </c>
      <c r="CU82" s="120">
        <f t="shared" si="53"/>
        <v>0</v>
      </c>
      <c r="CV82" s="74">
        <f t="shared" si="54"/>
        <v>0</v>
      </c>
      <c r="CW82" s="120">
        <f t="shared" si="55"/>
        <v>0</v>
      </c>
      <c r="CX82" s="146">
        <f t="shared" si="56"/>
        <v>0</v>
      </c>
      <c r="CY82" s="68"/>
      <c r="CZ82" s="68"/>
      <c r="DA82" s="68"/>
      <c r="DB82" s="68"/>
      <c r="DC82" s="17"/>
    </row>
    <row r="83" spans="1:125" ht="12.75" customHeight="1" x14ac:dyDescent="0.2">
      <c r="A83" s="3"/>
      <c r="B83" s="5">
        <f t="shared" si="57"/>
        <v>15</v>
      </c>
      <c r="C83" s="306"/>
      <c r="D83" s="307"/>
      <c r="E83" s="18"/>
      <c r="F83" s="90"/>
      <c r="G83" s="91">
        <f t="shared" si="1"/>
        <v>0</v>
      </c>
      <c r="H83" s="90"/>
      <c r="I83" s="91">
        <f t="shared" si="2"/>
        <v>0</v>
      </c>
      <c r="J83" s="90"/>
      <c r="K83" s="91">
        <f t="shared" si="3"/>
        <v>0</v>
      </c>
      <c r="L83" s="90"/>
      <c r="M83" s="91">
        <f t="shared" si="4"/>
        <v>0</v>
      </c>
      <c r="N83" s="90"/>
      <c r="O83" s="91">
        <f t="shared" si="5"/>
        <v>0</v>
      </c>
      <c r="P83" s="90"/>
      <c r="Q83" s="91">
        <f t="shared" si="6"/>
        <v>0</v>
      </c>
      <c r="R83" s="90"/>
      <c r="S83" s="91">
        <f t="shared" si="7"/>
        <v>0</v>
      </c>
      <c r="T83" s="90"/>
      <c r="U83" s="91">
        <f t="shared" si="8"/>
        <v>0</v>
      </c>
      <c r="V83" s="90"/>
      <c r="W83" s="91">
        <f t="shared" si="9"/>
        <v>0</v>
      </c>
      <c r="X83" s="90"/>
      <c r="Y83" s="91">
        <f t="shared" si="10"/>
        <v>0</v>
      </c>
      <c r="Z83" s="90"/>
      <c r="AA83" s="91">
        <f t="shared" si="11"/>
        <v>0</v>
      </c>
      <c r="AB83" s="90"/>
      <c r="AC83" s="91">
        <f t="shared" si="12"/>
        <v>0</v>
      </c>
      <c r="AD83" s="119"/>
      <c r="AE83" s="91">
        <f t="shared" si="13"/>
        <v>0</v>
      </c>
      <c r="AF83" s="90"/>
      <c r="AG83" s="91">
        <f t="shared" si="14"/>
        <v>0</v>
      </c>
      <c r="AH83" s="90"/>
      <c r="AI83" s="91">
        <f t="shared" si="15"/>
        <v>0</v>
      </c>
      <c r="AJ83" s="90"/>
      <c r="AK83" s="91">
        <f t="shared" si="16"/>
        <v>0</v>
      </c>
      <c r="AL83" s="90"/>
      <c r="AM83" s="91">
        <f t="shared" si="17"/>
        <v>0</v>
      </c>
      <c r="AN83" s="90"/>
      <c r="AO83" s="91">
        <f t="shared" si="18"/>
        <v>0</v>
      </c>
      <c r="AP83" s="90"/>
      <c r="AQ83" s="91">
        <f t="shared" si="19"/>
        <v>0</v>
      </c>
      <c r="AR83" s="90"/>
      <c r="AS83" s="91">
        <f t="shared" si="20"/>
        <v>0</v>
      </c>
      <c r="AT83" s="90"/>
      <c r="AU83" s="91">
        <f t="shared" si="21"/>
        <v>0</v>
      </c>
      <c r="AV83" s="90"/>
      <c r="AW83" s="91">
        <f t="shared" si="22"/>
        <v>0</v>
      </c>
      <c r="AX83" s="90"/>
      <c r="AY83" s="91">
        <f t="shared" si="23"/>
        <v>0</v>
      </c>
      <c r="AZ83" s="90"/>
      <c r="BA83" s="91">
        <f t="shared" si="24"/>
        <v>0</v>
      </c>
      <c r="BB83" s="90"/>
      <c r="BC83" s="91">
        <f t="shared" si="25"/>
        <v>0</v>
      </c>
      <c r="BD83" s="90"/>
      <c r="BE83" s="91">
        <f t="shared" si="26"/>
        <v>0</v>
      </c>
      <c r="BF83" s="90"/>
      <c r="BG83" s="91">
        <f t="shared" si="27"/>
        <v>0</v>
      </c>
      <c r="BH83" s="90"/>
      <c r="BI83" s="91">
        <f t="shared" si="28"/>
        <v>0</v>
      </c>
      <c r="BJ83" s="90"/>
      <c r="BK83" s="91">
        <f t="shared" si="29"/>
        <v>0</v>
      </c>
      <c r="BL83" s="90"/>
      <c r="BM83" s="91">
        <f t="shared" si="30"/>
        <v>0</v>
      </c>
      <c r="BN83" s="90"/>
      <c r="BO83" s="91">
        <f t="shared" si="31"/>
        <v>0</v>
      </c>
      <c r="BP83" s="90"/>
      <c r="BQ83" s="91">
        <f t="shared" si="32"/>
        <v>0</v>
      </c>
      <c r="BR83" s="90"/>
      <c r="BS83" s="91">
        <f t="shared" si="33"/>
        <v>0</v>
      </c>
      <c r="BT83" s="90"/>
      <c r="BU83" s="91">
        <f t="shared" si="34"/>
        <v>0</v>
      </c>
      <c r="BV83" s="90"/>
      <c r="BW83" s="91">
        <f t="shared" si="35"/>
        <v>0</v>
      </c>
      <c r="BX83" s="90"/>
      <c r="BY83" s="91">
        <f t="shared" si="36"/>
        <v>0</v>
      </c>
      <c r="BZ83" s="90"/>
      <c r="CA83" s="91">
        <f t="shared" si="37"/>
        <v>0</v>
      </c>
      <c r="CB83" s="90"/>
      <c r="CC83" s="91">
        <f t="shared" si="38"/>
        <v>0</v>
      </c>
      <c r="CD83" s="90"/>
      <c r="CE83" s="91">
        <f t="shared" si="39"/>
        <v>0</v>
      </c>
      <c r="CF83" s="90"/>
      <c r="CG83" s="91">
        <f t="shared" si="40"/>
        <v>0</v>
      </c>
      <c r="CH83" s="5">
        <f t="shared" si="41"/>
        <v>0</v>
      </c>
      <c r="CI83" s="11">
        <f t="shared" si="42"/>
        <v>0</v>
      </c>
      <c r="CJ83" s="12">
        <f t="shared" si="43"/>
        <v>2</v>
      </c>
      <c r="CK83" s="5">
        <f t="shared" si="44"/>
        <v>0</v>
      </c>
      <c r="CL83" s="282" t="str">
        <f t="shared" si="45"/>
        <v/>
      </c>
      <c r="CM83" s="283" t="str">
        <f t="shared" si="46"/>
        <v/>
      </c>
      <c r="CN83" s="283"/>
      <c r="CO83" s="145">
        <f t="shared" si="47"/>
        <v>0</v>
      </c>
      <c r="CP83" s="74">
        <f t="shared" si="48"/>
        <v>0</v>
      </c>
      <c r="CQ83" s="120">
        <f t="shared" si="49"/>
        <v>0</v>
      </c>
      <c r="CR83" s="74">
        <f t="shared" si="50"/>
        <v>0</v>
      </c>
      <c r="CS83" s="120">
        <f t="shared" si="51"/>
        <v>0</v>
      </c>
      <c r="CT83" s="74">
        <f t="shared" si="52"/>
        <v>0</v>
      </c>
      <c r="CU83" s="120">
        <f t="shared" si="53"/>
        <v>0</v>
      </c>
      <c r="CV83" s="74">
        <f t="shared" si="54"/>
        <v>0</v>
      </c>
      <c r="CW83" s="120">
        <f t="shared" si="55"/>
        <v>0</v>
      </c>
      <c r="CX83" s="146">
        <f t="shared" si="56"/>
        <v>0</v>
      </c>
      <c r="CY83" s="68"/>
      <c r="CZ83" s="68"/>
      <c r="DA83" s="68"/>
      <c r="DB83" s="68"/>
      <c r="DC83" s="17"/>
      <c r="DS83" s="69"/>
    </row>
    <row r="84" spans="1:125" ht="12.75" customHeight="1" x14ac:dyDescent="0.2">
      <c r="A84" s="3"/>
      <c r="B84" s="5">
        <f t="shared" si="57"/>
        <v>16</v>
      </c>
      <c r="C84" s="306"/>
      <c r="D84" s="307"/>
      <c r="E84" s="18"/>
      <c r="F84" s="90"/>
      <c r="G84" s="91">
        <f t="shared" si="1"/>
        <v>0</v>
      </c>
      <c r="H84" s="90"/>
      <c r="I84" s="91">
        <f t="shared" si="2"/>
        <v>0</v>
      </c>
      <c r="J84" s="90"/>
      <c r="K84" s="91">
        <f t="shared" si="3"/>
        <v>0</v>
      </c>
      <c r="L84" s="90"/>
      <c r="M84" s="91">
        <f t="shared" si="4"/>
        <v>0</v>
      </c>
      <c r="N84" s="90"/>
      <c r="O84" s="91">
        <f t="shared" si="5"/>
        <v>0</v>
      </c>
      <c r="P84" s="90"/>
      <c r="Q84" s="91">
        <f t="shared" si="6"/>
        <v>0</v>
      </c>
      <c r="R84" s="90"/>
      <c r="S84" s="91">
        <f t="shared" si="7"/>
        <v>0</v>
      </c>
      <c r="T84" s="90"/>
      <c r="U84" s="91">
        <f t="shared" si="8"/>
        <v>0</v>
      </c>
      <c r="V84" s="90"/>
      <c r="W84" s="91">
        <f t="shared" si="9"/>
        <v>0</v>
      </c>
      <c r="X84" s="90"/>
      <c r="Y84" s="91">
        <f t="shared" si="10"/>
        <v>0</v>
      </c>
      <c r="Z84" s="90"/>
      <c r="AA84" s="91">
        <f t="shared" si="11"/>
        <v>0</v>
      </c>
      <c r="AB84" s="90"/>
      <c r="AC84" s="91">
        <f t="shared" si="12"/>
        <v>0</v>
      </c>
      <c r="AD84" s="119"/>
      <c r="AE84" s="91">
        <f t="shared" si="13"/>
        <v>0</v>
      </c>
      <c r="AF84" s="90"/>
      <c r="AG84" s="91">
        <f t="shared" si="14"/>
        <v>0</v>
      </c>
      <c r="AH84" s="90"/>
      <c r="AI84" s="91">
        <f t="shared" si="15"/>
        <v>0</v>
      </c>
      <c r="AJ84" s="90"/>
      <c r="AK84" s="91">
        <f t="shared" si="16"/>
        <v>0</v>
      </c>
      <c r="AL84" s="90"/>
      <c r="AM84" s="91">
        <f t="shared" si="17"/>
        <v>0</v>
      </c>
      <c r="AN84" s="90"/>
      <c r="AO84" s="91">
        <f t="shared" si="18"/>
        <v>0</v>
      </c>
      <c r="AP84" s="90"/>
      <c r="AQ84" s="91">
        <f t="shared" si="19"/>
        <v>0</v>
      </c>
      <c r="AR84" s="90"/>
      <c r="AS84" s="91">
        <f t="shared" si="20"/>
        <v>0</v>
      </c>
      <c r="AT84" s="90"/>
      <c r="AU84" s="91">
        <f t="shared" si="21"/>
        <v>0</v>
      </c>
      <c r="AV84" s="90"/>
      <c r="AW84" s="91">
        <f t="shared" si="22"/>
        <v>0</v>
      </c>
      <c r="AX84" s="90"/>
      <c r="AY84" s="91">
        <f t="shared" si="23"/>
        <v>0</v>
      </c>
      <c r="AZ84" s="90"/>
      <c r="BA84" s="91">
        <f t="shared" si="24"/>
        <v>0</v>
      </c>
      <c r="BB84" s="90"/>
      <c r="BC84" s="91">
        <f t="shared" si="25"/>
        <v>0</v>
      </c>
      <c r="BD84" s="90"/>
      <c r="BE84" s="91">
        <f t="shared" si="26"/>
        <v>0</v>
      </c>
      <c r="BF84" s="90"/>
      <c r="BG84" s="91">
        <f t="shared" si="27"/>
        <v>0</v>
      </c>
      <c r="BH84" s="90"/>
      <c r="BI84" s="91">
        <f t="shared" si="28"/>
        <v>0</v>
      </c>
      <c r="BJ84" s="90"/>
      <c r="BK84" s="91">
        <f t="shared" si="29"/>
        <v>0</v>
      </c>
      <c r="BL84" s="90"/>
      <c r="BM84" s="91">
        <f t="shared" si="30"/>
        <v>0</v>
      </c>
      <c r="BN84" s="90"/>
      <c r="BO84" s="91">
        <f t="shared" si="31"/>
        <v>0</v>
      </c>
      <c r="BP84" s="90"/>
      <c r="BQ84" s="91">
        <f t="shared" si="32"/>
        <v>0</v>
      </c>
      <c r="BR84" s="90"/>
      <c r="BS84" s="91">
        <f t="shared" si="33"/>
        <v>0</v>
      </c>
      <c r="BT84" s="90"/>
      <c r="BU84" s="91">
        <f t="shared" si="34"/>
        <v>0</v>
      </c>
      <c r="BV84" s="90"/>
      <c r="BW84" s="91">
        <f t="shared" si="35"/>
        <v>0</v>
      </c>
      <c r="BX84" s="90"/>
      <c r="BY84" s="91">
        <f t="shared" si="36"/>
        <v>0</v>
      </c>
      <c r="BZ84" s="90"/>
      <c r="CA84" s="91">
        <f t="shared" si="37"/>
        <v>0</v>
      </c>
      <c r="CB84" s="90"/>
      <c r="CC84" s="91">
        <f t="shared" si="38"/>
        <v>0</v>
      </c>
      <c r="CD84" s="90"/>
      <c r="CE84" s="91">
        <f t="shared" si="39"/>
        <v>0</v>
      </c>
      <c r="CF84" s="90"/>
      <c r="CG84" s="91">
        <f t="shared" si="40"/>
        <v>0</v>
      </c>
      <c r="CH84" s="5">
        <f t="shared" si="41"/>
        <v>0</v>
      </c>
      <c r="CI84" s="11">
        <f t="shared" si="42"/>
        <v>0</v>
      </c>
      <c r="CJ84" s="12">
        <f t="shared" si="43"/>
        <v>2</v>
      </c>
      <c r="CK84" s="5">
        <f t="shared" si="44"/>
        <v>0</v>
      </c>
      <c r="CL84" s="282" t="str">
        <f t="shared" si="45"/>
        <v/>
      </c>
      <c r="CM84" s="283" t="str">
        <f t="shared" si="46"/>
        <v/>
      </c>
      <c r="CN84" s="283"/>
      <c r="CO84" s="145">
        <f t="shared" si="47"/>
        <v>0</v>
      </c>
      <c r="CP84" s="74">
        <f t="shared" si="48"/>
        <v>0</v>
      </c>
      <c r="CQ84" s="120">
        <f t="shared" si="49"/>
        <v>0</v>
      </c>
      <c r="CR84" s="74">
        <f t="shared" si="50"/>
        <v>0</v>
      </c>
      <c r="CS84" s="120">
        <f t="shared" si="51"/>
        <v>0</v>
      </c>
      <c r="CT84" s="74">
        <f t="shared" si="52"/>
        <v>0</v>
      </c>
      <c r="CU84" s="120">
        <f t="shared" si="53"/>
        <v>0</v>
      </c>
      <c r="CV84" s="74">
        <f t="shared" si="54"/>
        <v>0</v>
      </c>
      <c r="CW84" s="120">
        <f t="shared" si="55"/>
        <v>0</v>
      </c>
      <c r="CX84" s="146">
        <f t="shared" si="56"/>
        <v>0</v>
      </c>
      <c r="CY84" s="68"/>
      <c r="CZ84" s="68"/>
      <c r="DA84" s="68"/>
      <c r="DB84" s="68"/>
      <c r="DC84" s="17"/>
      <c r="DS84" s="69"/>
    </row>
    <row r="85" spans="1:125" ht="12.75" customHeight="1" x14ac:dyDescent="0.2">
      <c r="A85" s="3"/>
      <c r="B85" s="5">
        <f t="shared" si="57"/>
        <v>17</v>
      </c>
      <c r="C85" s="306"/>
      <c r="D85" s="307"/>
      <c r="E85" s="18"/>
      <c r="F85" s="90"/>
      <c r="G85" s="91">
        <f t="shared" si="1"/>
        <v>0</v>
      </c>
      <c r="H85" s="90"/>
      <c r="I85" s="91">
        <f t="shared" si="2"/>
        <v>0</v>
      </c>
      <c r="J85" s="90"/>
      <c r="K85" s="91">
        <f t="shared" si="3"/>
        <v>0</v>
      </c>
      <c r="L85" s="90"/>
      <c r="M85" s="91">
        <f t="shared" si="4"/>
        <v>0</v>
      </c>
      <c r="N85" s="90"/>
      <c r="O85" s="91">
        <f t="shared" si="5"/>
        <v>0</v>
      </c>
      <c r="P85" s="90"/>
      <c r="Q85" s="91">
        <f t="shared" si="6"/>
        <v>0</v>
      </c>
      <c r="R85" s="90"/>
      <c r="S85" s="91">
        <f t="shared" si="7"/>
        <v>0</v>
      </c>
      <c r="T85" s="90"/>
      <c r="U85" s="91">
        <f t="shared" si="8"/>
        <v>0</v>
      </c>
      <c r="V85" s="90"/>
      <c r="W85" s="91">
        <f t="shared" si="9"/>
        <v>0</v>
      </c>
      <c r="X85" s="90"/>
      <c r="Y85" s="91">
        <f t="shared" si="10"/>
        <v>0</v>
      </c>
      <c r="Z85" s="90"/>
      <c r="AA85" s="91">
        <f t="shared" si="11"/>
        <v>0</v>
      </c>
      <c r="AB85" s="90"/>
      <c r="AC85" s="91">
        <f t="shared" si="12"/>
        <v>0</v>
      </c>
      <c r="AD85" s="119"/>
      <c r="AE85" s="91">
        <f t="shared" si="13"/>
        <v>0</v>
      </c>
      <c r="AF85" s="90"/>
      <c r="AG85" s="91">
        <f t="shared" si="14"/>
        <v>0</v>
      </c>
      <c r="AH85" s="90"/>
      <c r="AI85" s="91">
        <f t="shared" si="15"/>
        <v>0</v>
      </c>
      <c r="AJ85" s="90"/>
      <c r="AK85" s="91">
        <f t="shared" si="16"/>
        <v>0</v>
      </c>
      <c r="AL85" s="90"/>
      <c r="AM85" s="91">
        <f t="shared" si="17"/>
        <v>0</v>
      </c>
      <c r="AN85" s="90"/>
      <c r="AO85" s="91">
        <f t="shared" si="18"/>
        <v>0</v>
      </c>
      <c r="AP85" s="90"/>
      <c r="AQ85" s="91">
        <f t="shared" si="19"/>
        <v>0</v>
      </c>
      <c r="AR85" s="90"/>
      <c r="AS85" s="91">
        <f t="shared" si="20"/>
        <v>0</v>
      </c>
      <c r="AT85" s="90"/>
      <c r="AU85" s="91">
        <f t="shared" si="21"/>
        <v>0</v>
      </c>
      <c r="AV85" s="90"/>
      <c r="AW85" s="91">
        <f t="shared" si="22"/>
        <v>0</v>
      </c>
      <c r="AX85" s="90"/>
      <c r="AY85" s="91">
        <f t="shared" si="23"/>
        <v>0</v>
      </c>
      <c r="AZ85" s="90"/>
      <c r="BA85" s="91">
        <f t="shared" si="24"/>
        <v>0</v>
      </c>
      <c r="BB85" s="90"/>
      <c r="BC85" s="91">
        <f t="shared" si="25"/>
        <v>0</v>
      </c>
      <c r="BD85" s="90"/>
      <c r="BE85" s="91">
        <f t="shared" si="26"/>
        <v>0</v>
      </c>
      <c r="BF85" s="90"/>
      <c r="BG85" s="91">
        <f t="shared" si="27"/>
        <v>0</v>
      </c>
      <c r="BH85" s="90"/>
      <c r="BI85" s="91">
        <f t="shared" si="28"/>
        <v>0</v>
      </c>
      <c r="BJ85" s="90"/>
      <c r="BK85" s="91">
        <f t="shared" si="29"/>
        <v>0</v>
      </c>
      <c r="BL85" s="90"/>
      <c r="BM85" s="91">
        <f t="shared" si="30"/>
        <v>0</v>
      </c>
      <c r="BN85" s="90"/>
      <c r="BO85" s="91">
        <f t="shared" si="31"/>
        <v>0</v>
      </c>
      <c r="BP85" s="90"/>
      <c r="BQ85" s="91">
        <f t="shared" si="32"/>
        <v>0</v>
      </c>
      <c r="BR85" s="90"/>
      <c r="BS85" s="91">
        <f t="shared" si="33"/>
        <v>0</v>
      </c>
      <c r="BT85" s="90"/>
      <c r="BU85" s="91">
        <f t="shared" si="34"/>
        <v>0</v>
      </c>
      <c r="BV85" s="90"/>
      <c r="BW85" s="91">
        <f t="shared" si="35"/>
        <v>0</v>
      </c>
      <c r="BX85" s="90"/>
      <c r="BY85" s="91">
        <f t="shared" si="36"/>
        <v>0</v>
      </c>
      <c r="BZ85" s="90"/>
      <c r="CA85" s="91">
        <f t="shared" si="37"/>
        <v>0</v>
      </c>
      <c r="CB85" s="90"/>
      <c r="CC85" s="91">
        <f t="shared" si="38"/>
        <v>0</v>
      </c>
      <c r="CD85" s="90"/>
      <c r="CE85" s="91">
        <f t="shared" si="39"/>
        <v>0</v>
      </c>
      <c r="CF85" s="90"/>
      <c r="CG85" s="91">
        <f t="shared" si="40"/>
        <v>0</v>
      </c>
      <c r="CH85" s="5">
        <f t="shared" si="41"/>
        <v>0</v>
      </c>
      <c r="CI85" s="11">
        <f t="shared" si="42"/>
        <v>0</v>
      </c>
      <c r="CJ85" s="12">
        <f t="shared" si="43"/>
        <v>2</v>
      </c>
      <c r="CK85" s="5">
        <f t="shared" si="44"/>
        <v>0</v>
      </c>
      <c r="CL85" s="282" t="str">
        <f t="shared" si="45"/>
        <v/>
      </c>
      <c r="CM85" s="283" t="str">
        <f t="shared" si="46"/>
        <v/>
      </c>
      <c r="CN85" s="283"/>
      <c r="CO85" s="145">
        <f t="shared" si="47"/>
        <v>0</v>
      </c>
      <c r="CP85" s="74">
        <f t="shared" si="48"/>
        <v>0</v>
      </c>
      <c r="CQ85" s="120">
        <f t="shared" si="49"/>
        <v>0</v>
      </c>
      <c r="CR85" s="74">
        <f t="shared" si="50"/>
        <v>0</v>
      </c>
      <c r="CS85" s="120">
        <f t="shared" si="51"/>
        <v>0</v>
      </c>
      <c r="CT85" s="74">
        <f t="shared" si="52"/>
        <v>0</v>
      </c>
      <c r="CU85" s="120">
        <f t="shared" si="53"/>
        <v>0</v>
      </c>
      <c r="CV85" s="74">
        <f t="shared" si="54"/>
        <v>0</v>
      </c>
      <c r="CW85" s="120">
        <f t="shared" si="55"/>
        <v>0</v>
      </c>
      <c r="CX85" s="146">
        <f t="shared" si="56"/>
        <v>0</v>
      </c>
      <c r="CY85" s="68"/>
      <c r="CZ85" s="68"/>
      <c r="DA85" s="68"/>
      <c r="DB85" s="68"/>
      <c r="DC85" s="17"/>
      <c r="DS85" s="69"/>
    </row>
    <row r="86" spans="1:125" ht="12.75" customHeight="1" x14ac:dyDescent="0.2">
      <c r="A86" s="3"/>
      <c r="B86" s="5">
        <f t="shared" si="57"/>
        <v>18</v>
      </c>
      <c r="C86" s="306"/>
      <c r="D86" s="307"/>
      <c r="E86" s="18"/>
      <c r="F86" s="90"/>
      <c r="G86" s="91">
        <f t="shared" si="1"/>
        <v>0</v>
      </c>
      <c r="H86" s="90"/>
      <c r="I86" s="91">
        <f t="shared" si="2"/>
        <v>0</v>
      </c>
      <c r="J86" s="90"/>
      <c r="K86" s="91">
        <f t="shared" si="3"/>
        <v>0</v>
      </c>
      <c r="L86" s="90"/>
      <c r="M86" s="91">
        <f t="shared" si="4"/>
        <v>0</v>
      </c>
      <c r="N86" s="90"/>
      <c r="O86" s="91">
        <f t="shared" si="5"/>
        <v>0</v>
      </c>
      <c r="P86" s="90"/>
      <c r="Q86" s="91">
        <f t="shared" si="6"/>
        <v>0</v>
      </c>
      <c r="R86" s="90"/>
      <c r="S86" s="91">
        <f t="shared" si="7"/>
        <v>0</v>
      </c>
      <c r="T86" s="90"/>
      <c r="U86" s="91">
        <f t="shared" si="8"/>
        <v>0</v>
      </c>
      <c r="V86" s="90"/>
      <c r="W86" s="91">
        <f t="shared" si="9"/>
        <v>0</v>
      </c>
      <c r="X86" s="90"/>
      <c r="Y86" s="91">
        <f t="shared" si="10"/>
        <v>0</v>
      </c>
      <c r="Z86" s="90"/>
      <c r="AA86" s="91">
        <f t="shared" si="11"/>
        <v>0</v>
      </c>
      <c r="AB86" s="90"/>
      <c r="AC86" s="91">
        <f t="shared" si="12"/>
        <v>0</v>
      </c>
      <c r="AD86" s="119"/>
      <c r="AE86" s="91">
        <f t="shared" si="13"/>
        <v>0</v>
      </c>
      <c r="AF86" s="90"/>
      <c r="AG86" s="91">
        <f t="shared" si="14"/>
        <v>0</v>
      </c>
      <c r="AH86" s="90"/>
      <c r="AI86" s="91">
        <f t="shared" si="15"/>
        <v>0</v>
      </c>
      <c r="AJ86" s="90"/>
      <c r="AK86" s="91">
        <f t="shared" si="16"/>
        <v>0</v>
      </c>
      <c r="AL86" s="90"/>
      <c r="AM86" s="91">
        <f t="shared" si="17"/>
        <v>0</v>
      </c>
      <c r="AN86" s="90"/>
      <c r="AO86" s="91">
        <f t="shared" si="18"/>
        <v>0</v>
      </c>
      <c r="AP86" s="90"/>
      <c r="AQ86" s="91">
        <f t="shared" si="19"/>
        <v>0</v>
      </c>
      <c r="AR86" s="90"/>
      <c r="AS86" s="91">
        <f t="shared" si="20"/>
        <v>0</v>
      </c>
      <c r="AT86" s="90"/>
      <c r="AU86" s="91">
        <f t="shared" si="21"/>
        <v>0</v>
      </c>
      <c r="AV86" s="90"/>
      <c r="AW86" s="91">
        <f t="shared" si="22"/>
        <v>0</v>
      </c>
      <c r="AX86" s="90"/>
      <c r="AY86" s="91">
        <f t="shared" si="23"/>
        <v>0</v>
      </c>
      <c r="AZ86" s="90"/>
      <c r="BA86" s="91">
        <f t="shared" si="24"/>
        <v>0</v>
      </c>
      <c r="BB86" s="90"/>
      <c r="BC86" s="91">
        <f t="shared" si="25"/>
        <v>0</v>
      </c>
      <c r="BD86" s="90"/>
      <c r="BE86" s="91">
        <f t="shared" si="26"/>
        <v>0</v>
      </c>
      <c r="BF86" s="90"/>
      <c r="BG86" s="91">
        <f t="shared" si="27"/>
        <v>0</v>
      </c>
      <c r="BH86" s="90"/>
      <c r="BI86" s="91">
        <f t="shared" si="28"/>
        <v>0</v>
      </c>
      <c r="BJ86" s="90"/>
      <c r="BK86" s="91">
        <f t="shared" si="29"/>
        <v>0</v>
      </c>
      <c r="BL86" s="90"/>
      <c r="BM86" s="91">
        <f t="shared" si="30"/>
        <v>0</v>
      </c>
      <c r="BN86" s="90"/>
      <c r="BO86" s="91">
        <f t="shared" si="31"/>
        <v>0</v>
      </c>
      <c r="BP86" s="90"/>
      <c r="BQ86" s="91">
        <f t="shared" si="32"/>
        <v>0</v>
      </c>
      <c r="BR86" s="90"/>
      <c r="BS86" s="91">
        <f t="shared" si="33"/>
        <v>0</v>
      </c>
      <c r="BT86" s="90"/>
      <c r="BU86" s="91">
        <f t="shared" si="34"/>
        <v>0</v>
      </c>
      <c r="BV86" s="90"/>
      <c r="BW86" s="91">
        <f t="shared" si="35"/>
        <v>0</v>
      </c>
      <c r="BX86" s="90"/>
      <c r="BY86" s="91">
        <f t="shared" si="36"/>
        <v>0</v>
      </c>
      <c r="BZ86" s="90"/>
      <c r="CA86" s="91">
        <f t="shared" si="37"/>
        <v>0</v>
      </c>
      <c r="CB86" s="90"/>
      <c r="CC86" s="91">
        <f t="shared" si="38"/>
        <v>0</v>
      </c>
      <c r="CD86" s="90"/>
      <c r="CE86" s="91">
        <f t="shared" si="39"/>
        <v>0</v>
      </c>
      <c r="CF86" s="90"/>
      <c r="CG86" s="91">
        <f t="shared" si="40"/>
        <v>0</v>
      </c>
      <c r="CH86" s="5">
        <f t="shared" si="41"/>
        <v>0</v>
      </c>
      <c r="CI86" s="11">
        <f t="shared" si="42"/>
        <v>0</v>
      </c>
      <c r="CJ86" s="12">
        <f t="shared" si="43"/>
        <v>2</v>
      </c>
      <c r="CK86" s="5">
        <f t="shared" si="44"/>
        <v>0</v>
      </c>
      <c r="CL86" s="282" t="str">
        <f t="shared" si="45"/>
        <v/>
      </c>
      <c r="CM86" s="283" t="str">
        <f t="shared" si="46"/>
        <v/>
      </c>
      <c r="CN86" s="283"/>
      <c r="CO86" s="145">
        <f t="shared" si="47"/>
        <v>0</v>
      </c>
      <c r="CP86" s="74">
        <f t="shared" si="48"/>
        <v>0</v>
      </c>
      <c r="CQ86" s="120">
        <f t="shared" si="49"/>
        <v>0</v>
      </c>
      <c r="CR86" s="74">
        <f t="shared" si="50"/>
        <v>0</v>
      </c>
      <c r="CS86" s="120">
        <f t="shared" si="51"/>
        <v>0</v>
      </c>
      <c r="CT86" s="74">
        <f t="shared" si="52"/>
        <v>0</v>
      </c>
      <c r="CU86" s="120">
        <f t="shared" si="53"/>
        <v>0</v>
      </c>
      <c r="CV86" s="74">
        <f t="shared" si="54"/>
        <v>0</v>
      </c>
      <c r="CW86" s="120">
        <f t="shared" si="55"/>
        <v>0</v>
      </c>
      <c r="CX86" s="146">
        <f t="shared" si="56"/>
        <v>0</v>
      </c>
      <c r="CY86" s="68"/>
      <c r="CZ86" s="68"/>
      <c r="DA86" s="68"/>
      <c r="DB86" s="68"/>
      <c r="DC86" s="17"/>
      <c r="DS86" s="69"/>
    </row>
    <row r="87" spans="1:125" ht="12.75" customHeight="1" x14ac:dyDescent="0.2">
      <c r="A87" s="3"/>
      <c r="B87" s="5">
        <f t="shared" si="57"/>
        <v>19</v>
      </c>
      <c r="C87" s="306"/>
      <c r="D87" s="307"/>
      <c r="E87" s="18"/>
      <c r="F87" s="90"/>
      <c r="G87" s="91">
        <f t="shared" si="1"/>
        <v>0</v>
      </c>
      <c r="H87" s="90"/>
      <c r="I87" s="91">
        <f t="shared" si="2"/>
        <v>0</v>
      </c>
      <c r="J87" s="90"/>
      <c r="K87" s="91">
        <f t="shared" si="3"/>
        <v>0</v>
      </c>
      <c r="L87" s="90"/>
      <c r="M87" s="91">
        <f t="shared" si="4"/>
        <v>0</v>
      </c>
      <c r="N87" s="90"/>
      <c r="O87" s="91">
        <f t="shared" si="5"/>
        <v>0</v>
      </c>
      <c r="P87" s="90"/>
      <c r="Q87" s="91">
        <f t="shared" si="6"/>
        <v>0</v>
      </c>
      <c r="R87" s="90"/>
      <c r="S87" s="91">
        <f t="shared" si="7"/>
        <v>0</v>
      </c>
      <c r="T87" s="90"/>
      <c r="U87" s="91">
        <f t="shared" si="8"/>
        <v>0</v>
      </c>
      <c r="V87" s="90"/>
      <c r="W87" s="91">
        <f t="shared" si="9"/>
        <v>0</v>
      </c>
      <c r="X87" s="90"/>
      <c r="Y87" s="91">
        <f t="shared" si="10"/>
        <v>0</v>
      </c>
      <c r="Z87" s="90"/>
      <c r="AA87" s="91">
        <f t="shared" si="11"/>
        <v>0</v>
      </c>
      <c r="AB87" s="90"/>
      <c r="AC87" s="91">
        <f t="shared" si="12"/>
        <v>0</v>
      </c>
      <c r="AD87" s="119"/>
      <c r="AE87" s="91">
        <f t="shared" si="13"/>
        <v>0</v>
      </c>
      <c r="AF87" s="90"/>
      <c r="AG87" s="91">
        <f t="shared" si="14"/>
        <v>0</v>
      </c>
      <c r="AH87" s="90"/>
      <c r="AI87" s="91">
        <f t="shared" si="15"/>
        <v>0</v>
      </c>
      <c r="AJ87" s="90"/>
      <c r="AK87" s="91">
        <f t="shared" si="16"/>
        <v>0</v>
      </c>
      <c r="AL87" s="90"/>
      <c r="AM87" s="91">
        <f t="shared" si="17"/>
        <v>0</v>
      </c>
      <c r="AN87" s="90"/>
      <c r="AO87" s="91">
        <f t="shared" si="18"/>
        <v>0</v>
      </c>
      <c r="AP87" s="90"/>
      <c r="AQ87" s="91">
        <f t="shared" si="19"/>
        <v>0</v>
      </c>
      <c r="AR87" s="90"/>
      <c r="AS87" s="91">
        <f t="shared" si="20"/>
        <v>0</v>
      </c>
      <c r="AT87" s="90"/>
      <c r="AU87" s="91">
        <f t="shared" si="21"/>
        <v>0</v>
      </c>
      <c r="AV87" s="90"/>
      <c r="AW87" s="91">
        <f t="shared" si="22"/>
        <v>0</v>
      </c>
      <c r="AX87" s="90"/>
      <c r="AY87" s="91">
        <f t="shared" si="23"/>
        <v>0</v>
      </c>
      <c r="AZ87" s="90"/>
      <c r="BA87" s="91">
        <f t="shared" si="24"/>
        <v>0</v>
      </c>
      <c r="BB87" s="90"/>
      <c r="BC87" s="91">
        <f t="shared" si="25"/>
        <v>0</v>
      </c>
      <c r="BD87" s="90"/>
      <c r="BE87" s="91">
        <f t="shared" si="26"/>
        <v>0</v>
      </c>
      <c r="BF87" s="90"/>
      <c r="BG87" s="91">
        <f t="shared" si="27"/>
        <v>0</v>
      </c>
      <c r="BH87" s="90"/>
      <c r="BI87" s="91">
        <f t="shared" si="28"/>
        <v>0</v>
      </c>
      <c r="BJ87" s="90"/>
      <c r="BK87" s="91">
        <f t="shared" si="29"/>
        <v>0</v>
      </c>
      <c r="BL87" s="90"/>
      <c r="BM87" s="91">
        <f t="shared" si="30"/>
        <v>0</v>
      </c>
      <c r="BN87" s="90"/>
      <c r="BO87" s="91">
        <f t="shared" si="31"/>
        <v>0</v>
      </c>
      <c r="BP87" s="90"/>
      <c r="BQ87" s="91">
        <f t="shared" si="32"/>
        <v>0</v>
      </c>
      <c r="BR87" s="90"/>
      <c r="BS87" s="91">
        <f t="shared" si="33"/>
        <v>0</v>
      </c>
      <c r="BT87" s="90"/>
      <c r="BU87" s="91">
        <f t="shared" si="34"/>
        <v>0</v>
      </c>
      <c r="BV87" s="90"/>
      <c r="BW87" s="91">
        <f t="shared" si="35"/>
        <v>0</v>
      </c>
      <c r="BX87" s="90"/>
      <c r="BY87" s="91">
        <f t="shared" si="36"/>
        <v>0</v>
      </c>
      <c r="BZ87" s="90"/>
      <c r="CA87" s="91">
        <f t="shared" si="37"/>
        <v>0</v>
      </c>
      <c r="CB87" s="90"/>
      <c r="CC87" s="91">
        <f t="shared" si="38"/>
        <v>0</v>
      </c>
      <c r="CD87" s="90"/>
      <c r="CE87" s="91">
        <f t="shared" si="39"/>
        <v>0</v>
      </c>
      <c r="CF87" s="90"/>
      <c r="CG87" s="91">
        <f t="shared" si="40"/>
        <v>0</v>
      </c>
      <c r="CH87" s="5">
        <f t="shared" si="41"/>
        <v>0</v>
      </c>
      <c r="CI87" s="11">
        <f t="shared" si="42"/>
        <v>0</v>
      </c>
      <c r="CJ87" s="12">
        <f t="shared" si="43"/>
        <v>2</v>
      </c>
      <c r="CK87" s="5">
        <f t="shared" si="44"/>
        <v>0</v>
      </c>
      <c r="CL87" s="282" t="str">
        <f t="shared" si="45"/>
        <v/>
      </c>
      <c r="CM87" s="283" t="str">
        <f t="shared" si="46"/>
        <v/>
      </c>
      <c r="CN87" s="283"/>
      <c r="CO87" s="145">
        <f t="shared" si="47"/>
        <v>0</v>
      </c>
      <c r="CP87" s="74">
        <f t="shared" si="48"/>
        <v>0</v>
      </c>
      <c r="CQ87" s="120">
        <f t="shared" si="49"/>
        <v>0</v>
      </c>
      <c r="CR87" s="74">
        <f t="shared" si="50"/>
        <v>0</v>
      </c>
      <c r="CS87" s="120">
        <f t="shared" si="51"/>
        <v>0</v>
      </c>
      <c r="CT87" s="74">
        <f t="shared" si="52"/>
        <v>0</v>
      </c>
      <c r="CU87" s="120">
        <f t="shared" si="53"/>
        <v>0</v>
      </c>
      <c r="CV87" s="74">
        <f t="shared" si="54"/>
        <v>0</v>
      </c>
      <c r="CW87" s="120">
        <f t="shared" si="55"/>
        <v>0</v>
      </c>
      <c r="CX87" s="146">
        <f t="shared" si="56"/>
        <v>0</v>
      </c>
      <c r="CY87" s="68"/>
      <c r="CZ87" s="68"/>
      <c r="DA87" s="68"/>
      <c r="DB87" s="68"/>
      <c r="DC87" s="17"/>
      <c r="DS87" s="69"/>
    </row>
    <row r="88" spans="1:125" ht="12.75" customHeight="1" x14ac:dyDescent="0.2">
      <c r="A88" s="3"/>
      <c r="B88" s="5">
        <f t="shared" si="57"/>
        <v>20</v>
      </c>
      <c r="C88" s="306"/>
      <c r="D88" s="307"/>
      <c r="E88" s="18"/>
      <c r="F88" s="90"/>
      <c r="G88" s="91">
        <f t="shared" si="1"/>
        <v>0</v>
      </c>
      <c r="H88" s="90"/>
      <c r="I88" s="91">
        <f t="shared" si="2"/>
        <v>0</v>
      </c>
      <c r="J88" s="90"/>
      <c r="K88" s="91">
        <f t="shared" si="3"/>
        <v>0</v>
      </c>
      <c r="L88" s="90"/>
      <c r="M88" s="91">
        <f t="shared" si="4"/>
        <v>0</v>
      </c>
      <c r="N88" s="90"/>
      <c r="O88" s="91">
        <f t="shared" si="5"/>
        <v>0</v>
      </c>
      <c r="P88" s="90"/>
      <c r="Q88" s="91">
        <f t="shared" si="6"/>
        <v>0</v>
      </c>
      <c r="R88" s="90"/>
      <c r="S88" s="91">
        <f t="shared" si="7"/>
        <v>0</v>
      </c>
      <c r="T88" s="90"/>
      <c r="U88" s="91">
        <f t="shared" si="8"/>
        <v>0</v>
      </c>
      <c r="V88" s="90"/>
      <c r="W88" s="91">
        <f t="shared" si="9"/>
        <v>0</v>
      </c>
      <c r="X88" s="90"/>
      <c r="Y88" s="91">
        <f t="shared" si="10"/>
        <v>0</v>
      </c>
      <c r="Z88" s="90"/>
      <c r="AA88" s="91">
        <f t="shared" si="11"/>
        <v>0</v>
      </c>
      <c r="AB88" s="90"/>
      <c r="AC88" s="91">
        <f t="shared" si="12"/>
        <v>0</v>
      </c>
      <c r="AD88" s="119"/>
      <c r="AE88" s="91">
        <f t="shared" si="13"/>
        <v>0</v>
      </c>
      <c r="AF88" s="90"/>
      <c r="AG88" s="91">
        <f t="shared" si="14"/>
        <v>0</v>
      </c>
      <c r="AH88" s="90"/>
      <c r="AI88" s="91">
        <f t="shared" si="15"/>
        <v>0</v>
      </c>
      <c r="AJ88" s="90"/>
      <c r="AK88" s="91">
        <f t="shared" si="16"/>
        <v>0</v>
      </c>
      <c r="AL88" s="90"/>
      <c r="AM88" s="91">
        <f t="shared" si="17"/>
        <v>0</v>
      </c>
      <c r="AN88" s="90"/>
      <c r="AO88" s="91">
        <f t="shared" si="18"/>
        <v>0</v>
      </c>
      <c r="AP88" s="90"/>
      <c r="AQ88" s="91">
        <f t="shared" si="19"/>
        <v>0</v>
      </c>
      <c r="AR88" s="90"/>
      <c r="AS88" s="91">
        <f t="shared" si="20"/>
        <v>0</v>
      </c>
      <c r="AT88" s="90"/>
      <c r="AU88" s="91">
        <f t="shared" si="21"/>
        <v>0</v>
      </c>
      <c r="AV88" s="90"/>
      <c r="AW88" s="91">
        <f t="shared" si="22"/>
        <v>0</v>
      </c>
      <c r="AX88" s="90"/>
      <c r="AY88" s="91">
        <f t="shared" si="23"/>
        <v>0</v>
      </c>
      <c r="AZ88" s="90"/>
      <c r="BA88" s="91">
        <f t="shared" si="24"/>
        <v>0</v>
      </c>
      <c r="BB88" s="90"/>
      <c r="BC88" s="91">
        <f t="shared" si="25"/>
        <v>0</v>
      </c>
      <c r="BD88" s="90"/>
      <c r="BE88" s="91">
        <f t="shared" si="26"/>
        <v>0</v>
      </c>
      <c r="BF88" s="90"/>
      <c r="BG88" s="91">
        <f t="shared" si="27"/>
        <v>0</v>
      </c>
      <c r="BH88" s="90"/>
      <c r="BI88" s="91">
        <f t="shared" si="28"/>
        <v>0</v>
      </c>
      <c r="BJ88" s="90"/>
      <c r="BK88" s="91">
        <f t="shared" si="29"/>
        <v>0</v>
      </c>
      <c r="BL88" s="90"/>
      <c r="BM88" s="91">
        <f t="shared" si="30"/>
        <v>0</v>
      </c>
      <c r="BN88" s="90"/>
      <c r="BO88" s="91">
        <f t="shared" si="31"/>
        <v>0</v>
      </c>
      <c r="BP88" s="90"/>
      <c r="BQ88" s="91">
        <f t="shared" si="32"/>
        <v>0</v>
      </c>
      <c r="BR88" s="90"/>
      <c r="BS88" s="91">
        <f t="shared" si="33"/>
        <v>0</v>
      </c>
      <c r="BT88" s="90"/>
      <c r="BU88" s="91">
        <f t="shared" si="34"/>
        <v>0</v>
      </c>
      <c r="BV88" s="90"/>
      <c r="BW88" s="91">
        <f t="shared" si="35"/>
        <v>0</v>
      </c>
      <c r="BX88" s="90"/>
      <c r="BY88" s="91">
        <f t="shared" si="36"/>
        <v>0</v>
      </c>
      <c r="BZ88" s="90"/>
      <c r="CA88" s="91">
        <f t="shared" si="37"/>
        <v>0</v>
      </c>
      <c r="CB88" s="90"/>
      <c r="CC88" s="91">
        <f t="shared" si="38"/>
        <v>0</v>
      </c>
      <c r="CD88" s="90"/>
      <c r="CE88" s="91">
        <f t="shared" si="39"/>
        <v>0</v>
      </c>
      <c r="CF88" s="90"/>
      <c r="CG88" s="91">
        <f t="shared" si="40"/>
        <v>0</v>
      </c>
      <c r="CH88" s="5">
        <f t="shared" si="41"/>
        <v>0</v>
      </c>
      <c r="CI88" s="11">
        <f t="shared" si="42"/>
        <v>0</v>
      </c>
      <c r="CJ88" s="12">
        <f t="shared" si="43"/>
        <v>2</v>
      </c>
      <c r="CK88" s="5">
        <f t="shared" si="44"/>
        <v>0</v>
      </c>
      <c r="CL88" s="282" t="str">
        <f t="shared" si="45"/>
        <v/>
      </c>
      <c r="CM88" s="283" t="str">
        <f t="shared" si="46"/>
        <v/>
      </c>
      <c r="CN88" s="283"/>
      <c r="CO88" s="145">
        <f t="shared" si="47"/>
        <v>0</v>
      </c>
      <c r="CP88" s="74">
        <f t="shared" si="48"/>
        <v>0</v>
      </c>
      <c r="CQ88" s="120">
        <f t="shared" si="49"/>
        <v>0</v>
      </c>
      <c r="CR88" s="74">
        <f t="shared" si="50"/>
        <v>0</v>
      </c>
      <c r="CS88" s="120">
        <f t="shared" si="51"/>
        <v>0</v>
      </c>
      <c r="CT88" s="74">
        <f t="shared" si="52"/>
        <v>0</v>
      </c>
      <c r="CU88" s="120">
        <f t="shared" si="53"/>
        <v>0</v>
      </c>
      <c r="CV88" s="74">
        <f t="shared" si="54"/>
        <v>0</v>
      </c>
      <c r="CW88" s="120">
        <f t="shared" si="55"/>
        <v>0</v>
      </c>
      <c r="CX88" s="146">
        <f t="shared" si="56"/>
        <v>0</v>
      </c>
      <c r="CY88" s="68"/>
      <c r="CZ88" s="68"/>
      <c r="DA88" s="68"/>
      <c r="DB88" s="68"/>
      <c r="DC88" s="17"/>
      <c r="DS88" s="69"/>
    </row>
    <row r="89" spans="1:125" ht="12.75" customHeight="1" x14ac:dyDescent="0.2">
      <c r="A89" s="3"/>
      <c r="B89" s="5">
        <f t="shared" si="57"/>
        <v>21</v>
      </c>
      <c r="C89" s="306"/>
      <c r="D89" s="307"/>
      <c r="E89" s="18"/>
      <c r="F89" s="90"/>
      <c r="G89" s="91">
        <f t="shared" si="1"/>
        <v>0</v>
      </c>
      <c r="H89" s="90"/>
      <c r="I89" s="91">
        <f t="shared" si="2"/>
        <v>0</v>
      </c>
      <c r="J89" s="90"/>
      <c r="K89" s="91">
        <f t="shared" si="3"/>
        <v>0</v>
      </c>
      <c r="L89" s="90"/>
      <c r="M89" s="91">
        <f t="shared" si="4"/>
        <v>0</v>
      </c>
      <c r="N89" s="90"/>
      <c r="O89" s="91">
        <f t="shared" si="5"/>
        <v>0</v>
      </c>
      <c r="P89" s="90"/>
      <c r="Q89" s="91">
        <f t="shared" si="6"/>
        <v>0</v>
      </c>
      <c r="R89" s="90"/>
      <c r="S89" s="91">
        <f t="shared" si="7"/>
        <v>0</v>
      </c>
      <c r="T89" s="90"/>
      <c r="U89" s="91">
        <f t="shared" si="8"/>
        <v>0</v>
      </c>
      <c r="V89" s="90"/>
      <c r="W89" s="91">
        <f t="shared" si="9"/>
        <v>0</v>
      </c>
      <c r="X89" s="90"/>
      <c r="Y89" s="91">
        <f t="shared" si="10"/>
        <v>0</v>
      </c>
      <c r="Z89" s="90"/>
      <c r="AA89" s="91">
        <f t="shared" si="11"/>
        <v>0</v>
      </c>
      <c r="AB89" s="90"/>
      <c r="AC89" s="91">
        <f t="shared" si="12"/>
        <v>0</v>
      </c>
      <c r="AD89" s="119"/>
      <c r="AE89" s="91">
        <f t="shared" si="13"/>
        <v>0</v>
      </c>
      <c r="AF89" s="90"/>
      <c r="AG89" s="91">
        <f t="shared" si="14"/>
        <v>0</v>
      </c>
      <c r="AH89" s="90"/>
      <c r="AI89" s="91">
        <f t="shared" si="15"/>
        <v>0</v>
      </c>
      <c r="AJ89" s="90"/>
      <c r="AK89" s="91">
        <f t="shared" si="16"/>
        <v>0</v>
      </c>
      <c r="AL89" s="90"/>
      <c r="AM89" s="91">
        <f t="shared" si="17"/>
        <v>0</v>
      </c>
      <c r="AN89" s="90"/>
      <c r="AO89" s="91">
        <f t="shared" si="18"/>
        <v>0</v>
      </c>
      <c r="AP89" s="90"/>
      <c r="AQ89" s="91">
        <f t="shared" si="19"/>
        <v>0</v>
      </c>
      <c r="AR89" s="90"/>
      <c r="AS89" s="91">
        <f t="shared" si="20"/>
        <v>0</v>
      </c>
      <c r="AT89" s="90"/>
      <c r="AU89" s="91">
        <f t="shared" si="21"/>
        <v>0</v>
      </c>
      <c r="AV89" s="90"/>
      <c r="AW89" s="91">
        <f t="shared" si="22"/>
        <v>0</v>
      </c>
      <c r="AX89" s="90"/>
      <c r="AY89" s="91">
        <f t="shared" si="23"/>
        <v>0</v>
      </c>
      <c r="AZ89" s="90"/>
      <c r="BA89" s="91">
        <f t="shared" si="24"/>
        <v>0</v>
      </c>
      <c r="BB89" s="90"/>
      <c r="BC89" s="91">
        <f t="shared" si="25"/>
        <v>0</v>
      </c>
      <c r="BD89" s="90"/>
      <c r="BE89" s="91">
        <f t="shared" si="26"/>
        <v>0</v>
      </c>
      <c r="BF89" s="90"/>
      <c r="BG89" s="91">
        <f t="shared" si="27"/>
        <v>0</v>
      </c>
      <c r="BH89" s="90"/>
      <c r="BI89" s="91">
        <f t="shared" si="28"/>
        <v>0</v>
      </c>
      <c r="BJ89" s="90"/>
      <c r="BK89" s="91">
        <f t="shared" si="29"/>
        <v>0</v>
      </c>
      <c r="BL89" s="90"/>
      <c r="BM89" s="91">
        <f t="shared" si="30"/>
        <v>0</v>
      </c>
      <c r="BN89" s="90"/>
      <c r="BO89" s="91">
        <f t="shared" si="31"/>
        <v>0</v>
      </c>
      <c r="BP89" s="90"/>
      <c r="BQ89" s="91">
        <f t="shared" si="32"/>
        <v>0</v>
      </c>
      <c r="BR89" s="90"/>
      <c r="BS89" s="91">
        <f t="shared" si="33"/>
        <v>0</v>
      </c>
      <c r="BT89" s="90"/>
      <c r="BU89" s="91">
        <f t="shared" si="34"/>
        <v>0</v>
      </c>
      <c r="BV89" s="90"/>
      <c r="BW89" s="91">
        <f t="shared" si="35"/>
        <v>0</v>
      </c>
      <c r="BX89" s="90"/>
      <c r="BY89" s="91">
        <f t="shared" si="36"/>
        <v>0</v>
      </c>
      <c r="BZ89" s="90"/>
      <c r="CA89" s="91">
        <f t="shared" si="37"/>
        <v>0</v>
      </c>
      <c r="CB89" s="90"/>
      <c r="CC89" s="91">
        <f t="shared" si="38"/>
        <v>0</v>
      </c>
      <c r="CD89" s="90"/>
      <c r="CE89" s="91">
        <f t="shared" si="39"/>
        <v>0</v>
      </c>
      <c r="CF89" s="90"/>
      <c r="CG89" s="91">
        <f t="shared" si="40"/>
        <v>0</v>
      </c>
      <c r="CH89" s="5">
        <f t="shared" si="41"/>
        <v>0</v>
      </c>
      <c r="CI89" s="11">
        <f t="shared" si="42"/>
        <v>0</v>
      </c>
      <c r="CJ89" s="12">
        <f t="shared" si="43"/>
        <v>2</v>
      </c>
      <c r="CK89" s="5">
        <f t="shared" si="44"/>
        <v>0</v>
      </c>
      <c r="CL89" s="282" t="str">
        <f t="shared" si="45"/>
        <v/>
      </c>
      <c r="CM89" s="283" t="str">
        <f t="shared" si="46"/>
        <v/>
      </c>
      <c r="CN89" s="283"/>
      <c r="CO89" s="145">
        <f t="shared" si="47"/>
        <v>0</v>
      </c>
      <c r="CP89" s="74">
        <f t="shared" si="48"/>
        <v>0</v>
      </c>
      <c r="CQ89" s="120">
        <f t="shared" si="49"/>
        <v>0</v>
      </c>
      <c r="CR89" s="74">
        <f t="shared" si="50"/>
        <v>0</v>
      </c>
      <c r="CS89" s="120">
        <f t="shared" si="51"/>
        <v>0</v>
      </c>
      <c r="CT89" s="74">
        <f t="shared" si="52"/>
        <v>0</v>
      </c>
      <c r="CU89" s="120">
        <f t="shared" si="53"/>
        <v>0</v>
      </c>
      <c r="CV89" s="74">
        <f t="shared" si="54"/>
        <v>0</v>
      </c>
      <c r="CW89" s="120">
        <f t="shared" si="55"/>
        <v>0</v>
      </c>
      <c r="CX89" s="146">
        <f t="shared" si="56"/>
        <v>0</v>
      </c>
      <c r="CY89" s="68"/>
      <c r="CZ89" s="68"/>
      <c r="DA89" s="68"/>
      <c r="DB89" s="68"/>
      <c r="DC89" s="17"/>
      <c r="DS89" s="65"/>
      <c r="DU89" s="55" t="str">
        <f>CO65</f>
        <v>1) Números y operaciones</v>
      </c>
    </row>
    <row r="90" spans="1:125" ht="12.75" customHeight="1" x14ac:dyDescent="0.2">
      <c r="A90" s="3"/>
      <c r="B90" s="5">
        <f t="shared" si="57"/>
        <v>22</v>
      </c>
      <c r="C90" s="306"/>
      <c r="D90" s="307"/>
      <c r="E90" s="18"/>
      <c r="F90" s="90"/>
      <c r="G90" s="91">
        <f t="shared" si="1"/>
        <v>0</v>
      </c>
      <c r="H90" s="90"/>
      <c r="I90" s="91">
        <f t="shared" si="2"/>
        <v>0</v>
      </c>
      <c r="J90" s="90"/>
      <c r="K90" s="91">
        <f t="shared" si="3"/>
        <v>0</v>
      </c>
      <c r="L90" s="90"/>
      <c r="M90" s="91">
        <f t="shared" si="4"/>
        <v>0</v>
      </c>
      <c r="N90" s="90"/>
      <c r="O90" s="91">
        <f t="shared" si="5"/>
        <v>0</v>
      </c>
      <c r="P90" s="90"/>
      <c r="Q90" s="91">
        <f t="shared" si="6"/>
        <v>0</v>
      </c>
      <c r="R90" s="90"/>
      <c r="S90" s="91">
        <f t="shared" si="7"/>
        <v>0</v>
      </c>
      <c r="T90" s="90"/>
      <c r="U90" s="91">
        <f t="shared" si="8"/>
        <v>0</v>
      </c>
      <c r="V90" s="90"/>
      <c r="W90" s="91">
        <f t="shared" si="9"/>
        <v>0</v>
      </c>
      <c r="X90" s="90"/>
      <c r="Y90" s="91">
        <f t="shared" si="10"/>
        <v>0</v>
      </c>
      <c r="Z90" s="90"/>
      <c r="AA90" s="91">
        <f t="shared" si="11"/>
        <v>0</v>
      </c>
      <c r="AB90" s="90"/>
      <c r="AC90" s="91">
        <f t="shared" si="12"/>
        <v>0</v>
      </c>
      <c r="AD90" s="119"/>
      <c r="AE90" s="91">
        <f t="shared" si="13"/>
        <v>0</v>
      </c>
      <c r="AF90" s="90"/>
      <c r="AG90" s="91">
        <f t="shared" si="14"/>
        <v>0</v>
      </c>
      <c r="AH90" s="90"/>
      <c r="AI90" s="91">
        <f t="shared" si="15"/>
        <v>0</v>
      </c>
      <c r="AJ90" s="90"/>
      <c r="AK90" s="91">
        <f t="shared" si="16"/>
        <v>0</v>
      </c>
      <c r="AL90" s="90"/>
      <c r="AM90" s="91">
        <f t="shared" si="17"/>
        <v>0</v>
      </c>
      <c r="AN90" s="90"/>
      <c r="AO90" s="91">
        <f t="shared" si="18"/>
        <v>0</v>
      </c>
      <c r="AP90" s="90"/>
      <c r="AQ90" s="91">
        <f t="shared" si="19"/>
        <v>0</v>
      </c>
      <c r="AR90" s="90"/>
      <c r="AS90" s="91">
        <f t="shared" si="20"/>
        <v>0</v>
      </c>
      <c r="AT90" s="90"/>
      <c r="AU90" s="91">
        <f t="shared" si="21"/>
        <v>0</v>
      </c>
      <c r="AV90" s="90"/>
      <c r="AW90" s="91">
        <f t="shared" si="22"/>
        <v>0</v>
      </c>
      <c r="AX90" s="90"/>
      <c r="AY90" s="91">
        <f t="shared" si="23"/>
        <v>0</v>
      </c>
      <c r="AZ90" s="90"/>
      <c r="BA90" s="91">
        <f t="shared" si="24"/>
        <v>0</v>
      </c>
      <c r="BB90" s="90"/>
      <c r="BC90" s="91">
        <f t="shared" si="25"/>
        <v>0</v>
      </c>
      <c r="BD90" s="90"/>
      <c r="BE90" s="91">
        <f t="shared" si="26"/>
        <v>0</v>
      </c>
      <c r="BF90" s="90"/>
      <c r="BG90" s="91">
        <f t="shared" si="27"/>
        <v>0</v>
      </c>
      <c r="BH90" s="90"/>
      <c r="BI90" s="91">
        <f t="shared" si="28"/>
        <v>0</v>
      </c>
      <c r="BJ90" s="90"/>
      <c r="BK90" s="91">
        <f t="shared" si="29"/>
        <v>0</v>
      </c>
      <c r="BL90" s="90"/>
      <c r="BM90" s="91">
        <f t="shared" si="30"/>
        <v>0</v>
      </c>
      <c r="BN90" s="90"/>
      <c r="BO90" s="91">
        <f t="shared" si="31"/>
        <v>0</v>
      </c>
      <c r="BP90" s="90"/>
      <c r="BQ90" s="91">
        <f t="shared" si="32"/>
        <v>0</v>
      </c>
      <c r="BR90" s="90"/>
      <c r="BS90" s="91">
        <f t="shared" si="33"/>
        <v>0</v>
      </c>
      <c r="BT90" s="90"/>
      <c r="BU90" s="91">
        <f t="shared" si="34"/>
        <v>0</v>
      </c>
      <c r="BV90" s="90"/>
      <c r="BW90" s="91">
        <f t="shared" si="35"/>
        <v>0</v>
      </c>
      <c r="BX90" s="90"/>
      <c r="BY90" s="91">
        <f t="shared" si="36"/>
        <v>0</v>
      </c>
      <c r="BZ90" s="90"/>
      <c r="CA90" s="91">
        <f t="shared" si="37"/>
        <v>0</v>
      </c>
      <c r="CB90" s="90"/>
      <c r="CC90" s="91">
        <f t="shared" si="38"/>
        <v>0</v>
      </c>
      <c r="CD90" s="90"/>
      <c r="CE90" s="91">
        <f t="shared" si="39"/>
        <v>0</v>
      </c>
      <c r="CF90" s="90"/>
      <c r="CG90" s="91">
        <f t="shared" si="40"/>
        <v>0</v>
      </c>
      <c r="CH90" s="5">
        <f t="shared" si="41"/>
        <v>0</v>
      </c>
      <c r="CI90" s="11">
        <f t="shared" si="42"/>
        <v>0</v>
      </c>
      <c r="CJ90" s="12">
        <f t="shared" si="43"/>
        <v>2</v>
      </c>
      <c r="CK90" s="5">
        <f t="shared" si="44"/>
        <v>0</v>
      </c>
      <c r="CL90" s="282" t="str">
        <f t="shared" si="45"/>
        <v/>
      </c>
      <c r="CM90" s="283" t="str">
        <f t="shared" si="46"/>
        <v/>
      </c>
      <c r="CN90" s="283"/>
      <c r="CO90" s="145">
        <f t="shared" si="47"/>
        <v>0</v>
      </c>
      <c r="CP90" s="74">
        <f t="shared" si="48"/>
        <v>0</v>
      </c>
      <c r="CQ90" s="120">
        <f t="shared" si="49"/>
        <v>0</v>
      </c>
      <c r="CR90" s="74">
        <f t="shared" si="50"/>
        <v>0</v>
      </c>
      <c r="CS90" s="120">
        <f t="shared" si="51"/>
        <v>0</v>
      </c>
      <c r="CT90" s="74">
        <f t="shared" si="52"/>
        <v>0</v>
      </c>
      <c r="CU90" s="120">
        <f t="shared" si="53"/>
        <v>0</v>
      </c>
      <c r="CV90" s="74">
        <f t="shared" si="54"/>
        <v>0</v>
      </c>
      <c r="CW90" s="120">
        <f t="shared" si="55"/>
        <v>0</v>
      </c>
      <c r="CX90" s="146">
        <f t="shared" si="56"/>
        <v>0</v>
      </c>
      <c r="CY90" s="68"/>
      <c r="CZ90" s="68"/>
      <c r="DA90" s="68"/>
      <c r="DB90" s="68"/>
      <c r="DC90" s="17"/>
      <c r="DU90" s="55" t="str">
        <f>CQ65</f>
        <v>2) Geometría</v>
      </c>
    </row>
    <row r="91" spans="1:125" ht="12.75" customHeight="1" x14ac:dyDescent="0.2">
      <c r="A91" s="3"/>
      <c r="B91" s="5">
        <f t="shared" si="57"/>
        <v>23</v>
      </c>
      <c r="C91" s="306"/>
      <c r="D91" s="307"/>
      <c r="E91" s="18"/>
      <c r="F91" s="90"/>
      <c r="G91" s="91">
        <f t="shared" si="1"/>
        <v>0</v>
      </c>
      <c r="H91" s="90"/>
      <c r="I91" s="91">
        <f t="shared" si="2"/>
        <v>0</v>
      </c>
      <c r="J91" s="90"/>
      <c r="K91" s="91">
        <f t="shared" si="3"/>
        <v>0</v>
      </c>
      <c r="L91" s="90"/>
      <c r="M91" s="91">
        <f t="shared" si="4"/>
        <v>0</v>
      </c>
      <c r="N91" s="90"/>
      <c r="O91" s="91">
        <f t="shared" si="5"/>
        <v>0</v>
      </c>
      <c r="P91" s="90"/>
      <c r="Q91" s="91">
        <f t="shared" si="6"/>
        <v>0</v>
      </c>
      <c r="R91" s="90"/>
      <c r="S91" s="91">
        <f t="shared" si="7"/>
        <v>0</v>
      </c>
      <c r="T91" s="90"/>
      <c r="U91" s="91">
        <f t="shared" si="8"/>
        <v>0</v>
      </c>
      <c r="V91" s="90"/>
      <c r="W91" s="91">
        <f t="shared" si="9"/>
        <v>0</v>
      </c>
      <c r="X91" s="90"/>
      <c r="Y91" s="91">
        <f t="shared" si="10"/>
        <v>0</v>
      </c>
      <c r="Z91" s="90"/>
      <c r="AA91" s="91">
        <f t="shared" si="11"/>
        <v>0</v>
      </c>
      <c r="AB91" s="90"/>
      <c r="AC91" s="91">
        <f t="shared" si="12"/>
        <v>0</v>
      </c>
      <c r="AD91" s="119"/>
      <c r="AE91" s="91">
        <f t="shared" si="13"/>
        <v>0</v>
      </c>
      <c r="AF91" s="90"/>
      <c r="AG91" s="91">
        <f t="shared" si="14"/>
        <v>0</v>
      </c>
      <c r="AH91" s="90"/>
      <c r="AI91" s="91">
        <f t="shared" si="15"/>
        <v>0</v>
      </c>
      <c r="AJ91" s="90"/>
      <c r="AK91" s="91">
        <f t="shared" si="16"/>
        <v>0</v>
      </c>
      <c r="AL91" s="90"/>
      <c r="AM91" s="91">
        <f t="shared" si="17"/>
        <v>0</v>
      </c>
      <c r="AN91" s="90"/>
      <c r="AO91" s="91">
        <f t="shared" si="18"/>
        <v>0</v>
      </c>
      <c r="AP91" s="90"/>
      <c r="AQ91" s="91">
        <f t="shared" si="19"/>
        <v>0</v>
      </c>
      <c r="AR91" s="90"/>
      <c r="AS91" s="91">
        <f t="shared" si="20"/>
        <v>0</v>
      </c>
      <c r="AT91" s="90"/>
      <c r="AU91" s="91">
        <f t="shared" si="21"/>
        <v>0</v>
      </c>
      <c r="AV91" s="90"/>
      <c r="AW91" s="91">
        <f t="shared" si="22"/>
        <v>0</v>
      </c>
      <c r="AX91" s="90"/>
      <c r="AY91" s="91">
        <f t="shared" si="23"/>
        <v>0</v>
      </c>
      <c r="AZ91" s="90"/>
      <c r="BA91" s="91">
        <f t="shared" si="24"/>
        <v>0</v>
      </c>
      <c r="BB91" s="90"/>
      <c r="BC91" s="91">
        <f t="shared" si="25"/>
        <v>0</v>
      </c>
      <c r="BD91" s="90"/>
      <c r="BE91" s="91">
        <f t="shared" si="26"/>
        <v>0</v>
      </c>
      <c r="BF91" s="90"/>
      <c r="BG91" s="91">
        <f t="shared" si="27"/>
        <v>0</v>
      </c>
      <c r="BH91" s="90"/>
      <c r="BI91" s="91">
        <f t="shared" si="28"/>
        <v>0</v>
      </c>
      <c r="BJ91" s="90"/>
      <c r="BK91" s="91">
        <f t="shared" si="29"/>
        <v>0</v>
      </c>
      <c r="BL91" s="90"/>
      <c r="BM91" s="91">
        <f t="shared" si="30"/>
        <v>0</v>
      </c>
      <c r="BN91" s="90"/>
      <c r="BO91" s="91">
        <f t="shared" si="31"/>
        <v>0</v>
      </c>
      <c r="BP91" s="90"/>
      <c r="BQ91" s="91">
        <f t="shared" si="32"/>
        <v>0</v>
      </c>
      <c r="BR91" s="90"/>
      <c r="BS91" s="91">
        <f t="shared" si="33"/>
        <v>0</v>
      </c>
      <c r="BT91" s="90"/>
      <c r="BU91" s="91">
        <f t="shared" si="34"/>
        <v>0</v>
      </c>
      <c r="BV91" s="90"/>
      <c r="BW91" s="91">
        <f t="shared" si="35"/>
        <v>0</v>
      </c>
      <c r="BX91" s="90"/>
      <c r="BY91" s="91">
        <f t="shared" si="36"/>
        <v>0</v>
      </c>
      <c r="BZ91" s="90"/>
      <c r="CA91" s="91">
        <f t="shared" si="37"/>
        <v>0</v>
      </c>
      <c r="CB91" s="90"/>
      <c r="CC91" s="91">
        <f t="shared" si="38"/>
        <v>0</v>
      </c>
      <c r="CD91" s="90"/>
      <c r="CE91" s="91">
        <f t="shared" si="39"/>
        <v>0</v>
      </c>
      <c r="CF91" s="90"/>
      <c r="CG91" s="91">
        <f t="shared" si="40"/>
        <v>0</v>
      </c>
      <c r="CH91" s="5">
        <f t="shared" si="41"/>
        <v>0</v>
      </c>
      <c r="CI91" s="11">
        <f t="shared" si="42"/>
        <v>0</v>
      </c>
      <c r="CJ91" s="12">
        <f t="shared" si="43"/>
        <v>2</v>
      </c>
      <c r="CK91" s="5">
        <f t="shared" si="44"/>
        <v>0</v>
      </c>
      <c r="CL91" s="282" t="str">
        <f t="shared" si="45"/>
        <v/>
      </c>
      <c r="CM91" s="283" t="str">
        <f t="shared" si="46"/>
        <v/>
      </c>
      <c r="CN91" s="283"/>
      <c r="CO91" s="145">
        <f t="shared" si="47"/>
        <v>0</v>
      </c>
      <c r="CP91" s="74">
        <f t="shared" si="48"/>
        <v>0</v>
      </c>
      <c r="CQ91" s="120">
        <f t="shared" si="49"/>
        <v>0</v>
      </c>
      <c r="CR91" s="74">
        <f t="shared" si="50"/>
        <v>0</v>
      </c>
      <c r="CS91" s="120">
        <f t="shared" si="51"/>
        <v>0</v>
      </c>
      <c r="CT91" s="74">
        <f t="shared" si="52"/>
        <v>0</v>
      </c>
      <c r="CU91" s="120">
        <f t="shared" si="53"/>
        <v>0</v>
      </c>
      <c r="CV91" s="74">
        <f t="shared" si="54"/>
        <v>0</v>
      </c>
      <c r="CW91" s="120">
        <f t="shared" si="55"/>
        <v>0</v>
      </c>
      <c r="CX91" s="146">
        <f t="shared" si="56"/>
        <v>0</v>
      </c>
      <c r="CY91" s="68"/>
      <c r="CZ91" s="68"/>
      <c r="DA91" s="68"/>
      <c r="DB91" s="68"/>
      <c r="DC91" s="17"/>
      <c r="DU91" s="55" t="str">
        <f>CS65</f>
        <v>3) Patrones y álgebra</v>
      </c>
    </row>
    <row r="92" spans="1:125" ht="12.75" customHeight="1" x14ac:dyDescent="0.2">
      <c r="A92" s="3"/>
      <c r="B92" s="5">
        <f t="shared" si="57"/>
        <v>24</v>
      </c>
      <c r="C92" s="306"/>
      <c r="D92" s="307"/>
      <c r="E92" s="18"/>
      <c r="F92" s="90"/>
      <c r="G92" s="91">
        <f t="shared" si="1"/>
        <v>0</v>
      </c>
      <c r="H92" s="90"/>
      <c r="I92" s="91">
        <f t="shared" si="2"/>
        <v>0</v>
      </c>
      <c r="J92" s="90"/>
      <c r="K92" s="91">
        <f t="shared" si="3"/>
        <v>0</v>
      </c>
      <c r="L92" s="90"/>
      <c r="M92" s="91">
        <f t="shared" si="4"/>
        <v>0</v>
      </c>
      <c r="N92" s="90"/>
      <c r="O92" s="91">
        <f t="shared" si="5"/>
        <v>0</v>
      </c>
      <c r="P92" s="90"/>
      <c r="Q92" s="91">
        <f t="shared" si="6"/>
        <v>0</v>
      </c>
      <c r="R92" s="90"/>
      <c r="S92" s="91">
        <f t="shared" si="7"/>
        <v>0</v>
      </c>
      <c r="T92" s="90"/>
      <c r="U92" s="91">
        <f t="shared" si="8"/>
        <v>0</v>
      </c>
      <c r="V92" s="90"/>
      <c r="W92" s="91">
        <f t="shared" si="9"/>
        <v>0</v>
      </c>
      <c r="X92" s="90"/>
      <c r="Y92" s="91">
        <f t="shared" si="10"/>
        <v>0</v>
      </c>
      <c r="Z92" s="90"/>
      <c r="AA92" s="91">
        <f t="shared" si="11"/>
        <v>0</v>
      </c>
      <c r="AB92" s="90"/>
      <c r="AC92" s="91">
        <f t="shared" si="12"/>
        <v>0</v>
      </c>
      <c r="AD92" s="119"/>
      <c r="AE92" s="91">
        <f t="shared" si="13"/>
        <v>0</v>
      </c>
      <c r="AF92" s="90"/>
      <c r="AG92" s="91">
        <f t="shared" si="14"/>
        <v>0</v>
      </c>
      <c r="AH92" s="90"/>
      <c r="AI92" s="91">
        <f t="shared" si="15"/>
        <v>0</v>
      </c>
      <c r="AJ92" s="90"/>
      <c r="AK92" s="91">
        <f t="shared" si="16"/>
        <v>0</v>
      </c>
      <c r="AL92" s="90"/>
      <c r="AM92" s="91">
        <f t="shared" si="17"/>
        <v>0</v>
      </c>
      <c r="AN92" s="90"/>
      <c r="AO92" s="91">
        <f t="shared" si="18"/>
        <v>0</v>
      </c>
      <c r="AP92" s="90"/>
      <c r="AQ92" s="91">
        <f t="shared" si="19"/>
        <v>0</v>
      </c>
      <c r="AR92" s="90"/>
      <c r="AS92" s="91">
        <f t="shared" si="20"/>
        <v>0</v>
      </c>
      <c r="AT92" s="90"/>
      <c r="AU92" s="91">
        <f t="shared" si="21"/>
        <v>0</v>
      </c>
      <c r="AV92" s="90"/>
      <c r="AW92" s="91">
        <f t="shared" si="22"/>
        <v>0</v>
      </c>
      <c r="AX92" s="90"/>
      <c r="AY92" s="91">
        <f t="shared" si="23"/>
        <v>0</v>
      </c>
      <c r="AZ92" s="90"/>
      <c r="BA92" s="91">
        <f t="shared" si="24"/>
        <v>0</v>
      </c>
      <c r="BB92" s="90"/>
      <c r="BC92" s="91">
        <f t="shared" si="25"/>
        <v>0</v>
      </c>
      <c r="BD92" s="90"/>
      <c r="BE92" s="91">
        <f t="shared" si="26"/>
        <v>0</v>
      </c>
      <c r="BF92" s="90"/>
      <c r="BG92" s="91">
        <f t="shared" si="27"/>
        <v>0</v>
      </c>
      <c r="BH92" s="90"/>
      <c r="BI92" s="91">
        <f t="shared" si="28"/>
        <v>0</v>
      </c>
      <c r="BJ92" s="90"/>
      <c r="BK92" s="91">
        <f t="shared" si="29"/>
        <v>0</v>
      </c>
      <c r="BL92" s="90"/>
      <c r="BM92" s="91">
        <f t="shared" si="30"/>
        <v>0</v>
      </c>
      <c r="BN92" s="90"/>
      <c r="BO92" s="91">
        <f t="shared" si="31"/>
        <v>0</v>
      </c>
      <c r="BP92" s="90"/>
      <c r="BQ92" s="91">
        <f t="shared" si="32"/>
        <v>0</v>
      </c>
      <c r="BR92" s="90"/>
      <c r="BS92" s="91">
        <f t="shared" si="33"/>
        <v>0</v>
      </c>
      <c r="BT92" s="90"/>
      <c r="BU92" s="91">
        <f t="shared" si="34"/>
        <v>0</v>
      </c>
      <c r="BV92" s="90"/>
      <c r="BW92" s="91">
        <f t="shared" si="35"/>
        <v>0</v>
      </c>
      <c r="BX92" s="90"/>
      <c r="BY92" s="91">
        <f t="shared" si="36"/>
        <v>0</v>
      </c>
      <c r="BZ92" s="90"/>
      <c r="CA92" s="91">
        <f t="shared" si="37"/>
        <v>0</v>
      </c>
      <c r="CB92" s="90"/>
      <c r="CC92" s="91">
        <f t="shared" si="38"/>
        <v>0</v>
      </c>
      <c r="CD92" s="90"/>
      <c r="CE92" s="91">
        <f t="shared" si="39"/>
        <v>0</v>
      </c>
      <c r="CF92" s="90"/>
      <c r="CG92" s="91">
        <f t="shared" si="40"/>
        <v>0</v>
      </c>
      <c r="CH92" s="5">
        <f t="shared" si="41"/>
        <v>0</v>
      </c>
      <c r="CI92" s="11">
        <f t="shared" si="42"/>
        <v>0</v>
      </c>
      <c r="CJ92" s="12">
        <f t="shared" si="43"/>
        <v>2</v>
      </c>
      <c r="CK92" s="5">
        <f t="shared" si="44"/>
        <v>0</v>
      </c>
      <c r="CL92" s="282" t="str">
        <f t="shared" si="45"/>
        <v/>
      </c>
      <c r="CM92" s="283" t="str">
        <f t="shared" si="46"/>
        <v/>
      </c>
      <c r="CN92" s="283"/>
      <c r="CO92" s="145">
        <f t="shared" si="47"/>
        <v>0</v>
      </c>
      <c r="CP92" s="74">
        <f t="shared" si="48"/>
        <v>0</v>
      </c>
      <c r="CQ92" s="120">
        <f t="shared" si="49"/>
        <v>0</v>
      </c>
      <c r="CR92" s="74">
        <f t="shared" si="50"/>
        <v>0</v>
      </c>
      <c r="CS92" s="120">
        <f t="shared" si="51"/>
        <v>0</v>
      </c>
      <c r="CT92" s="74">
        <f t="shared" si="52"/>
        <v>0</v>
      </c>
      <c r="CU92" s="120">
        <f t="shared" si="53"/>
        <v>0</v>
      </c>
      <c r="CV92" s="74">
        <f t="shared" si="54"/>
        <v>0</v>
      </c>
      <c r="CW92" s="120">
        <f t="shared" si="55"/>
        <v>0</v>
      </c>
      <c r="CX92" s="146">
        <f t="shared" si="56"/>
        <v>0</v>
      </c>
      <c r="CY92" s="68"/>
      <c r="CZ92" s="68"/>
      <c r="DA92" s="68"/>
      <c r="DB92" s="68"/>
      <c r="DC92" s="17"/>
      <c r="DU92" s="55" t="str">
        <f>CU65</f>
        <v>4) Medición</v>
      </c>
    </row>
    <row r="93" spans="1:125" ht="12.75" customHeight="1" x14ac:dyDescent="0.2">
      <c r="A93" s="3"/>
      <c r="B93" s="5">
        <f t="shared" si="57"/>
        <v>25</v>
      </c>
      <c r="C93" s="306"/>
      <c r="D93" s="307"/>
      <c r="E93" s="18"/>
      <c r="F93" s="90"/>
      <c r="G93" s="91">
        <f t="shared" si="1"/>
        <v>0</v>
      </c>
      <c r="H93" s="90"/>
      <c r="I93" s="91">
        <f t="shared" si="2"/>
        <v>0</v>
      </c>
      <c r="J93" s="90"/>
      <c r="K93" s="91">
        <f t="shared" si="3"/>
        <v>0</v>
      </c>
      <c r="L93" s="90"/>
      <c r="M93" s="91">
        <f t="shared" si="4"/>
        <v>0</v>
      </c>
      <c r="N93" s="90"/>
      <c r="O93" s="91">
        <f t="shared" si="5"/>
        <v>0</v>
      </c>
      <c r="P93" s="90"/>
      <c r="Q93" s="91">
        <f t="shared" si="6"/>
        <v>0</v>
      </c>
      <c r="R93" s="90"/>
      <c r="S93" s="91">
        <f t="shared" si="7"/>
        <v>0</v>
      </c>
      <c r="T93" s="90"/>
      <c r="U93" s="91">
        <f t="shared" si="8"/>
        <v>0</v>
      </c>
      <c r="V93" s="90"/>
      <c r="W93" s="91">
        <f t="shared" si="9"/>
        <v>0</v>
      </c>
      <c r="X93" s="90"/>
      <c r="Y93" s="91">
        <f t="shared" si="10"/>
        <v>0</v>
      </c>
      <c r="Z93" s="90"/>
      <c r="AA93" s="91">
        <f t="shared" si="11"/>
        <v>0</v>
      </c>
      <c r="AB93" s="90"/>
      <c r="AC93" s="91">
        <f t="shared" si="12"/>
        <v>0</v>
      </c>
      <c r="AD93" s="119"/>
      <c r="AE93" s="91">
        <f t="shared" si="13"/>
        <v>0</v>
      </c>
      <c r="AF93" s="90"/>
      <c r="AG93" s="91">
        <f t="shared" si="14"/>
        <v>0</v>
      </c>
      <c r="AH93" s="90"/>
      <c r="AI93" s="91">
        <f t="shared" si="15"/>
        <v>0</v>
      </c>
      <c r="AJ93" s="90"/>
      <c r="AK93" s="91">
        <f t="shared" si="16"/>
        <v>0</v>
      </c>
      <c r="AL93" s="90"/>
      <c r="AM93" s="91">
        <f t="shared" si="17"/>
        <v>0</v>
      </c>
      <c r="AN93" s="90"/>
      <c r="AO93" s="91">
        <f t="shared" si="18"/>
        <v>0</v>
      </c>
      <c r="AP93" s="90"/>
      <c r="AQ93" s="91">
        <f t="shared" si="19"/>
        <v>0</v>
      </c>
      <c r="AR93" s="90"/>
      <c r="AS93" s="91">
        <f t="shared" si="20"/>
        <v>0</v>
      </c>
      <c r="AT93" s="90"/>
      <c r="AU93" s="91">
        <f t="shared" si="21"/>
        <v>0</v>
      </c>
      <c r="AV93" s="90"/>
      <c r="AW93" s="91">
        <f t="shared" si="22"/>
        <v>0</v>
      </c>
      <c r="AX93" s="90"/>
      <c r="AY93" s="91">
        <f t="shared" si="23"/>
        <v>0</v>
      </c>
      <c r="AZ93" s="90"/>
      <c r="BA93" s="91">
        <f t="shared" si="24"/>
        <v>0</v>
      </c>
      <c r="BB93" s="90"/>
      <c r="BC93" s="91">
        <f t="shared" si="25"/>
        <v>0</v>
      </c>
      <c r="BD93" s="90"/>
      <c r="BE93" s="91">
        <f t="shared" si="26"/>
        <v>0</v>
      </c>
      <c r="BF93" s="90"/>
      <c r="BG93" s="91">
        <f t="shared" si="27"/>
        <v>0</v>
      </c>
      <c r="BH93" s="90"/>
      <c r="BI93" s="91">
        <f t="shared" si="28"/>
        <v>0</v>
      </c>
      <c r="BJ93" s="90"/>
      <c r="BK93" s="91">
        <f t="shared" si="29"/>
        <v>0</v>
      </c>
      <c r="BL93" s="90"/>
      <c r="BM93" s="91">
        <f t="shared" si="30"/>
        <v>0</v>
      </c>
      <c r="BN93" s="90"/>
      <c r="BO93" s="91">
        <f t="shared" si="31"/>
        <v>0</v>
      </c>
      <c r="BP93" s="90"/>
      <c r="BQ93" s="91">
        <f t="shared" si="32"/>
        <v>0</v>
      </c>
      <c r="BR93" s="90"/>
      <c r="BS93" s="91">
        <f t="shared" si="33"/>
        <v>0</v>
      </c>
      <c r="BT93" s="90"/>
      <c r="BU93" s="91">
        <f t="shared" si="34"/>
        <v>0</v>
      </c>
      <c r="BV93" s="90"/>
      <c r="BW93" s="91">
        <f t="shared" si="35"/>
        <v>0</v>
      </c>
      <c r="BX93" s="90"/>
      <c r="BY93" s="91">
        <f t="shared" si="36"/>
        <v>0</v>
      </c>
      <c r="BZ93" s="90"/>
      <c r="CA93" s="91">
        <f t="shared" si="37"/>
        <v>0</v>
      </c>
      <c r="CB93" s="90"/>
      <c r="CC93" s="91">
        <f t="shared" si="38"/>
        <v>0</v>
      </c>
      <c r="CD93" s="90"/>
      <c r="CE93" s="91">
        <f t="shared" si="39"/>
        <v>0</v>
      </c>
      <c r="CF93" s="90"/>
      <c r="CG93" s="91">
        <f t="shared" si="40"/>
        <v>0</v>
      </c>
      <c r="CH93" s="5">
        <f t="shared" si="41"/>
        <v>0</v>
      </c>
      <c r="CI93" s="11">
        <f t="shared" si="42"/>
        <v>0</v>
      </c>
      <c r="CJ93" s="12">
        <f t="shared" si="43"/>
        <v>2</v>
      </c>
      <c r="CK93" s="5">
        <f t="shared" si="44"/>
        <v>0</v>
      </c>
      <c r="CL93" s="282" t="str">
        <f t="shared" si="45"/>
        <v/>
      </c>
      <c r="CM93" s="283" t="str">
        <f t="shared" si="46"/>
        <v/>
      </c>
      <c r="CN93" s="283"/>
      <c r="CO93" s="145">
        <f t="shared" si="47"/>
        <v>0</v>
      </c>
      <c r="CP93" s="74">
        <f t="shared" si="48"/>
        <v>0</v>
      </c>
      <c r="CQ93" s="120">
        <f t="shared" si="49"/>
        <v>0</v>
      </c>
      <c r="CR93" s="74">
        <f t="shared" si="50"/>
        <v>0</v>
      </c>
      <c r="CS93" s="120">
        <f t="shared" si="51"/>
        <v>0</v>
      </c>
      <c r="CT93" s="74">
        <f t="shared" si="52"/>
        <v>0</v>
      </c>
      <c r="CU93" s="120">
        <f t="shared" si="53"/>
        <v>0</v>
      </c>
      <c r="CV93" s="74">
        <f t="shared" si="54"/>
        <v>0</v>
      </c>
      <c r="CW93" s="120">
        <f t="shared" si="55"/>
        <v>0</v>
      </c>
      <c r="CX93" s="146">
        <f t="shared" si="56"/>
        <v>0</v>
      </c>
      <c r="CY93" s="68"/>
      <c r="CZ93" s="68"/>
      <c r="DA93" s="68"/>
      <c r="DB93" s="68"/>
      <c r="DC93" s="17"/>
      <c r="DU93" s="55" t="str">
        <f>CW65</f>
        <v>5) Datos y probabilidades</v>
      </c>
    </row>
    <row r="94" spans="1:125" ht="12.75" customHeight="1" x14ac:dyDescent="0.2">
      <c r="A94" s="3"/>
      <c r="B94" s="5">
        <f t="shared" si="57"/>
        <v>26</v>
      </c>
      <c r="C94" s="306"/>
      <c r="D94" s="307"/>
      <c r="E94" s="18"/>
      <c r="F94" s="90"/>
      <c r="G94" s="91">
        <f t="shared" si="1"/>
        <v>0</v>
      </c>
      <c r="H94" s="90"/>
      <c r="I94" s="91">
        <f t="shared" si="2"/>
        <v>0</v>
      </c>
      <c r="J94" s="90"/>
      <c r="K94" s="91">
        <f t="shared" si="3"/>
        <v>0</v>
      </c>
      <c r="L94" s="90"/>
      <c r="M94" s="91">
        <f t="shared" si="4"/>
        <v>0</v>
      </c>
      <c r="N94" s="90"/>
      <c r="O94" s="91">
        <f t="shared" si="5"/>
        <v>0</v>
      </c>
      <c r="P94" s="90"/>
      <c r="Q94" s="91">
        <f t="shared" si="6"/>
        <v>0</v>
      </c>
      <c r="R94" s="90"/>
      <c r="S94" s="91">
        <f t="shared" si="7"/>
        <v>0</v>
      </c>
      <c r="T94" s="90"/>
      <c r="U94" s="91">
        <f t="shared" si="8"/>
        <v>0</v>
      </c>
      <c r="V94" s="90"/>
      <c r="W94" s="91">
        <f t="shared" si="9"/>
        <v>0</v>
      </c>
      <c r="X94" s="90"/>
      <c r="Y94" s="91">
        <f t="shared" si="10"/>
        <v>0</v>
      </c>
      <c r="Z94" s="90"/>
      <c r="AA94" s="91">
        <f t="shared" si="11"/>
        <v>0</v>
      </c>
      <c r="AB94" s="90"/>
      <c r="AC94" s="91">
        <f t="shared" si="12"/>
        <v>0</v>
      </c>
      <c r="AD94" s="119"/>
      <c r="AE94" s="91">
        <f t="shared" si="13"/>
        <v>0</v>
      </c>
      <c r="AF94" s="90"/>
      <c r="AG94" s="91">
        <f t="shared" si="14"/>
        <v>0</v>
      </c>
      <c r="AH94" s="90"/>
      <c r="AI94" s="91">
        <f t="shared" si="15"/>
        <v>0</v>
      </c>
      <c r="AJ94" s="90"/>
      <c r="AK94" s="91">
        <f t="shared" si="16"/>
        <v>0</v>
      </c>
      <c r="AL94" s="90"/>
      <c r="AM94" s="91">
        <f t="shared" si="17"/>
        <v>0</v>
      </c>
      <c r="AN94" s="90"/>
      <c r="AO94" s="91">
        <f t="shared" si="18"/>
        <v>0</v>
      </c>
      <c r="AP94" s="90"/>
      <c r="AQ94" s="91">
        <f t="shared" si="19"/>
        <v>0</v>
      </c>
      <c r="AR94" s="90"/>
      <c r="AS94" s="91">
        <f t="shared" si="20"/>
        <v>0</v>
      </c>
      <c r="AT94" s="90"/>
      <c r="AU94" s="91">
        <f t="shared" si="21"/>
        <v>0</v>
      </c>
      <c r="AV94" s="90"/>
      <c r="AW94" s="91">
        <f t="shared" si="22"/>
        <v>0</v>
      </c>
      <c r="AX94" s="90"/>
      <c r="AY94" s="91">
        <f t="shared" si="23"/>
        <v>0</v>
      </c>
      <c r="AZ94" s="90"/>
      <c r="BA94" s="91">
        <f t="shared" si="24"/>
        <v>0</v>
      </c>
      <c r="BB94" s="90"/>
      <c r="BC94" s="91">
        <f t="shared" si="25"/>
        <v>0</v>
      </c>
      <c r="BD94" s="90"/>
      <c r="BE94" s="91">
        <f t="shared" si="26"/>
        <v>0</v>
      </c>
      <c r="BF94" s="90"/>
      <c r="BG94" s="91">
        <f t="shared" si="27"/>
        <v>0</v>
      </c>
      <c r="BH94" s="90"/>
      <c r="BI94" s="91">
        <f t="shared" si="28"/>
        <v>0</v>
      </c>
      <c r="BJ94" s="90"/>
      <c r="BK94" s="91">
        <f t="shared" si="29"/>
        <v>0</v>
      </c>
      <c r="BL94" s="90"/>
      <c r="BM94" s="91">
        <f t="shared" si="30"/>
        <v>0</v>
      </c>
      <c r="BN94" s="90"/>
      <c r="BO94" s="91">
        <f t="shared" si="31"/>
        <v>0</v>
      </c>
      <c r="BP94" s="90"/>
      <c r="BQ94" s="91">
        <f t="shared" si="32"/>
        <v>0</v>
      </c>
      <c r="BR94" s="90"/>
      <c r="BS94" s="91">
        <f t="shared" si="33"/>
        <v>0</v>
      </c>
      <c r="BT94" s="90"/>
      <c r="BU94" s="91">
        <f t="shared" si="34"/>
        <v>0</v>
      </c>
      <c r="BV94" s="90"/>
      <c r="BW94" s="91">
        <f t="shared" si="35"/>
        <v>0</v>
      </c>
      <c r="BX94" s="90"/>
      <c r="BY94" s="91">
        <f t="shared" si="36"/>
        <v>0</v>
      </c>
      <c r="BZ94" s="90"/>
      <c r="CA94" s="91">
        <f t="shared" si="37"/>
        <v>0</v>
      </c>
      <c r="CB94" s="90"/>
      <c r="CC94" s="91">
        <f t="shared" si="38"/>
        <v>0</v>
      </c>
      <c r="CD94" s="90"/>
      <c r="CE94" s="91">
        <f t="shared" si="39"/>
        <v>0</v>
      </c>
      <c r="CF94" s="90"/>
      <c r="CG94" s="91">
        <f t="shared" si="40"/>
        <v>0</v>
      </c>
      <c r="CH94" s="5">
        <f t="shared" si="41"/>
        <v>0</v>
      </c>
      <c r="CI94" s="11">
        <f t="shared" si="42"/>
        <v>0</v>
      </c>
      <c r="CJ94" s="12">
        <f t="shared" si="43"/>
        <v>2</v>
      </c>
      <c r="CK94" s="5">
        <f t="shared" si="44"/>
        <v>0</v>
      </c>
      <c r="CL94" s="282" t="str">
        <f t="shared" si="45"/>
        <v/>
      </c>
      <c r="CM94" s="283" t="str">
        <f t="shared" si="46"/>
        <v/>
      </c>
      <c r="CN94" s="283"/>
      <c r="CO94" s="145">
        <f t="shared" si="47"/>
        <v>0</v>
      </c>
      <c r="CP94" s="74">
        <f t="shared" si="48"/>
        <v>0</v>
      </c>
      <c r="CQ94" s="120">
        <f t="shared" si="49"/>
        <v>0</v>
      </c>
      <c r="CR94" s="74">
        <f t="shared" si="50"/>
        <v>0</v>
      </c>
      <c r="CS94" s="120">
        <f t="shared" si="51"/>
        <v>0</v>
      </c>
      <c r="CT94" s="74">
        <f t="shared" si="52"/>
        <v>0</v>
      </c>
      <c r="CU94" s="120">
        <f t="shared" si="53"/>
        <v>0</v>
      </c>
      <c r="CV94" s="74">
        <f t="shared" si="54"/>
        <v>0</v>
      </c>
      <c r="CW94" s="120">
        <f t="shared" si="55"/>
        <v>0</v>
      </c>
      <c r="CX94" s="146">
        <f t="shared" si="56"/>
        <v>0</v>
      </c>
      <c r="CY94" s="68"/>
      <c r="CZ94" s="68"/>
      <c r="DA94" s="68"/>
      <c r="DB94" s="68"/>
      <c r="DC94" s="17"/>
    </row>
    <row r="95" spans="1:125" ht="12.75" customHeight="1" x14ac:dyDescent="0.2">
      <c r="A95" s="3"/>
      <c r="B95" s="5">
        <f t="shared" si="57"/>
        <v>27</v>
      </c>
      <c r="C95" s="306"/>
      <c r="D95" s="307"/>
      <c r="E95" s="18"/>
      <c r="F95" s="90"/>
      <c r="G95" s="91">
        <f t="shared" si="1"/>
        <v>0</v>
      </c>
      <c r="H95" s="90"/>
      <c r="I95" s="91">
        <f t="shared" si="2"/>
        <v>0</v>
      </c>
      <c r="J95" s="90"/>
      <c r="K95" s="91">
        <f t="shared" si="3"/>
        <v>0</v>
      </c>
      <c r="L95" s="90"/>
      <c r="M95" s="91">
        <f t="shared" si="4"/>
        <v>0</v>
      </c>
      <c r="N95" s="90"/>
      <c r="O95" s="91">
        <f t="shared" si="5"/>
        <v>0</v>
      </c>
      <c r="P95" s="90"/>
      <c r="Q95" s="91">
        <f t="shared" si="6"/>
        <v>0</v>
      </c>
      <c r="R95" s="90"/>
      <c r="S95" s="91">
        <f t="shared" si="7"/>
        <v>0</v>
      </c>
      <c r="T95" s="90"/>
      <c r="U95" s="91">
        <f t="shared" si="8"/>
        <v>0</v>
      </c>
      <c r="V95" s="90"/>
      <c r="W95" s="91">
        <f t="shared" si="9"/>
        <v>0</v>
      </c>
      <c r="X95" s="90"/>
      <c r="Y95" s="91">
        <f t="shared" si="10"/>
        <v>0</v>
      </c>
      <c r="Z95" s="90"/>
      <c r="AA95" s="91">
        <f t="shared" si="11"/>
        <v>0</v>
      </c>
      <c r="AB95" s="90"/>
      <c r="AC95" s="91">
        <f t="shared" si="12"/>
        <v>0</v>
      </c>
      <c r="AD95" s="119"/>
      <c r="AE95" s="91">
        <f t="shared" si="13"/>
        <v>0</v>
      </c>
      <c r="AF95" s="90"/>
      <c r="AG95" s="91">
        <f t="shared" si="14"/>
        <v>0</v>
      </c>
      <c r="AH95" s="90"/>
      <c r="AI95" s="91">
        <f t="shared" si="15"/>
        <v>0</v>
      </c>
      <c r="AJ95" s="90"/>
      <c r="AK95" s="91">
        <f t="shared" si="16"/>
        <v>0</v>
      </c>
      <c r="AL95" s="90"/>
      <c r="AM95" s="91">
        <f t="shared" si="17"/>
        <v>0</v>
      </c>
      <c r="AN95" s="90"/>
      <c r="AO95" s="91">
        <f t="shared" si="18"/>
        <v>0</v>
      </c>
      <c r="AP95" s="90"/>
      <c r="AQ95" s="91">
        <f t="shared" si="19"/>
        <v>0</v>
      </c>
      <c r="AR95" s="90"/>
      <c r="AS95" s="91">
        <f t="shared" si="20"/>
        <v>0</v>
      </c>
      <c r="AT95" s="90"/>
      <c r="AU95" s="91">
        <f t="shared" si="21"/>
        <v>0</v>
      </c>
      <c r="AV95" s="90"/>
      <c r="AW95" s="91">
        <f t="shared" si="22"/>
        <v>0</v>
      </c>
      <c r="AX95" s="90"/>
      <c r="AY95" s="91">
        <f t="shared" si="23"/>
        <v>0</v>
      </c>
      <c r="AZ95" s="90"/>
      <c r="BA95" s="91">
        <f t="shared" si="24"/>
        <v>0</v>
      </c>
      <c r="BB95" s="90"/>
      <c r="BC95" s="91">
        <f t="shared" si="25"/>
        <v>0</v>
      </c>
      <c r="BD95" s="90"/>
      <c r="BE95" s="91">
        <f t="shared" si="26"/>
        <v>0</v>
      </c>
      <c r="BF95" s="90"/>
      <c r="BG95" s="91">
        <f t="shared" si="27"/>
        <v>0</v>
      </c>
      <c r="BH95" s="90"/>
      <c r="BI95" s="91">
        <f t="shared" si="28"/>
        <v>0</v>
      </c>
      <c r="BJ95" s="90"/>
      <c r="BK95" s="91">
        <f t="shared" si="29"/>
        <v>0</v>
      </c>
      <c r="BL95" s="90"/>
      <c r="BM95" s="91">
        <f t="shared" si="30"/>
        <v>0</v>
      </c>
      <c r="BN95" s="90"/>
      <c r="BO95" s="91">
        <f t="shared" si="31"/>
        <v>0</v>
      </c>
      <c r="BP95" s="90"/>
      <c r="BQ95" s="91">
        <f t="shared" si="32"/>
        <v>0</v>
      </c>
      <c r="BR95" s="90"/>
      <c r="BS95" s="91">
        <f t="shared" si="33"/>
        <v>0</v>
      </c>
      <c r="BT95" s="90"/>
      <c r="BU95" s="91">
        <f t="shared" si="34"/>
        <v>0</v>
      </c>
      <c r="BV95" s="90"/>
      <c r="BW95" s="91">
        <f t="shared" si="35"/>
        <v>0</v>
      </c>
      <c r="BX95" s="90"/>
      <c r="BY95" s="91">
        <f t="shared" si="36"/>
        <v>0</v>
      </c>
      <c r="BZ95" s="90"/>
      <c r="CA95" s="91">
        <f t="shared" si="37"/>
        <v>0</v>
      </c>
      <c r="CB95" s="90"/>
      <c r="CC95" s="91">
        <f t="shared" si="38"/>
        <v>0</v>
      </c>
      <c r="CD95" s="90"/>
      <c r="CE95" s="91">
        <f t="shared" si="39"/>
        <v>0</v>
      </c>
      <c r="CF95" s="90"/>
      <c r="CG95" s="91">
        <f t="shared" si="40"/>
        <v>0</v>
      </c>
      <c r="CH95" s="5">
        <f t="shared" si="41"/>
        <v>0</v>
      </c>
      <c r="CI95" s="11">
        <f t="shared" si="42"/>
        <v>0</v>
      </c>
      <c r="CJ95" s="12">
        <f t="shared" si="43"/>
        <v>2</v>
      </c>
      <c r="CK95" s="5">
        <f t="shared" si="44"/>
        <v>0</v>
      </c>
      <c r="CL95" s="282" t="str">
        <f t="shared" si="45"/>
        <v/>
      </c>
      <c r="CM95" s="283" t="str">
        <f t="shared" si="46"/>
        <v/>
      </c>
      <c r="CN95" s="283"/>
      <c r="CO95" s="145">
        <f t="shared" si="47"/>
        <v>0</v>
      </c>
      <c r="CP95" s="74">
        <f t="shared" si="48"/>
        <v>0</v>
      </c>
      <c r="CQ95" s="120">
        <f t="shared" si="49"/>
        <v>0</v>
      </c>
      <c r="CR95" s="74">
        <f t="shared" si="50"/>
        <v>0</v>
      </c>
      <c r="CS95" s="120">
        <f t="shared" si="51"/>
        <v>0</v>
      </c>
      <c r="CT95" s="74">
        <f t="shared" si="52"/>
        <v>0</v>
      </c>
      <c r="CU95" s="120">
        <f t="shared" si="53"/>
        <v>0</v>
      </c>
      <c r="CV95" s="74">
        <f t="shared" si="54"/>
        <v>0</v>
      </c>
      <c r="CW95" s="120">
        <f t="shared" si="55"/>
        <v>0</v>
      </c>
      <c r="CX95" s="146">
        <f t="shared" si="56"/>
        <v>0</v>
      </c>
      <c r="CY95" s="68"/>
      <c r="CZ95" s="68"/>
      <c r="DA95" s="68"/>
      <c r="DB95" s="68"/>
      <c r="DC95" s="17"/>
    </row>
    <row r="96" spans="1:125" ht="12.75" customHeight="1" x14ac:dyDescent="0.2">
      <c r="A96" s="3"/>
      <c r="B96" s="5">
        <f t="shared" si="57"/>
        <v>28</v>
      </c>
      <c r="C96" s="306"/>
      <c r="D96" s="307"/>
      <c r="E96" s="18"/>
      <c r="F96" s="90"/>
      <c r="G96" s="91">
        <f t="shared" si="1"/>
        <v>0</v>
      </c>
      <c r="H96" s="90"/>
      <c r="I96" s="91">
        <f t="shared" si="2"/>
        <v>0</v>
      </c>
      <c r="J96" s="90"/>
      <c r="K96" s="91">
        <f t="shared" si="3"/>
        <v>0</v>
      </c>
      <c r="L96" s="90"/>
      <c r="M96" s="91">
        <f t="shared" si="4"/>
        <v>0</v>
      </c>
      <c r="N96" s="90"/>
      <c r="O96" s="91">
        <f t="shared" si="5"/>
        <v>0</v>
      </c>
      <c r="P96" s="90"/>
      <c r="Q96" s="91">
        <f t="shared" si="6"/>
        <v>0</v>
      </c>
      <c r="R96" s="90"/>
      <c r="S96" s="91">
        <f t="shared" si="7"/>
        <v>0</v>
      </c>
      <c r="T96" s="90"/>
      <c r="U96" s="91">
        <f t="shared" si="8"/>
        <v>0</v>
      </c>
      <c r="V96" s="90"/>
      <c r="W96" s="91">
        <f t="shared" si="9"/>
        <v>0</v>
      </c>
      <c r="X96" s="90"/>
      <c r="Y96" s="91">
        <f t="shared" si="10"/>
        <v>0</v>
      </c>
      <c r="Z96" s="90"/>
      <c r="AA96" s="91">
        <f t="shared" si="11"/>
        <v>0</v>
      </c>
      <c r="AB96" s="90"/>
      <c r="AC96" s="91">
        <f t="shared" si="12"/>
        <v>0</v>
      </c>
      <c r="AD96" s="119"/>
      <c r="AE96" s="91">
        <f t="shared" si="13"/>
        <v>0</v>
      </c>
      <c r="AF96" s="90"/>
      <c r="AG96" s="91">
        <f t="shared" si="14"/>
        <v>0</v>
      </c>
      <c r="AH96" s="90"/>
      <c r="AI96" s="91">
        <f t="shared" si="15"/>
        <v>0</v>
      </c>
      <c r="AJ96" s="90"/>
      <c r="AK96" s="91">
        <f t="shared" si="16"/>
        <v>0</v>
      </c>
      <c r="AL96" s="90"/>
      <c r="AM96" s="91">
        <f t="shared" si="17"/>
        <v>0</v>
      </c>
      <c r="AN96" s="90"/>
      <c r="AO96" s="91">
        <f t="shared" si="18"/>
        <v>0</v>
      </c>
      <c r="AP96" s="90"/>
      <c r="AQ96" s="91">
        <f t="shared" si="19"/>
        <v>0</v>
      </c>
      <c r="AR96" s="90"/>
      <c r="AS96" s="91">
        <f t="shared" si="20"/>
        <v>0</v>
      </c>
      <c r="AT96" s="90"/>
      <c r="AU96" s="91">
        <f t="shared" si="21"/>
        <v>0</v>
      </c>
      <c r="AV96" s="90"/>
      <c r="AW96" s="91">
        <f t="shared" si="22"/>
        <v>0</v>
      </c>
      <c r="AX96" s="90"/>
      <c r="AY96" s="91">
        <f t="shared" si="23"/>
        <v>0</v>
      </c>
      <c r="AZ96" s="90"/>
      <c r="BA96" s="91">
        <f t="shared" si="24"/>
        <v>0</v>
      </c>
      <c r="BB96" s="90"/>
      <c r="BC96" s="91">
        <f t="shared" si="25"/>
        <v>0</v>
      </c>
      <c r="BD96" s="90"/>
      <c r="BE96" s="91">
        <f t="shared" si="26"/>
        <v>0</v>
      </c>
      <c r="BF96" s="90"/>
      <c r="BG96" s="91">
        <f t="shared" si="27"/>
        <v>0</v>
      </c>
      <c r="BH96" s="90"/>
      <c r="BI96" s="91">
        <f t="shared" si="28"/>
        <v>0</v>
      </c>
      <c r="BJ96" s="90"/>
      <c r="BK96" s="91">
        <f t="shared" si="29"/>
        <v>0</v>
      </c>
      <c r="BL96" s="90"/>
      <c r="BM96" s="91">
        <f t="shared" si="30"/>
        <v>0</v>
      </c>
      <c r="BN96" s="90"/>
      <c r="BO96" s="91">
        <f t="shared" si="31"/>
        <v>0</v>
      </c>
      <c r="BP96" s="90"/>
      <c r="BQ96" s="91">
        <f t="shared" si="32"/>
        <v>0</v>
      </c>
      <c r="BR96" s="90"/>
      <c r="BS96" s="91">
        <f t="shared" si="33"/>
        <v>0</v>
      </c>
      <c r="BT96" s="90"/>
      <c r="BU96" s="91">
        <f t="shared" si="34"/>
        <v>0</v>
      </c>
      <c r="BV96" s="90"/>
      <c r="BW96" s="91">
        <f t="shared" si="35"/>
        <v>0</v>
      </c>
      <c r="BX96" s="90"/>
      <c r="BY96" s="91">
        <f t="shared" si="36"/>
        <v>0</v>
      </c>
      <c r="BZ96" s="90"/>
      <c r="CA96" s="91">
        <f t="shared" si="37"/>
        <v>0</v>
      </c>
      <c r="CB96" s="90"/>
      <c r="CC96" s="91">
        <f t="shared" si="38"/>
        <v>0</v>
      </c>
      <c r="CD96" s="90"/>
      <c r="CE96" s="91">
        <f t="shared" si="39"/>
        <v>0</v>
      </c>
      <c r="CF96" s="90"/>
      <c r="CG96" s="91">
        <f t="shared" si="40"/>
        <v>0</v>
      </c>
      <c r="CH96" s="5">
        <f t="shared" si="41"/>
        <v>0</v>
      </c>
      <c r="CI96" s="11">
        <f t="shared" si="42"/>
        <v>0</v>
      </c>
      <c r="CJ96" s="12">
        <f t="shared" si="43"/>
        <v>2</v>
      </c>
      <c r="CK96" s="5">
        <f t="shared" si="44"/>
        <v>0</v>
      </c>
      <c r="CL96" s="282" t="str">
        <f t="shared" si="45"/>
        <v/>
      </c>
      <c r="CM96" s="283" t="str">
        <f t="shared" si="46"/>
        <v/>
      </c>
      <c r="CN96" s="283"/>
      <c r="CO96" s="145">
        <f t="shared" si="47"/>
        <v>0</v>
      </c>
      <c r="CP96" s="74">
        <f t="shared" si="48"/>
        <v>0</v>
      </c>
      <c r="CQ96" s="120">
        <f t="shared" si="49"/>
        <v>0</v>
      </c>
      <c r="CR96" s="74">
        <f t="shared" si="50"/>
        <v>0</v>
      </c>
      <c r="CS96" s="120">
        <f t="shared" si="51"/>
        <v>0</v>
      </c>
      <c r="CT96" s="74">
        <f t="shared" si="52"/>
        <v>0</v>
      </c>
      <c r="CU96" s="120">
        <f t="shared" si="53"/>
        <v>0</v>
      </c>
      <c r="CV96" s="74">
        <f t="shared" si="54"/>
        <v>0</v>
      </c>
      <c r="CW96" s="120">
        <f t="shared" si="55"/>
        <v>0</v>
      </c>
      <c r="CX96" s="146">
        <f t="shared" si="56"/>
        <v>0</v>
      </c>
      <c r="CY96" s="68"/>
      <c r="CZ96" s="287" t="s">
        <v>41</v>
      </c>
      <c r="DA96" s="287" t="s">
        <v>39</v>
      </c>
      <c r="DB96" s="287" t="s">
        <v>40</v>
      </c>
      <c r="DC96" s="17"/>
    </row>
    <row r="97" spans="1:107" ht="12.75" customHeight="1" x14ac:dyDescent="0.2">
      <c r="A97" s="3"/>
      <c r="B97" s="5">
        <f t="shared" si="57"/>
        <v>29</v>
      </c>
      <c r="C97" s="306"/>
      <c r="D97" s="307"/>
      <c r="E97" s="18"/>
      <c r="F97" s="90"/>
      <c r="G97" s="91">
        <f t="shared" si="1"/>
        <v>0</v>
      </c>
      <c r="H97" s="90"/>
      <c r="I97" s="91">
        <f t="shared" si="2"/>
        <v>0</v>
      </c>
      <c r="J97" s="90"/>
      <c r="K97" s="91">
        <f t="shared" si="3"/>
        <v>0</v>
      </c>
      <c r="L97" s="90"/>
      <c r="M97" s="91">
        <f t="shared" si="4"/>
        <v>0</v>
      </c>
      <c r="N97" s="90"/>
      <c r="O97" s="91">
        <f t="shared" si="5"/>
        <v>0</v>
      </c>
      <c r="P97" s="90"/>
      <c r="Q97" s="91">
        <f t="shared" si="6"/>
        <v>0</v>
      </c>
      <c r="R97" s="90"/>
      <c r="S97" s="91">
        <f t="shared" si="7"/>
        <v>0</v>
      </c>
      <c r="T97" s="90"/>
      <c r="U97" s="91">
        <f t="shared" si="8"/>
        <v>0</v>
      </c>
      <c r="V97" s="90"/>
      <c r="W97" s="91">
        <f t="shared" si="9"/>
        <v>0</v>
      </c>
      <c r="X97" s="90"/>
      <c r="Y97" s="91">
        <f t="shared" si="10"/>
        <v>0</v>
      </c>
      <c r="Z97" s="90"/>
      <c r="AA97" s="91">
        <f t="shared" si="11"/>
        <v>0</v>
      </c>
      <c r="AB97" s="90"/>
      <c r="AC97" s="91">
        <f t="shared" si="12"/>
        <v>0</v>
      </c>
      <c r="AD97" s="119"/>
      <c r="AE97" s="91">
        <f t="shared" si="13"/>
        <v>0</v>
      </c>
      <c r="AF97" s="90"/>
      <c r="AG97" s="91">
        <f t="shared" si="14"/>
        <v>0</v>
      </c>
      <c r="AH97" s="90"/>
      <c r="AI97" s="91">
        <f t="shared" si="15"/>
        <v>0</v>
      </c>
      <c r="AJ97" s="90"/>
      <c r="AK97" s="91">
        <f t="shared" si="16"/>
        <v>0</v>
      </c>
      <c r="AL97" s="90"/>
      <c r="AM97" s="91">
        <f t="shared" si="17"/>
        <v>0</v>
      </c>
      <c r="AN97" s="90"/>
      <c r="AO97" s="91">
        <f t="shared" si="18"/>
        <v>0</v>
      </c>
      <c r="AP97" s="90"/>
      <c r="AQ97" s="91">
        <f t="shared" si="19"/>
        <v>0</v>
      </c>
      <c r="AR97" s="90"/>
      <c r="AS97" s="91">
        <f t="shared" si="20"/>
        <v>0</v>
      </c>
      <c r="AT97" s="90"/>
      <c r="AU97" s="91">
        <f t="shared" si="21"/>
        <v>0</v>
      </c>
      <c r="AV97" s="90"/>
      <c r="AW97" s="91">
        <f t="shared" si="22"/>
        <v>0</v>
      </c>
      <c r="AX97" s="90"/>
      <c r="AY97" s="91">
        <f t="shared" si="23"/>
        <v>0</v>
      </c>
      <c r="AZ97" s="90"/>
      <c r="BA97" s="91">
        <f t="shared" si="24"/>
        <v>0</v>
      </c>
      <c r="BB97" s="90"/>
      <c r="BC97" s="91">
        <f t="shared" si="25"/>
        <v>0</v>
      </c>
      <c r="BD97" s="90"/>
      <c r="BE97" s="91">
        <f t="shared" si="26"/>
        <v>0</v>
      </c>
      <c r="BF97" s="90"/>
      <c r="BG97" s="91">
        <f t="shared" si="27"/>
        <v>0</v>
      </c>
      <c r="BH97" s="90"/>
      <c r="BI97" s="91">
        <f t="shared" si="28"/>
        <v>0</v>
      </c>
      <c r="BJ97" s="90"/>
      <c r="BK97" s="91">
        <f t="shared" si="29"/>
        <v>0</v>
      </c>
      <c r="BL97" s="90"/>
      <c r="BM97" s="91">
        <f t="shared" si="30"/>
        <v>0</v>
      </c>
      <c r="BN97" s="90"/>
      <c r="BO97" s="91">
        <f t="shared" si="31"/>
        <v>0</v>
      </c>
      <c r="BP97" s="90"/>
      <c r="BQ97" s="91">
        <f t="shared" si="32"/>
        <v>0</v>
      </c>
      <c r="BR97" s="90"/>
      <c r="BS97" s="91">
        <f t="shared" si="33"/>
        <v>0</v>
      </c>
      <c r="BT97" s="90"/>
      <c r="BU97" s="91">
        <f t="shared" si="34"/>
        <v>0</v>
      </c>
      <c r="BV97" s="90"/>
      <c r="BW97" s="91">
        <f t="shared" si="35"/>
        <v>0</v>
      </c>
      <c r="BX97" s="90"/>
      <c r="BY97" s="91">
        <f t="shared" si="36"/>
        <v>0</v>
      </c>
      <c r="BZ97" s="90"/>
      <c r="CA97" s="91">
        <f t="shared" si="37"/>
        <v>0</v>
      </c>
      <c r="CB97" s="90"/>
      <c r="CC97" s="91">
        <f t="shared" si="38"/>
        <v>0</v>
      </c>
      <c r="CD97" s="90"/>
      <c r="CE97" s="91">
        <f t="shared" si="39"/>
        <v>0</v>
      </c>
      <c r="CF97" s="90"/>
      <c r="CG97" s="91">
        <f t="shared" si="40"/>
        <v>0</v>
      </c>
      <c r="CH97" s="5">
        <f t="shared" si="41"/>
        <v>0</v>
      </c>
      <c r="CI97" s="11">
        <f t="shared" si="42"/>
        <v>0</v>
      </c>
      <c r="CJ97" s="12">
        <f t="shared" si="43"/>
        <v>2</v>
      </c>
      <c r="CK97" s="5">
        <f t="shared" si="44"/>
        <v>0</v>
      </c>
      <c r="CL97" s="282" t="str">
        <f t="shared" si="45"/>
        <v/>
      </c>
      <c r="CM97" s="283" t="str">
        <f t="shared" si="46"/>
        <v/>
      </c>
      <c r="CN97" s="283"/>
      <c r="CO97" s="145">
        <f t="shared" si="47"/>
        <v>0</v>
      </c>
      <c r="CP97" s="74">
        <f t="shared" si="48"/>
        <v>0</v>
      </c>
      <c r="CQ97" s="120">
        <f t="shared" si="49"/>
        <v>0</v>
      </c>
      <c r="CR97" s="74">
        <f t="shared" si="50"/>
        <v>0</v>
      </c>
      <c r="CS97" s="120">
        <f t="shared" si="51"/>
        <v>0</v>
      </c>
      <c r="CT97" s="74">
        <f t="shared" si="52"/>
        <v>0</v>
      </c>
      <c r="CU97" s="120">
        <f t="shared" si="53"/>
        <v>0</v>
      </c>
      <c r="CV97" s="74">
        <f t="shared" si="54"/>
        <v>0</v>
      </c>
      <c r="CW97" s="120">
        <f t="shared" si="55"/>
        <v>0</v>
      </c>
      <c r="CX97" s="146">
        <f t="shared" si="56"/>
        <v>0</v>
      </c>
      <c r="CY97" s="68"/>
      <c r="CZ97" s="288"/>
      <c r="DA97" s="288"/>
      <c r="DB97" s="288"/>
      <c r="DC97" s="17"/>
    </row>
    <row r="98" spans="1:107" ht="12.75" customHeight="1" x14ac:dyDescent="0.2">
      <c r="A98" s="3"/>
      <c r="B98" s="5">
        <f t="shared" si="57"/>
        <v>30</v>
      </c>
      <c r="C98" s="306"/>
      <c r="D98" s="307"/>
      <c r="E98" s="18"/>
      <c r="F98" s="90"/>
      <c r="G98" s="91">
        <f t="shared" si="1"/>
        <v>0</v>
      </c>
      <c r="H98" s="90"/>
      <c r="I98" s="91">
        <f t="shared" si="2"/>
        <v>0</v>
      </c>
      <c r="J98" s="90"/>
      <c r="K98" s="91">
        <f t="shared" si="3"/>
        <v>0</v>
      </c>
      <c r="L98" s="90"/>
      <c r="M98" s="91">
        <f t="shared" si="4"/>
        <v>0</v>
      </c>
      <c r="N98" s="90"/>
      <c r="O98" s="91">
        <f t="shared" si="5"/>
        <v>0</v>
      </c>
      <c r="P98" s="90"/>
      <c r="Q98" s="91">
        <f t="shared" si="6"/>
        <v>0</v>
      </c>
      <c r="R98" s="90"/>
      <c r="S98" s="91">
        <f t="shared" si="7"/>
        <v>0</v>
      </c>
      <c r="T98" s="90"/>
      <c r="U98" s="91">
        <f t="shared" si="8"/>
        <v>0</v>
      </c>
      <c r="V98" s="90"/>
      <c r="W98" s="91">
        <f t="shared" si="9"/>
        <v>0</v>
      </c>
      <c r="X98" s="90"/>
      <c r="Y98" s="91">
        <f t="shared" si="10"/>
        <v>0</v>
      </c>
      <c r="Z98" s="90"/>
      <c r="AA98" s="91">
        <f t="shared" si="11"/>
        <v>0</v>
      </c>
      <c r="AB98" s="90"/>
      <c r="AC98" s="91">
        <f t="shared" si="12"/>
        <v>0</v>
      </c>
      <c r="AD98" s="119"/>
      <c r="AE98" s="91">
        <f t="shared" si="13"/>
        <v>0</v>
      </c>
      <c r="AF98" s="90"/>
      <c r="AG98" s="91">
        <f t="shared" si="14"/>
        <v>0</v>
      </c>
      <c r="AH98" s="90"/>
      <c r="AI98" s="91">
        <f t="shared" si="15"/>
        <v>0</v>
      </c>
      <c r="AJ98" s="90"/>
      <c r="AK98" s="91">
        <f t="shared" si="16"/>
        <v>0</v>
      </c>
      <c r="AL98" s="90"/>
      <c r="AM98" s="91">
        <f t="shared" si="17"/>
        <v>0</v>
      </c>
      <c r="AN98" s="90"/>
      <c r="AO98" s="91">
        <f t="shared" si="18"/>
        <v>0</v>
      </c>
      <c r="AP98" s="90"/>
      <c r="AQ98" s="91">
        <f t="shared" si="19"/>
        <v>0</v>
      </c>
      <c r="AR98" s="90"/>
      <c r="AS98" s="91">
        <f t="shared" si="20"/>
        <v>0</v>
      </c>
      <c r="AT98" s="90"/>
      <c r="AU98" s="91">
        <f t="shared" si="21"/>
        <v>0</v>
      </c>
      <c r="AV98" s="90"/>
      <c r="AW98" s="91">
        <f t="shared" si="22"/>
        <v>0</v>
      </c>
      <c r="AX98" s="90"/>
      <c r="AY98" s="91">
        <f t="shared" si="23"/>
        <v>0</v>
      </c>
      <c r="AZ98" s="90"/>
      <c r="BA98" s="91">
        <f t="shared" si="24"/>
        <v>0</v>
      </c>
      <c r="BB98" s="90"/>
      <c r="BC98" s="91">
        <f t="shared" si="25"/>
        <v>0</v>
      </c>
      <c r="BD98" s="90"/>
      <c r="BE98" s="91">
        <f t="shared" si="26"/>
        <v>0</v>
      </c>
      <c r="BF98" s="90"/>
      <c r="BG98" s="91">
        <f t="shared" si="27"/>
        <v>0</v>
      </c>
      <c r="BH98" s="90"/>
      <c r="BI98" s="91">
        <f t="shared" si="28"/>
        <v>0</v>
      </c>
      <c r="BJ98" s="90"/>
      <c r="BK98" s="91">
        <f t="shared" si="29"/>
        <v>0</v>
      </c>
      <c r="BL98" s="90"/>
      <c r="BM98" s="91">
        <f t="shared" si="30"/>
        <v>0</v>
      </c>
      <c r="BN98" s="90"/>
      <c r="BO98" s="91">
        <f t="shared" si="31"/>
        <v>0</v>
      </c>
      <c r="BP98" s="90"/>
      <c r="BQ98" s="91">
        <f t="shared" si="32"/>
        <v>0</v>
      </c>
      <c r="BR98" s="90"/>
      <c r="BS98" s="91">
        <f t="shared" si="33"/>
        <v>0</v>
      </c>
      <c r="BT98" s="90"/>
      <c r="BU98" s="91">
        <f t="shared" si="34"/>
        <v>0</v>
      </c>
      <c r="BV98" s="90"/>
      <c r="BW98" s="91">
        <f t="shared" si="35"/>
        <v>0</v>
      </c>
      <c r="BX98" s="90"/>
      <c r="BY98" s="91">
        <f t="shared" si="36"/>
        <v>0</v>
      </c>
      <c r="BZ98" s="90"/>
      <c r="CA98" s="91">
        <f t="shared" si="37"/>
        <v>0</v>
      </c>
      <c r="CB98" s="90"/>
      <c r="CC98" s="91">
        <f t="shared" si="38"/>
        <v>0</v>
      </c>
      <c r="CD98" s="90"/>
      <c r="CE98" s="91">
        <f t="shared" si="39"/>
        <v>0</v>
      </c>
      <c r="CF98" s="90"/>
      <c r="CG98" s="91">
        <f t="shared" si="40"/>
        <v>0</v>
      </c>
      <c r="CH98" s="5">
        <f t="shared" si="41"/>
        <v>0</v>
      </c>
      <c r="CI98" s="11">
        <f t="shared" si="42"/>
        <v>0</v>
      </c>
      <c r="CJ98" s="12">
        <f t="shared" si="43"/>
        <v>2</v>
      </c>
      <c r="CK98" s="5">
        <f t="shared" si="44"/>
        <v>0</v>
      </c>
      <c r="CL98" s="282" t="str">
        <f t="shared" si="45"/>
        <v/>
      </c>
      <c r="CM98" s="283" t="str">
        <f t="shared" si="46"/>
        <v/>
      </c>
      <c r="CN98" s="283"/>
      <c r="CO98" s="145">
        <f t="shared" si="47"/>
        <v>0</v>
      </c>
      <c r="CP98" s="74">
        <f t="shared" si="48"/>
        <v>0</v>
      </c>
      <c r="CQ98" s="120">
        <f t="shared" si="49"/>
        <v>0</v>
      </c>
      <c r="CR98" s="74">
        <f t="shared" si="50"/>
        <v>0</v>
      </c>
      <c r="CS98" s="120">
        <f t="shared" si="51"/>
        <v>0</v>
      </c>
      <c r="CT98" s="74">
        <f t="shared" si="52"/>
        <v>0</v>
      </c>
      <c r="CU98" s="120">
        <f t="shared" si="53"/>
        <v>0</v>
      </c>
      <c r="CV98" s="74">
        <f t="shared" si="54"/>
        <v>0</v>
      </c>
      <c r="CW98" s="120">
        <f t="shared" si="55"/>
        <v>0</v>
      </c>
      <c r="CX98" s="146">
        <f t="shared" si="56"/>
        <v>0</v>
      </c>
      <c r="CY98" s="68"/>
      <c r="CZ98" s="288"/>
      <c r="DA98" s="288"/>
      <c r="DB98" s="288"/>
      <c r="DC98" s="17"/>
    </row>
    <row r="99" spans="1:107" ht="12.75" customHeight="1" x14ac:dyDescent="0.2">
      <c r="A99" s="3"/>
      <c r="B99" s="5">
        <f t="shared" si="57"/>
        <v>31</v>
      </c>
      <c r="C99" s="306"/>
      <c r="D99" s="307"/>
      <c r="E99" s="18"/>
      <c r="F99" s="90"/>
      <c r="G99" s="91">
        <f t="shared" si="1"/>
        <v>0</v>
      </c>
      <c r="H99" s="90"/>
      <c r="I99" s="91">
        <f t="shared" si="2"/>
        <v>0</v>
      </c>
      <c r="J99" s="90"/>
      <c r="K99" s="91">
        <f t="shared" si="3"/>
        <v>0</v>
      </c>
      <c r="L99" s="90"/>
      <c r="M99" s="91">
        <f t="shared" si="4"/>
        <v>0</v>
      </c>
      <c r="N99" s="90"/>
      <c r="O99" s="91">
        <f t="shared" si="5"/>
        <v>0</v>
      </c>
      <c r="P99" s="90"/>
      <c r="Q99" s="91">
        <f t="shared" si="6"/>
        <v>0</v>
      </c>
      <c r="R99" s="90"/>
      <c r="S99" s="91">
        <f t="shared" si="7"/>
        <v>0</v>
      </c>
      <c r="T99" s="90"/>
      <c r="U99" s="91">
        <f t="shared" si="8"/>
        <v>0</v>
      </c>
      <c r="V99" s="90"/>
      <c r="W99" s="91">
        <f t="shared" si="9"/>
        <v>0</v>
      </c>
      <c r="X99" s="90"/>
      <c r="Y99" s="91">
        <f t="shared" si="10"/>
        <v>0</v>
      </c>
      <c r="Z99" s="90"/>
      <c r="AA99" s="91">
        <f t="shared" si="11"/>
        <v>0</v>
      </c>
      <c r="AB99" s="90"/>
      <c r="AC99" s="91">
        <f t="shared" si="12"/>
        <v>0</v>
      </c>
      <c r="AD99" s="119"/>
      <c r="AE99" s="91">
        <f t="shared" si="13"/>
        <v>0</v>
      </c>
      <c r="AF99" s="90"/>
      <c r="AG99" s="91">
        <f t="shared" si="14"/>
        <v>0</v>
      </c>
      <c r="AH99" s="90"/>
      <c r="AI99" s="91">
        <f t="shared" si="15"/>
        <v>0</v>
      </c>
      <c r="AJ99" s="90"/>
      <c r="AK99" s="91">
        <f t="shared" si="16"/>
        <v>0</v>
      </c>
      <c r="AL99" s="90"/>
      <c r="AM99" s="91">
        <f t="shared" si="17"/>
        <v>0</v>
      </c>
      <c r="AN99" s="90"/>
      <c r="AO99" s="91">
        <f t="shared" si="18"/>
        <v>0</v>
      </c>
      <c r="AP99" s="90"/>
      <c r="AQ99" s="91">
        <f t="shared" si="19"/>
        <v>0</v>
      </c>
      <c r="AR99" s="90"/>
      <c r="AS99" s="91">
        <f t="shared" si="20"/>
        <v>0</v>
      </c>
      <c r="AT99" s="90"/>
      <c r="AU99" s="91">
        <f t="shared" si="21"/>
        <v>0</v>
      </c>
      <c r="AV99" s="90"/>
      <c r="AW99" s="91">
        <f t="shared" si="22"/>
        <v>0</v>
      </c>
      <c r="AX99" s="90"/>
      <c r="AY99" s="91">
        <f t="shared" si="23"/>
        <v>0</v>
      </c>
      <c r="AZ99" s="90"/>
      <c r="BA99" s="91">
        <f t="shared" si="24"/>
        <v>0</v>
      </c>
      <c r="BB99" s="90"/>
      <c r="BC99" s="91">
        <f t="shared" si="25"/>
        <v>0</v>
      </c>
      <c r="BD99" s="90"/>
      <c r="BE99" s="91">
        <f t="shared" si="26"/>
        <v>0</v>
      </c>
      <c r="BF99" s="90"/>
      <c r="BG99" s="91">
        <f t="shared" si="27"/>
        <v>0</v>
      </c>
      <c r="BH99" s="90"/>
      <c r="BI99" s="91">
        <f t="shared" si="28"/>
        <v>0</v>
      </c>
      <c r="BJ99" s="90"/>
      <c r="BK99" s="91">
        <f t="shared" si="29"/>
        <v>0</v>
      </c>
      <c r="BL99" s="90"/>
      <c r="BM99" s="91">
        <f t="shared" si="30"/>
        <v>0</v>
      </c>
      <c r="BN99" s="90"/>
      <c r="BO99" s="91">
        <f t="shared" si="31"/>
        <v>0</v>
      </c>
      <c r="BP99" s="90"/>
      <c r="BQ99" s="91">
        <f t="shared" si="32"/>
        <v>0</v>
      </c>
      <c r="BR99" s="90"/>
      <c r="BS99" s="91">
        <f t="shared" si="33"/>
        <v>0</v>
      </c>
      <c r="BT99" s="90"/>
      <c r="BU99" s="91">
        <f t="shared" si="34"/>
        <v>0</v>
      </c>
      <c r="BV99" s="90"/>
      <c r="BW99" s="91">
        <f t="shared" si="35"/>
        <v>0</v>
      </c>
      <c r="BX99" s="90"/>
      <c r="BY99" s="91">
        <f t="shared" si="36"/>
        <v>0</v>
      </c>
      <c r="BZ99" s="90"/>
      <c r="CA99" s="91">
        <f t="shared" si="37"/>
        <v>0</v>
      </c>
      <c r="CB99" s="90"/>
      <c r="CC99" s="91">
        <f t="shared" si="38"/>
        <v>0</v>
      </c>
      <c r="CD99" s="90"/>
      <c r="CE99" s="91">
        <f t="shared" si="39"/>
        <v>0</v>
      </c>
      <c r="CF99" s="90"/>
      <c r="CG99" s="91">
        <f t="shared" si="40"/>
        <v>0</v>
      </c>
      <c r="CH99" s="5">
        <f t="shared" si="41"/>
        <v>0</v>
      </c>
      <c r="CI99" s="11">
        <f t="shared" si="42"/>
        <v>0</v>
      </c>
      <c r="CJ99" s="12">
        <f t="shared" si="43"/>
        <v>2</v>
      </c>
      <c r="CK99" s="5">
        <f t="shared" si="44"/>
        <v>0</v>
      </c>
      <c r="CL99" s="282" t="str">
        <f t="shared" si="45"/>
        <v/>
      </c>
      <c r="CM99" s="283" t="str">
        <f t="shared" si="46"/>
        <v/>
      </c>
      <c r="CN99" s="283"/>
      <c r="CO99" s="145">
        <f t="shared" si="47"/>
        <v>0</v>
      </c>
      <c r="CP99" s="74">
        <f t="shared" si="48"/>
        <v>0</v>
      </c>
      <c r="CQ99" s="120">
        <f t="shared" si="49"/>
        <v>0</v>
      </c>
      <c r="CR99" s="74">
        <f t="shared" si="50"/>
        <v>0</v>
      </c>
      <c r="CS99" s="120">
        <f t="shared" si="51"/>
        <v>0</v>
      </c>
      <c r="CT99" s="74">
        <f t="shared" si="52"/>
        <v>0</v>
      </c>
      <c r="CU99" s="120">
        <f t="shared" si="53"/>
        <v>0</v>
      </c>
      <c r="CV99" s="74">
        <f t="shared" si="54"/>
        <v>0</v>
      </c>
      <c r="CW99" s="120">
        <f t="shared" si="55"/>
        <v>0</v>
      </c>
      <c r="CX99" s="146">
        <f t="shared" si="56"/>
        <v>0</v>
      </c>
      <c r="CY99" s="68"/>
      <c r="CZ99" s="289"/>
      <c r="DA99" s="289"/>
      <c r="DB99" s="289"/>
      <c r="DC99" s="17"/>
    </row>
    <row r="100" spans="1:107" ht="12.75" customHeight="1" x14ac:dyDescent="0.2">
      <c r="A100" s="3"/>
      <c r="B100" s="5">
        <f t="shared" si="57"/>
        <v>32</v>
      </c>
      <c r="C100" s="306"/>
      <c r="D100" s="307"/>
      <c r="E100" s="18"/>
      <c r="F100" s="90"/>
      <c r="G100" s="91">
        <f t="shared" si="1"/>
        <v>0</v>
      </c>
      <c r="H100" s="90"/>
      <c r="I100" s="91">
        <f t="shared" si="2"/>
        <v>0</v>
      </c>
      <c r="J100" s="90"/>
      <c r="K100" s="91">
        <f t="shared" si="3"/>
        <v>0</v>
      </c>
      <c r="L100" s="90"/>
      <c r="M100" s="91">
        <f t="shared" si="4"/>
        <v>0</v>
      </c>
      <c r="N100" s="90"/>
      <c r="O100" s="91">
        <f t="shared" si="5"/>
        <v>0</v>
      </c>
      <c r="P100" s="90"/>
      <c r="Q100" s="91">
        <f t="shared" si="6"/>
        <v>0</v>
      </c>
      <c r="R100" s="90"/>
      <c r="S100" s="91">
        <f t="shared" si="7"/>
        <v>0</v>
      </c>
      <c r="T100" s="90"/>
      <c r="U100" s="91">
        <f t="shared" si="8"/>
        <v>0</v>
      </c>
      <c r="V100" s="90"/>
      <c r="W100" s="91">
        <f t="shared" si="9"/>
        <v>0</v>
      </c>
      <c r="X100" s="90"/>
      <c r="Y100" s="91">
        <f t="shared" si="10"/>
        <v>0</v>
      </c>
      <c r="Z100" s="90"/>
      <c r="AA100" s="91">
        <f t="shared" si="11"/>
        <v>0</v>
      </c>
      <c r="AB100" s="90"/>
      <c r="AC100" s="91">
        <f t="shared" si="12"/>
        <v>0</v>
      </c>
      <c r="AD100" s="119"/>
      <c r="AE100" s="91">
        <f t="shared" si="13"/>
        <v>0</v>
      </c>
      <c r="AF100" s="90"/>
      <c r="AG100" s="91">
        <f t="shared" si="14"/>
        <v>0</v>
      </c>
      <c r="AH100" s="90"/>
      <c r="AI100" s="91">
        <f t="shared" si="15"/>
        <v>0</v>
      </c>
      <c r="AJ100" s="90"/>
      <c r="AK100" s="91">
        <f t="shared" si="16"/>
        <v>0</v>
      </c>
      <c r="AL100" s="90"/>
      <c r="AM100" s="91">
        <f t="shared" si="17"/>
        <v>0</v>
      </c>
      <c r="AN100" s="90"/>
      <c r="AO100" s="91">
        <f t="shared" si="18"/>
        <v>0</v>
      </c>
      <c r="AP100" s="90"/>
      <c r="AQ100" s="91">
        <f t="shared" si="19"/>
        <v>0</v>
      </c>
      <c r="AR100" s="90"/>
      <c r="AS100" s="91">
        <f t="shared" si="20"/>
        <v>0</v>
      </c>
      <c r="AT100" s="90"/>
      <c r="AU100" s="91">
        <f t="shared" si="21"/>
        <v>0</v>
      </c>
      <c r="AV100" s="90"/>
      <c r="AW100" s="91">
        <f t="shared" si="22"/>
        <v>0</v>
      </c>
      <c r="AX100" s="90"/>
      <c r="AY100" s="91">
        <f t="shared" si="23"/>
        <v>0</v>
      </c>
      <c r="AZ100" s="90"/>
      <c r="BA100" s="91">
        <f t="shared" si="24"/>
        <v>0</v>
      </c>
      <c r="BB100" s="90"/>
      <c r="BC100" s="91">
        <f t="shared" si="25"/>
        <v>0</v>
      </c>
      <c r="BD100" s="90"/>
      <c r="BE100" s="91">
        <f t="shared" si="26"/>
        <v>0</v>
      </c>
      <c r="BF100" s="90"/>
      <c r="BG100" s="91">
        <f t="shared" si="27"/>
        <v>0</v>
      </c>
      <c r="BH100" s="90"/>
      <c r="BI100" s="91">
        <f t="shared" si="28"/>
        <v>0</v>
      </c>
      <c r="BJ100" s="90"/>
      <c r="BK100" s="91">
        <f t="shared" si="29"/>
        <v>0</v>
      </c>
      <c r="BL100" s="90"/>
      <c r="BM100" s="91">
        <f t="shared" si="30"/>
        <v>0</v>
      </c>
      <c r="BN100" s="90"/>
      <c r="BO100" s="91">
        <f t="shared" si="31"/>
        <v>0</v>
      </c>
      <c r="BP100" s="90"/>
      <c r="BQ100" s="91">
        <f t="shared" si="32"/>
        <v>0</v>
      </c>
      <c r="BR100" s="90"/>
      <c r="BS100" s="91">
        <f t="shared" si="33"/>
        <v>0</v>
      </c>
      <c r="BT100" s="90"/>
      <c r="BU100" s="91">
        <f t="shared" si="34"/>
        <v>0</v>
      </c>
      <c r="BV100" s="90"/>
      <c r="BW100" s="91">
        <f t="shared" si="35"/>
        <v>0</v>
      </c>
      <c r="BX100" s="90"/>
      <c r="BY100" s="91">
        <f t="shared" si="36"/>
        <v>0</v>
      </c>
      <c r="BZ100" s="90"/>
      <c r="CA100" s="91">
        <f t="shared" si="37"/>
        <v>0</v>
      </c>
      <c r="CB100" s="90"/>
      <c r="CC100" s="91">
        <f t="shared" si="38"/>
        <v>0</v>
      </c>
      <c r="CD100" s="90"/>
      <c r="CE100" s="91">
        <f t="shared" si="39"/>
        <v>0</v>
      </c>
      <c r="CF100" s="90"/>
      <c r="CG100" s="91">
        <f t="shared" si="40"/>
        <v>0</v>
      </c>
      <c r="CH100" s="5">
        <f t="shared" si="41"/>
        <v>0</v>
      </c>
      <c r="CI100" s="11">
        <f t="shared" si="42"/>
        <v>0</v>
      </c>
      <c r="CJ100" s="12">
        <f t="shared" si="43"/>
        <v>2</v>
      </c>
      <c r="CK100" s="5">
        <f t="shared" si="44"/>
        <v>0</v>
      </c>
      <c r="CL100" s="282" t="str">
        <f t="shared" si="45"/>
        <v/>
      </c>
      <c r="CM100" s="283" t="str">
        <f t="shared" si="46"/>
        <v/>
      </c>
      <c r="CN100" s="283"/>
      <c r="CO100" s="145">
        <f t="shared" si="47"/>
        <v>0</v>
      </c>
      <c r="CP100" s="74">
        <f t="shared" si="48"/>
        <v>0</v>
      </c>
      <c r="CQ100" s="120">
        <f t="shared" si="49"/>
        <v>0</v>
      </c>
      <c r="CR100" s="74">
        <f t="shared" si="50"/>
        <v>0</v>
      </c>
      <c r="CS100" s="120">
        <f t="shared" si="51"/>
        <v>0</v>
      </c>
      <c r="CT100" s="74">
        <f t="shared" si="52"/>
        <v>0</v>
      </c>
      <c r="CU100" s="120">
        <f t="shared" si="53"/>
        <v>0</v>
      </c>
      <c r="CV100" s="74">
        <f t="shared" si="54"/>
        <v>0</v>
      </c>
      <c r="CW100" s="120">
        <f t="shared" si="55"/>
        <v>0</v>
      </c>
      <c r="CX100" s="146">
        <f t="shared" si="56"/>
        <v>0</v>
      </c>
      <c r="CY100" s="68"/>
      <c r="CZ100" s="5">
        <f>IF(CI69:CI115&lt;="49",COUNTIF($CK$69:$CK$115,"INICIAL"))</f>
        <v>0</v>
      </c>
      <c r="DA100" s="5">
        <f>COUNTIF($CK$69:$CK$115,"INTERMEDIO")</f>
        <v>0</v>
      </c>
      <c r="DB100" s="5">
        <f>COUNTIF($CK$69:$CK$115,"AVANZADO")</f>
        <v>0</v>
      </c>
      <c r="DC100" s="17"/>
    </row>
    <row r="101" spans="1:107" ht="12.75" customHeight="1" x14ac:dyDescent="0.2">
      <c r="A101" s="3"/>
      <c r="B101" s="5">
        <f t="shared" si="57"/>
        <v>33</v>
      </c>
      <c r="C101" s="306"/>
      <c r="D101" s="307"/>
      <c r="E101" s="18"/>
      <c r="F101" s="90"/>
      <c r="G101" s="91">
        <f t="shared" si="1"/>
        <v>0</v>
      </c>
      <c r="H101" s="90"/>
      <c r="I101" s="91">
        <f t="shared" si="2"/>
        <v>0</v>
      </c>
      <c r="J101" s="90"/>
      <c r="K101" s="91">
        <f t="shared" si="3"/>
        <v>0</v>
      </c>
      <c r="L101" s="90"/>
      <c r="M101" s="91">
        <f t="shared" si="4"/>
        <v>0</v>
      </c>
      <c r="N101" s="90"/>
      <c r="O101" s="91">
        <f t="shared" si="5"/>
        <v>0</v>
      </c>
      <c r="P101" s="90"/>
      <c r="Q101" s="91">
        <f t="shared" si="6"/>
        <v>0</v>
      </c>
      <c r="R101" s="90"/>
      <c r="S101" s="91">
        <f t="shared" si="7"/>
        <v>0</v>
      </c>
      <c r="T101" s="90"/>
      <c r="U101" s="91">
        <f t="shared" si="8"/>
        <v>0</v>
      </c>
      <c r="V101" s="90"/>
      <c r="W101" s="91">
        <f t="shared" si="9"/>
        <v>0</v>
      </c>
      <c r="X101" s="90"/>
      <c r="Y101" s="91">
        <f t="shared" si="10"/>
        <v>0</v>
      </c>
      <c r="Z101" s="90"/>
      <c r="AA101" s="91">
        <f t="shared" si="11"/>
        <v>0</v>
      </c>
      <c r="AB101" s="90"/>
      <c r="AC101" s="91">
        <f t="shared" si="12"/>
        <v>0</v>
      </c>
      <c r="AD101" s="119"/>
      <c r="AE101" s="91">
        <f t="shared" si="13"/>
        <v>0</v>
      </c>
      <c r="AF101" s="90"/>
      <c r="AG101" s="91">
        <f t="shared" si="14"/>
        <v>0</v>
      </c>
      <c r="AH101" s="90"/>
      <c r="AI101" s="91">
        <f t="shared" si="15"/>
        <v>0</v>
      </c>
      <c r="AJ101" s="90"/>
      <c r="AK101" s="91">
        <f t="shared" si="16"/>
        <v>0</v>
      </c>
      <c r="AL101" s="90"/>
      <c r="AM101" s="91">
        <f t="shared" si="17"/>
        <v>0</v>
      </c>
      <c r="AN101" s="90"/>
      <c r="AO101" s="91">
        <f t="shared" si="18"/>
        <v>0</v>
      </c>
      <c r="AP101" s="90"/>
      <c r="AQ101" s="91">
        <f t="shared" si="19"/>
        <v>0</v>
      </c>
      <c r="AR101" s="90"/>
      <c r="AS101" s="91">
        <f t="shared" si="20"/>
        <v>0</v>
      </c>
      <c r="AT101" s="90"/>
      <c r="AU101" s="91">
        <f t="shared" si="21"/>
        <v>0</v>
      </c>
      <c r="AV101" s="90"/>
      <c r="AW101" s="91">
        <f t="shared" si="22"/>
        <v>0</v>
      </c>
      <c r="AX101" s="90"/>
      <c r="AY101" s="91">
        <f t="shared" si="23"/>
        <v>0</v>
      </c>
      <c r="AZ101" s="90"/>
      <c r="BA101" s="91">
        <f t="shared" si="24"/>
        <v>0</v>
      </c>
      <c r="BB101" s="90"/>
      <c r="BC101" s="91">
        <f t="shared" si="25"/>
        <v>0</v>
      </c>
      <c r="BD101" s="90"/>
      <c r="BE101" s="91">
        <f t="shared" si="26"/>
        <v>0</v>
      </c>
      <c r="BF101" s="90"/>
      <c r="BG101" s="91">
        <f t="shared" si="27"/>
        <v>0</v>
      </c>
      <c r="BH101" s="90"/>
      <c r="BI101" s="91">
        <f t="shared" si="28"/>
        <v>0</v>
      </c>
      <c r="BJ101" s="90"/>
      <c r="BK101" s="91">
        <f t="shared" si="29"/>
        <v>0</v>
      </c>
      <c r="BL101" s="90"/>
      <c r="BM101" s="91">
        <f t="shared" si="30"/>
        <v>0</v>
      </c>
      <c r="BN101" s="90"/>
      <c r="BO101" s="91">
        <f t="shared" si="31"/>
        <v>0</v>
      </c>
      <c r="BP101" s="90"/>
      <c r="BQ101" s="91">
        <f t="shared" si="32"/>
        <v>0</v>
      </c>
      <c r="BR101" s="90"/>
      <c r="BS101" s="91">
        <f t="shared" si="33"/>
        <v>0</v>
      </c>
      <c r="BT101" s="90"/>
      <c r="BU101" s="91">
        <f t="shared" si="34"/>
        <v>0</v>
      </c>
      <c r="BV101" s="90"/>
      <c r="BW101" s="91">
        <f t="shared" si="35"/>
        <v>0</v>
      </c>
      <c r="BX101" s="90"/>
      <c r="BY101" s="91">
        <f t="shared" si="36"/>
        <v>0</v>
      </c>
      <c r="BZ101" s="90"/>
      <c r="CA101" s="91">
        <f t="shared" si="37"/>
        <v>0</v>
      </c>
      <c r="CB101" s="90"/>
      <c r="CC101" s="91">
        <f t="shared" si="38"/>
        <v>0</v>
      </c>
      <c r="CD101" s="90"/>
      <c r="CE101" s="91">
        <f t="shared" si="39"/>
        <v>0</v>
      </c>
      <c r="CF101" s="90"/>
      <c r="CG101" s="91">
        <f t="shared" si="40"/>
        <v>0</v>
      </c>
      <c r="CH101" s="5">
        <f t="shared" si="41"/>
        <v>0</v>
      </c>
      <c r="CI101" s="11">
        <f t="shared" si="42"/>
        <v>0</v>
      </c>
      <c r="CJ101" s="12">
        <f t="shared" si="43"/>
        <v>2</v>
      </c>
      <c r="CK101" s="5">
        <f t="shared" si="44"/>
        <v>0</v>
      </c>
      <c r="CL101" s="282" t="str">
        <f t="shared" si="45"/>
        <v/>
      </c>
      <c r="CM101" s="283" t="str">
        <f t="shared" si="46"/>
        <v/>
      </c>
      <c r="CN101" s="283"/>
      <c r="CO101" s="145">
        <f t="shared" si="47"/>
        <v>0</v>
      </c>
      <c r="CP101" s="74">
        <f t="shared" si="48"/>
        <v>0</v>
      </c>
      <c r="CQ101" s="120">
        <f t="shared" si="49"/>
        <v>0</v>
      </c>
      <c r="CR101" s="74">
        <f t="shared" si="50"/>
        <v>0</v>
      </c>
      <c r="CS101" s="120">
        <f t="shared" si="51"/>
        <v>0</v>
      </c>
      <c r="CT101" s="74">
        <f t="shared" si="52"/>
        <v>0</v>
      </c>
      <c r="CU101" s="120">
        <f t="shared" si="53"/>
        <v>0</v>
      </c>
      <c r="CV101" s="74">
        <f t="shared" si="54"/>
        <v>0</v>
      </c>
      <c r="CW101" s="120">
        <f t="shared" si="55"/>
        <v>0</v>
      </c>
      <c r="CX101" s="146">
        <f t="shared" si="56"/>
        <v>0</v>
      </c>
      <c r="CY101" s="68"/>
      <c r="CZ101" s="160" t="e">
        <f>CZ100*1/$F$11</f>
        <v>#DIV/0!</v>
      </c>
      <c r="DA101" s="160" t="e">
        <f>DA100*1/$F$11</f>
        <v>#DIV/0!</v>
      </c>
      <c r="DB101" s="160" t="e">
        <f>DB100*1/$F$11</f>
        <v>#DIV/0!</v>
      </c>
      <c r="DC101" s="17"/>
    </row>
    <row r="102" spans="1:107" ht="12.75" customHeight="1" x14ac:dyDescent="0.2">
      <c r="A102" s="3"/>
      <c r="B102" s="5">
        <f t="shared" si="57"/>
        <v>34</v>
      </c>
      <c r="C102" s="302"/>
      <c r="D102" s="303"/>
      <c r="E102" s="18"/>
      <c r="F102" s="90"/>
      <c r="G102" s="91">
        <f t="shared" si="1"/>
        <v>0</v>
      </c>
      <c r="H102" s="90"/>
      <c r="I102" s="91">
        <f t="shared" si="2"/>
        <v>0</v>
      </c>
      <c r="J102" s="90"/>
      <c r="K102" s="91">
        <f t="shared" si="3"/>
        <v>0</v>
      </c>
      <c r="L102" s="90"/>
      <c r="M102" s="91">
        <f t="shared" si="4"/>
        <v>0</v>
      </c>
      <c r="N102" s="90"/>
      <c r="O102" s="91">
        <f t="shared" si="5"/>
        <v>0</v>
      </c>
      <c r="P102" s="90"/>
      <c r="Q102" s="91">
        <f t="shared" si="6"/>
        <v>0</v>
      </c>
      <c r="R102" s="90"/>
      <c r="S102" s="91">
        <f t="shared" si="7"/>
        <v>0</v>
      </c>
      <c r="T102" s="90"/>
      <c r="U102" s="91">
        <f t="shared" si="8"/>
        <v>0</v>
      </c>
      <c r="V102" s="90"/>
      <c r="W102" s="91">
        <f t="shared" si="9"/>
        <v>0</v>
      </c>
      <c r="X102" s="90"/>
      <c r="Y102" s="91">
        <f t="shared" si="10"/>
        <v>0</v>
      </c>
      <c r="Z102" s="90"/>
      <c r="AA102" s="91">
        <f t="shared" si="11"/>
        <v>0</v>
      </c>
      <c r="AB102" s="90"/>
      <c r="AC102" s="91">
        <f t="shared" si="12"/>
        <v>0</v>
      </c>
      <c r="AD102" s="119"/>
      <c r="AE102" s="91">
        <f t="shared" si="13"/>
        <v>0</v>
      </c>
      <c r="AF102" s="90"/>
      <c r="AG102" s="91">
        <f t="shared" si="14"/>
        <v>0</v>
      </c>
      <c r="AH102" s="90"/>
      <c r="AI102" s="91">
        <f t="shared" si="15"/>
        <v>0</v>
      </c>
      <c r="AJ102" s="90"/>
      <c r="AK102" s="91">
        <f t="shared" si="16"/>
        <v>0</v>
      </c>
      <c r="AL102" s="90"/>
      <c r="AM102" s="91">
        <f t="shared" si="17"/>
        <v>0</v>
      </c>
      <c r="AN102" s="90"/>
      <c r="AO102" s="91">
        <f t="shared" si="18"/>
        <v>0</v>
      </c>
      <c r="AP102" s="90"/>
      <c r="AQ102" s="91">
        <f t="shared" si="19"/>
        <v>0</v>
      </c>
      <c r="AR102" s="90"/>
      <c r="AS102" s="91">
        <f t="shared" si="20"/>
        <v>0</v>
      </c>
      <c r="AT102" s="90"/>
      <c r="AU102" s="91">
        <f t="shared" si="21"/>
        <v>0</v>
      </c>
      <c r="AV102" s="90"/>
      <c r="AW102" s="91">
        <f t="shared" si="22"/>
        <v>0</v>
      </c>
      <c r="AX102" s="90"/>
      <c r="AY102" s="91">
        <f t="shared" si="23"/>
        <v>0</v>
      </c>
      <c r="AZ102" s="90"/>
      <c r="BA102" s="91">
        <f t="shared" si="24"/>
        <v>0</v>
      </c>
      <c r="BB102" s="90"/>
      <c r="BC102" s="91">
        <f t="shared" si="25"/>
        <v>0</v>
      </c>
      <c r="BD102" s="90"/>
      <c r="BE102" s="91">
        <f t="shared" si="26"/>
        <v>0</v>
      </c>
      <c r="BF102" s="90"/>
      <c r="BG102" s="91">
        <f t="shared" si="27"/>
        <v>0</v>
      </c>
      <c r="BH102" s="90"/>
      <c r="BI102" s="91">
        <f t="shared" si="28"/>
        <v>0</v>
      </c>
      <c r="BJ102" s="90"/>
      <c r="BK102" s="91">
        <f t="shared" si="29"/>
        <v>0</v>
      </c>
      <c r="BL102" s="90"/>
      <c r="BM102" s="91">
        <f t="shared" si="30"/>
        <v>0</v>
      </c>
      <c r="BN102" s="90"/>
      <c r="BO102" s="91">
        <f t="shared" si="31"/>
        <v>0</v>
      </c>
      <c r="BP102" s="90"/>
      <c r="BQ102" s="91">
        <f t="shared" si="32"/>
        <v>0</v>
      </c>
      <c r="BR102" s="90"/>
      <c r="BS102" s="91">
        <f t="shared" si="33"/>
        <v>0</v>
      </c>
      <c r="BT102" s="90"/>
      <c r="BU102" s="91">
        <f t="shared" si="34"/>
        <v>0</v>
      </c>
      <c r="BV102" s="90"/>
      <c r="BW102" s="91">
        <f t="shared" si="35"/>
        <v>0</v>
      </c>
      <c r="BX102" s="90"/>
      <c r="BY102" s="91">
        <f t="shared" si="36"/>
        <v>0</v>
      </c>
      <c r="BZ102" s="90"/>
      <c r="CA102" s="91">
        <f t="shared" si="37"/>
        <v>0</v>
      </c>
      <c r="CB102" s="90"/>
      <c r="CC102" s="91">
        <f t="shared" si="38"/>
        <v>0</v>
      </c>
      <c r="CD102" s="90"/>
      <c r="CE102" s="91">
        <f t="shared" si="39"/>
        <v>0</v>
      </c>
      <c r="CF102" s="90"/>
      <c r="CG102" s="91">
        <f t="shared" si="40"/>
        <v>0</v>
      </c>
      <c r="CH102" s="5">
        <f t="shared" si="41"/>
        <v>0</v>
      </c>
      <c r="CI102" s="11">
        <f t="shared" si="42"/>
        <v>0</v>
      </c>
      <c r="CJ102" s="12">
        <f t="shared" si="43"/>
        <v>2</v>
      </c>
      <c r="CK102" s="5">
        <f t="shared" si="44"/>
        <v>0</v>
      </c>
      <c r="CL102" s="282" t="str">
        <f t="shared" si="45"/>
        <v/>
      </c>
      <c r="CM102" s="283" t="str">
        <f t="shared" si="46"/>
        <v/>
      </c>
      <c r="CN102" s="283"/>
      <c r="CO102" s="145">
        <f t="shared" si="47"/>
        <v>0</v>
      </c>
      <c r="CP102" s="74">
        <f t="shared" si="48"/>
        <v>0</v>
      </c>
      <c r="CQ102" s="120">
        <f t="shared" si="49"/>
        <v>0</v>
      </c>
      <c r="CR102" s="74">
        <f t="shared" si="50"/>
        <v>0</v>
      </c>
      <c r="CS102" s="120">
        <f t="shared" si="51"/>
        <v>0</v>
      </c>
      <c r="CT102" s="74">
        <f t="shared" si="52"/>
        <v>0</v>
      </c>
      <c r="CU102" s="120">
        <f t="shared" si="53"/>
        <v>0</v>
      </c>
      <c r="CV102" s="74">
        <f t="shared" si="54"/>
        <v>0</v>
      </c>
      <c r="CW102" s="120">
        <f t="shared" si="55"/>
        <v>0</v>
      </c>
      <c r="CX102" s="146">
        <f t="shared" si="56"/>
        <v>0</v>
      </c>
      <c r="CY102" s="68"/>
      <c r="CZ102" s="68"/>
      <c r="DA102" s="68"/>
      <c r="DB102" s="68"/>
      <c r="DC102" s="17"/>
    </row>
    <row r="103" spans="1:107" ht="12.75" customHeight="1" x14ac:dyDescent="0.2">
      <c r="A103" s="3"/>
      <c r="B103" s="5">
        <f t="shared" si="57"/>
        <v>35</v>
      </c>
      <c r="C103" s="302"/>
      <c r="D103" s="303"/>
      <c r="E103" s="18"/>
      <c r="F103" s="90"/>
      <c r="G103" s="91">
        <f t="shared" si="1"/>
        <v>0</v>
      </c>
      <c r="H103" s="90"/>
      <c r="I103" s="91">
        <f t="shared" si="2"/>
        <v>0</v>
      </c>
      <c r="J103" s="90"/>
      <c r="K103" s="91">
        <f t="shared" si="3"/>
        <v>0</v>
      </c>
      <c r="L103" s="90"/>
      <c r="M103" s="91">
        <f t="shared" si="4"/>
        <v>0</v>
      </c>
      <c r="N103" s="90"/>
      <c r="O103" s="91">
        <f t="shared" si="5"/>
        <v>0</v>
      </c>
      <c r="P103" s="90"/>
      <c r="Q103" s="91">
        <f t="shared" si="6"/>
        <v>0</v>
      </c>
      <c r="R103" s="90"/>
      <c r="S103" s="91">
        <f t="shared" si="7"/>
        <v>0</v>
      </c>
      <c r="T103" s="90"/>
      <c r="U103" s="91">
        <f t="shared" si="8"/>
        <v>0</v>
      </c>
      <c r="V103" s="90"/>
      <c r="W103" s="91">
        <f t="shared" si="9"/>
        <v>0</v>
      </c>
      <c r="X103" s="90"/>
      <c r="Y103" s="91">
        <f t="shared" si="10"/>
        <v>0</v>
      </c>
      <c r="Z103" s="90"/>
      <c r="AA103" s="91">
        <f t="shared" si="11"/>
        <v>0</v>
      </c>
      <c r="AB103" s="90"/>
      <c r="AC103" s="91">
        <f t="shared" si="12"/>
        <v>0</v>
      </c>
      <c r="AD103" s="119"/>
      <c r="AE103" s="91">
        <f t="shared" si="13"/>
        <v>0</v>
      </c>
      <c r="AF103" s="90"/>
      <c r="AG103" s="91">
        <f t="shared" si="14"/>
        <v>0</v>
      </c>
      <c r="AH103" s="90"/>
      <c r="AI103" s="91">
        <f t="shared" si="15"/>
        <v>0</v>
      </c>
      <c r="AJ103" s="90"/>
      <c r="AK103" s="91">
        <f t="shared" si="16"/>
        <v>0</v>
      </c>
      <c r="AL103" s="90"/>
      <c r="AM103" s="91">
        <f t="shared" si="17"/>
        <v>0</v>
      </c>
      <c r="AN103" s="90"/>
      <c r="AO103" s="91">
        <f t="shared" si="18"/>
        <v>0</v>
      </c>
      <c r="AP103" s="90"/>
      <c r="AQ103" s="91">
        <f t="shared" si="19"/>
        <v>0</v>
      </c>
      <c r="AR103" s="90"/>
      <c r="AS103" s="91">
        <f t="shared" si="20"/>
        <v>0</v>
      </c>
      <c r="AT103" s="90"/>
      <c r="AU103" s="91">
        <f t="shared" si="21"/>
        <v>0</v>
      </c>
      <c r="AV103" s="90"/>
      <c r="AW103" s="91">
        <f t="shared" si="22"/>
        <v>0</v>
      </c>
      <c r="AX103" s="90"/>
      <c r="AY103" s="91">
        <f t="shared" si="23"/>
        <v>0</v>
      </c>
      <c r="AZ103" s="90"/>
      <c r="BA103" s="91">
        <f t="shared" si="24"/>
        <v>0</v>
      </c>
      <c r="BB103" s="90"/>
      <c r="BC103" s="91">
        <f t="shared" si="25"/>
        <v>0</v>
      </c>
      <c r="BD103" s="90"/>
      <c r="BE103" s="91">
        <f t="shared" si="26"/>
        <v>0</v>
      </c>
      <c r="BF103" s="90"/>
      <c r="BG103" s="91">
        <f t="shared" si="27"/>
        <v>0</v>
      </c>
      <c r="BH103" s="90"/>
      <c r="BI103" s="91">
        <f t="shared" si="28"/>
        <v>0</v>
      </c>
      <c r="BJ103" s="90"/>
      <c r="BK103" s="91">
        <f t="shared" si="29"/>
        <v>0</v>
      </c>
      <c r="BL103" s="90"/>
      <c r="BM103" s="91">
        <f t="shared" si="30"/>
        <v>0</v>
      </c>
      <c r="BN103" s="90"/>
      <c r="BO103" s="91">
        <f t="shared" si="31"/>
        <v>0</v>
      </c>
      <c r="BP103" s="90"/>
      <c r="BQ103" s="91">
        <f t="shared" si="32"/>
        <v>0</v>
      </c>
      <c r="BR103" s="90"/>
      <c r="BS103" s="91">
        <f t="shared" si="33"/>
        <v>0</v>
      </c>
      <c r="BT103" s="90"/>
      <c r="BU103" s="91">
        <f t="shared" si="34"/>
        <v>0</v>
      </c>
      <c r="BV103" s="90"/>
      <c r="BW103" s="91">
        <f t="shared" si="35"/>
        <v>0</v>
      </c>
      <c r="BX103" s="90"/>
      <c r="BY103" s="91">
        <f t="shared" si="36"/>
        <v>0</v>
      </c>
      <c r="BZ103" s="90"/>
      <c r="CA103" s="91">
        <f t="shared" si="37"/>
        <v>0</v>
      </c>
      <c r="CB103" s="90"/>
      <c r="CC103" s="91">
        <f t="shared" si="38"/>
        <v>0</v>
      </c>
      <c r="CD103" s="90"/>
      <c r="CE103" s="91">
        <f t="shared" si="39"/>
        <v>0</v>
      </c>
      <c r="CF103" s="90"/>
      <c r="CG103" s="91">
        <f t="shared" si="40"/>
        <v>0</v>
      </c>
      <c r="CH103" s="5">
        <f t="shared" si="41"/>
        <v>0</v>
      </c>
      <c r="CI103" s="11">
        <f t="shared" si="42"/>
        <v>0</v>
      </c>
      <c r="CJ103" s="12">
        <f t="shared" si="43"/>
        <v>2</v>
      </c>
      <c r="CK103" s="5">
        <f t="shared" si="44"/>
        <v>0</v>
      </c>
      <c r="CL103" s="282" t="str">
        <f t="shared" si="45"/>
        <v/>
      </c>
      <c r="CM103" s="283" t="str">
        <f t="shared" si="46"/>
        <v/>
      </c>
      <c r="CN103" s="283"/>
      <c r="CO103" s="145">
        <f t="shared" si="47"/>
        <v>0</v>
      </c>
      <c r="CP103" s="74">
        <f t="shared" si="48"/>
        <v>0</v>
      </c>
      <c r="CQ103" s="120">
        <f t="shared" si="49"/>
        <v>0</v>
      </c>
      <c r="CR103" s="74">
        <f t="shared" si="50"/>
        <v>0</v>
      </c>
      <c r="CS103" s="120">
        <f t="shared" si="51"/>
        <v>0</v>
      </c>
      <c r="CT103" s="74">
        <f t="shared" si="52"/>
        <v>0</v>
      </c>
      <c r="CU103" s="120">
        <f t="shared" si="53"/>
        <v>0</v>
      </c>
      <c r="CV103" s="74">
        <f t="shared" si="54"/>
        <v>0</v>
      </c>
      <c r="CW103" s="120">
        <f t="shared" si="55"/>
        <v>0</v>
      </c>
      <c r="CX103" s="146">
        <f t="shared" si="56"/>
        <v>0</v>
      </c>
      <c r="CY103" s="68"/>
      <c r="CZ103" s="68"/>
      <c r="DA103" s="68"/>
      <c r="DB103" s="68"/>
      <c r="DC103" s="17"/>
    </row>
    <row r="104" spans="1:107" ht="12.75" customHeight="1" x14ac:dyDescent="0.2">
      <c r="A104" s="3"/>
      <c r="B104" s="5">
        <f t="shared" si="57"/>
        <v>36</v>
      </c>
      <c r="C104" s="302"/>
      <c r="D104" s="303"/>
      <c r="E104" s="18"/>
      <c r="F104" s="90"/>
      <c r="G104" s="91">
        <f t="shared" si="1"/>
        <v>0</v>
      </c>
      <c r="H104" s="90"/>
      <c r="I104" s="91">
        <f t="shared" si="2"/>
        <v>0</v>
      </c>
      <c r="J104" s="90"/>
      <c r="K104" s="91">
        <f t="shared" si="3"/>
        <v>0</v>
      </c>
      <c r="L104" s="90"/>
      <c r="M104" s="91">
        <f t="shared" si="4"/>
        <v>0</v>
      </c>
      <c r="N104" s="90"/>
      <c r="O104" s="91">
        <f t="shared" si="5"/>
        <v>0</v>
      </c>
      <c r="P104" s="90"/>
      <c r="Q104" s="91">
        <f t="shared" si="6"/>
        <v>0</v>
      </c>
      <c r="R104" s="90"/>
      <c r="S104" s="91">
        <f t="shared" si="7"/>
        <v>0</v>
      </c>
      <c r="T104" s="90"/>
      <c r="U104" s="91">
        <f t="shared" si="8"/>
        <v>0</v>
      </c>
      <c r="V104" s="90"/>
      <c r="W104" s="91">
        <f t="shared" si="9"/>
        <v>0</v>
      </c>
      <c r="X104" s="90"/>
      <c r="Y104" s="91">
        <f t="shared" si="10"/>
        <v>0</v>
      </c>
      <c r="Z104" s="90"/>
      <c r="AA104" s="91">
        <f t="shared" si="11"/>
        <v>0</v>
      </c>
      <c r="AB104" s="90"/>
      <c r="AC104" s="91">
        <f t="shared" si="12"/>
        <v>0</v>
      </c>
      <c r="AD104" s="119"/>
      <c r="AE104" s="91">
        <f t="shared" si="13"/>
        <v>0</v>
      </c>
      <c r="AF104" s="90"/>
      <c r="AG104" s="91">
        <f t="shared" si="14"/>
        <v>0</v>
      </c>
      <c r="AH104" s="90"/>
      <c r="AI104" s="91">
        <f t="shared" si="15"/>
        <v>0</v>
      </c>
      <c r="AJ104" s="90"/>
      <c r="AK104" s="91">
        <f t="shared" si="16"/>
        <v>0</v>
      </c>
      <c r="AL104" s="90"/>
      <c r="AM104" s="91">
        <f t="shared" si="17"/>
        <v>0</v>
      </c>
      <c r="AN104" s="90"/>
      <c r="AO104" s="91">
        <f t="shared" si="18"/>
        <v>0</v>
      </c>
      <c r="AP104" s="90"/>
      <c r="AQ104" s="91">
        <f t="shared" si="19"/>
        <v>0</v>
      </c>
      <c r="AR104" s="90"/>
      <c r="AS104" s="91">
        <f t="shared" si="20"/>
        <v>0</v>
      </c>
      <c r="AT104" s="90"/>
      <c r="AU104" s="91">
        <f t="shared" si="21"/>
        <v>0</v>
      </c>
      <c r="AV104" s="90"/>
      <c r="AW104" s="91">
        <f t="shared" si="22"/>
        <v>0</v>
      </c>
      <c r="AX104" s="90"/>
      <c r="AY104" s="91">
        <f t="shared" si="23"/>
        <v>0</v>
      </c>
      <c r="AZ104" s="90"/>
      <c r="BA104" s="91">
        <f t="shared" si="24"/>
        <v>0</v>
      </c>
      <c r="BB104" s="90"/>
      <c r="BC104" s="91">
        <f t="shared" si="25"/>
        <v>0</v>
      </c>
      <c r="BD104" s="90"/>
      <c r="BE104" s="91">
        <f t="shared" si="26"/>
        <v>0</v>
      </c>
      <c r="BF104" s="90"/>
      <c r="BG104" s="91">
        <f t="shared" si="27"/>
        <v>0</v>
      </c>
      <c r="BH104" s="90"/>
      <c r="BI104" s="91">
        <f t="shared" si="28"/>
        <v>0</v>
      </c>
      <c r="BJ104" s="90"/>
      <c r="BK104" s="91">
        <f t="shared" si="29"/>
        <v>0</v>
      </c>
      <c r="BL104" s="90"/>
      <c r="BM104" s="91">
        <f t="shared" si="30"/>
        <v>0</v>
      </c>
      <c r="BN104" s="90"/>
      <c r="BO104" s="91">
        <f t="shared" si="31"/>
        <v>0</v>
      </c>
      <c r="BP104" s="90"/>
      <c r="BQ104" s="91">
        <f t="shared" si="32"/>
        <v>0</v>
      </c>
      <c r="BR104" s="90"/>
      <c r="BS104" s="91">
        <f t="shared" si="33"/>
        <v>0</v>
      </c>
      <c r="BT104" s="90"/>
      <c r="BU104" s="91">
        <f t="shared" si="34"/>
        <v>0</v>
      </c>
      <c r="BV104" s="90"/>
      <c r="BW104" s="91">
        <f t="shared" si="35"/>
        <v>0</v>
      </c>
      <c r="BX104" s="90"/>
      <c r="BY104" s="91">
        <f t="shared" si="36"/>
        <v>0</v>
      </c>
      <c r="BZ104" s="90"/>
      <c r="CA104" s="91">
        <f t="shared" si="37"/>
        <v>0</v>
      </c>
      <c r="CB104" s="90"/>
      <c r="CC104" s="91">
        <f t="shared" si="38"/>
        <v>0</v>
      </c>
      <c r="CD104" s="90"/>
      <c r="CE104" s="91">
        <f t="shared" si="39"/>
        <v>0</v>
      </c>
      <c r="CF104" s="90"/>
      <c r="CG104" s="91">
        <f t="shared" si="40"/>
        <v>0</v>
      </c>
      <c r="CH104" s="5">
        <f t="shared" si="41"/>
        <v>0</v>
      </c>
      <c r="CI104" s="11">
        <f t="shared" si="42"/>
        <v>0</v>
      </c>
      <c r="CJ104" s="12">
        <f t="shared" si="43"/>
        <v>2</v>
      </c>
      <c r="CK104" s="5">
        <f t="shared" si="44"/>
        <v>0</v>
      </c>
      <c r="CL104" s="282" t="str">
        <f t="shared" si="45"/>
        <v/>
      </c>
      <c r="CM104" s="283" t="str">
        <f t="shared" si="46"/>
        <v/>
      </c>
      <c r="CN104" s="283"/>
      <c r="CO104" s="145">
        <f t="shared" si="47"/>
        <v>0</v>
      </c>
      <c r="CP104" s="74">
        <f t="shared" si="48"/>
        <v>0</v>
      </c>
      <c r="CQ104" s="120">
        <f t="shared" si="49"/>
        <v>0</v>
      </c>
      <c r="CR104" s="74">
        <f t="shared" si="50"/>
        <v>0</v>
      </c>
      <c r="CS104" s="120">
        <f t="shared" si="51"/>
        <v>0</v>
      </c>
      <c r="CT104" s="74">
        <f t="shared" si="52"/>
        <v>0</v>
      </c>
      <c r="CU104" s="120">
        <f t="shared" si="53"/>
        <v>0</v>
      </c>
      <c r="CV104" s="74">
        <f t="shared" si="54"/>
        <v>0</v>
      </c>
      <c r="CW104" s="120">
        <f t="shared" si="55"/>
        <v>0</v>
      </c>
      <c r="CX104" s="146">
        <f t="shared" si="56"/>
        <v>0</v>
      </c>
      <c r="CY104" s="68"/>
      <c r="CZ104" s="68"/>
      <c r="DA104" s="68"/>
      <c r="DB104" s="68"/>
      <c r="DC104" s="17"/>
    </row>
    <row r="105" spans="1:107" ht="12.75" customHeight="1" x14ac:dyDescent="0.2">
      <c r="A105" s="3"/>
      <c r="B105" s="5">
        <f t="shared" si="57"/>
        <v>37</v>
      </c>
      <c r="C105" s="302"/>
      <c r="D105" s="303"/>
      <c r="E105" s="18"/>
      <c r="F105" s="90"/>
      <c r="G105" s="91">
        <f t="shared" si="1"/>
        <v>0</v>
      </c>
      <c r="H105" s="90"/>
      <c r="I105" s="91">
        <f t="shared" si="2"/>
        <v>0</v>
      </c>
      <c r="J105" s="90"/>
      <c r="K105" s="91">
        <f t="shared" si="3"/>
        <v>0</v>
      </c>
      <c r="L105" s="90"/>
      <c r="M105" s="91">
        <f t="shared" si="4"/>
        <v>0</v>
      </c>
      <c r="N105" s="90"/>
      <c r="O105" s="91">
        <f t="shared" si="5"/>
        <v>0</v>
      </c>
      <c r="P105" s="90"/>
      <c r="Q105" s="91">
        <f t="shared" si="6"/>
        <v>0</v>
      </c>
      <c r="R105" s="90"/>
      <c r="S105" s="91">
        <f t="shared" si="7"/>
        <v>0</v>
      </c>
      <c r="T105" s="90"/>
      <c r="U105" s="91">
        <f t="shared" si="8"/>
        <v>0</v>
      </c>
      <c r="V105" s="90"/>
      <c r="W105" s="91">
        <f t="shared" si="9"/>
        <v>0</v>
      </c>
      <c r="X105" s="90"/>
      <c r="Y105" s="91">
        <f t="shared" si="10"/>
        <v>0</v>
      </c>
      <c r="Z105" s="90"/>
      <c r="AA105" s="91">
        <f t="shared" si="11"/>
        <v>0</v>
      </c>
      <c r="AB105" s="90"/>
      <c r="AC105" s="91">
        <f t="shared" si="12"/>
        <v>0</v>
      </c>
      <c r="AD105" s="119"/>
      <c r="AE105" s="91">
        <f t="shared" si="13"/>
        <v>0</v>
      </c>
      <c r="AF105" s="90"/>
      <c r="AG105" s="91">
        <f t="shared" si="14"/>
        <v>0</v>
      </c>
      <c r="AH105" s="90"/>
      <c r="AI105" s="91">
        <f t="shared" si="15"/>
        <v>0</v>
      </c>
      <c r="AJ105" s="90"/>
      <c r="AK105" s="91">
        <f t="shared" si="16"/>
        <v>0</v>
      </c>
      <c r="AL105" s="90"/>
      <c r="AM105" s="91">
        <f t="shared" si="17"/>
        <v>0</v>
      </c>
      <c r="AN105" s="90"/>
      <c r="AO105" s="91">
        <f t="shared" si="18"/>
        <v>0</v>
      </c>
      <c r="AP105" s="90"/>
      <c r="AQ105" s="91">
        <f t="shared" si="19"/>
        <v>0</v>
      </c>
      <c r="AR105" s="90"/>
      <c r="AS105" s="91">
        <f t="shared" si="20"/>
        <v>0</v>
      </c>
      <c r="AT105" s="90"/>
      <c r="AU105" s="91">
        <f t="shared" si="21"/>
        <v>0</v>
      </c>
      <c r="AV105" s="90"/>
      <c r="AW105" s="91">
        <f t="shared" si="22"/>
        <v>0</v>
      </c>
      <c r="AX105" s="90"/>
      <c r="AY105" s="91">
        <f t="shared" si="23"/>
        <v>0</v>
      </c>
      <c r="AZ105" s="90"/>
      <c r="BA105" s="91">
        <f t="shared" si="24"/>
        <v>0</v>
      </c>
      <c r="BB105" s="90"/>
      <c r="BC105" s="91">
        <f t="shared" si="25"/>
        <v>0</v>
      </c>
      <c r="BD105" s="90"/>
      <c r="BE105" s="91">
        <f t="shared" si="26"/>
        <v>0</v>
      </c>
      <c r="BF105" s="90"/>
      <c r="BG105" s="91">
        <f t="shared" si="27"/>
        <v>0</v>
      </c>
      <c r="BH105" s="90"/>
      <c r="BI105" s="91">
        <f t="shared" si="28"/>
        <v>0</v>
      </c>
      <c r="BJ105" s="90"/>
      <c r="BK105" s="91">
        <f t="shared" si="29"/>
        <v>0</v>
      </c>
      <c r="BL105" s="90"/>
      <c r="BM105" s="91">
        <f t="shared" si="30"/>
        <v>0</v>
      </c>
      <c r="BN105" s="90"/>
      <c r="BO105" s="91">
        <f t="shared" si="31"/>
        <v>0</v>
      </c>
      <c r="BP105" s="90"/>
      <c r="BQ105" s="91">
        <f t="shared" si="32"/>
        <v>0</v>
      </c>
      <c r="BR105" s="90"/>
      <c r="BS105" s="91">
        <f t="shared" si="33"/>
        <v>0</v>
      </c>
      <c r="BT105" s="90"/>
      <c r="BU105" s="91">
        <f t="shared" si="34"/>
        <v>0</v>
      </c>
      <c r="BV105" s="90"/>
      <c r="BW105" s="91">
        <f t="shared" si="35"/>
        <v>0</v>
      </c>
      <c r="BX105" s="90"/>
      <c r="BY105" s="91">
        <f t="shared" si="36"/>
        <v>0</v>
      </c>
      <c r="BZ105" s="90"/>
      <c r="CA105" s="91">
        <f t="shared" si="37"/>
        <v>0</v>
      </c>
      <c r="CB105" s="90"/>
      <c r="CC105" s="91">
        <f t="shared" si="38"/>
        <v>0</v>
      </c>
      <c r="CD105" s="90"/>
      <c r="CE105" s="91">
        <f t="shared" si="39"/>
        <v>0</v>
      </c>
      <c r="CF105" s="90"/>
      <c r="CG105" s="91">
        <f t="shared" si="40"/>
        <v>0</v>
      </c>
      <c r="CH105" s="5">
        <f t="shared" si="41"/>
        <v>0</v>
      </c>
      <c r="CI105" s="11">
        <f t="shared" si="42"/>
        <v>0</v>
      </c>
      <c r="CJ105" s="12">
        <f t="shared" si="43"/>
        <v>2</v>
      </c>
      <c r="CK105" s="5">
        <f t="shared" si="44"/>
        <v>0</v>
      </c>
      <c r="CL105" s="282" t="str">
        <f t="shared" si="45"/>
        <v/>
      </c>
      <c r="CM105" s="283" t="str">
        <f t="shared" si="46"/>
        <v/>
      </c>
      <c r="CN105" s="283"/>
      <c r="CO105" s="145">
        <f t="shared" si="47"/>
        <v>0</v>
      </c>
      <c r="CP105" s="74">
        <f t="shared" si="48"/>
        <v>0</v>
      </c>
      <c r="CQ105" s="120">
        <f t="shared" si="49"/>
        <v>0</v>
      </c>
      <c r="CR105" s="74">
        <f t="shared" si="50"/>
        <v>0</v>
      </c>
      <c r="CS105" s="120">
        <f t="shared" si="51"/>
        <v>0</v>
      </c>
      <c r="CT105" s="74">
        <f t="shared" si="52"/>
        <v>0</v>
      </c>
      <c r="CU105" s="120">
        <f t="shared" si="53"/>
        <v>0</v>
      </c>
      <c r="CV105" s="74">
        <f t="shared" si="54"/>
        <v>0</v>
      </c>
      <c r="CW105" s="120">
        <f t="shared" si="55"/>
        <v>0</v>
      </c>
      <c r="CX105" s="146">
        <f t="shared" si="56"/>
        <v>0</v>
      </c>
      <c r="CY105" s="68"/>
      <c r="CZ105" s="68"/>
      <c r="DA105" s="68"/>
      <c r="DB105" s="68"/>
      <c r="DC105" s="17"/>
    </row>
    <row r="106" spans="1:107" ht="12.75" customHeight="1" x14ac:dyDescent="0.2">
      <c r="A106" s="3"/>
      <c r="B106" s="5">
        <f t="shared" si="57"/>
        <v>38</v>
      </c>
      <c r="C106" s="302"/>
      <c r="D106" s="303"/>
      <c r="E106" s="18"/>
      <c r="F106" s="90"/>
      <c r="G106" s="91">
        <f t="shared" si="1"/>
        <v>0</v>
      </c>
      <c r="H106" s="90"/>
      <c r="I106" s="91">
        <f t="shared" si="2"/>
        <v>0</v>
      </c>
      <c r="J106" s="90"/>
      <c r="K106" s="91">
        <f t="shared" si="3"/>
        <v>0</v>
      </c>
      <c r="L106" s="90"/>
      <c r="M106" s="91">
        <f t="shared" si="4"/>
        <v>0</v>
      </c>
      <c r="N106" s="90"/>
      <c r="O106" s="91">
        <f t="shared" si="5"/>
        <v>0</v>
      </c>
      <c r="P106" s="90"/>
      <c r="Q106" s="91">
        <f t="shared" si="6"/>
        <v>0</v>
      </c>
      <c r="R106" s="90"/>
      <c r="S106" s="91">
        <f t="shared" si="7"/>
        <v>0</v>
      </c>
      <c r="T106" s="90"/>
      <c r="U106" s="91">
        <f t="shared" si="8"/>
        <v>0</v>
      </c>
      <c r="V106" s="90"/>
      <c r="W106" s="91">
        <f t="shared" si="9"/>
        <v>0</v>
      </c>
      <c r="X106" s="90"/>
      <c r="Y106" s="91">
        <f t="shared" si="10"/>
        <v>0</v>
      </c>
      <c r="Z106" s="90"/>
      <c r="AA106" s="91">
        <f t="shared" si="11"/>
        <v>0</v>
      </c>
      <c r="AB106" s="90"/>
      <c r="AC106" s="91">
        <f t="shared" si="12"/>
        <v>0</v>
      </c>
      <c r="AD106" s="119"/>
      <c r="AE106" s="91">
        <f t="shared" si="13"/>
        <v>0</v>
      </c>
      <c r="AF106" s="90"/>
      <c r="AG106" s="91">
        <f t="shared" si="14"/>
        <v>0</v>
      </c>
      <c r="AH106" s="90"/>
      <c r="AI106" s="91">
        <f t="shared" si="15"/>
        <v>0</v>
      </c>
      <c r="AJ106" s="90"/>
      <c r="AK106" s="91">
        <f t="shared" si="16"/>
        <v>0</v>
      </c>
      <c r="AL106" s="90"/>
      <c r="AM106" s="91">
        <f t="shared" si="17"/>
        <v>0</v>
      </c>
      <c r="AN106" s="90"/>
      <c r="AO106" s="91">
        <f t="shared" si="18"/>
        <v>0</v>
      </c>
      <c r="AP106" s="90"/>
      <c r="AQ106" s="91">
        <f t="shared" si="19"/>
        <v>0</v>
      </c>
      <c r="AR106" s="90"/>
      <c r="AS106" s="91">
        <f t="shared" si="20"/>
        <v>0</v>
      </c>
      <c r="AT106" s="90"/>
      <c r="AU106" s="91">
        <f t="shared" si="21"/>
        <v>0</v>
      </c>
      <c r="AV106" s="90"/>
      <c r="AW106" s="91">
        <f t="shared" si="22"/>
        <v>0</v>
      </c>
      <c r="AX106" s="90"/>
      <c r="AY106" s="91">
        <f t="shared" si="23"/>
        <v>0</v>
      </c>
      <c r="AZ106" s="90"/>
      <c r="BA106" s="91">
        <f t="shared" si="24"/>
        <v>0</v>
      </c>
      <c r="BB106" s="90"/>
      <c r="BC106" s="91">
        <f t="shared" si="25"/>
        <v>0</v>
      </c>
      <c r="BD106" s="90"/>
      <c r="BE106" s="91">
        <f t="shared" si="26"/>
        <v>0</v>
      </c>
      <c r="BF106" s="90"/>
      <c r="BG106" s="91">
        <f t="shared" si="27"/>
        <v>0</v>
      </c>
      <c r="BH106" s="90"/>
      <c r="BI106" s="91">
        <f t="shared" si="28"/>
        <v>0</v>
      </c>
      <c r="BJ106" s="90"/>
      <c r="BK106" s="91">
        <f t="shared" si="29"/>
        <v>0</v>
      </c>
      <c r="BL106" s="90"/>
      <c r="BM106" s="91">
        <f t="shared" si="30"/>
        <v>0</v>
      </c>
      <c r="BN106" s="90"/>
      <c r="BO106" s="91">
        <f t="shared" si="31"/>
        <v>0</v>
      </c>
      <c r="BP106" s="90"/>
      <c r="BQ106" s="91">
        <f t="shared" si="32"/>
        <v>0</v>
      </c>
      <c r="BR106" s="90"/>
      <c r="BS106" s="91">
        <f t="shared" si="33"/>
        <v>0</v>
      </c>
      <c r="BT106" s="90"/>
      <c r="BU106" s="91">
        <f t="shared" si="34"/>
        <v>0</v>
      </c>
      <c r="BV106" s="90"/>
      <c r="BW106" s="91">
        <f t="shared" si="35"/>
        <v>0</v>
      </c>
      <c r="BX106" s="90"/>
      <c r="BY106" s="91">
        <f t="shared" si="36"/>
        <v>0</v>
      </c>
      <c r="BZ106" s="90"/>
      <c r="CA106" s="91">
        <f t="shared" si="37"/>
        <v>0</v>
      </c>
      <c r="CB106" s="90"/>
      <c r="CC106" s="91">
        <f t="shared" si="38"/>
        <v>0</v>
      </c>
      <c r="CD106" s="90"/>
      <c r="CE106" s="91">
        <f t="shared" si="39"/>
        <v>0</v>
      </c>
      <c r="CF106" s="90"/>
      <c r="CG106" s="91">
        <f t="shared" si="40"/>
        <v>0</v>
      </c>
      <c r="CH106" s="5">
        <f t="shared" si="41"/>
        <v>0</v>
      </c>
      <c r="CI106" s="11">
        <f t="shared" si="42"/>
        <v>0</v>
      </c>
      <c r="CJ106" s="12">
        <f t="shared" si="43"/>
        <v>2</v>
      </c>
      <c r="CK106" s="5">
        <f t="shared" si="44"/>
        <v>0</v>
      </c>
      <c r="CL106" s="282" t="str">
        <f t="shared" si="45"/>
        <v/>
      </c>
      <c r="CM106" s="283" t="str">
        <f t="shared" si="46"/>
        <v/>
      </c>
      <c r="CN106" s="283"/>
      <c r="CO106" s="145">
        <f t="shared" si="47"/>
        <v>0</v>
      </c>
      <c r="CP106" s="74">
        <f t="shared" si="48"/>
        <v>0</v>
      </c>
      <c r="CQ106" s="120">
        <f t="shared" si="49"/>
        <v>0</v>
      </c>
      <c r="CR106" s="74">
        <f t="shared" si="50"/>
        <v>0</v>
      </c>
      <c r="CS106" s="120">
        <f t="shared" si="51"/>
        <v>0</v>
      </c>
      <c r="CT106" s="74">
        <f t="shared" si="52"/>
        <v>0</v>
      </c>
      <c r="CU106" s="120">
        <f t="shared" si="53"/>
        <v>0</v>
      </c>
      <c r="CV106" s="74">
        <f t="shared" si="54"/>
        <v>0</v>
      </c>
      <c r="CW106" s="120">
        <f t="shared" si="55"/>
        <v>0</v>
      </c>
      <c r="CX106" s="146">
        <f t="shared" si="56"/>
        <v>0</v>
      </c>
      <c r="CY106" s="68"/>
      <c r="CZ106" s="68"/>
      <c r="DA106" s="68"/>
      <c r="DB106" s="68"/>
      <c r="DC106" s="17"/>
    </row>
    <row r="107" spans="1:107" ht="12.75" customHeight="1" x14ac:dyDescent="0.2">
      <c r="A107" s="3"/>
      <c r="B107" s="5">
        <f t="shared" si="57"/>
        <v>39</v>
      </c>
      <c r="C107" s="302"/>
      <c r="D107" s="303"/>
      <c r="E107" s="18"/>
      <c r="F107" s="90"/>
      <c r="G107" s="91">
        <f t="shared" si="1"/>
        <v>0</v>
      </c>
      <c r="H107" s="90"/>
      <c r="I107" s="91">
        <f t="shared" si="2"/>
        <v>0</v>
      </c>
      <c r="J107" s="90"/>
      <c r="K107" s="91">
        <f t="shared" si="3"/>
        <v>0</v>
      </c>
      <c r="L107" s="90"/>
      <c r="M107" s="91">
        <f t="shared" si="4"/>
        <v>0</v>
      </c>
      <c r="N107" s="90"/>
      <c r="O107" s="91">
        <f t="shared" si="5"/>
        <v>0</v>
      </c>
      <c r="P107" s="90"/>
      <c r="Q107" s="91">
        <f t="shared" si="6"/>
        <v>0</v>
      </c>
      <c r="R107" s="90"/>
      <c r="S107" s="91">
        <f t="shared" si="7"/>
        <v>0</v>
      </c>
      <c r="T107" s="90"/>
      <c r="U107" s="91">
        <f t="shared" si="8"/>
        <v>0</v>
      </c>
      <c r="V107" s="90"/>
      <c r="W107" s="91">
        <f t="shared" si="9"/>
        <v>0</v>
      </c>
      <c r="X107" s="90"/>
      <c r="Y107" s="91">
        <f t="shared" si="10"/>
        <v>0</v>
      </c>
      <c r="Z107" s="90"/>
      <c r="AA107" s="91">
        <f t="shared" si="11"/>
        <v>0</v>
      </c>
      <c r="AB107" s="90"/>
      <c r="AC107" s="91">
        <f t="shared" si="12"/>
        <v>0</v>
      </c>
      <c r="AD107" s="119"/>
      <c r="AE107" s="91">
        <f t="shared" si="13"/>
        <v>0</v>
      </c>
      <c r="AF107" s="90"/>
      <c r="AG107" s="91">
        <f t="shared" si="14"/>
        <v>0</v>
      </c>
      <c r="AH107" s="90"/>
      <c r="AI107" s="91">
        <f t="shared" si="15"/>
        <v>0</v>
      </c>
      <c r="AJ107" s="90"/>
      <c r="AK107" s="91">
        <f t="shared" si="16"/>
        <v>0</v>
      </c>
      <c r="AL107" s="90"/>
      <c r="AM107" s="91">
        <f t="shared" si="17"/>
        <v>0</v>
      </c>
      <c r="AN107" s="90"/>
      <c r="AO107" s="91">
        <f t="shared" si="18"/>
        <v>0</v>
      </c>
      <c r="AP107" s="90"/>
      <c r="AQ107" s="91">
        <f t="shared" si="19"/>
        <v>0</v>
      </c>
      <c r="AR107" s="90"/>
      <c r="AS107" s="91">
        <f t="shared" si="20"/>
        <v>0</v>
      </c>
      <c r="AT107" s="90"/>
      <c r="AU107" s="91">
        <f t="shared" si="21"/>
        <v>0</v>
      </c>
      <c r="AV107" s="90"/>
      <c r="AW107" s="91">
        <f t="shared" si="22"/>
        <v>0</v>
      </c>
      <c r="AX107" s="90"/>
      <c r="AY107" s="91">
        <f t="shared" si="23"/>
        <v>0</v>
      </c>
      <c r="AZ107" s="90"/>
      <c r="BA107" s="91">
        <f t="shared" si="24"/>
        <v>0</v>
      </c>
      <c r="BB107" s="90"/>
      <c r="BC107" s="91">
        <f t="shared" si="25"/>
        <v>0</v>
      </c>
      <c r="BD107" s="90"/>
      <c r="BE107" s="91">
        <f t="shared" si="26"/>
        <v>0</v>
      </c>
      <c r="BF107" s="90"/>
      <c r="BG107" s="91">
        <f t="shared" si="27"/>
        <v>0</v>
      </c>
      <c r="BH107" s="90"/>
      <c r="BI107" s="91">
        <f t="shared" si="28"/>
        <v>0</v>
      </c>
      <c r="BJ107" s="90"/>
      <c r="BK107" s="91">
        <f t="shared" si="29"/>
        <v>0</v>
      </c>
      <c r="BL107" s="90"/>
      <c r="BM107" s="91">
        <f t="shared" si="30"/>
        <v>0</v>
      </c>
      <c r="BN107" s="90"/>
      <c r="BO107" s="91">
        <f t="shared" si="31"/>
        <v>0</v>
      </c>
      <c r="BP107" s="90"/>
      <c r="BQ107" s="91">
        <f t="shared" si="32"/>
        <v>0</v>
      </c>
      <c r="BR107" s="90"/>
      <c r="BS107" s="91">
        <f t="shared" si="33"/>
        <v>0</v>
      </c>
      <c r="BT107" s="90"/>
      <c r="BU107" s="91">
        <f t="shared" si="34"/>
        <v>0</v>
      </c>
      <c r="BV107" s="90"/>
      <c r="BW107" s="91">
        <f t="shared" si="35"/>
        <v>0</v>
      </c>
      <c r="BX107" s="90"/>
      <c r="BY107" s="91">
        <f t="shared" si="36"/>
        <v>0</v>
      </c>
      <c r="BZ107" s="90"/>
      <c r="CA107" s="91">
        <f t="shared" si="37"/>
        <v>0</v>
      </c>
      <c r="CB107" s="90"/>
      <c r="CC107" s="91">
        <f t="shared" si="38"/>
        <v>0</v>
      </c>
      <c r="CD107" s="90"/>
      <c r="CE107" s="91">
        <f t="shared" si="39"/>
        <v>0</v>
      </c>
      <c r="CF107" s="90"/>
      <c r="CG107" s="91">
        <f t="shared" si="40"/>
        <v>0</v>
      </c>
      <c r="CH107" s="5">
        <f t="shared" si="41"/>
        <v>0</v>
      </c>
      <c r="CI107" s="11">
        <f t="shared" si="42"/>
        <v>0</v>
      </c>
      <c r="CJ107" s="12">
        <f t="shared" si="43"/>
        <v>2</v>
      </c>
      <c r="CK107" s="5">
        <f t="shared" si="44"/>
        <v>0</v>
      </c>
      <c r="CL107" s="282" t="str">
        <f t="shared" si="45"/>
        <v/>
      </c>
      <c r="CM107" s="283" t="str">
        <f t="shared" si="46"/>
        <v/>
      </c>
      <c r="CN107" s="283"/>
      <c r="CO107" s="145">
        <f t="shared" si="47"/>
        <v>0</v>
      </c>
      <c r="CP107" s="74">
        <f t="shared" si="48"/>
        <v>0</v>
      </c>
      <c r="CQ107" s="120">
        <f t="shared" si="49"/>
        <v>0</v>
      </c>
      <c r="CR107" s="74">
        <f t="shared" si="50"/>
        <v>0</v>
      </c>
      <c r="CS107" s="120">
        <f t="shared" si="51"/>
        <v>0</v>
      </c>
      <c r="CT107" s="74">
        <f t="shared" si="52"/>
        <v>0</v>
      </c>
      <c r="CU107" s="120">
        <f t="shared" si="53"/>
        <v>0</v>
      </c>
      <c r="CV107" s="74">
        <f t="shared" si="54"/>
        <v>0</v>
      </c>
      <c r="CW107" s="120">
        <f t="shared" si="55"/>
        <v>0</v>
      </c>
      <c r="CX107" s="146">
        <f t="shared" si="56"/>
        <v>0</v>
      </c>
      <c r="CY107" s="68"/>
      <c r="CZ107" s="68"/>
      <c r="DA107" s="68"/>
      <c r="DB107" s="68"/>
      <c r="DC107" s="17"/>
    </row>
    <row r="108" spans="1:107" ht="12.75" customHeight="1" x14ac:dyDescent="0.2">
      <c r="A108" s="3"/>
      <c r="B108" s="5">
        <f t="shared" si="57"/>
        <v>40</v>
      </c>
      <c r="C108" s="302"/>
      <c r="D108" s="303"/>
      <c r="E108" s="18"/>
      <c r="F108" s="90"/>
      <c r="G108" s="91">
        <f t="shared" si="1"/>
        <v>0</v>
      </c>
      <c r="H108" s="90"/>
      <c r="I108" s="91">
        <f t="shared" si="2"/>
        <v>0</v>
      </c>
      <c r="J108" s="90"/>
      <c r="K108" s="91">
        <f t="shared" si="3"/>
        <v>0</v>
      </c>
      <c r="L108" s="90"/>
      <c r="M108" s="91">
        <f t="shared" si="4"/>
        <v>0</v>
      </c>
      <c r="N108" s="90"/>
      <c r="O108" s="91">
        <f t="shared" si="5"/>
        <v>0</v>
      </c>
      <c r="P108" s="90"/>
      <c r="Q108" s="91">
        <f t="shared" si="6"/>
        <v>0</v>
      </c>
      <c r="R108" s="90"/>
      <c r="S108" s="91">
        <f t="shared" si="7"/>
        <v>0</v>
      </c>
      <c r="T108" s="90"/>
      <c r="U108" s="91">
        <f t="shared" si="8"/>
        <v>0</v>
      </c>
      <c r="V108" s="90"/>
      <c r="W108" s="91">
        <f t="shared" si="9"/>
        <v>0</v>
      </c>
      <c r="X108" s="90"/>
      <c r="Y108" s="91">
        <f t="shared" si="10"/>
        <v>0</v>
      </c>
      <c r="Z108" s="90"/>
      <c r="AA108" s="91">
        <f t="shared" si="11"/>
        <v>0</v>
      </c>
      <c r="AB108" s="90"/>
      <c r="AC108" s="91">
        <f t="shared" si="12"/>
        <v>0</v>
      </c>
      <c r="AD108" s="119"/>
      <c r="AE108" s="91">
        <f t="shared" si="13"/>
        <v>0</v>
      </c>
      <c r="AF108" s="90"/>
      <c r="AG108" s="91">
        <f t="shared" si="14"/>
        <v>0</v>
      </c>
      <c r="AH108" s="90"/>
      <c r="AI108" s="91">
        <f t="shared" si="15"/>
        <v>0</v>
      </c>
      <c r="AJ108" s="90"/>
      <c r="AK108" s="91">
        <f t="shared" si="16"/>
        <v>0</v>
      </c>
      <c r="AL108" s="90"/>
      <c r="AM108" s="91">
        <f t="shared" si="17"/>
        <v>0</v>
      </c>
      <c r="AN108" s="90"/>
      <c r="AO108" s="91">
        <f t="shared" si="18"/>
        <v>0</v>
      </c>
      <c r="AP108" s="90"/>
      <c r="AQ108" s="91">
        <f t="shared" si="19"/>
        <v>0</v>
      </c>
      <c r="AR108" s="90"/>
      <c r="AS108" s="91">
        <f t="shared" si="20"/>
        <v>0</v>
      </c>
      <c r="AT108" s="90"/>
      <c r="AU108" s="91">
        <f t="shared" si="21"/>
        <v>0</v>
      </c>
      <c r="AV108" s="90"/>
      <c r="AW108" s="91">
        <f t="shared" si="22"/>
        <v>0</v>
      </c>
      <c r="AX108" s="90"/>
      <c r="AY108" s="91">
        <f t="shared" si="23"/>
        <v>0</v>
      </c>
      <c r="AZ108" s="90"/>
      <c r="BA108" s="91">
        <f t="shared" si="24"/>
        <v>0</v>
      </c>
      <c r="BB108" s="90"/>
      <c r="BC108" s="91">
        <f t="shared" si="25"/>
        <v>0</v>
      </c>
      <c r="BD108" s="90"/>
      <c r="BE108" s="91">
        <f t="shared" si="26"/>
        <v>0</v>
      </c>
      <c r="BF108" s="90"/>
      <c r="BG108" s="91">
        <f t="shared" si="27"/>
        <v>0</v>
      </c>
      <c r="BH108" s="90"/>
      <c r="BI108" s="91">
        <f t="shared" si="28"/>
        <v>0</v>
      </c>
      <c r="BJ108" s="90"/>
      <c r="BK108" s="91">
        <f t="shared" si="29"/>
        <v>0</v>
      </c>
      <c r="BL108" s="90"/>
      <c r="BM108" s="91">
        <f t="shared" si="30"/>
        <v>0</v>
      </c>
      <c r="BN108" s="90"/>
      <c r="BO108" s="91">
        <f t="shared" si="31"/>
        <v>0</v>
      </c>
      <c r="BP108" s="90"/>
      <c r="BQ108" s="91">
        <f t="shared" si="32"/>
        <v>0</v>
      </c>
      <c r="BR108" s="90"/>
      <c r="BS108" s="91">
        <f t="shared" si="33"/>
        <v>0</v>
      </c>
      <c r="BT108" s="90"/>
      <c r="BU108" s="91">
        <f t="shared" si="34"/>
        <v>0</v>
      </c>
      <c r="BV108" s="90"/>
      <c r="BW108" s="91">
        <f t="shared" si="35"/>
        <v>0</v>
      </c>
      <c r="BX108" s="90"/>
      <c r="BY108" s="91">
        <f t="shared" si="36"/>
        <v>0</v>
      </c>
      <c r="BZ108" s="90"/>
      <c r="CA108" s="91">
        <f t="shared" si="37"/>
        <v>0</v>
      </c>
      <c r="CB108" s="90"/>
      <c r="CC108" s="91">
        <f t="shared" si="38"/>
        <v>0</v>
      </c>
      <c r="CD108" s="90"/>
      <c r="CE108" s="91">
        <f t="shared" si="39"/>
        <v>0</v>
      </c>
      <c r="CF108" s="90"/>
      <c r="CG108" s="91">
        <f t="shared" si="40"/>
        <v>0</v>
      </c>
      <c r="CH108" s="5">
        <f t="shared" si="41"/>
        <v>0</v>
      </c>
      <c r="CI108" s="11">
        <f t="shared" si="42"/>
        <v>0</v>
      </c>
      <c r="CJ108" s="12">
        <f t="shared" si="43"/>
        <v>2</v>
      </c>
      <c r="CK108" s="5">
        <f t="shared" si="44"/>
        <v>0</v>
      </c>
      <c r="CL108" s="282" t="str">
        <f t="shared" si="45"/>
        <v/>
      </c>
      <c r="CM108" s="283" t="str">
        <f t="shared" si="46"/>
        <v/>
      </c>
      <c r="CN108" s="283"/>
      <c r="CO108" s="145">
        <f t="shared" si="47"/>
        <v>0</v>
      </c>
      <c r="CP108" s="74">
        <f t="shared" si="48"/>
        <v>0</v>
      </c>
      <c r="CQ108" s="120">
        <f t="shared" si="49"/>
        <v>0</v>
      </c>
      <c r="CR108" s="74">
        <f t="shared" si="50"/>
        <v>0</v>
      </c>
      <c r="CS108" s="120">
        <f t="shared" si="51"/>
        <v>0</v>
      </c>
      <c r="CT108" s="74">
        <f t="shared" si="52"/>
        <v>0</v>
      </c>
      <c r="CU108" s="120">
        <f t="shared" si="53"/>
        <v>0</v>
      </c>
      <c r="CV108" s="74">
        <f t="shared" si="54"/>
        <v>0</v>
      </c>
      <c r="CW108" s="120">
        <f t="shared" si="55"/>
        <v>0</v>
      </c>
      <c r="CX108" s="146">
        <f t="shared" si="56"/>
        <v>0</v>
      </c>
      <c r="CY108" s="68"/>
      <c r="CZ108" s="68"/>
      <c r="DA108" s="68"/>
      <c r="DB108" s="68"/>
      <c r="DC108" s="17"/>
    </row>
    <row r="109" spans="1:107" ht="12.75" customHeight="1" x14ac:dyDescent="0.2">
      <c r="A109" s="3"/>
      <c r="B109" s="5">
        <f t="shared" si="57"/>
        <v>41</v>
      </c>
      <c r="C109" s="302"/>
      <c r="D109" s="303"/>
      <c r="E109" s="18"/>
      <c r="F109" s="90"/>
      <c r="G109" s="91">
        <f t="shared" si="1"/>
        <v>0</v>
      </c>
      <c r="H109" s="90"/>
      <c r="I109" s="91">
        <f t="shared" si="2"/>
        <v>0</v>
      </c>
      <c r="J109" s="90"/>
      <c r="K109" s="91">
        <f t="shared" si="3"/>
        <v>0</v>
      </c>
      <c r="L109" s="90"/>
      <c r="M109" s="91">
        <f t="shared" si="4"/>
        <v>0</v>
      </c>
      <c r="N109" s="90"/>
      <c r="O109" s="91">
        <f t="shared" si="5"/>
        <v>0</v>
      </c>
      <c r="P109" s="90"/>
      <c r="Q109" s="91">
        <f t="shared" si="6"/>
        <v>0</v>
      </c>
      <c r="R109" s="90"/>
      <c r="S109" s="91">
        <f t="shared" si="7"/>
        <v>0</v>
      </c>
      <c r="T109" s="90"/>
      <c r="U109" s="91">
        <f t="shared" si="8"/>
        <v>0</v>
      </c>
      <c r="V109" s="90"/>
      <c r="W109" s="91">
        <f t="shared" si="9"/>
        <v>0</v>
      </c>
      <c r="X109" s="90"/>
      <c r="Y109" s="91">
        <f t="shared" si="10"/>
        <v>0</v>
      </c>
      <c r="Z109" s="90"/>
      <c r="AA109" s="91">
        <f t="shared" si="11"/>
        <v>0</v>
      </c>
      <c r="AB109" s="90"/>
      <c r="AC109" s="91">
        <f t="shared" si="12"/>
        <v>0</v>
      </c>
      <c r="AD109" s="119"/>
      <c r="AE109" s="91">
        <f t="shared" si="13"/>
        <v>0</v>
      </c>
      <c r="AF109" s="90"/>
      <c r="AG109" s="91">
        <f t="shared" si="14"/>
        <v>0</v>
      </c>
      <c r="AH109" s="90"/>
      <c r="AI109" s="91">
        <f t="shared" si="15"/>
        <v>0</v>
      </c>
      <c r="AJ109" s="90"/>
      <c r="AK109" s="91">
        <f t="shared" si="16"/>
        <v>0</v>
      </c>
      <c r="AL109" s="90"/>
      <c r="AM109" s="91">
        <f t="shared" si="17"/>
        <v>0</v>
      </c>
      <c r="AN109" s="90"/>
      <c r="AO109" s="91">
        <f t="shared" si="18"/>
        <v>0</v>
      </c>
      <c r="AP109" s="90"/>
      <c r="AQ109" s="91">
        <f t="shared" si="19"/>
        <v>0</v>
      </c>
      <c r="AR109" s="90"/>
      <c r="AS109" s="91">
        <f t="shared" si="20"/>
        <v>0</v>
      </c>
      <c r="AT109" s="90"/>
      <c r="AU109" s="91">
        <f t="shared" si="21"/>
        <v>0</v>
      </c>
      <c r="AV109" s="90"/>
      <c r="AW109" s="91">
        <f t="shared" si="22"/>
        <v>0</v>
      </c>
      <c r="AX109" s="90"/>
      <c r="AY109" s="91">
        <f t="shared" si="23"/>
        <v>0</v>
      </c>
      <c r="AZ109" s="90"/>
      <c r="BA109" s="91">
        <f t="shared" si="24"/>
        <v>0</v>
      </c>
      <c r="BB109" s="90"/>
      <c r="BC109" s="91">
        <f t="shared" si="25"/>
        <v>0</v>
      </c>
      <c r="BD109" s="90"/>
      <c r="BE109" s="91">
        <f t="shared" si="26"/>
        <v>0</v>
      </c>
      <c r="BF109" s="90"/>
      <c r="BG109" s="91">
        <f t="shared" si="27"/>
        <v>0</v>
      </c>
      <c r="BH109" s="90"/>
      <c r="BI109" s="91">
        <f t="shared" si="28"/>
        <v>0</v>
      </c>
      <c r="BJ109" s="90"/>
      <c r="BK109" s="91">
        <f t="shared" si="29"/>
        <v>0</v>
      </c>
      <c r="BL109" s="90"/>
      <c r="BM109" s="91">
        <f t="shared" si="30"/>
        <v>0</v>
      </c>
      <c r="BN109" s="90"/>
      <c r="BO109" s="91">
        <f t="shared" si="31"/>
        <v>0</v>
      </c>
      <c r="BP109" s="90"/>
      <c r="BQ109" s="91">
        <f t="shared" si="32"/>
        <v>0</v>
      </c>
      <c r="BR109" s="90"/>
      <c r="BS109" s="91">
        <f t="shared" si="33"/>
        <v>0</v>
      </c>
      <c r="BT109" s="90"/>
      <c r="BU109" s="91">
        <f t="shared" si="34"/>
        <v>0</v>
      </c>
      <c r="BV109" s="90"/>
      <c r="BW109" s="91">
        <f t="shared" si="35"/>
        <v>0</v>
      </c>
      <c r="BX109" s="90"/>
      <c r="BY109" s="91">
        <f t="shared" si="36"/>
        <v>0</v>
      </c>
      <c r="BZ109" s="90"/>
      <c r="CA109" s="91">
        <f t="shared" si="37"/>
        <v>0</v>
      </c>
      <c r="CB109" s="90"/>
      <c r="CC109" s="91">
        <f t="shared" si="38"/>
        <v>0</v>
      </c>
      <c r="CD109" s="90"/>
      <c r="CE109" s="91">
        <f t="shared" si="39"/>
        <v>0</v>
      </c>
      <c r="CF109" s="90"/>
      <c r="CG109" s="91">
        <f t="shared" si="40"/>
        <v>0</v>
      </c>
      <c r="CH109" s="5">
        <f t="shared" si="41"/>
        <v>0</v>
      </c>
      <c r="CI109" s="11">
        <f t="shared" si="42"/>
        <v>0</v>
      </c>
      <c r="CJ109" s="12">
        <f t="shared" si="43"/>
        <v>2</v>
      </c>
      <c r="CK109" s="5">
        <f t="shared" si="44"/>
        <v>0</v>
      </c>
      <c r="CL109" s="282" t="str">
        <f t="shared" si="45"/>
        <v/>
      </c>
      <c r="CM109" s="283" t="str">
        <f t="shared" si="46"/>
        <v/>
      </c>
      <c r="CN109" s="283"/>
      <c r="CO109" s="145">
        <f t="shared" si="47"/>
        <v>0</v>
      </c>
      <c r="CP109" s="74">
        <f t="shared" si="48"/>
        <v>0</v>
      </c>
      <c r="CQ109" s="120">
        <f t="shared" si="49"/>
        <v>0</v>
      </c>
      <c r="CR109" s="74">
        <f t="shared" si="50"/>
        <v>0</v>
      </c>
      <c r="CS109" s="120">
        <f t="shared" si="51"/>
        <v>0</v>
      </c>
      <c r="CT109" s="74">
        <f t="shared" si="52"/>
        <v>0</v>
      </c>
      <c r="CU109" s="120">
        <f t="shared" si="53"/>
        <v>0</v>
      </c>
      <c r="CV109" s="74">
        <f t="shared" si="54"/>
        <v>0</v>
      </c>
      <c r="CW109" s="120">
        <f t="shared" si="55"/>
        <v>0</v>
      </c>
      <c r="CX109" s="146">
        <f t="shared" si="56"/>
        <v>0</v>
      </c>
      <c r="CY109" s="68"/>
      <c r="CZ109" s="68"/>
      <c r="DA109" s="68"/>
      <c r="DB109" s="68"/>
      <c r="DC109" s="17"/>
    </row>
    <row r="110" spans="1:107" ht="12.75" customHeight="1" x14ac:dyDescent="0.2">
      <c r="A110" s="3"/>
      <c r="B110" s="5">
        <f t="shared" si="57"/>
        <v>42</v>
      </c>
      <c r="C110" s="302"/>
      <c r="D110" s="303"/>
      <c r="E110" s="18"/>
      <c r="F110" s="90"/>
      <c r="G110" s="91">
        <f t="shared" si="1"/>
        <v>0</v>
      </c>
      <c r="H110" s="90"/>
      <c r="I110" s="91">
        <f t="shared" si="2"/>
        <v>0</v>
      </c>
      <c r="J110" s="90"/>
      <c r="K110" s="91">
        <f t="shared" si="3"/>
        <v>0</v>
      </c>
      <c r="L110" s="90"/>
      <c r="M110" s="91">
        <f t="shared" si="4"/>
        <v>0</v>
      </c>
      <c r="N110" s="90"/>
      <c r="O110" s="91">
        <f t="shared" si="5"/>
        <v>0</v>
      </c>
      <c r="P110" s="90"/>
      <c r="Q110" s="91">
        <f t="shared" si="6"/>
        <v>0</v>
      </c>
      <c r="R110" s="90"/>
      <c r="S110" s="91">
        <f t="shared" si="7"/>
        <v>0</v>
      </c>
      <c r="T110" s="90"/>
      <c r="U110" s="91">
        <f t="shared" si="8"/>
        <v>0</v>
      </c>
      <c r="V110" s="90"/>
      <c r="W110" s="91">
        <f t="shared" si="9"/>
        <v>0</v>
      </c>
      <c r="X110" s="90"/>
      <c r="Y110" s="91">
        <f t="shared" si="10"/>
        <v>0</v>
      </c>
      <c r="Z110" s="90"/>
      <c r="AA110" s="91">
        <f t="shared" si="11"/>
        <v>0</v>
      </c>
      <c r="AB110" s="90"/>
      <c r="AC110" s="91">
        <f t="shared" si="12"/>
        <v>0</v>
      </c>
      <c r="AD110" s="119"/>
      <c r="AE110" s="91">
        <f t="shared" si="13"/>
        <v>0</v>
      </c>
      <c r="AF110" s="90"/>
      <c r="AG110" s="91">
        <f t="shared" si="14"/>
        <v>0</v>
      </c>
      <c r="AH110" s="90"/>
      <c r="AI110" s="91">
        <f t="shared" si="15"/>
        <v>0</v>
      </c>
      <c r="AJ110" s="90"/>
      <c r="AK110" s="91">
        <f t="shared" si="16"/>
        <v>0</v>
      </c>
      <c r="AL110" s="90"/>
      <c r="AM110" s="91">
        <f t="shared" si="17"/>
        <v>0</v>
      </c>
      <c r="AN110" s="90"/>
      <c r="AO110" s="91">
        <f t="shared" si="18"/>
        <v>0</v>
      </c>
      <c r="AP110" s="90"/>
      <c r="AQ110" s="91">
        <f t="shared" si="19"/>
        <v>0</v>
      </c>
      <c r="AR110" s="90"/>
      <c r="AS110" s="91">
        <f t="shared" si="20"/>
        <v>0</v>
      </c>
      <c r="AT110" s="90"/>
      <c r="AU110" s="91">
        <f t="shared" si="21"/>
        <v>0</v>
      </c>
      <c r="AV110" s="90"/>
      <c r="AW110" s="91">
        <f t="shared" si="22"/>
        <v>0</v>
      </c>
      <c r="AX110" s="90"/>
      <c r="AY110" s="91">
        <f t="shared" si="23"/>
        <v>0</v>
      </c>
      <c r="AZ110" s="90"/>
      <c r="BA110" s="91">
        <f t="shared" si="24"/>
        <v>0</v>
      </c>
      <c r="BB110" s="90"/>
      <c r="BC110" s="91">
        <f t="shared" si="25"/>
        <v>0</v>
      </c>
      <c r="BD110" s="90"/>
      <c r="BE110" s="91">
        <f t="shared" si="26"/>
        <v>0</v>
      </c>
      <c r="BF110" s="90"/>
      <c r="BG110" s="91">
        <f t="shared" si="27"/>
        <v>0</v>
      </c>
      <c r="BH110" s="90"/>
      <c r="BI110" s="91">
        <f t="shared" si="28"/>
        <v>0</v>
      </c>
      <c r="BJ110" s="90"/>
      <c r="BK110" s="91">
        <f t="shared" si="29"/>
        <v>0</v>
      </c>
      <c r="BL110" s="90"/>
      <c r="BM110" s="91">
        <f t="shared" si="30"/>
        <v>0</v>
      </c>
      <c r="BN110" s="90"/>
      <c r="BO110" s="91">
        <f t="shared" si="31"/>
        <v>0</v>
      </c>
      <c r="BP110" s="90"/>
      <c r="BQ110" s="91">
        <f t="shared" si="32"/>
        <v>0</v>
      </c>
      <c r="BR110" s="90"/>
      <c r="BS110" s="91">
        <f t="shared" si="33"/>
        <v>0</v>
      </c>
      <c r="BT110" s="90"/>
      <c r="BU110" s="91">
        <f t="shared" si="34"/>
        <v>0</v>
      </c>
      <c r="BV110" s="90"/>
      <c r="BW110" s="91">
        <f t="shared" si="35"/>
        <v>0</v>
      </c>
      <c r="BX110" s="90"/>
      <c r="BY110" s="91">
        <f t="shared" si="36"/>
        <v>0</v>
      </c>
      <c r="BZ110" s="90"/>
      <c r="CA110" s="91">
        <f t="shared" si="37"/>
        <v>0</v>
      </c>
      <c r="CB110" s="90"/>
      <c r="CC110" s="91">
        <f t="shared" si="38"/>
        <v>0</v>
      </c>
      <c r="CD110" s="90"/>
      <c r="CE110" s="91">
        <f t="shared" si="39"/>
        <v>0</v>
      </c>
      <c r="CF110" s="90"/>
      <c r="CG110" s="91">
        <f t="shared" si="40"/>
        <v>0</v>
      </c>
      <c r="CH110" s="5">
        <f t="shared" si="41"/>
        <v>0</v>
      </c>
      <c r="CI110" s="11">
        <f t="shared" si="42"/>
        <v>0</v>
      </c>
      <c r="CJ110" s="12">
        <f t="shared" si="43"/>
        <v>2</v>
      </c>
      <c r="CK110" s="5">
        <f t="shared" si="44"/>
        <v>0</v>
      </c>
      <c r="CL110" s="282" t="str">
        <f t="shared" si="45"/>
        <v/>
      </c>
      <c r="CM110" s="283" t="str">
        <f t="shared" si="46"/>
        <v/>
      </c>
      <c r="CN110" s="283"/>
      <c r="CO110" s="145">
        <f t="shared" si="47"/>
        <v>0</v>
      </c>
      <c r="CP110" s="74">
        <f t="shared" si="48"/>
        <v>0</v>
      </c>
      <c r="CQ110" s="120">
        <f t="shared" si="49"/>
        <v>0</v>
      </c>
      <c r="CR110" s="74">
        <f t="shared" si="50"/>
        <v>0</v>
      </c>
      <c r="CS110" s="120">
        <f t="shared" si="51"/>
        <v>0</v>
      </c>
      <c r="CT110" s="74">
        <f t="shared" si="52"/>
        <v>0</v>
      </c>
      <c r="CU110" s="120">
        <f t="shared" si="53"/>
        <v>0</v>
      </c>
      <c r="CV110" s="74">
        <f t="shared" si="54"/>
        <v>0</v>
      </c>
      <c r="CW110" s="120">
        <f t="shared" si="55"/>
        <v>0</v>
      </c>
      <c r="CX110" s="146">
        <f t="shared" si="56"/>
        <v>0</v>
      </c>
      <c r="CY110" s="68"/>
      <c r="CZ110" s="68"/>
      <c r="DA110" s="68"/>
      <c r="DB110" s="68"/>
      <c r="DC110" s="17"/>
    </row>
    <row r="111" spans="1:107" ht="12.75" customHeight="1" x14ac:dyDescent="0.2">
      <c r="A111" s="3"/>
      <c r="B111" s="5">
        <f t="shared" si="57"/>
        <v>43</v>
      </c>
      <c r="C111" s="302"/>
      <c r="D111" s="303"/>
      <c r="E111" s="18"/>
      <c r="F111" s="90"/>
      <c r="G111" s="91">
        <f t="shared" si="1"/>
        <v>0</v>
      </c>
      <c r="H111" s="90"/>
      <c r="I111" s="91">
        <f t="shared" si="2"/>
        <v>0</v>
      </c>
      <c r="J111" s="90"/>
      <c r="K111" s="91">
        <f t="shared" si="3"/>
        <v>0</v>
      </c>
      <c r="L111" s="90"/>
      <c r="M111" s="91">
        <f t="shared" si="4"/>
        <v>0</v>
      </c>
      <c r="N111" s="90"/>
      <c r="O111" s="91">
        <f t="shared" si="5"/>
        <v>0</v>
      </c>
      <c r="P111" s="90"/>
      <c r="Q111" s="91">
        <f t="shared" si="6"/>
        <v>0</v>
      </c>
      <c r="R111" s="90"/>
      <c r="S111" s="91">
        <f t="shared" si="7"/>
        <v>0</v>
      </c>
      <c r="T111" s="90"/>
      <c r="U111" s="91">
        <f t="shared" si="8"/>
        <v>0</v>
      </c>
      <c r="V111" s="90"/>
      <c r="W111" s="91">
        <f t="shared" si="9"/>
        <v>0</v>
      </c>
      <c r="X111" s="90"/>
      <c r="Y111" s="91">
        <f t="shared" si="10"/>
        <v>0</v>
      </c>
      <c r="Z111" s="90"/>
      <c r="AA111" s="91">
        <f t="shared" si="11"/>
        <v>0</v>
      </c>
      <c r="AB111" s="90"/>
      <c r="AC111" s="91">
        <f t="shared" si="12"/>
        <v>0</v>
      </c>
      <c r="AD111" s="119"/>
      <c r="AE111" s="91">
        <f t="shared" si="13"/>
        <v>0</v>
      </c>
      <c r="AF111" s="90"/>
      <c r="AG111" s="91">
        <f t="shared" si="14"/>
        <v>0</v>
      </c>
      <c r="AH111" s="90"/>
      <c r="AI111" s="91">
        <f t="shared" si="15"/>
        <v>0</v>
      </c>
      <c r="AJ111" s="90"/>
      <c r="AK111" s="91">
        <f t="shared" si="16"/>
        <v>0</v>
      </c>
      <c r="AL111" s="90"/>
      <c r="AM111" s="91">
        <f t="shared" si="17"/>
        <v>0</v>
      </c>
      <c r="AN111" s="90"/>
      <c r="AO111" s="91">
        <f t="shared" si="18"/>
        <v>0</v>
      </c>
      <c r="AP111" s="90"/>
      <c r="AQ111" s="91">
        <f t="shared" si="19"/>
        <v>0</v>
      </c>
      <c r="AR111" s="90"/>
      <c r="AS111" s="91">
        <f t="shared" si="20"/>
        <v>0</v>
      </c>
      <c r="AT111" s="90"/>
      <c r="AU111" s="91">
        <f t="shared" si="21"/>
        <v>0</v>
      </c>
      <c r="AV111" s="90"/>
      <c r="AW111" s="91">
        <f t="shared" si="22"/>
        <v>0</v>
      </c>
      <c r="AX111" s="90"/>
      <c r="AY111" s="91">
        <f t="shared" si="23"/>
        <v>0</v>
      </c>
      <c r="AZ111" s="90"/>
      <c r="BA111" s="91">
        <f t="shared" si="24"/>
        <v>0</v>
      </c>
      <c r="BB111" s="90"/>
      <c r="BC111" s="91">
        <f t="shared" si="25"/>
        <v>0</v>
      </c>
      <c r="BD111" s="90"/>
      <c r="BE111" s="91">
        <f t="shared" si="26"/>
        <v>0</v>
      </c>
      <c r="BF111" s="90"/>
      <c r="BG111" s="91">
        <f t="shared" si="27"/>
        <v>0</v>
      </c>
      <c r="BH111" s="90"/>
      <c r="BI111" s="91">
        <f t="shared" si="28"/>
        <v>0</v>
      </c>
      <c r="BJ111" s="90"/>
      <c r="BK111" s="91">
        <f t="shared" si="29"/>
        <v>0</v>
      </c>
      <c r="BL111" s="90"/>
      <c r="BM111" s="91">
        <f t="shared" si="30"/>
        <v>0</v>
      </c>
      <c r="BN111" s="90"/>
      <c r="BO111" s="91">
        <f t="shared" si="31"/>
        <v>0</v>
      </c>
      <c r="BP111" s="90"/>
      <c r="BQ111" s="91">
        <f t="shared" si="32"/>
        <v>0</v>
      </c>
      <c r="BR111" s="90"/>
      <c r="BS111" s="91">
        <f t="shared" si="33"/>
        <v>0</v>
      </c>
      <c r="BT111" s="90"/>
      <c r="BU111" s="91">
        <f t="shared" si="34"/>
        <v>0</v>
      </c>
      <c r="BV111" s="90"/>
      <c r="BW111" s="91">
        <f t="shared" si="35"/>
        <v>0</v>
      </c>
      <c r="BX111" s="90"/>
      <c r="BY111" s="91">
        <f t="shared" si="36"/>
        <v>0</v>
      </c>
      <c r="BZ111" s="90"/>
      <c r="CA111" s="91">
        <f t="shared" si="37"/>
        <v>0</v>
      </c>
      <c r="CB111" s="90"/>
      <c r="CC111" s="91">
        <f t="shared" si="38"/>
        <v>0</v>
      </c>
      <c r="CD111" s="90"/>
      <c r="CE111" s="91">
        <f t="shared" si="39"/>
        <v>0</v>
      </c>
      <c r="CF111" s="90"/>
      <c r="CG111" s="91">
        <f t="shared" si="40"/>
        <v>0</v>
      </c>
      <c r="CH111" s="5">
        <f t="shared" si="41"/>
        <v>0</v>
      </c>
      <c r="CI111" s="11">
        <f t="shared" si="42"/>
        <v>0</v>
      </c>
      <c r="CJ111" s="12">
        <f t="shared" si="43"/>
        <v>2</v>
      </c>
      <c r="CK111" s="5">
        <f t="shared" si="44"/>
        <v>0</v>
      </c>
      <c r="CL111" s="282" t="str">
        <f t="shared" si="45"/>
        <v/>
      </c>
      <c r="CM111" s="283" t="str">
        <f t="shared" si="46"/>
        <v/>
      </c>
      <c r="CN111" s="283"/>
      <c r="CO111" s="145">
        <f t="shared" si="47"/>
        <v>0</v>
      </c>
      <c r="CP111" s="74">
        <f t="shared" si="48"/>
        <v>0</v>
      </c>
      <c r="CQ111" s="120">
        <f t="shared" si="49"/>
        <v>0</v>
      </c>
      <c r="CR111" s="74">
        <f t="shared" si="50"/>
        <v>0</v>
      </c>
      <c r="CS111" s="120">
        <f t="shared" si="51"/>
        <v>0</v>
      </c>
      <c r="CT111" s="74">
        <f t="shared" si="52"/>
        <v>0</v>
      </c>
      <c r="CU111" s="120">
        <f t="shared" si="53"/>
        <v>0</v>
      </c>
      <c r="CV111" s="74">
        <f t="shared" si="54"/>
        <v>0</v>
      </c>
      <c r="CW111" s="120">
        <f t="shared" si="55"/>
        <v>0</v>
      </c>
      <c r="CX111" s="146">
        <f t="shared" si="56"/>
        <v>0</v>
      </c>
      <c r="CY111" s="68"/>
      <c r="CZ111" s="68"/>
      <c r="DA111" s="68"/>
      <c r="DB111" s="68"/>
      <c r="DC111" s="17"/>
    </row>
    <row r="112" spans="1:107" ht="12.75" customHeight="1" x14ac:dyDescent="0.2">
      <c r="A112" s="3"/>
      <c r="B112" s="5">
        <f t="shared" si="57"/>
        <v>44</v>
      </c>
      <c r="C112" s="302"/>
      <c r="D112" s="303"/>
      <c r="E112" s="18"/>
      <c r="F112" s="90"/>
      <c r="G112" s="91">
        <f t="shared" si="1"/>
        <v>0</v>
      </c>
      <c r="H112" s="90"/>
      <c r="I112" s="91">
        <f t="shared" si="2"/>
        <v>0</v>
      </c>
      <c r="J112" s="90"/>
      <c r="K112" s="91">
        <f t="shared" si="3"/>
        <v>0</v>
      </c>
      <c r="L112" s="90"/>
      <c r="M112" s="91">
        <f t="shared" si="4"/>
        <v>0</v>
      </c>
      <c r="N112" s="90"/>
      <c r="O112" s="91">
        <f t="shared" si="5"/>
        <v>0</v>
      </c>
      <c r="P112" s="90"/>
      <c r="Q112" s="91">
        <f t="shared" si="6"/>
        <v>0</v>
      </c>
      <c r="R112" s="90"/>
      <c r="S112" s="91">
        <f t="shared" si="7"/>
        <v>0</v>
      </c>
      <c r="T112" s="90"/>
      <c r="U112" s="91">
        <f t="shared" si="8"/>
        <v>0</v>
      </c>
      <c r="V112" s="90"/>
      <c r="W112" s="91">
        <f t="shared" si="9"/>
        <v>0</v>
      </c>
      <c r="X112" s="90"/>
      <c r="Y112" s="91">
        <f t="shared" si="10"/>
        <v>0</v>
      </c>
      <c r="Z112" s="90"/>
      <c r="AA112" s="91">
        <f t="shared" si="11"/>
        <v>0</v>
      </c>
      <c r="AB112" s="90"/>
      <c r="AC112" s="91">
        <f t="shared" si="12"/>
        <v>0</v>
      </c>
      <c r="AD112" s="119"/>
      <c r="AE112" s="91">
        <f t="shared" si="13"/>
        <v>0</v>
      </c>
      <c r="AF112" s="90"/>
      <c r="AG112" s="91">
        <f t="shared" si="14"/>
        <v>0</v>
      </c>
      <c r="AH112" s="90"/>
      <c r="AI112" s="91">
        <f t="shared" si="15"/>
        <v>0</v>
      </c>
      <c r="AJ112" s="90"/>
      <c r="AK112" s="91">
        <f t="shared" si="16"/>
        <v>0</v>
      </c>
      <c r="AL112" s="90"/>
      <c r="AM112" s="91">
        <f t="shared" si="17"/>
        <v>0</v>
      </c>
      <c r="AN112" s="90"/>
      <c r="AO112" s="91">
        <f t="shared" si="18"/>
        <v>0</v>
      </c>
      <c r="AP112" s="90"/>
      <c r="AQ112" s="91">
        <f t="shared" si="19"/>
        <v>0</v>
      </c>
      <c r="AR112" s="90"/>
      <c r="AS112" s="91">
        <f t="shared" si="20"/>
        <v>0</v>
      </c>
      <c r="AT112" s="90"/>
      <c r="AU112" s="91">
        <f t="shared" si="21"/>
        <v>0</v>
      </c>
      <c r="AV112" s="90"/>
      <c r="AW112" s="91">
        <f t="shared" si="22"/>
        <v>0</v>
      </c>
      <c r="AX112" s="90"/>
      <c r="AY112" s="91">
        <f t="shared" si="23"/>
        <v>0</v>
      </c>
      <c r="AZ112" s="90"/>
      <c r="BA112" s="91">
        <f t="shared" si="24"/>
        <v>0</v>
      </c>
      <c r="BB112" s="90"/>
      <c r="BC112" s="91">
        <f t="shared" si="25"/>
        <v>0</v>
      </c>
      <c r="BD112" s="90"/>
      <c r="BE112" s="91">
        <f t="shared" si="26"/>
        <v>0</v>
      </c>
      <c r="BF112" s="90"/>
      <c r="BG112" s="91">
        <f t="shared" si="27"/>
        <v>0</v>
      </c>
      <c r="BH112" s="90"/>
      <c r="BI112" s="91">
        <f t="shared" si="28"/>
        <v>0</v>
      </c>
      <c r="BJ112" s="90"/>
      <c r="BK112" s="91">
        <f t="shared" si="29"/>
        <v>0</v>
      </c>
      <c r="BL112" s="90"/>
      <c r="BM112" s="91">
        <f t="shared" si="30"/>
        <v>0</v>
      </c>
      <c r="BN112" s="90"/>
      <c r="BO112" s="91">
        <f t="shared" si="31"/>
        <v>0</v>
      </c>
      <c r="BP112" s="90"/>
      <c r="BQ112" s="91">
        <f t="shared" si="32"/>
        <v>0</v>
      </c>
      <c r="BR112" s="90"/>
      <c r="BS112" s="91">
        <f t="shared" si="33"/>
        <v>0</v>
      </c>
      <c r="BT112" s="90"/>
      <c r="BU112" s="91">
        <f t="shared" si="34"/>
        <v>0</v>
      </c>
      <c r="BV112" s="90"/>
      <c r="BW112" s="91">
        <f t="shared" si="35"/>
        <v>0</v>
      </c>
      <c r="BX112" s="90"/>
      <c r="BY112" s="91">
        <f t="shared" si="36"/>
        <v>0</v>
      </c>
      <c r="BZ112" s="90"/>
      <c r="CA112" s="91">
        <f t="shared" si="37"/>
        <v>0</v>
      </c>
      <c r="CB112" s="90"/>
      <c r="CC112" s="91">
        <f t="shared" si="38"/>
        <v>0</v>
      </c>
      <c r="CD112" s="90"/>
      <c r="CE112" s="91">
        <f t="shared" si="39"/>
        <v>0</v>
      </c>
      <c r="CF112" s="90"/>
      <c r="CG112" s="91">
        <f t="shared" si="40"/>
        <v>0</v>
      </c>
      <c r="CH112" s="5">
        <f t="shared" si="41"/>
        <v>0</v>
      </c>
      <c r="CI112" s="11">
        <f t="shared" si="42"/>
        <v>0</v>
      </c>
      <c r="CJ112" s="12">
        <f t="shared" si="43"/>
        <v>2</v>
      </c>
      <c r="CK112" s="5">
        <f t="shared" si="44"/>
        <v>0</v>
      </c>
      <c r="CL112" s="282" t="str">
        <f t="shared" si="45"/>
        <v/>
      </c>
      <c r="CM112" s="283" t="str">
        <f t="shared" si="46"/>
        <v/>
      </c>
      <c r="CN112" s="283"/>
      <c r="CO112" s="145">
        <f t="shared" si="47"/>
        <v>0</v>
      </c>
      <c r="CP112" s="74">
        <f t="shared" si="48"/>
        <v>0</v>
      </c>
      <c r="CQ112" s="120">
        <f t="shared" si="49"/>
        <v>0</v>
      </c>
      <c r="CR112" s="74">
        <f t="shared" si="50"/>
        <v>0</v>
      </c>
      <c r="CS112" s="120">
        <f t="shared" si="51"/>
        <v>0</v>
      </c>
      <c r="CT112" s="74">
        <f t="shared" si="52"/>
        <v>0</v>
      </c>
      <c r="CU112" s="120">
        <f t="shared" si="53"/>
        <v>0</v>
      </c>
      <c r="CV112" s="74">
        <f t="shared" si="54"/>
        <v>0</v>
      </c>
      <c r="CW112" s="120">
        <f t="shared" si="55"/>
        <v>0</v>
      </c>
      <c r="CX112" s="146">
        <f t="shared" si="56"/>
        <v>0</v>
      </c>
      <c r="CY112" s="68"/>
      <c r="CZ112" s="68"/>
      <c r="DA112" s="68"/>
      <c r="DB112" s="68"/>
      <c r="DC112" s="17"/>
    </row>
    <row r="113" spans="1:107" ht="12.75" customHeight="1" x14ac:dyDescent="0.2">
      <c r="A113" s="3"/>
      <c r="B113" s="5">
        <f t="shared" si="57"/>
        <v>45</v>
      </c>
      <c r="C113" s="302"/>
      <c r="D113" s="303"/>
      <c r="E113" s="18"/>
      <c r="F113" s="90"/>
      <c r="G113" s="91">
        <f t="shared" si="1"/>
        <v>0</v>
      </c>
      <c r="H113" s="90"/>
      <c r="I113" s="91">
        <f t="shared" si="2"/>
        <v>0</v>
      </c>
      <c r="J113" s="90"/>
      <c r="K113" s="91">
        <f t="shared" si="3"/>
        <v>0</v>
      </c>
      <c r="L113" s="90"/>
      <c r="M113" s="91">
        <f t="shared" si="4"/>
        <v>0</v>
      </c>
      <c r="N113" s="90"/>
      <c r="O113" s="91">
        <f t="shared" si="5"/>
        <v>0</v>
      </c>
      <c r="P113" s="90"/>
      <c r="Q113" s="91">
        <f t="shared" si="6"/>
        <v>0</v>
      </c>
      <c r="R113" s="90"/>
      <c r="S113" s="91">
        <f t="shared" si="7"/>
        <v>0</v>
      </c>
      <c r="T113" s="90"/>
      <c r="U113" s="91">
        <f t="shared" si="8"/>
        <v>0</v>
      </c>
      <c r="V113" s="90"/>
      <c r="W113" s="91">
        <f t="shared" si="9"/>
        <v>0</v>
      </c>
      <c r="X113" s="90"/>
      <c r="Y113" s="91">
        <f t="shared" si="10"/>
        <v>0</v>
      </c>
      <c r="Z113" s="90"/>
      <c r="AA113" s="91">
        <f t="shared" si="11"/>
        <v>0</v>
      </c>
      <c r="AB113" s="90"/>
      <c r="AC113" s="91">
        <f t="shared" si="12"/>
        <v>0</v>
      </c>
      <c r="AD113" s="119"/>
      <c r="AE113" s="91">
        <f t="shared" si="13"/>
        <v>0</v>
      </c>
      <c r="AF113" s="90"/>
      <c r="AG113" s="91">
        <f t="shared" si="14"/>
        <v>0</v>
      </c>
      <c r="AH113" s="90"/>
      <c r="AI113" s="91">
        <f t="shared" si="15"/>
        <v>0</v>
      </c>
      <c r="AJ113" s="90"/>
      <c r="AK113" s="91">
        <f t="shared" si="16"/>
        <v>0</v>
      </c>
      <c r="AL113" s="90"/>
      <c r="AM113" s="91">
        <f t="shared" si="17"/>
        <v>0</v>
      </c>
      <c r="AN113" s="90"/>
      <c r="AO113" s="91">
        <f t="shared" si="18"/>
        <v>0</v>
      </c>
      <c r="AP113" s="90"/>
      <c r="AQ113" s="91">
        <f t="shared" si="19"/>
        <v>0</v>
      </c>
      <c r="AR113" s="90"/>
      <c r="AS113" s="91">
        <f t="shared" si="20"/>
        <v>0</v>
      </c>
      <c r="AT113" s="90"/>
      <c r="AU113" s="91">
        <f t="shared" si="21"/>
        <v>0</v>
      </c>
      <c r="AV113" s="90"/>
      <c r="AW113" s="91">
        <f t="shared" si="22"/>
        <v>0</v>
      </c>
      <c r="AX113" s="90"/>
      <c r="AY113" s="91">
        <f t="shared" si="23"/>
        <v>0</v>
      </c>
      <c r="AZ113" s="90"/>
      <c r="BA113" s="91">
        <f t="shared" si="24"/>
        <v>0</v>
      </c>
      <c r="BB113" s="90"/>
      <c r="BC113" s="91">
        <f t="shared" si="25"/>
        <v>0</v>
      </c>
      <c r="BD113" s="90"/>
      <c r="BE113" s="91">
        <f t="shared" si="26"/>
        <v>0</v>
      </c>
      <c r="BF113" s="90"/>
      <c r="BG113" s="91">
        <f t="shared" si="27"/>
        <v>0</v>
      </c>
      <c r="BH113" s="90"/>
      <c r="BI113" s="91">
        <f t="shared" si="28"/>
        <v>0</v>
      </c>
      <c r="BJ113" s="90"/>
      <c r="BK113" s="91">
        <f t="shared" si="29"/>
        <v>0</v>
      </c>
      <c r="BL113" s="90"/>
      <c r="BM113" s="91">
        <f t="shared" si="30"/>
        <v>0</v>
      </c>
      <c r="BN113" s="90"/>
      <c r="BO113" s="91">
        <f t="shared" si="31"/>
        <v>0</v>
      </c>
      <c r="BP113" s="90"/>
      <c r="BQ113" s="91">
        <f t="shared" si="32"/>
        <v>0</v>
      </c>
      <c r="BR113" s="90"/>
      <c r="BS113" s="91">
        <f t="shared" si="33"/>
        <v>0</v>
      </c>
      <c r="BT113" s="90"/>
      <c r="BU113" s="91">
        <f t="shared" si="34"/>
        <v>0</v>
      </c>
      <c r="BV113" s="90"/>
      <c r="BW113" s="91">
        <f t="shared" si="35"/>
        <v>0</v>
      </c>
      <c r="BX113" s="90"/>
      <c r="BY113" s="91">
        <f t="shared" si="36"/>
        <v>0</v>
      </c>
      <c r="BZ113" s="90"/>
      <c r="CA113" s="91">
        <f t="shared" si="37"/>
        <v>0</v>
      </c>
      <c r="CB113" s="90"/>
      <c r="CC113" s="91">
        <f t="shared" si="38"/>
        <v>0</v>
      </c>
      <c r="CD113" s="90"/>
      <c r="CE113" s="91">
        <f t="shared" si="39"/>
        <v>0</v>
      </c>
      <c r="CF113" s="90"/>
      <c r="CG113" s="91">
        <f t="shared" si="40"/>
        <v>0</v>
      </c>
      <c r="CH113" s="5">
        <f t="shared" si="41"/>
        <v>0</v>
      </c>
      <c r="CI113" s="11">
        <f t="shared" si="42"/>
        <v>0</v>
      </c>
      <c r="CJ113" s="12">
        <f t="shared" si="43"/>
        <v>2</v>
      </c>
      <c r="CK113" s="5">
        <f t="shared" si="44"/>
        <v>0</v>
      </c>
      <c r="CL113" s="282" t="str">
        <f t="shared" si="45"/>
        <v/>
      </c>
      <c r="CM113" s="283" t="str">
        <f t="shared" si="46"/>
        <v/>
      </c>
      <c r="CN113" s="283"/>
      <c r="CO113" s="145">
        <f t="shared" si="47"/>
        <v>0</v>
      </c>
      <c r="CP113" s="74">
        <f t="shared" si="48"/>
        <v>0</v>
      </c>
      <c r="CQ113" s="120">
        <f t="shared" si="49"/>
        <v>0</v>
      </c>
      <c r="CR113" s="74">
        <f t="shared" si="50"/>
        <v>0</v>
      </c>
      <c r="CS113" s="120">
        <f t="shared" si="51"/>
        <v>0</v>
      </c>
      <c r="CT113" s="74">
        <f t="shared" si="52"/>
        <v>0</v>
      </c>
      <c r="CU113" s="120">
        <f t="shared" si="53"/>
        <v>0</v>
      </c>
      <c r="CV113" s="74">
        <f t="shared" si="54"/>
        <v>0</v>
      </c>
      <c r="CW113" s="120">
        <f t="shared" si="55"/>
        <v>0</v>
      </c>
      <c r="CX113" s="146">
        <f t="shared" si="56"/>
        <v>0</v>
      </c>
      <c r="CY113" s="68"/>
      <c r="CZ113" s="68"/>
      <c r="DA113" s="68"/>
      <c r="DB113" s="68"/>
      <c r="DC113" s="17"/>
    </row>
    <row r="114" spans="1:107" ht="12.75" customHeight="1" x14ac:dyDescent="0.2">
      <c r="A114" s="3"/>
      <c r="B114" s="5">
        <f t="shared" si="57"/>
        <v>46</v>
      </c>
      <c r="C114" s="302"/>
      <c r="D114" s="303"/>
      <c r="E114" s="18"/>
      <c r="F114" s="90"/>
      <c r="G114" s="91">
        <f t="shared" si="1"/>
        <v>0</v>
      </c>
      <c r="H114" s="90"/>
      <c r="I114" s="91">
        <f t="shared" si="2"/>
        <v>0</v>
      </c>
      <c r="J114" s="90"/>
      <c r="K114" s="91">
        <f t="shared" si="3"/>
        <v>0</v>
      </c>
      <c r="L114" s="90"/>
      <c r="M114" s="91">
        <f t="shared" si="4"/>
        <v>0</v>
      </c>
      <c r="N114" s="90"/>
      <c r="O114" s="91">
        <f t="shared" si="5"/>
        <v>0</v>
      </c>
      <c r="P114" s="90"/>
      <c r="Q114" s="91">
        <f t="shared" si="6"/>
        <v>0</v>
      </c>
      <c r="R114" s="90"/>
      <c r="S114" s="91">
        <f t="shared" si="7"/>
        <v>0</v>
      </c>
      <c r="T114" s="90"/>
      <c r="U114" s="91">
        <f t="shared" si="8"/>
        <v>0</v>
      </c>
      <c r="V114" s="90"/>
      <c r="W114" s="91">
        <f t="shared" si="9"/>
        <v>0</v>
      </c>
      <c r="X114" s="90"/>
      <c r="Y114" s="91">
        <f t="shared" si="10"/>
        <v>0</v>
      </c>
      <c r="Z114" s="90"/>
      <c r="AA114" s="91">
        <f t="shared" si="11"/>
        <v>0</v>
      </c>
      <c r="AB114" s="90"/>
      <c r="AC114" s="91">
        <f t="shared" si="12"/>
        <v>0</v>
      </c>
      <c r="AD114" s="119"/>
      <c r="AE114" s="91">
        <f t="shared" si="13"/>
        <v>0</v>
      </c>
      <c r="AF114" s="90"/>
      <c r="AG114" s="91">
        <f t="shared" si="14"/>
        <v>0</v>
      </c>
      <c r="AH114" s="90"/>
      <c r="AI114" s="91">
        <f t="shared" si="15"/>
        <v>0</v>
      </c>
      <c r="AJ114" s="90"/>
      <c r="AK114" s="91">
        <f t="shared" si="16"/>
        <v>0</v>
      </c>
      <c r="AL114" s="90"/>
      <c r="AM114" s="91">
        <f t="shared" si="17"/>
        <v>0</v>
      </c>
      <c r="AN114" s="90"/>
      <c r="AO114" s="91">
        <f t="shared" si="18"/>
        <v>0</v>
      </c>
      <c r="AP114" s="90"/>
      <c r="AQ114" s="91">
        <f t="shared" si="19"/>
        <v>0</v>
      </c>
      <c r="AR114" s="90"/>
      <c r="AS114" s="91">
        <f t="shared" si="20"/>
        <v>0</v>
      </c>
      <c r="AT114" s="90"/>
      <c r="AU114" s="91">
        <f t="shared" si="21"/>
        <v>0</v>
      </c>
      <c r="AV114" s="90"/>
      <c r="AW114" s="91">
        <f t="shared" si="22"/>
        <v>0</v>
      </c>
      <c r="AX114" s="90"/>
      <c r="AY114" s="91">
        <f t="shared" si="23"/>
        <v>0</v>
      </c>
      <c r="AZ114" s="90"/>
      <c r="BA114" s="91">
        <f t="shared" si="24"/>
        <v>0</v>
      </c>
      <c r="BB114" s="90"/>
      <c r="BC114" s="91">
        <f t="shared" si="25"/>
        <v>0</v>
      </c>
      <c r="BD114" s="90"/>
      <c r="BE114" s="91">
        <f t="shared" si="26"/>
        <v>0</v>
      </c>
      <c r="BF114" s="90"/>
      <c r="BG114" s="91">
        <f t="shared" si="27"/>
        <v>0</v>
      </c>
      <c r="BH114" s="90"/>
      <c r="BI114" s="91">
        <f t="shared" si="28"/>
        <v>0</v>
      </c>
      <c r="BJ114" s="90"/>
      <c r="BK114" s="91">
        <f t="shared" si="29"/>
        <v>0</v>
      </c>
      <c r="BL114" s="90"/>
      <c r="BM114" s="91">
        <f t="shared" si="30"/>
        <v>0</v>
      </c>
      <c r="BN114" s="90"/>
      <c r="BO114" s="91">
        <f t="shared" si="31"/>
        <v>0</v>
      </c>
      <c r="BP114" s="90"/>
      <c r="BQ114" s="91">
        <f t="shared" si="32"/>
        <v>0</v>
      </c>
      <c r="BR114" s="90"/>
      <c r="BS114" s="91">
        <f t="shared" si="33"/>
        <v>0</v>
      </c>
      <c r="BT114" s="90"/>
      <c r="BU114" s="91">
        <f t="shared" si="34"/>
        <v>0</v>
      </c>
      <c r="BV114" s="90"/>
      <c r="BW114" s="91">
        <f t="shared" si="35"/>
        <v>0</v>
      </c>
      <c r="BX114" s="90"/>
      <c r="BY114" s="91">
        <f t="shared" si="36"/>
        <v>0</v>
      </c>
      <c r="BZ114" s="90"/>
      <c r="CA114" s="91">
        <f t="shared" si="37"/>
        <v>0</v>
      </c>
      <c r="CB114" s="90"/>
      <c r="CC114" s="91">
        <f t="shared" si="38"/>
        <v>0</v>
      </c>
      <c r="CD114" s="90"/>
      <c r="CE114" s="91">
        <f t="shared" si="39"/>
        <v>0</v>
      </c>
      <c r="CF114" s="90"/>
      <c r="CG114" s="91">
        <f t="shared" si="40"/>
        <v>0</v>
      </c>
      <c r="CH114" s="5">
        <f t="shared" si="41"/>
        <v>0</v>
      </c>
      <c r="CI114" s="11">
        <f t="shared" si="42"/>
        <v>0</v>
      </c>
      <c r="CJ114" s="12">
        <f t="shared" si="43"/>
        <v>2</v>
      </c>
      <c r="CK114" s="5">
        <f t="shared" si="44"/>
        <v>0</v>
      </c>
      <c r="CL114" s="282" t="str">
        <f t="shared" si="45"/>
        <v/>
      </c>
      <c r="CM114" s="283" t="str">
        <f t="shared" si="46"/>
        <v/>
      </c>
      <c r="CN114" s="283"/>
      <c r="CO114" s="145">
        <f t="shared" si="47"/>
        <v>0</v>
      </c>
      <c r="CP114" s="74">
        <f t="shared" si="48"/>
        <v>0</v>
      </c>
      <c r="CQ114" s="120">
        <f t="shared" si="49"/>
        <v>0</v>
      </c>
      <c r="CR114" s="74">
        <f t="shared" si="50"/>
        <v>0</v>
      </c>
      <c r="CS114" s="120">
        <f t="shared" si="51"/>
        <v>0</v>
      </c>
      <c r="CT114" s="74">
        <f t="shared" si="52"/>
        <v>0</v>
      </c>
      <c r="CU114" s="120">
        <f t="shared" si="53"/>
        <v>0</v>
      </c>
      <c r="CV114" s="74">
        <f t="shared" si="54"/>
        <v>0</v>
      </c>
      <c r="CW114" s="120">
        <f t="shared" si="55"/>
        <v>0</v>
      </c>
      <c r="CX114" s="146">
        <f t="shared" si="56"/>
        <v>0</v>
      </c>
      <c r="CY114" s="68"/>
      <c r="CZ114" s="68"/>
      <c r="DA114" s="68"/>
      <c r="DB114" s="68"/>
      <c r="DC114" s="17"/>
    </row>
    <row r="115" spans="1:107" ht="12.75" customHeight="1" thickBot="1" x14ac:dyDescent="0.25">
      <c r="A115" s="3"/>
      <c r="B115" s="5">
        <v>47</v>
      </c>
      <c r="C115" s="302"/>
      <c r="D115" s="303"/>
      <c r="E115" s="18"/>
      <c r="F115" s="90"/>
      <c r="G115" s="91">
        <f t="shared" si="1"/>
        <v>0</v>
      </c>
      <c r="H115" s="90"/>
      <c r="I115" s="91">
        <f t="shared" si="2"/>
        <v>0</v>
      </c>
      <c r="J115" s="90"/>
      <c r="K115" s="91">
        <f t="shared" si="3"/>
        <v>0</v>
      </c>
      <c r="L115" s="90"/>
      <c r="M115" s="91">
        <f t="shared" si="4"/>
        <v>0</v>
      </c>
      <c r="N115" s="90"/>
      <c r="O115" s="91">
        <f t="shared" si="5"/>
        <v>0</v>
      </c>
      <c r="P115" s="90"/>
      <c r="Q115" s="91">
        <f t="shared" si="6"/>
        <v>0</v>
      </c>
      <c r="R115" s="90"/>
      <c r="S115" s="91">
        <f t="shared" si="7"/>
        <v>0</v>
      </c>
      <c r="T115" s="90"/>
      <c r="U115" s="91">
        <f t="shared" si="8"/>
        <v>0</v>
      </c>
      <c r="V115" s="90"/>
      <c r="W115" s="91">
        <f t="shared" si="9"/>
        <v>0</v>
      </c>
      <c r="X115" s="90"/>
      <c r="Y115" s="91">
        <f t="shared" si="10"/>
        <v>0</v>
      </c>
      <c r="Z115" s="90"/>
      <c r="AA115" s="91">
        <f t="shared" si="11"/>
        <v>0</v>
      </c>
      <c r="AB115" s="90"/>
      <c r="AC115" s="91">
        <f t="shared" si="12"/>
        <v>0</v>
      </c>
      <c r="AD115" s="119"/>
      <c r="AE115" s="91">
        <f t="shared" si="13"/>
        <v>0</v>
      </c>
      <c r="AF115" s="90"/>
      <c r="AG115" s="91">
        <f t="shared" si="14"/>
        <v>0</v>
      </c>
      <c r="AH115" s="90"/>
      <c r="AI115" s="91">
        <f t="shared" si="15"/>
        <v>0</v>
      </c>
      <c r="AJ115" s="90"/>
      <c r="AK115" s="91">
        <f t="shared" si="16"/>
        <v>0</v>
      </c>
      <c r="AL115" s="90"/>
      <c r="AM115" s="91">
        <f t="shared" si="17"/>
        <v>0</v>
      </c>
      <c r="AN115" s="90"/>
      <c r="AO115" s="91">
        <f t="shared" si="18"/>
        <v>0</v>
      </c>
      <c r="AP115" s="90"/>
      <c r="AQ115" s="91">
        <f t="shared" si="19"/>
        <v>0</v>
      </c>
      <c r="AR115" s="90"/>
      <c r="AS115" s="91">
        <f t="shared" si="20"/>
        <v>0</v>
      </c>
      <c r="AT115" s="90"/>
      <c r="AU115" s="91">
        <f t="shared" si="21"/>
        <v>0</v>
      </c>
      <c r="AV115" s="90"/>
      <c r="AW115" s="91">
        <f t="shared" si="22"/>
        <v>0</v>
      </c>
      <c r="AX115" s="90"/>
      <c r="AY115" s="91">
        <f t="shared" si="23"/>
        <v>0</v>
      </c>
      <c r="AZ115" s="90"/>
      <c r="BA115" s="91">
        <f t="shared" si="24"/>
        <v>0</v>
      </c>
      <c r="BB115" s="90"/>
      <c r="BC115" s="91">
        <f t="shared" si="25"/>
        <v>0</v>
      </c>
      <c r="BD115" s="90"/>
      <c r="BE115" s="91">
        <f t="shared" si="26"/>
        <v>0</v>
      </c>
      <c r="BF115" s="90"/>
      <c r="BG115" s="91">
        <f t="shared" si="27"/>
        <v>0</v>
      </c>
      <c r="BH115" s="90"/>
      <c r="BI115" s="91">
        <f t="shared" si="28"/>
        <v>0</v>
      </c>
      <c r="BJ115" s="90"/>
      <c r="BK115" s="91">
        <f t="shared" si="29"/>
        <v>0</v>
      </c>
      <c r="BL115" s="90"/>
      <c r="BM115" s="91">
        <f t="shared" si="30"/>
        <v>0</v>
      </c>
      <c r="BN115" s="90"/>
      <c r="BO115" s="91">
        <f t="shared" si="31"/>
        <v>0</v>
      </c>
      <c r="BP115" s="90"/>
      <c r="BQ115" s="91">
        <f t="shared" si="32"/>
        <v>0</v>
      </c>
      <c r="BR115" s="90"/>
      <c r="BS115" s="91">
        <f t="shared" si="33"/>
        <v>0</v>
      </c>
      <c r="BT115" s="90"/>
      <c r="BU115" s="91">
        <f t="shared" si="34"/>
        <v>0</v>
      </c>
      <c r="BV115" s="90"/>
      <c r="BW115" s="91">
        <f t="shared" si="35"/>
        <v>0</v>
      </c>
      <c r="BX115" s="90"/>
      <c r="BY115" s="91">
        <f t="shared" si="36"/>
        <v>0</v>
      </c>
      <c r="BZ115" s="90"/>
      <c r="CA115" s="91">
        <f t="shared" si="37"/>
        <v>0</v>
      </c>
      <c r="CB115" s="90"/>
      <c r="CC115" s="91">
        <f t="shared" si="38"/>
        <v>0</v>
      </c>
      <c r="CD115" s="90"/>
      <c r="CE115" s="91">
        <f t="shared" si="39"/>
        <v>0</v>
      </c>
      <c r="CF115" s="90"/>
      <c r="CG115" s="91">
        <f t="shared" si="40"/>
        <v>0</v>
      </c>
      <c r="CH115" s="5">
        <f t="shared" si="41"/>
        <v>0</v>
      </c>
      <c r="CI115" s="11">
        <f t="shared" si="42"/>
        <v>0</v>
      </c>
      <c r="CJ115" s="12">
        <f t="shared" si="43"/>
        <v>2</v>
      </c>
      <c r="CK115" s="5">
        <f t="shared" si="44"/>
        <v>0</v>
      </c>
      <c r="CL115" s="282" t="str">
        <f t="shared" si="45"/>
        <v/>
      </c>
      <c r="CM115" s="283" t="str">
        <f t="shared" si="46"/>
        <v/>
      </c>
      <c r="CN115" s="283"/>
      <c r="CO115" s="147">
        <f t="shared" si="47"/>
        <v>0</v>
      </c>
      <c r="CP115" s="148">
        <f t="shared" si="48"/>
        <v>0</v>
      </c>
      <c r="CQ115" s="149">
        <f t="shared" si="49"/>
        <v>0</v>
      </c>
      <c r="CR115" s="148">
        <f t="shared" si="50"/>
        <v>0</v>
      </c>
      <c r="CS115" s="149">
        <f t="shared" si="51"/>
        <v>0</v>
      </c>
      <c r="CT115" s="148">
        <f t="shared" si="52"/>
        <v>0</v>
      </c>
      <c r="CU115" s="149">
        <f t="shared" si="53"/>
        <v>0</v>
      </c>
      <c r="CV115" s="148">
        <f t="shared" si="54"/>
        <v>0</v>
      </c>
      <c r="CW115" s="149">
        <f t="shared" si="55"/>
        <v>0</v>
      </c>
      <c r="CX115" s="150">
        <f t="shared" si="56"/>
        <v>0</v>
      </c>
      <c r="CY115" s="68"/>
      <c r="CZ115" s="68"/>
      <c r="DA115" s="68"/>
      <c r="DB115" s="68"/>
      <c r="DC115" s="17"/>
    </row>
    <row r="116" spans="1:107" ht="12.75" customHeight="1" x14ac:dyDescent="0.2">
      <c r="B116" s="9"/>
      <c r="C116" s="426"/>
      <c r="D116" s="426"/>
      <c r="E116" s="22"/>
      <c r="F116" s="284">
        <v>1</v>
      </c>
      <c r="G116" s="285"/>
      <c r="H116" s="284">
        <v>2</v>
      </c>
      <c r="I116" s="284"/>
      <c r="J116" s="284">
        <v>3</v>
      </c>
      <c r="K116" s="284"/>
      <c r="L116" s="284">
        <v>4</v>
      </c>
      <c r="M116" s="284"/>
      <c r="N116" s="284">
        <v>5</v>
      </c>
      <c r="O116" s="284"/>
      <c r="P116" s="284">
        <v>6</v>
      </c>
      <c r="Q116" s="284"/>
      <c r="R116" s="284">
        <v>7</v>
      </c>
      <c r="S116" s="284"/>
      <c r="T116" s="284">
        <v>8</v>
      </c>
      <c r="U116" s="284"/>
      <c r="V116" s="284">
        <v>9</v>
      </c>
      <c r="W116" s="284"/>
      <c r="X116" s="284">
        <v>10</v>
      </c>
      <c r="Y116" s="284"/>
      <c r="Z116" s="284">
        <v>11</v>
      </c>
      <c r="AA116" s="284"/>
      <c r="AB116" s="284">
        <v>12</v>
      </c>
      <c r="AC116" s="284"/>
      <c r="AD116" s="284">
        <v>13</v>
      </c>
      <c r="AE116" s="284"/>
      <c r="AF116" s="284">
        <v>14</v>
      </c>
      <c r="AG116" s="284"/>
      <c r="AH116" s="284">
        <v>15</v>
      </c>
      <c r="AI116" s="284"/>
      <c r="AJ116" s="284">
        <v>16</v>
      </c>
      <c r="AK116" s="284"/>
      <c r="AL116" s="284">
        <v>17</v>
      </c>
      <c r="AM116" s="284"/>
      <c r="AN116" s="284">
        <v>18</v>
      </c>
      <c r="AO116" s="284"/>
      <c r="AP116" s="284">
        <v>19</v>
      </c>
      <c r="AQ116" s="284"/>
      <c r="AR116" s="284">
        <v>20</v>
      </c>
      <c r="AS116" s="284">
        <v>21</v>
      </c>
      <c r="AT116" s="284">
        <v>21</v>
      </c>
      <c r="AU116" s="284">
        <v>23</v>
      </c>
      <c r="AV116" s="284">
        <v>22</v>
      </c>
      <c r="AW116" s="284">
        <v>25</v>
      </c>
      <c r="AX116" s="284">
        <v>23</v>
      </c>
      <c r="AY116" s="284">
        <v>27</v>
      </c>
      <c r="AZ116" s="284">
        <v>24</v>
      </c>
      <c r="BA116" s="284">
        <v>29</v>
      </c>
      <c r="BB116" s="284">
        <v>25</v>
      </c>
      <c r="BC116" s="284">
        <v>31</v>
      </c>
      <c r="BD116" s="284">
        <v>26</v>
      </c>
      <c r="BE116" s="284">
        <v>33</v>
      </c>
      <c r="BF116" s="284">
        <v>27</v>
      </c>
      <c r="BG116" s="284">
        <v>35</v>
      </c>
      <c r="BH116" s="284">
        <v>28</v>
      </c>
      <c r="BI116" s="284">
        <v>37</v>
      </c>
      <c r="BJ116" s="284">
        <v>29</v>
      </c>
      <c r="BK116" s="284">
        <v>39</v>
      </c>
      <c r="BL116" s="284">
        <v>30</v>
      </c>
      <c r="BM116" s="284">
        <v>41</v>
      </c>
      <c r="BN116" s="284">
        <v>31</v>
      </c>
      <c r="BO116" s="284">
        <v>43</v>
      </c>
      <c r="BP116" s="284">
        <v>32</v>
      </c>
      <c r="BQ116" s="284">
        <v>45</v>
      </c>
      <c r="BR116" s="284">
        <v>33</v>
      </c>
      <c r="BS116" s="284">
        <v>47</v>
      </c>
      <c r="BT116" s="284">
        <v>34</v>
      </c>
      <c r="BU116" s="284">
        <v>49</v>
      </c>
      <c r="BV116" s="284">
        <v>35</v>
      </c>
      <c r="BW116" s="284">
        <v>51</v>
      </c>
      <c r="BX116" s="284">
        <v>36</v>
      </c>
      <c r="BY116" s="284">
        <v>53</v>
      </c>
      <c r="BZ116" s="284">
        <v>37</v>
      </c>
      <c r="CA116" s="284">
        <v>55</v>
      </c>
      <c r="CB116" s="284">
        <v>38</v>
      </c>
      <c r="CC116" s="284">
        <v>57</v>
      </c>
      <c r="CD116" s="284">
        <v>39</v>
      </c>
      <c r="CE116" s="284">
        <v>59</v>
      </c>
      <c r="CF116" s="284">
        <v>40</v>
      </c>
      <c r="CG116" s="105"/>
      <c r="CH116" s="9"/>
      <c r="CI116" s="10"/>
      <c r="CJ116" s="10"/>
      <c r="CK116" s="9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</row>
    <row r="117" spans="1:107" ht="12.75" customHeight="1" x14ac:dyDescent="0.2">
      <c r="B117" s="3"/>
      <c r="C117" s="321" t="s">
        <v>3</v>
      </c>
      <c r="D117" s="427"/>
      <c r="E117" s="322"/>
      <c r="F117" s="125">
        <f>SUMIF($E$69:$E$115,"=P",G69:G115)</f>
        <v>0</v>
      </c>
      <c r="G117" s="125"/>
      <c r="H117" s="125">
        <f>SUMIF($E$69:$E$115,"=P",I69:I115)</f>
        <v>0</v>
      </c>
      <c r="I117" s="125"/>
      <c r="J117" s="126">
        <f>SUMIF($E$69:$E$115,"=P",K69:K115)</f>
        <v>0</v>
      </c>
      <c r="K117" s="126"/>
      <c r="L117" s="127">
        <f>SUMIF($E$69:$E$115,"=P",M69:M115)</f>
        <v>0</v>
      </c>
      <c r="M117" s="127"/>
      <c r="N117" s="128">
        <f>SUMIF($E$69:$E$115,"=P",O69:O115)</f>
        <v>0</v>
      </c>
      <c r="O117" s="128"/>
      <c r="P117" s="128">
        <f>SUMIF($E$69:$E$115,"=P",Q69:Q115)</f>
        <v>0</v>
      </c>
      <c r="Q117" s="128"/>
      <c r="R117" s="128">
        <f>SUMIF($E$69:$E$115,"=P",S69:S115)</f>
        <v>0</v>
      </c>
      <c r="S117" s="128"/>
      <c r="T117" s="125">
        <f>SUMIF($E$69:$E$115,"=P",U69:U115)</f>
        <v>0</v>
      </c>
      <c r="U117" s="125"/>
      <c r="V117" s="127">
        <f>SUMIF($E$69:$E$115,"=P",W69:W115)</f>
        <v>0</v>
      </c>
      <c r="W117" s="127"/>
      <c r="X117" s="126">
        <f>SUMIF($E$69:$E$115,"=P",Y69:Y115)</f>
        <v>0</v>
      </c>
      <c r="Y117" s="126"/>
      <c r="Z117" s="128">
        <f>SUMIF($E$69:$E$115,"=P",AA69:AA115)</f>
        <v>0</v>
      </c>
      <c r="AA117" s="128"/>
      <c r="AB117" s="125">
        <f>SUMIF($E$69:$E$115,"=P",AC69:AC115)</f>
        <v>0</v>
      </c>
      <c r="AC117" s="125"/>
      <c r="AD117" s="126">
        <f>SUMIF($E$69:$E$115,"=P",AE69:AE115)</f>
        <v>0</v>
      </c>
      <c r="AE117" s="126"/>
      <c r="AF117" s="126">
        <f>SUMIF($E$69:$E$115,"=P",AG69:AG115)</f>
        <v>0</v>
      </c>
      <c r="AG117" s="126"/>
      <c r="AH117" s="127">
        <f>SUMIF($E$69:$E$115,"=P",AI69:AI115)</f>
        <v>0</v>
      </c>
      <c r="AI117" s="127"/>
      <c r="AJ117" s="125">
        <f>SUMIF($E$69:$E$115,"=P",AK69:AK115)</f>
        <v>0</v>
      </c>
      <c r="AK117" s="125"/>
      <c r="AL117" s="125">
        <f>SUMIF($E$69:$E$115,"=P",AM69:AM115)</f>
        <v>0</v>
      </c>
      <c r="AM117" s="125"/>
      <c r="AN117" s="125">
        <f>SUMIF($E$69:$E$115,"=P",AO69:AO115)</f>
        <v>0</v>
      </c>
      <c r="AO117" s="125"/>
      <c r="AP117" s="125">
        <f>SUMIF($E$69:$E$115,"=P",AQ69:AQ115)</f>
        <v>0</v>
      </c>
      <c r="AQ117" s="125"/>
      <c r="AR117" s="128">
        <f>SUMIF($E$69:$E$115,"=P",AS69:AS115)</f>
        <v>0</v>
      </c>
      <c r="AS117" s="128">
        <f t="shared" ref="AS117:CF117" si="58">SUMIF($E$69:$E$115,"=P",AT69:AT115)</f>
        <v>0</v>
      </c>
      <c r="AT117" s="128">
        <f t="shared" si="58"/>
        <v>0</v>
      </c>
      <c r="AU117" s="128">
        <f t="shared" si="58"/>
        <v>0</v>
      </c>
      <c r="AV117" s="128">
        <f t="shared" si="58"/>
        <v>0</v>
      </c>
      <c r="AW117" s="128">
        <f t="shared" si="58"/>
        <v>0</v>
      </c>
      <c r="AX117" s="128">
        <f t="shared" si="58"/>
        <v>0</v>
      </c>
      <c r="AY117" s="128">
        <f t="shared" si="58"/>
        <v>0</v>
      </c>
      <c r="AZ117" s="128">
        <f t="shared" si="58"/>
        <v>0</v>
      </c>
      <c r="BA117" s="128">
        <f t="shared" si="58"/>
        <v>0</v>
      </c>
      <c r="BB117" s="128">
        <f t="shared" si="58"/>
        <v>0</v>
      </c>
      <c r="BC117" s="128">
        <f t="shared" si="58"/>
        <v>0</v>
      </c>
      <c r="BD117" s="128">
        <f t="shared" si="58"/>
        <v>0</v>
      </c>
      <c r="BE117" s="128">
        <f t="shared" si="58"/>
        <v>0</v>
      </c>
      <c r="BF117" s="128">
        <f t="shared" si="58"/>
        <v>0</v>
      </c>
      <c r="BG117" s="128">
        <f t="shared" si="58"/>
        <v>0</v>
      </c>
      <c r="BH117" s="128">
        <f t="shared" si="58"/>
        <v>0</v>
      </c>
      <c r="BI117" s="128">
        <f t="shared" si="58"/>
        <v>0</v>
      </c>
      <c r="BJ117" s="128">
        <f t="shared" si="58"/>
        <v>0</v>
      </c>
      <c r="BK117" s="128">
        <f t="shared" si="58"/>
        <v>0</v>
      </c>
      <c r="BL117" s="128">
        <f t="shared" si="58"/>
        <v>0</v>
      </c>
      <c r="BM117" s="128">
        <f t="shared" si="58"/>
        <v>0</v>
      </c>
      <c r="BN117" s="128">
        <f t="shared" si="58"/>
        <v>0</v>
      </c>
      <c r="BO117" s="128">
        <f t="shared" si="58"/>
        <v>0</v>
      </c>
      <c r="BP117" s="128">
        <f t="shared" si="58"/>
        <v>0</v>
      </c>
      <c r="BQ117" s="128">
        <f t="shared" si="58"/>
        <v>0</v>
      </c>
      <c r="BR117" s="128">
        <f t="shared" si="58"/>
        <v>0</v>
      </c>
      <c r="BS117" s="128">
        <f t="shared" si="58"/>
        <v>0</v>
      </c>
      <c r="BT117" s="128">
        <f t="shared" si="58"/>
        <v>0</v>
      </c>
      <c r="BU117" s="128">
        <f t="shared" si="58"/>
        <v>0</v>
      </c>
      <c r="BV117" s="128">
        <f t="shared" si="58"/>
        <v>0</v>
      </c>
      <c r="BW117" s="128">
        <f t="shared" si="58"/>
        <v>0</v>
      </c>
      <c r="BX117" s="128">
        <f t="shared" si="58"/>
        <v>0</v>
      </c>
      <c r="BY117" s="128">
        <f t="shared" si="58"/>
        <v>0</v>
      </c>
      <c r="BZ117" s="128">
        <f t="shared" si="58"/>
        <v>0</v>
      </c>
      <c r="CA117" s="128">
        <f t="shared" si="58"/>
        <v>0</v>
      </c>
      <c r="CB117" s="128">
        <f t="shared" si="58"/>
        <v>0</v>
      </c>
      <c r="CC117" s="128">
        <f t="shared" si="58"/>
        <v>0</v>
      </c>
      <c r="CD117" s="128">
        <f t="shared" si="58"/>
        <v>0</v>
      </c>
      <c r="CE117" s="128">
        <f t="shared" si="58"/>
        <v>0</v>
      </c>
      <c r="CF117" s="128">
        <f t="shared" si="58"/>
        <v>0</v>
      </c>
      <c r="CG117" s="133"/>
      <c r="CH117" s="6"/>
      <c r="CI117" s="13" t="s">
        <v>29</v>
      </c>
      <c r="CJ117" s="13" t="s">
        <v>28</v>
      </c>
      <c r="CK117" s="8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</row>
    <row r="118" spans="1:107" ht="12.75" customHeight="1" x14ac:dyDescent="0.2">
      <c r="B118" s="3"/>
      <c r="C118" s="304" t="s">
        <v>33</v>
      </c>
      <c r="D118" s="304"/>
      <c r="E118" s="304"/>
      <c r="F118" s="11" t="e">
        <f>(F117*100)/(C18*$F$11)</f>
        <v>#DIV/0!</v>
      </c>
      <c r="G118" s="53"/>
      <c r="H118" s="11" t="e">
        <f>(H117*100)/(C19*F11)</f>
        <v>#DIV/0!</v>
      </c>
      <c r="I118" s="11"/>
      <c r="J118" s="11" t="e">
        <f>(J117*100)/(C20*F11)</f>
        <v>#DIV/0!</v>
      </c>
      <c r="K118" s="11"/>
      <c r="L118" s="11" t="e">
        <f>(L117*100)/(C21*F11)</f>
        <v>#DIV/0!</v>
      </c>
      <c r="M118" s="11"/>
      <c r="N118" s="11" t="e">
        <f>(N117*100)/(C22*F11)</f>
        <v>#DIV/0!</v>
      </c>
      <c r="O118" s="11"/>
      <c r="P118" s="11" t="e">
        <f>(P117*100)/(C23*F11)</f>
        <v>#DIV/0!</v>
      </c>
      <c r="Q118" s="11"/>
      <c r="R118" s="11" t="e">
        <f>(R117*100)/(C24*F11)</f>
        <v>#DIV/0!</v>
      </c>
      <c r="S118" s="11"/>
      <c r="T118" s="11" t="e">
        <f>(T117*100)/(C25*F11)</f>
        <v>#DIV/0!</v>
      </c>
      <c r="U118" s="11"/>
      <c r="V118" s="11" t="e">
        <f>(V117*100)/(C26*F11)</f>
        <v>#DIV/0!</v>
      </c>
      <c r="W118" s="11"/>
      <c r="X118" s="11" t="e">
        <f>(X117*100)/(C27*F11)</f>
        <v>#DIV/0!</v>
      </c>
      <c r="Y118" s="11"/>
      <c r="Z118" s="11" t="e">
        <f>(Z117*100)/(C28*F11)</f>
        <v>#DIV/0!</v>
      </c>
      <c r="AA118" s="11"/>
      <c r="AB118" s="11" t="e">
        <f>(AB117*100)/(C29*F11)</f>
        <v>#DIV/0!</v>
      </c>
      <c r="AC118" s="11"/>
      <c r="AD118" s="11" t="e">
        <f>(AD117*100)/(C30*F11)</f>
        <v>#DIV/0!</v>
      </c>
      <c r="AE118" s="11"/>
      <c r="AF118" s="11" t="e">
        <f>(AF117*100)/(C31*F11)</f>
        <v>#DIV/0!</v>
      </c>
      <c r="AG118" s="11"/>
      <c r="AH118" s="11" t="e">
        <f>(AH117*100)/(C32*F11)</f>
        <v>#DIV/0!</v>
      </c>
      <c r="AI118" s="12"/>
      <c r="AJ118" s="11" t="e">
        <f>(AJ117*100)/(C33*F11)</f>
        <v>#DIV/0!</v>
      </c>
      <c r="AK118" s="12"/>
      <c r="AL118" s="11" t="e">
        <f>(AL117*100)/(C34*F11)</f>
        <v>#DIV/0!</v>
      </c>
      <c r="AM118" s="12"/>
      <c r="AN118" s="11" t="e">
        <f>(AN117*100)/(C35*F11)</f>
        <v>#DIV/0!</v>
      </c>
      <c r="AO118" s="12"/>
      <c r="AP118" s="11" t="e">
        <f>(AP117*100)/(C36*F11)</f>
        <v>#DIV/0!</v>
      </c>
      <c r="AQ118" s="12"/>
      <c r="AR118" s="11" t="e">
        <f>(AR117*100)/(C37*F11)</f>
        <v>#DIV/0!</v>
      </c>
      <c r="AS118" s="11" t="e">
        <f>(AS117*100)/(D57*G11)</f>
        <v>#VALUE!</v>
      </c>
      <c r="AT118" s="11" t="e">
        <f>(AT117*100)/(C38*$F$11)</f>
        <v>#DIV/0!</v>
      </c>
      <c r="AU118" s="11" t="e">
        <f>(AU117*100)/(F57*I11)</f>
        <v>#DIV/0!</v>
      </c>
      <c r="AV118" s="11" t="e">
        <f>(AV117*100)/(C39*F11)</f>
        <v>#DIV/0!</v>
      </c>
      <c r="AW118" s="11" t="e">
        <f>(AW117*100)/(H57*K11)</f>
        <v>#DIV/0!</v>
      </c>
      <c r="AX118" s="11" t="e">
        <f>(AX117*100)/(C40*$F$11)</f>
        <v>#DIV/0!</v>
      </c>
      <c r="AY118" s="11" t="e">
        <f t="shared" ref="AY118:CE118" si="59">(AY117*100)/(D40*$F$11)</f>
        <v>#VALUE!</v>
      </c>
      <c r="AZ118" s="11" t="e">
        <f>(AZ117*100)/(C41*$F$11)</f>
        <v>#DIV/0!</v>
      </c>
      <c r="BA118" s="11" t="e">
        <f t="shared" si="59"/>
        <v>#DIV/0!</v>
      </c>
      <c r="BB118" s="11" t="e">
        <f>(BB117*100)/(C42*$F$11)</f>
        <v>#DIV/0!</v>
      </c>
      <c r="BC118" s="11" t="e">
        <f t="shared" si="59"/>
        <v>#DIV/0!</v>
      </c>
      <c r="BD118" s="11" t="e">
        <f>(BD117*100)/(C43*$F$11)</f>
        <v>#DIV/0!</v>
      </c>
      <c r="BE118" s="11" t="e">
        <f t="shared" si="59"/>
        <v>#DIV/0!</v>
      </c>
      <c r="BF118" s="11" t="e">
        <f>(BF117*100)/(C44*$F$11)</f>
        <v>#DIV/0!</v>
      </c>
      <c r="BG118" s="11" t="e">
        <f t="shared" si="59"/>
        <v>#DIV/0!</v>
      </c>
      <c r="BH118" s="11" t="e">
        <f>(BH117*100)/(C45*$F$11)</f>
        <v>#DIV/0!</v>
      </c>
      <c r="BI118" s="11" t="e">
        <f t="shared" si="59"/>
        <v>#DIV/0!</v>
      </c>
      <c r="BJ118" s="11" t="e">
        <f>(BJ117*100)/(C46*$F$11)</f>
        <v>#DIV/0!</v>
      </c>
      <c r="BK118" s="11" t="e">
        <f t="shared" si="59"/>
        <v>#DIV/0!</v>
      </c>
      <c r="BL118" s="11" t="e">
        <f>(BL117*100)/(C47*$F$11)</f>
        <v>#DIV/0!</v>
      </c>
      <c r="BM118" s="11" t="e">
        <f t="shared" si="59"/>
        <v>#DIV/0!</v>
      </c>
      <c r="BN118" s="11" t="e">
        <f>(BN117*100)/(C48*$F$11)</f>
        <v>#DIV/0!</v>
      </c>
      <c r="BO118" s="11" t="e">
        <f t="shared" si="59"/>
        <v>#DIV/0!</v>
      </c>
      <c r="BP118" s="11" t="e">
        <f>(BP117*100)/(C49*$F$11)</f>
        <v>#DIV/0!</v>
      </c>
      <c r="BQ118" s="11" t="e">
        <f t="shared" si="59"/>
        <v>#DIV/0!</v>
      </c>
      <c r="BR118" s="11" t="e">
        <f>(BR117*100)/(C50*$F$11)</f>
        <v>#DIV/0!</v>
      </c>
      <c r="BS118" s="11" t="e">
        <f t="shared" si="59"/>
        <v>#DIV/0!</v>
      </c>
      <c r="BT118" s="11" t="e">
        <f>(BT117*100)/(C41*$F$11)</f>
        <v>#DIV/0!</v>
      </c>
      <c r="BU118" s="11" t="e">
        <f t="shared" si="59"/>
        <v>#DIV/0!</v>
      </c>
      <c r="BV118" s="11" t="e">
        <f>(BV117*100)/(C52*$F$11)</f>
        <v>#DIV/0!</v>
      </c>
      <c r="BW118" s="11" t="e">
        <f t="shared" si="59"/>
        <v>#DIV/0!</v>
      </c>
      <c r="BX118" s="11" t="e">
        <f>(BX117*100)/(C53*$F$11)</f>
        <v>#DIV/0!</v>
      </c>
      <c r="BY118" s="11" t="e">
        <f t="shared" si="59"/>
        <v>#DIV/0!</v>
      </c>
      <c r="BZ118" s="11" t="e">
        <f>(BZ117*100)/(C54*$F$11)</f>
        <v>#DIV/0!</v>
      </c>
      <c r="CA118" s="11" t="e">
        <f t="shared" si="59"/>
        <v>#DIV/0!</v>
      </c>
      <c r="CB118" s="11" t="e">
        <f>(CB117*100)/(C55*$F$11)</f>
        <v>#DIV/0!</v>
      </c>
      <c r="CC118" s="11" t="e">
        <f t="shared" si="59"/>
        <v>#DIV/0!</v>
      </c>
      <c r="CD118" s="11" t="e">
        <f>(CD117*100)/(C56*$F$11)</f>
        <v>#DIV/0!</v>
      </c>
      <c r="CE118" s="11" t="e">
        <f t="shared" si="59"/>
        <v>#DIV/0!</v>
      </c>
      <c r="CF118" s="11" t="e">
        <f>(CF117*100)/(C57*$F$11)</f>
        <v>#DIV/0!</v>
      </c>
      <c r="CG118" s="134"/>
      <c r="CH118" s="6"/>
      <c r="CI118" s="14" t="e">
        <f>SUM(CI69:CI115)/COUNTIF(CI69:CI115,"&gt;0")</f>
        <v>#DIV/0!</v>
      </c>
      <c r="CJ118" s="15" t="e">
        <f>SUMIF($E$69:$E$115,"=P",$CJ$69:$CJ$115)/COUNTIF($E$69:$E$115,"=P")</f>
        <v>#DIV/0!</v>
      </c>
      <c r="CK118" s="8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</row>
    <row r="119" spans="1:107" s="43" customFormat="1" ht="12.75" customHeight="1" x14ac:dyDescent="0.2">
      <c r="C119" s="428"/>
      <c r="D119" s="429"/>
      <c r="E119" s="429"/>
      <c r="F119" s="44"/>
      <c r="G119" s="17"/>
      <c r="H119" s="17"/>
      <c r="I119" s="17"/>
      <c r="J119" s="17"/>
      <c r="K119" s="17"/>
      <c r="L119" s="17"/>
      <c r="M119" s="42"/>
      <c r="N119" s="300"/>
      <c r="O119" s="301"/>
      <c r="P119" s="301"/>
      <c r="Q119" s="301"/>
      <c r="R119" s="301"/>
      <c r="S119" s="42"/>
      <c r="T119" s="45"/>
      <c r="U119" s="42"/>
      <c r="V119" s="300"/>
      <c r="W119" s="301"/>
      <c r="X119" s="301"/>
      <c r="Y119" s="301"/>
      <c r="Z119" s="301"/>
      <c r="AA119" s="42"/>
      <c r="AB119" s="45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I119" s="17"/>
      <c r="CJ119" s="1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</row>
    <row r="120" spans="1:107" ht="12.75" customHeight="1" x14ac:dyDescent="0.25">
      <c r="C120" s="443" t="s">
        <v>38</v>
      </c>
      <c r="D120" s="444"/>
      <c r="E120" s="445"/>
      <c r="F120" s="56" t="e">
        <f>AVERAGE(F118)</f>
        <v>#DIV/0!</v>
      </c>
      <c r="G120" s="56" t="e">
        <f t="shared" ref="G120:AA120" si="60">AVERAGE(G118)</f>
        <v>#DIV/0!</v>
      </c>
      <c r="H120" s="56" t="e">
        <f>AVERAGE(H118)</f>
        <v>#DIV/0!</v>
      </c>
      <c r="I120" s="56" t="e">
        <f t="shared" si="60"/>
        <v>#DIV/0!</v>
      </c>
      <c r="J120" s="56" t="e">
        <f t="shared" si="60"/>
        <v>#DIV/0!</v>
      </c>
      <c r="K120" s="56" t="e">
        <f t="shared" si="60"/>
        <v>#DIV/0!</v>
      </c>
      <c r="L120" s="56" t="e">
        <f t="shared" si="60"/>
        <v>#DIV/0!</v>
      </c>
      <c r="M120" s="56" t="e">
        <f t="shared" si="60"/>
        <v>#DIV/0!</v>
      </c>
      <c r="N120" s="56" t="e">
        <f t="shared" si="60"/>
        <v>#DIV/0!</v>
      </c>
      <c r="O120" s="56" t="e">
        <f t="shared" si="60"/>
        <v>#DIV/0!</v>
      </c>
      <c r="P120" s="56" t="e">
        <f t="shared" si="60"/>
        <v>#DIV/0!</v>
      </c>
      <c r="Q120" s="56" t="e">
        <f t="shared" si="60"/>
        <v>#DIV/0!</v>
      </c>
      <c r="R120" s="56" t="e">
        <f t="shared" si="60"/>
        <v>#DIV/0!</v>
      </c>
      <c r="S120" s="56" t="e">
        <f t="shared" si="60"/>
        <v>#DIV/0!</v>
      </c>
      <c r="T120" s="56" t="e">
        <f t="shared" si="60"/>
        <v>#DIV/0!</v>
      </c>
      <c r="U120" s="56" t="e">
        <f t="shared" si="60"/>
        <v>#DIV/0!</v>
      </c>
      <c r="V120" s="56" t="e">
        <f t="shared" si="60"/>
        <v>#DIV/0!</v>
      </c>
      <c r="W120" s="56" t="e">
        <f t="shared" si="60"/>
        <v>#DIV/0!</v>
      </c>
      <c r="X120" s="56" t="e">
        <f t="shared" si="60"/>
        <v>#DIV/0!</v>
      </c>
      <c r="Y120" s="56" t="e">
        <f t="shared" si="60"/>
        <v>#DIV/0!</v>
      </c>
      <c r="Z120" s="56" t="e">
        <f>AVERAGE(Z118)</f>
        <v>#DIV/0!</v>
      </c>
      <c r="AA120" s="56" t="e">
        <f t="shared" si="60"/>
        <v>#DIV/0!</v>
      </c>
      <c r="AB120" s="56" t="e">
        <f>AVERAGE(AB118,AF118)</f>
        <v>#DIV/0!</v>
      </c>
      <c r="AC120" s="56"/>
      <c r="AD120" s="56" t="e">
        <f>AVERAGE(AD118)</f>
        <v>#DIV/0!</v>
      </c>
      <c r="AE120" s="56"/>
      <c r="AF120" s="56" t="e">
        <f>AVERAGE(AH118)</f>
        <v>#DIV/0!</v>
      </c>
      <c r="AG120" s="56"/>
      <c r="AH120" s="56" t="e">
        <f>AVERAGE(AJ118)</f>
        <v>#DIV/0!</v>
      </c>
      <c r="AI120" s="56"/>
      <c r="AJ120" s="56" t="e">
        <f>AVERAGE(AL118)</f>
        <v>#DIV/0!</v>
      </c>
      <c r="AK120" s="56"/>
      <c r="AL120" s="56" t="e">
        <f>AVERAGE(AN118)</f>
        <v>#DIV/0!</v>
      </c>
      <c r="AM120" s="56"/>
      <c r="AN120" s="56" t="e">
        <f>AVERAGE(AP118,BB118,BL118)</f>
        <v>#DIV/0!</v>
      </c>
      <c r="AO120" s="56"/>
      <c r="AP120" s="56" t="e">
        <f>AVERAGE(AR118)</f>
        <v>#DIV/0!</v>
      </c>
      <c r="AQ120" s="56"/>
      <c r="AR120" s="56" t="e">
        <f>AVERAGE(AT118)</f>
        <v>#DIV/0!</v>
      </c>
      <c r="AS120" s="56"/>
      <c r="AT120" s="56" t="e">
        <f>AVERAGE(AV118)</f>
        <v>#DIV/0!</v>
      </c>
      <c r="AU120" s="56"/>
      <c r="AV120" s="56" t="e">
        <f>AVERAGE(AX118)</f>
        <v>#DIV/0!</v>
      </c>
      <c r="AW120" s="56"/>
      <c r="AX120" s="56" t="e">
        <f>AVERAGE(AZ118)</f>
        <v>#DIV/0!</v>
      </c>
      <c r="AY120" s="56"/>
      <c r="AZ120" s="56" t="e">
        <f>AVERAGE(BD118)</f>
        <v>#DIV/0!</v>
      </c>
      <c r="BA120" s="56"/>
      <c r="BB120" s="56" t="e">
        <f>AVERAGE(BF118)</f>
        <v>#DIV/0!</v>
      </c>
      <c r="BC120" s="56"/>
      <c r="BD120" s="56" t="e">
        <f>AVERAGE(BH118)</f>
        <v>#DIV/0!</v>
      </c>
      <c r="BE120" s="56"/>
      <c r="BF120" s="56" t="e">
        <f>AVERAGE(BJ118)</f>
        <v>#DIV/0!</v>
      </c>
      <c r="BG120" s="56"/>
      <c r="BH120" s="56" t="e">
        <f>AVERAGE(BN118)</f>
        <v>#DIV/0!</v>
      </c>
      <c r="BI120" s="56"/>
      <c r="BJ120" s="56" t="e">
        <f>AVERAGE(BP118)</f>
        <v>#DIV/0!</v>
      </c>
      <c r="BK120" s="56"/>
      <c r="BL120" s="56" t="e">
        <f>AVERAGE(BR118)</f>
        <v>#DIV/0!</v>
      </c>
      <c r="BM120" s="56"/>
      <c r="BN120" s="56" t="e">
        <f>AVERAGE(BT118)</f>
        <v>#DIV/0!</v>
      </c>
      <c r="BO120" s="56"/>
      <c r="BP120" s="56" t="e">
        <f>AVERAGE(BV118,BX118,BZ118)</f>
        <v>#DIV/0!</v>
      </c>
      <c r="BQ120" s="56"/>
      <c r="BR120" s="56" t="e">
        <f>AVERAGE(CB118)</f>
        <v>#DIV/0!</v>
      </c>
      <c r="BS120" s="56"/>
      <c r="BT120" s="56" t="e">
        <f>AVERAGE(CD118)</f>
        <v>#DIV/0!</v>
      </c>
      <c r="BU120" s="56"/>
      <c r="BV120" s="56" t="e">
        <f>AVERAGE(CF118)</f>
        <v>#DIV/0!</v>
      </c>
      <c r="BW120" s="260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K120" s="98"/>
      <c r="CL120" s="98"/>
      <c r="CM120" s="98"/>
      <c r="CN120" s="98"/>
      <c r="CO120" s="430"/>
      <c r="CP120" s="431"/>
      <c r="CQ120" s="431"/>
      <c r="CR120" s="431"/>
      <c r="CS120" s="431"/>
      <c r="CT120" s="431"/>
      <c r="CU120" s="431"/>
      <c r="CV120" s="431"/>
      <c r="CW120" s="431"/>
      <c r="CX120" s="432"/>
    </row>
    <row r="121" spans="1:107" ht="12.75" customHeight="1" x14ac:dyDescent="0.25">
      <c r="C121" s="58"/>
      <c r="D121" s="58"/>
      <c r="E121" s="59"/>
      <c r="F121" s="425"/>
      <c r="G121" s="425"/>
      <c r="H121" s="425"/>
      <c r="I121" s="60"/>
      <c r="J121" s="59"/>
      <c r="K121" s="59"/>
      <c r="L121" s="59"/>
      <c r="M121" s="59"/>
      <c r="N121" s="59"/>
      <c r="O121" s="59"/>
      <c r="P121" s="62"/>
      <c r="Q121" s="62"/>
      <c r="R121" s="62"/>
      <c r="S121" s="62"/>
      <c r="T121" s="62"/>
      <c r="U121" s="62"/>
      <c r="V121" s="62"/>
      <c r="W121" s="55"/>
      <c r="X121" s="55"/>
      <c r="CK121" s="98"/>
      <c r="CL121" s="98"/>
      <c r="CM121" s="98"/>
      <c r="CN121" s="98"/>
      <c r="CO121" s="433"/>
      <c r="CP121" s="433"/>
      <c r="CQ121" s="433"/>
      <c r="CR121" s="433"/>
      <c r="CS121" s="433"/>
      <c r="CT121" s="433"/>
      <c r="CU121" s="433"/>
      <c r="CV121" s="433"/>
      <c r="CW121" s="433"/>
      <c r="CX121" s="433"/>
    </row>
    <row r="122" spans="1:107" ht="12.75" customHeight="1" x14ac:dyDescent="0.25">
      <c r="C122" s="443" t="s">
        <v>43</v>
      </c>
      <c r="D122" s="444"/>
      <c r="E122" s="445"/>
      <c r="F122" s="56" t="e">
        <f>AVERAGE(F118,H118,J118,L118,N118,P118,R118,T118,V118,X118)</f>
        <v>#DIV/0!</v>
      </c>
      <c r="G122" s="57"/>
      <c r="H122" s="56" t="e">
        <f>AVERAGE(Z118,AB118,AD118)</f>
        <v>#DIV/0!</v>
      </c>
      <c r="I122" s="56"/>
      <c r="J122" s="56" t="e">
        <f>AVERAGE(AF118,AH118,AJ118)</f>
        <v>#DIV/0!</v>
      </c>
      <c r="K122" s="56"/>
      <c r="L122" s="56" t="e">
        <f>AVERAGE(AL118,AN118)</f>
        <v>#DIV/0!</v>
      </c>
      <c r="M122" s="56" t="e">
        <f>AVERAGE(K118,Q118,Y118,AE118,AG118)</f>
        <v>#DIV/0!</v>
      </c>
      <c r="N122" s="56" t="e">
        <f>AVERAGE(AN118)</f>
        <v>#DIV/0!</v>
      </c>
      <c r="O122" s="62"/>
      <c r="P122" s="61"/>
      <c r="Q122" s="59"/>
      <c r="R122" s="59"/>
      <c r="S122" s="59"/>
      <c r="T122" s="59"/>
      <c r="U122" s="59"/>
      <c r="V122" s="59"/>
      <c r="W122" s="55"/>
      <c r="X122" s="55"/>
      <c r="CK122" s="98"/>
      <c r="CL122" s="98"/>
      <c r="CM122" s="98"/>
      <c r="CN122" s="98"/>
      <c r="CO122" s="433"/>
      <c r="CP122" s="433"/>
      <c r="CQ122" s="433"/>
      <c r="CR122" s="433"/>
      <c r="CS122" s="433"/>
      <c r="CT122" s="433"/>
      <c r="CU122" s="433"/>
      <c r="CV122" s="433"/>
      <c r="CW122" s="433"/>
      <c r="CX122" s="433"/>
    </row>
    <row r="123" spans="1:107" ht="12.75" customHeight="1" x14ac:dyDescent="0.25">
      <c r="CK123" s="98"/>
      <c r="CL123" s="98"/>
      <c r="CM123" s="98"/>
      <c r="CN123" s="98"/>
      <c r="CO123" s="433"/>
      <c r="CP123" s="433"/>
      <c r="CQ123" s="433"/>
      <c r="CR123" s="433"/>
      <c r="CS123" s="433"/>
      <c r="CT123" s="433"/>
      <c r="CU123" s="433"/>
      <c r="CV123" s="433"/>
      <c r="CW123" s="433"/>
      <c r="CX123" s="433"/>
    </row>
    <row r="124" spans="1:107" ht="12.75" customHeight="1" x14ac:dyDescent="0.2">
      <c r="CK124" s="99"/>
      <c r="CL124" s="99"/>
      <c r="CM124" s="99"/>
      <c r="CN124" s="99"/>
      <c r="CO124" s="100"/>
      <c r="CP124" s="100"/>
      <c r="CQ124" s="100"/>
      <c r="CR124" s="100"/>
      <c r="CS124" s="100"/>
      <c r="CT124" s="100"/>
      <c r="CU124" s="100"/>
      <c r="CV124" s="100"/>
      <c r="CW124" s="100"/>
      <c r="CX124" s="100"/>
    </row>
    <row r="125" spans="1:107" ht="12.75" customHeight="1" x14ac:dyDescent="0.25">
      <c r="CK125" s="424"/>
      <c r="CL125" s="424"/>
      <c r="CM125" s="424"/>
      <c r="CN125" s="424"/>
      <c r="CO125" s="101"/>
      <c r="CP125" s="102"/>
      <c r="CQ125" s="101"/>
      <c r="CR125" s="102"/>
      <c r="CS125" s="101"/>
      <c r="CT125" s="102"/>
      <c r="CU125" s="101"/>
      <c r="CV125" s="102"/>
      <c r="CW125" s="101"/>
      <c r="CX125" s="102"/>
    </row>
    <row r="126" spans="1:107" ht="12.75" customHeight="1" x14ac:dyDescent="0.25">
      <c r="CK126" s="424"/>
      <c r="CL126" s="424"/>
      <c r="CM126" s="424"/>
      <c r="CN126" s="424"/>
      <c r="CO126" s="101"/>
      <c r="CP126" s="102"/>
      <c r="CQ126" s="101"/>
      <c r="CR126" s="102"/>
      <c r="CS126" s="101"/>
      <c r="CT126" s="102"/>
      <c r="CU126" s="101"/>
      <c r="CV126" s="102"/>
      <c r="CW126" s="101"/>
      <c r="CX126" s="102"/>
    </row>
    <row r="127" spans="1:107" ht="12.75" customHeight="1" x14ac:dyDescent="0.25">
      <c r="CK127" s="424"/>
      <c r="CL127" s="424"/>
      <c r="CM127" s="424"/>
      <c r="CN127" s="424"/>
      <c r="CO127" s="101"/>
      <c r="CP127" s="102"/>
      <c r="CQ127" s="101"/>
      <c r="CR127" s="102"/>
      <c r="CS127" s="101"/>
      <c r="CT127" s="102"/>
      <c r="CU127" s="101"/>
      <c r="CV127" s="102"/>
      <c r="CW127" s="101"/>
      <c r="CX127" s="102"/>
    </row>
    <row r="128" spans="1:107" ht="12.75" customHeight="1" x14ac:dyDescent="0.25">
      <c r="CK128" s="424"/>
      <c r="CL128" s="424"/>
      <c r="CM128" s="424"/>
      <c r="CN128" s="424"/>
      <c r="CO128" s="101"/>
      <c r="CP128" s="102"/>
      <c r="CQ128" s="101"/>
      <c r="CR128" s="102"/>
      <c r="CS128" s="101"/>
      <c r="CT128" s="102"/>
      <c r="CU128" s="101"/>
      <c r="CV128" s="102"/>
      <c r="CW128" s="101"/>
      <c r="CX128" s="102"/>
    </row>
  </sheetData>
  <sheetProtection password="88B8" sheet="1" scenarios="1" selectLockedCells="1"/>
  <dataConsolidate/>
  <mergeCells count="154">
    <mergeCell ref="CK125:CN125"/>
    <mergeCell ref="CK126:CN126"/>
    <mergeCell ref="CK127:CN127"/>
    <mergeCell ref="CK128:CN128"/>
    <mergeCell ref="F121:H121"/>
    <mergeCell ref="C111:D111"/>
    <mergeCell ref="CO120:CX120"/>
    <mergeCell ref="C112:D112"/>
    <mergeCell ref="C113:D113"/>
    <mergeCell ref="C114:D114"/>
    <mergeCell ref="C115:D115"/>
    <mergeCell ref="C116:D116"/>
    <mergeCell ref="C117:E117"/>
    <mergeCell ref="CO121:CP123"/>
    <mergeCell ref="CQ121:CR123"/>
    <mergeCell ref="CS121:CT123"/>
    <mergeCell ref="CU121:CV123"/>
    <mergeCell ref="CW121:CX123"/>
    <mergeCell ref="C118:E118"/>
    <mergeCell ref="C119:E119"/>
    <mergeCell ref="N119:R119"/>
    <mergeCell ref="V119:Z119"/>
    <mergeCell ref="C120:E120"/>
    <mergeCell ref="C122:E122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96:D96"/>
    <mergeCell ref="CZ96:CZ99"/>
    <mergeCell ref="DA96:DA99"/>
    <mergeCell ref="DB96:DB99"/>
    <mergeCell ref="C97:D97"/>
    <mergeCell ref="C98:D98"/>
    <mergeCell ref="C99:D99"/>
    <mergeCell ref="C100:D100"/>
    <mergeCell ref="C101:D101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F58:CJ58"/>
    <mergeCell ref="D61:E61"/>
    <mergeCell ref="D62:E62"/>
    <mergeCell ref="CO64:CX64"/>
    <mergeCell ref="F65:CF65"/>
    <mergeCell ref="CH65:CH68"/>
    <mergeCell ref="CI65:CI68"/>
    <mergeCell ref="CJ65:CJ68"/>
    <mergeCell ref="CK65:CK68"/>
    <mergeCell ref="CO65:CP67"/>
    <mergeCell ref="CQ65:CR67"/>
    <mergeCell ref="CS65:CT67"/>
    <mergeCell ref="CU65:CV67"/>
    <mergeCell ref="CW65:CX67"/>
    <mergeCell ref="C68:D68"/>
    <mergeCell ref="D51:N51"/>
    <mergeCell ref="P51:AF54"/>
    <mergeCell ref="D52:N52"/>
    <mergeCell ref="CO52:CX53"/>
    <mergeCell ref="D53:N53"/>
    <mergeCell ref="D54:N54"/>
    <mergeCell ref="CO54:CP56"/>
    <mergeCell ref="CQ54:CR56"/>
    <mergeCell ref="CS54:CT56"/>
    <mergeCell ref="CU54:CV56"/>
    <mergeCell ref="CW54:CX56"/>
    <mergeCell ref="D55:N55"/>
    <mergeCell ref="P55:AF57"/>
    <mergeCell ref="D56:N56"/>
    <mergeCell ref="D57:N57"/>
    <mergeCell ref="D38:N38"/>
    <mergeCell ref="P38:AF40"/>
    <mergeCell ref="D39:N39"/>
    <mergeCell ref="D40:N40"/>
    <mergeCell ref="D41:N41"/>
    <mergeCell ref="P41:AF50"/>
    <mergeCell ref="D42:N42"/>
    <mergeCell ref="D43:N43"/>
    <mergeCell ref="D44:N44"/>
    <mergeCell ref="D45:N45"/>
    <mergeCell ref="D46:N46"/>
    <mergeCell ref="D47:N47"/>
    <mergeCell ref="D48:N48"/>
    <mergeCell ref="D49:N49"/>
    <mergeCell ref="D50:N50"/>
    <mergeCell ref="D29:N29"/>
    <mergeCell ref="P29:AF35"/>
    <mergeCell ref="D30:N30"/>
    <mergeCell ref="D31:N31"/>
    <mergeCell ref="D32:N32"/>
    <mergeCell ref="D33:N33"/>
    <mergeCell ref="D34:N34"/>
    <mergeCell ref="D35:N35"/>
    <mergeCell ref="D36:N36"/>
    <mergeCell ref="P36:AF37"/>
    <mergeCell ref="D37:N37"/>
    <mergeCell ref="C11:E11"/>
    <mergeCell ref="F11:H11"/>
    <mergeCell ref="C12:E12"/>
    <mergeCell ref="F12:H12"/>
    <mergeCell ref="B16:AF16"/>
    <mergeCell ref="D17:N17"/>
    <mergeCell ref="P17:AF17"/>
    <mergeCell ref="AH17:CI17"/>
    <mergeCell ref="D18:N18"/>
    <mergeCell ref="P18:AF28"/>
    <mergeCell ref="D19:N19"/>
    <mergeCell ref="D20:N20"/>
    <mergeCell ref="D21:N21"/>
    <mergeCell ref="D22:N22"/>
    <mergeCell ref="D23:N23"/>
    <mergeCell ref="D24:N24"/>
    <mergeCell ref="D25:N25"/>
    <mergeCell ref="D26:N26"/>
    <mergeCell ref="D27:N27"/>
    <mergeCell ref="D28:N28"/>
    <mergeCell ref="C2:N2"/>
    <mergeCell ref="C3:N3"/>
    <mergeCell ref="C5:N5"/>
    <mergeCell ref="D7:H7"/>
    <mergeCell ref="N7:P7"/>
    <mergeCell ref="D8:H8"/>
    <mergeCell ref="D9:H9"/>
    <mergeCell ref="C10:E10"/>
    <mergeCell ref="F10:H10"/>
  </mergeCells>
  <conditionalFormatting sqref="CJ118">
    <cfRule type="cellIs" dxfId="90" priority="74" stopIfTrue="1" operator="greaterThanOrEqual">
      <formula>3.95</formula>
    </cfRule>
    <cfRule type="cellIs" dxfId="89" priority="75" stopIfTrue="1" operator="between">
      <formula>2.05</formula>
      <formula>3.94</formula>
    </cfRule>
    <cfRule type="cellIs" dxfId="88" priority="76" stopIfTrue="1" operator="lessThanOrEqual">
      <formula>2</formula>
    </cfRule>
  </conditionalFormatting>
  <conditionalFormatting sqref="CJ69:CJ115">
    <cfRule type="cellIs" dxfId="87" priority="71" stopIfTrue="1" operator="greaterThanOrEqual">
      <formula>3.95</formula>
    </cfRule>
    <cfRule type="cellIs" dxfId="86" priority="72" stopIfTrue="1" operator="between">
      <formula>2.05</formula>
      <formula>3.94</formula>
    </cfRule>
    <cfRule type="cellIs" dxfId="85" priority="73" stopIfTrue="1" operator="lessThanOrEqual">
      <formula>2</formula>
    </cfRule>
  </conditionalFormatting>
  <conditionalFormatting sqref="H69:H115">
    <cfRule type="cellIs" dxfId="84" priority="77" stopIfTrue="1" operator="equal">
      <formula>$H$66</formula>
    </cfRule>
    <cfRule type="cellIs" dxfId="83" priority="78" stopIfTrue="1" operator="notEqual">
      <formula>$H$66</formula>
    </cfRule>
  </conditionalFormatting>
  <conditionalFormatting sqref="AD69:AD115">
    <cfRule type="cellIs" dxfId="82" priority="79" stopIfTrue="1" operator="equal">
      <formula>$AD$66</formula>
    </cfRule>
    <cfRule type="cellIs" dxfId="81" priority="80" stopIfTrue="1" operator="notEqual">
      <formula>$AD$66</formula>
    </cfRule>
  </conditionalFormatting>
  <conditionalFormatting sqref="AF69:AF115">
    <cfRule type="cellIs" dxfId="80" priority="81" stopIfTrue="1" operator="equal">
      <formula>$AF$66</formula>
    </cfRule>
    <cfRule type="cellIs" dxfId="79" priority="82" stopIfTrue="1" operator="notEqual">
      <formula>$AF$66</formula>
    </cfRule>
  </conditionalFormatting>
  <conditionalFormatting sqref="AH69:AH115">
    <cfRule type="cellIs" dxfId="78" priority="83" stopIfTrue="1" operator="equal">
      <formula>$AH$66</formula>
    </cfRule>
    <cfRule type="cellIs" dxfId="77" priority="84" stopIfTrue="1" operator="notEqual">
      <formula>$AH$66</formula>
    </cfRule>
  </conditionalFormatting>
  <conditionalFormatting sqref="AL69:AL115">
    <cfRule type="cellIs" dxfId="76" priority="85" stopIfTrue="1" operator="equal">
      <formula>$AL$66</formula>
    </cfRule>
    <cfRule type="cellIs" dxfId="75" priority="86" stopIfTrue="1" operator="notEqual">
      <formula>$AL$66</formula>
    </cfRule>
  </conditionalFormatting>
  <conditionalFormatting sqref="J69:J115">
    <cfRule type="cellIs" dxfId="74" priority="69" stopIfTrue="1" operator="equal">
      <formula>$J$66</formula>
    </cfRule>
    <cfRule type="cellIs" dxfId="73" priority="70" stopIfTrue="1" operator="notEqual">
      <formula>$J$66</formula>
    </cfRule>
  </conditionalFormatting>
  <conditionalFormatting sqref="N69:N115">
    <cfRule type="cellIs" dxfId="72" priority="67" stopIfTrue="1" operator="equal">
      <formula>$N$66</formula>
    </cfRule>
    <cfRule type="cellIs" dxfId="71" priority="68" stopIfTrue="1" operator="notEqual">
      <formula>$N$66</formula>
    </cfRule>
  </conditionalFormatting>
  <conditionalFormatting sqref="P69:P115">
    <cfRule type="cellIs" dxfId="70" priority="65" stopIfTrue="1" operator="equal">
      <formula>$P$66</formula>
    </cfRule>
    <cfRule type="cellIs" dxfId="69" priority="66" stopIfTrue="1" operator="notEqual">
      <formula>$P$66</formula>
    </cfRule>
  </conditionalFormatting>
  <conditionalFormatting sqref="R69:R115">
    <cfRule type="cellIs" dxfId="68" priority="63" stopIfTrue="1" operator="equal">
      <formula>$R$66</formula>
    </cfRule>
    <cfRule type="cellIs" dxfId="67" priority="64" stopIfTrue="1" operator="notEqual">
      <formula>$R$66</formula>
    </cfRule>
  </conditionalFormatting>
  <conditionalFormatting sqref="V69:V115">
    <cfRule type="cellIs" dxfId="66" priority="61" stopIfTrue="1" operator="equal">
      <formula>$V$66</formula>
    </cfRule>
    <cfRule type="cellIs" dxfId="65" priority="62" stopIfTrue="1" operator="notEqual">
      <formula>$V$66</formula>
    </cfRule>
  </conditionalFormatting>
  <conditionalFormatting sqref="X69:X115">
    <cfRule type="cellIs" dxfId="64" priority="59" stopIfTrue="1" operator="equal">
      <formula>$X$66</formula>
    </cfRule>
    <cfRule type="cellIs" dxfId="63" priority="60" stopIfTrue="1" operator="notEqual">
      <formula>$X$66</formula>
    </cfRule>
  </conditionalFormatting>
  <conditionalFormatting sqref="Z69:Z115">
    <cfRule type="cellIs" dxfId="62" priority="57" stopIfTrue="1" operator="equal">
      <formula>$Z$66</formula>
    </cfRule>
    <cfRule type="cellIs" dxfId="61" priority="58" stopIfTrue="1" operator="notEqual">
      <formula>$Z$66</formula>
    </cfRule>
  </conditionalFormatting>
  <conditionalFormatting sqref="AB69:AB115">
    <cfRule type="cellIs" dxfId="60" priority="55" stopIfTrue="1" operator="equal">
      <formula>$H$66</formula>
    </cfRule>
    <cfRule type="cellIs" dxfId="59" priority="56" stopIfTrue="1" operator="notEqual">
      <formula>$H$66</formula>
    </cfRule>
  </conditionalFormatting>
  <conditionalFormatting sqref="F69:F115">
    <cfRule type="cellIs" dxfId="58" priority="53" stopIfTrue="1" operator="equal">
      <formula>$P$66</formula>
    </cfRule>
    <cfRule type="cellIs" dxfId="57" priority="54" stopIfTrue="1" operator="notEqual">
      <formula>$P$66</formula>
    </cfRule>
  </conditionalFormatting>
  <conditionalFormatting sqref="L69:L115">
    <cfRule type="cellIs" dxfId="56" priority="51" stopIfTrue="1" operator="equal">
      <formula>$N$66</formula>
    </cfRule>
    <cfRule type="cellIs" dxfId="55" priority="52" stopIfTrue="1" operator="notEqual">
      <formula>$N$66</formula>
    </cfRule>
  </conditionalFormatting>
  <conditionalFormatting sqref="T69:T115">
    <cfRule type="cellIs" dxfId="54" priority="49" stopIfTrue="1" operator="equal">
      <formula>$R$66</formula>
    </cfRule>
    <cfRule type="cellIs" dxfId="53" priority="50" stopIfTrue="1" operator="notEqual">
      <formula>$R$66</formula>
    </cfRule>
  </conditionalFormatting>
  <conditionalFormatting sqref="AJ69:AJ115">
    <cfRule type="cellIs" dxfId="52" priority="47" stopIfTrue="1" operator="equal">
      <formula>$H$66</formula>
    </cfRule>
    <cfRule type="cellIs" dxfId="51" priority="48" stopIfTrue="1" operator="notEqual">
      <formula>$H$66</formula>
    </cfRule>
  </conditionalFormatting>
  <conditionalFormatting sqref="AX69:AX115">
    <cfRule type="cellIs" dxfId="50" priority="45" stopIfTrue="1" operator="equal">
      <formula>$H$66</formula>
    </cfRule>
    <cfRule type="cellIs" dxfId="49" priority="46" stopIfTrue="1" operator="notEqual">
      <formula>$H$66</formula>
    </cfRule>
  </conditionalFormatting>
  <conditionalFormatting sqref="BB69:BB115">
    <cfRule type="cellIs" dxfId="48" priority="43" stopIfTrue="1" operator="equal">
      <formula>$H$66</formula>
    </cfRule>
    <cfRule type="cellIs" dxfId="47" priority="44" stopIfTrue="1" operator="notEqual">
      <formula>$H$66</formula>
    </cfRule>
  </conditionalFormatting>
  <conditionalFormatting sqref="BD69:BD115">
    <cfRule type="cellIs" dxfId="46" priority="41" stopIfTrue="1" operator="equal">
      <formula>$H$66</formula>
    </cfRule>
    <cfRule type="cellIs" dxfId="45" priority="42" stopIfTrue="1" operator="notEqual">
      <formula>$H$66</formula>
    </cfRule>
  </conditionalFormatting>
  <conditionalFormatting sqref="BF69:BF115">
    <cfRule type="cellIs" dxfId="44" priority="39" stopIfTrue="1" operator="equal">
      <formula>$H$66</formula>
    </cfRule>
    <cfRule type="cellIs" dxfId="43" priority="40" stopIfTrue="1" operator="notEqual">
      <formula>$H$66</formula>
    </cfRule>
  </conditionalFormatting>
  <conditionalFormatting sqref="BP69:BP115">
    <cfRule type="cellIs" dxfId="42" priority="37" stopIfTrue="1" operator="equal">
      <formula>$H$66</formula>
    </cfRule>
    <cfRule type="cellIs" dxfId="41" priority="38" stopIfTrue="1" operator="notEqual">
      <formula>$H$66</formula>
    </cfRule>
  </conditionalFormatting>
  <conditionalFormatting sqref="BZ69:BZ115">
    <cfRule type="cellIs" dxfId="40" priority="35" stopIfTrue="1" operator="equal">
      <formula>$H$66</formula>
    </cfRule>
    <cfRule type="cellIs" dxfId="39" priority="36" stopIfTrue="1" operator="notEqual">
      <formula>$H$66</formula>
    </cfRule>
  </conditionalFormatting>
  <conditionalFormatting sqref="CB69:CB115">
    <cfRule type="cellIs" dxfId="38" priority="33" stopIfTrue="1" operator="equal">
      <formula>$H$66</formula>
    </cfRule>
    <cfRule type="cellIs" dxfId="37" priority="34" stopIfTrue="1" operator="notEqual">
      <formula>$H$66</formula>
    </cfRule>
  </conditionalFormatting>
  <conditionalFormatting sqref="CF69:CF115">
    <cfRule type="cellIs" dxfId="36" priority="31" stopIfTrue="1" operator="equal">
      <formula>$H$66</formula>
    </cfRule>
    <cfRule type="cellIs" dxfId="35" priority="32" stopIfTrue="1" operator="notEqual">
      <formula>$H$66</formula>
    </cfRule>
  </conditionalFormatting>
  <conditionalFormatting sqref="AN69:AN115">
    <cfRule type="cellIs" dxfId="34" priority="29" stopIfTrue="1" operator="equal">
      <formula>$Z$66</formula>
    </cfRule>
    <cfRule type="cellIs" dxfId="33" priority="30" stopIfTrue="1" operator="notEqual">
      <formula>$Z$66</formula>
    </cfRule>
  </conditionalFormatting>
  <conditionalFormatting sqref="AP69:AP115">
    <cfRule type="cellIs" dxfId="32" priority="27" stopIfTrue="1" operator="equal">
      <formula>$Z$66</formula>
    </cfRule>
    <cfRule type="cellIs" dxfId="31" priority="28" stopIfTrue="1" operator="notEqual">
      <formula>$Z$66</formula>
    </cfRule>
  </conditionalFormatting>
  <conditionalFormatting sqref="AT69:AT115">
    <cfRule type="cellIs" dxfId="30" priority="25" stopIfTrue="1" operator="equal">
      <formula>$Z$66</formula>
    </cfRule>
    <cfRule type="cellIs" dxfId="29" priority="26" stopIfTrue="1" operator="notEqual">
      <formula>$Z$66</formula>
    </cfRule>
  </conditionalFormatting>
  <conditionalFormatting sqref="BR69:BR115">
    <cfRule type="cellIs" dxfId="28" priority="23" stopIfTrue="1" operator="equal">
      <formula>$Z$66</formula>
    </cfRule>
    <cfRule type="cellIs" dxfId="27" priority="24" stopIfTrue="1" operator="notEqual">
      <formula>$Z$66</formula>
    </cfRule>
  </conditionalFormatting>
  <conditionalFormatting sqref="BV69:BV115">
    <cfRule type="cellIs" dxfId="26" priority="21" stopIfTrue="1" operator="equal">
      <formula>$Z$66</formula>
    </cfRule>
    <cfRule type="cellIs" dxfId="25" priority="22" stopIfTrue="1" operator="notEqual">
      <formula>$Z$66</formula>
    </cfRule>
  </conditionalFormatting>
  <conditionalFormatting sqref="BX69:BX115">
    <cfRule type="cellIs" dxfId="24" priority="19" stopIfTrue="1" operator="equal">
      <formula>$Z$66</formula>
    </cfRule>
    <cfRule type="cellIs" dxfId="23" priority="20" stopIfTrue="1" operator="notEqual">
      <formula>$Z$66</formula>
    </cfRule>
  </conditionalFormatting>
  <conditionalFormatting sqref="CD69:CD115">
    <cfRule type="cellIs" dxfId="22" priority="17" stopIfTrue="1" operator="equal">
      <formula>$Z$66</formula>
    </cfRule>
    <cfRule type="cellIs" dxfId="21" priority="18" stopIfTrue="1" operator="notEqual">
      <formula>$Z$66</formula>
    </cfRule>
  </conditionalFormatting>
  <conditionalFormatting sqref="AR69:AR115">
    <cfRule type="cellIs" dxfId="20" priority="15" stopIfTrue="1" operator="equal">
      <formula>$AH$66</formula>
    </cfRule>
    <cfRule type="cellIs" dxfId="19" priority="16" stopIfTrue="1" operator="notEqual">
      <formula>$AH$66</formula>
    </cfRule>
  </conditionalFormatting>
  <conditionalFormatting sqref="AV69:AV115">
    <cfRule type="cellIs" dxfId="18" priority="13" stopIfTrue="1" operator="equal">
      <formula>$AH$66</formula>
    </cfRule>
    <cfRule type="cellIs" dxfId="17" priority="14" stopIfTrue="1" operator="notEqual">
      <formula>$AH$66</formula>
    </cfRule>
  </conditionalFormatting>
  <conditionalFormatting sqref="BH69:BH115">
    <cfRule type="cellIs" dxfId="16" priority="11" stopIfTrue="1" operator="equal">
      <formula>$AH$66</formula>
    </cfRule>
    <cfRule type="cellIs" dxfId="15" priority="12" stopIfTrue="1" operator="notEqual">
      <formula>$AH$66</formula>
    </cfRule>
  </conditionalFormatting>
  <conditionalFormatting sqref="BN69:BN115">
    <cfRule type="cellIs" dxfId="14" priority="9" stopIfTrue="1" operator="equal">
      <formula>$AH$66</formula>
    </cfRule>
    <cfRule type="cellIs" dxfId="13" priority="10" stopIfTrue="1" operator="notEqual">
      <formula>$AH$66</formula>
    </cfRule>
  </conditionalFormatting>
  <conditionalFormatting sqref="BT69:BT115">
    <cfRule type="cellIs" dxfId="12" priority="7" stopIfTrue="1" operator="equal">
      <formula>$AH$66</formula>
    </cfRule>
    <cfRule type="cellIs" dxfId="11" priority="8" stopIfTrue="1" operator="notEqual">
      <formula>$AH$66</formula>
    </cfRule>
  </conditionalFormatting>
  <conditionalFormatting sqref="AZ69:AZ115">
    <cfRule type="cellIs" dxfId="10" priority="5" stopIfTrue="1" operator="equal">
      <formula>$AL$66</formula>
    </cfRule>
    <cfRule type="cellIs" dxfId="9" priority="6" stopIfTrue="1" operator="notEqual">
      <formula>$AL$66</formula>
    </cfRule>
  </conditionalFormatting>
  <conditionalFormatting sqref="BJ69:BJ115">
    <cfRule type="cellIs" dxfId="8" priority="3" stopIfTrue="1" operator="equal">
      <formula>$AL$66</formula>
    </cfRule>
    <cfRule type="cellIs" dxfId="7" priority="4" stopIfTrue="1" operator="notEqual">
      <formula>$AL$66</formula>
    </cfRule>
  </conditionalFormatting>
  <conditionalFormatting sqref="BL69:BL115">
    <cfRule type="cellIs" dxfId="6" priority="1" stopIfTrue="1" operator="equal">
      <formula>$AL$66</formula>
    </cfRule>
    <cfRule type="cellIs" dxfId="5" priority="2" stopIfTrue="1" operator="notEqual">
      <formula>$AL$66</formula>
    </cfRule>
  </conditionalFormatting>
  <dataValidations count="5">
    <dataValidation type="decimal" allowBlank="1" showInputMessage="1" showErrorMessage="1" errorTitle="ERROR" error="Sólo se admiten valores decimales entre 0 y 2. Ingresar valores con coma decimal y no con punto, por ejemplo: 2,5 y no 2.5" sqref="Y69:Y115 AA69:AA115">
      <formula1>0</formula1>
      <formula2>2</formula2>
    </dataValidation>
    <dataValidation type="decimal" allowBlank="1" showInputMessage="1" showErrorMessage="1" errorTitle="ERROR" error="Sólo se admiten valores decimales entre 0 y 3. Ingresar valores con coma decimal y no con punto, por ejemplo: 2,5 y no 2.5" sqref="K69:K115">
      <formula1>0</formula1>
      <formula2>3</formula2>
    </dataValidation>
    <dataValidation type="decimal" allowBlank="1" showInputMessage="1" showErrorMessage="1" errorTitle="ERROR" error="Sólo se admiten valores decimales entre 0 y 2,5._x000a_Ingresar valores con coma decimal y no con punto, por ejemplo: 1,5 y no 1.5" sqref="W69:W115">
      <formula1>0</formula1>
      <formula2>2.5</formula2>
    </dataValidation>
    <dataValidation type="list" allowBlank="1" showInputMessage="1" showErrorMessage="1" errorTitle="Error" error="DIGITAR &quot;p o P&quot; SI ALUMNO SE ENCUENTRA PRESENTE O BIEN &quot;a o A&quot;  SI ESTÁ AUSENTE." sqref="E69:E115">
      <formula1>$DG$14:$DG$15</formula1>
    </dataValidation>
    <dataValidation type="list" allowBlank="1" showInputMessage="1" showErrorMessage="1" errorTitle="ERROR" error="SOLO SE ADMITEN LAS ALTERNATIVAS: A, B, C y D." sqref="H69:H115 F69:F115 CF69:CF115 N69:N115 P69:P115 J69:J115 L69:L115 V69:V115 AL69:AL115 T69:T115 AB69:AB115 AD69:AD115 AF69:AF115 R69:R115 X69:X115 AH69:AH115 AN69:AN115 AJ69:AJ115 CD69:CD115 AP69:AP115 AX69:AX115 BB69:BB115 BD69:BD115 BF69:BF115 BP69:BP115 BZ69:BZ115 CB69:CB115 AR69:AR115 AT69:AT115 BR69:BR115 BV69:BV115 BX69:BX115 BL69:BL115 AV69:AV115 BH69:BH115 BN69:BN115 BT69:BT115 AZ69:AZ115 BJ69:BJ115 Z69:Z115">
      <formula1>$J$8:$J$11</formula1>
    </dataValidation>
  </dataValidations>
  <printOptions horizontalCentered="1" verticalCentered="1"/>
  <pageMargins left="0.15748031496062992" right="0.27559055118110237" top="0.19685039370078741" bottom="0.19685039370078741" header="0.15748031496062992" footer="0.27559055118110237"/>
  <pageSetup paperSize="258" scale="45" orientation="landscape" horizontalDpi="300" verticalDpi="300" r:id="rId1"/>
  <headerFooter alignWithMargins="0"/>
  <rowBreaks count="1" manualBreakCount="1">
    <brk id="63" max="16383" man="1"/>
  </rowBreaks>
  <colBreaks count="1" manualBreakCount="1">
    <brk id="89" max="125" man="1"/>
  </colBreaks>
  <ignoredErrors>
    <ignoredError sqref="AT118:CF118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</sheetPr>
  <dimension ref="B2:CO130"/>
  <sheetViews>
    <sheetView showGridLines="0" zoomScale="60" zoomScaleNormal="60" zoomScaleSheetLayoutView="55" workbookViewId="0">
      <selection activeCell="D9" sqref="D9:G9"/>
    </sheetView>
  </sheetViews>
  <sheetFormatPr baseColWidth="10" defaultColWidth="9.140625" defaultRowHeight="12.75" x14ac:dyDescent="0.2"/>
  <cols>
    <col min="2" max="2" width="24" customWidth="1"/>
    <col min="3" max="4" width="22.28515625" customWidth="1"/>
    <col min="5" max="5" width="22.28515625" style="21" customWidth="1"/>
    <col min="6" max="6" width="7.28515625" customWidth="1"/>
    <col min="7" max="7" width="7.7109375" customWidth="1"/>
    <col min="8" max="8" width="7.5703125" customWidth="1"/>
    <col min="9" max="9" width="13.28515625" customWidth="1"/>
    <col min="10" max="10" width="13.140625" style="21" customWidth="1"/>
    <col min="11" max="11" width="16.42578125" style="21" customWidth="1"/>
    <col min="12" max="12" width="8.5703125" style="21" customWidth="1"/>
    <col min="13" max="37" width="5.85546875" style="21" customWidth="1"/>
    <col min="38" max="40" width="6.42578125" style="21" customWidth="1"/>
    <col min="41" max="41" width="6.42578125" customWidth="1"/>
    <col min="42" max="48" width="6.42578125" style="63" customWidth="1"/>
    <col min="49" max="49" width="29.5703125" style="63" customWidth="1"/>
    <col min="50" max="50" width="18" style="63" customWidth="1"/>
    <col min="51" max="51" width="14" style="63" bestFit="1" customWidth="1"/>
    <col min="52" max="52" width="13.42578125" style="161" customWidth="1"/>
    <col min="53" max="55" width="18.85546875" style="63" customWidth="1"/>
    <col min="56" max="56" width="8.140625" style="63" customWidth="1"/>
    <col min="57" max="57" width="28.7109375" style="63" customWidth="1"/>
    <col min="58" max="60" width="21" style="63" customWidth="1"/>
    <col min="61" max="61" width="11.7109375" style="63" bestFit="1" customWidth="1"/>
    <col min="62" max="63" width="12.42578125" style="63" bestFit="1" customWidth="1"/>
    <col min="64" max="66" width="17.42578125" customWidth="1"/>
    <col min="67" max="67" width="13.42578125" customWidth="1"/>
    <col min="68" max="68" width="5.5703125" customWidth="1"/>
    <col min="72" max="72" width="33.28515625" customWidth="1"/>
    <col min="73" max="73" width="10.7109375" customWidth="1"/>
    <col min="74" max="74" width="10.28515625" customWidth="1"/>
    <col min="75" max="75" width="10.7109375" customWidth="1"/>
    <col min="76" max="76" width="10.28515625" customWidth="1"/>
    <col min="77" max="77" width="10.7109375" customWidth="1"/>
    <col min="78" max="78" width="10.28515625" customWidth="1"/>
    <col min="79" max="79" width="10.7109375" customWidth="1"/>
    <col min="80" max="80" width="10.28515625" customWidth="1"/>
    <col min="81" max="81" width="10.7109375" customWidth="1"/>
    <col min="82" max="82" width="10.28515625" customWidth="1"/>
    <col min="83" max="88" width="11.7109375" bestFit="1" customWidth="1"/>
    <col min="89" max="93" width="11.5703125" bestFit="1" customWidth="1"/>
  </cols>
  <sheetData>
    <row r="2" spans="2:82" ht="12.75" customHeight="1" x14ac:dyDescent="0.2">
      <c r="C2" s="346"/>
      <c r="D2" s="346"/>
      <c r="E2" s="346"/>
      <c r="F2" s="346"/>
      <c r="G2" s="346"/>
      <c r="H2" s="346"/>
      <c r="I2" s="346"/>
      <c r="J2" s="346"/>
    </row>
    <row r="3" spans="2:82" ht="12.75" customHeight="1" x14ac:dyDescent="0.2">
      <c r="C3" s="365"/>
      <c r="D3" s="366"/>
      <c r="E3" s="366"/>
      <c r="F3" s="366"/>
      <c r="G3" s="366"/>
      <c r="H3" s="366"/>
      <c r="I3" s="366"/>
      <c r="J3" s="366"/>
    </row>
    <row r="4" spans="2:82" ht="12.75" customHeight="1" x14ac:dyDescent="0.2">
      <c r="C4" s="1"/>
      <c r="D4" s="1"/>
      <c r="E4" s="1"/>
      <c r="F4" s="1"/>
      <c r="G4" s="1"/>
      <c r="H4" s="1"/>
      <c r="I4" s="1"/>
      <c r="J4" s="1"/>
    </row>
    <row r="5" spans="2:82" ht="23.25" customHeight="1" thickBot="1" x14ac:dyDescent="0.25">
      <c r="C5" s="446" t="s">
        <v>161</v>
      </c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446"/>
      <c r="AJ5" s="446"/>
      <c r="AK5" s="446"/>
      <c r="AL5" s="446"/>
      <c r="AM5" s="446"/>
      <c r="AN5" s="446"/>
      <c r="AO5" s="446"/>
      <c r="AP5" s="446"/>
      <c r="AQ5" s="446"/>
      <c r="BS5" s="162"/>
      <c r="BT5" s="162"/>
      <c r="BU5" s="163"/>
      <c r="BV5" s="163"/>
      <c r="BW5" s="163"/>
      <c r="BX5" s="163"/>
      <c r="BY5" s="163"/>
      <c r="BZ5" s="163"/>
      <c r="CA5" s="163"/>
      <c r="CB5" s="163"/>
    </row>
    <row r="6" spans="2:82" ht="47.25" customHeight="1" x14ac:dyDescent="0.2">
      <c r="C6" s="2"/>
      <c r="D6" s="2"/>
      <c r="E6" s="19"/>
      <c r="F6" s="2"/>
      <c r="G6" s="2"/>
      <c r="I6" s="17"/>
      <c r="J6" s="42"/>
      <c r="K6" s="42"/>
      <c r="L6" s="164"/>
      <c r="AY6" s="447" t="s">
        <v>167</v>
      </c>
      <c r="AZ6" s="447"/>
      <c r="BS6" s="162"/>
      <c r="BT6" s="162"/>
      <c r="BU6" s="448" t="s">
        <v>89</v>
      </c>
      <c r="BV6" s="449"/>
      <c r="BW6" s="449"/>
      <c r="BX6" s="449"/>
      <c r="BY6" s="449"/>
      <c r="BZ6" s="449"/>
      <c r="CA6" s="449"/>
      <c r="CB6" s="449"/>
      <c r="CC6" s="449"/>
      <c r="CD6" s="450"/>
    </row>
    <row r="7" spans="2:82" ht="25.5" customHeight="1" thickBot="1" x14ac:dyDescent="0.25">
      <c r="B7" s="3"/>
      <c r="C7" s="165" t="s">
        <v>103</v>
      </c>
      <c r="D7" s="454"/>
      <c r="E7" s="454"/>
      <c r="F7" s="454"/>
      <c r="G7" s="454"/>
      <c r="H7" s="80"/>
      <c r="I7" s="39"/>
      <c r="J7" s="39"/>
      <c r="K7" s="166"/>
      <c r="L7" s="164"/>
      <c r="AY7" s="167" t="s">
        <v>104</v>
      </c>
      <c r="AZ7" s="167" t="s">
        <v>105</v>
      </c>
      <c r="BS7" s="162"/>
      <c r="BT7" s="168"/>
      <c r="BU7" s="451"/>
      <c r="BV7" s="452"/>
      <c r="BW7" s="452"/>
      <c r="BX7" s="452"/>
      <c r="BY7" s="452"/>
      <c r="BZ7" s="452"/>
      <c r="CA7" s="452"/>
      <c r="CB7" s="452"/>
      <c r="CC7" s="452"/>
      <c r="CD7" s="453"/>
    </row>
    <row r="8" spans="2:82" ht="27" customHeight="1" x14ac:dyDescent="0.2">
      <c r="B8" s="3"/>
      <c r="C8" s="165" t="s">
        <v>1</v>
      </c>
      <c r="D8" s="455"/>
      <c r="E8" s="456"/>
      <c r="F8" s="456"/>
      <c r="G8" s="457"/>
      <c r="H8" s="131"/>
      <c r="I8" s="39"/>
      <c r="J8" s="39"/>
      <c r="K8" s="166"/>
      <c r="L8" s="164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Y8" s="167">
        <v>1</v>
      </c>
      <c r="AZ8" s="169">
        <f>IFERROR(AVERAGEIF(BB21:BB23,"&gt;=0"),"")</f>
        <v>78.260869565217391</v>
      </c>
      <c r="BS8" s="170"/>
      <c r="BT8" s="171"/>
      <c r="BU8" s="458" t="s">
        <v>34</v>
      </c>
      <c r="BV8" s="459"/>
      <c r="BW8" s="462" t="s">
        <v>35</v>
      </c>
      <c r="BX8" s="462"/>
      <c r="BY8" s="464" t="s">
        <v>97</v>
      </c>
      <c r="BZ8" s="464"/>
      <c r="CA8" s="466" t="s">
        <v>98</v>
      </c>
      <c r="CB8" s="466"/>
      <c r="CC8" s="468" t="s">
        <v>153</v>
      </c>
      <c r="CD8" s="469"/>
    </row>
    <row r="9" spans="2:82" ht="27" customHeight="1" x14ac:dyDescent="0.2">
      <c r="B9" s="3"/>
      <c r="C9" s="165" t="s">
        <v>5</v>
      </c>
      <c r="D9" s="472">
        <f ca="1">TODAY()</f>
        <v>42446</v>
      </c>
      <c r="E9" s="473"/>
      <c r="F9" s="473"/>
      <c r="G9" s="474"/>
      <c r="H9" s="131"/>
      <c r="I9" s="39"/>
      <c r="J9" s="39"/>
      <c r="K9" s="166"/>
      <c r="L9" s="164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Y9" s="167">
        <v>2</v>
      </c>
      <c r="AZ9" s="169">
        <f>IFERROR(AVERAGEIF(BC21:BC23,"&gt;=0"),"")</f>
        <v>91.304347826086953</v>
      </c>
      <c r="BS9" s="170"/>
      <c r="BT9" s="171"/>
      <c r="BU9" s="460"/>
      <c r="BV9" s="461"/>
      <c r="BW9" s="463"/>
      <c r="BX9" s="463"/>
      <c r="BY9" s="465"/>
      <c r="BZ9" s="465"/>
      <c r="CA9" s="467"/>
      <c r="CB9" s="467"/>
      <c r="CC9" s="470"/>
      <c r="CD9" s="471"/>
    </row>
    <row r="10" spans="2:82" ht="27" customHeight="1" x14ac:dyDescent="0.2">
      <c r="B10" s="3"/>
      <c r="C10" s="475" t="s">
        <v>106</v>
      </c>
      <c r="D10" s="476"/>
      <c r="E10" s="477"/>
      <c r="F10" s="478">
        <f>SUM('3º básico A'!F10:H10,'3º básico B'!F10:H10,'3º básico C'!F10:H10)</f>
        <v>33</v>
      </c>
      <c r="G10" s="479"/>
      <c r="H10" s="172"/>
      <c r="I10" s="39"/>
      <c r="J10" s="39"/>
      <c r="K10" s="166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78"/>
      <c r="AP10" s="179"/>
      <c r="AQ10" s="179"/>
      <c r="AR10" s="179"/>
      <c r="AS10" s="179"/>
      <c r="AT10" s="179"/>
      <c r="AU10" s="179"/>
      <c r="AV10" s="179"/>
      <c r="AY10" s="167">
        <v>3</v>
      </c>
      <c r="AZ10" s="169">
        <f>IFERROR(AVERAGEIF(BD21:BD23,"&gt;=0"),"")</f>
        <v>56.521739130434781</v>
      </c>
      <c r="BS10" s="170"/>
      <c r="BT10" s="171"/>
      <c r="BU10" s="460"/>
      <c r="BV10" s="461"/>
      <c r="BW10" s="463"/>
      <c r="BX10" s="463"/>
      <c r="BY10" s="465"/>
      <c r="BZ10" s="465"/>
      <c r="CA10" s="467"/>
      <c r="CB10" s="467"/>
      <c r="CC10" s="470"/>
      <c r="CD10" s="471"/>
    </row>
    <row r="11" spans="2:82" ht="53.25" customHeight="1" thickBot="1" x14ac:dyDescent="0.25">
      <c r="B11" s="3"/>
      <c r="C11" s="475" t="s">
        <v>107</v>
      </c>
      <c r="D11" s="476"/>
      <c r="E11" s="477"/>
      <c r="F11" s="478">
        <f>SUM('3º básico A'!F11:H11,'3º básico B'!F11:H11,'3º básico C'!F11:H11)</f>
        <v>23</v>
      </c>
      <c r="G11" s="479"/>
      <c r="H11" s="131"/>
      <c r="I11" s="39" t="s">
        <v>42</v>
      </c>
      <c r="J11" s="39"/>
      <c r="K11" s="39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78"/>
      <c r="AP11" s="179"/>
      <c r="AQ11" s="179"/>
      <c r="AR11" s="179"/>
      <c r="AS11" s="179"/>
      <c r="AT11" s="179"/>
      <c r="AU11" s="179"/>
      <c r="AV11" s="179"/>
      <c r="AW11" s="64"/>
      <c r="AX11" s="64"/>
      <c r="AY11" s="167">
        <v>4</v>
      </c>
      <c r="AZ11" s="169">
        <f>IFERROR(AVERAGEIF(BE21:BE23,"&gt;=0"),"")</f>
        <v>73.913043478260875</v>
      </c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S11" s="170"/>
      <c r="BT11" s="171"/>
      <c r="BU11" s="269" t="s">
        <v>31</v>
      </c>
      <c r="BV11" s="270" t="s">
        <v>32</v>
      </c>
      <c r="BW11" s="271" t="s">
        <v>31</v>
      </c>
      <c r="BX11" s="271" t="s">
        <v>32</v>
      </c>
      <c r="BY11" s="272" t="s">
        <v>31</v>
      </c>
      <c r="BZ11" s="272" t="s">
        <v>32</v>
      </c>
      <c r="CA11" s="273" t="s">
        <v>31</v>
      </c>
      <c r="CB11" s="273" t="s">
        <v>32</v>
      </c>
      <c r="CC11" s="286" t="s">
        <v>31</v>
      </c>
      <c r="CD11" s="173" t="s">
        <v>32</v>
      </c>
    </row>
    <row r="12" spans="2:82" ht="27" customHeight="1" thickBot="1" x14ac:dyDescent="0.25">
      <c r="B12" s="3"/>
      <c r="C12" s="475" t="s">
        <v>13</v>
      </c>
      <c r="D12" s="476"/>
      <c r="E12" s="477"/>
      <c r="F12" s="478">
        <f>SUM('3º básico A'!F12:H12,'3º básico B'!F12:H12,'3º básico C'!F12:H12)</f>
        <v>6</v>
      </c>
      <c r="G12" s="479"/>
      <c r="H12" s="54"/>
      <c r="I12" s="39"/>
      <c r="J12" s="39"/>
      <c r="K12" s="39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55"/>
      <c r="AP12" s="185"/>
      <c r="AQ12" s="185"/>
      <c r="AR12" s="185"/>
      <c r="AS12" s="185"/>
      <c r="AT12" s="185"/>
      <c r="AU12" s="185"/>
      <c r="AV12" s="185"/>
      <c r="AW12" s="64"/>
      <c r="AX12" s="64"/>
      <c r="AY12" s="167">
        <v>5</v>
      </c>
      <c r="AZ12" s="169">
        <f>IFERROR(AVERAGEIF(BF21:BF23,"&gt;=0"),"")</f>
        <v>69.565217391304344</v>
      </c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S12" s="263"/>
      <c r="BT12" s="267" t="s">
        <v>251</v>
      </c>
      <c r="BU12" s="174">
        <f>SUM('3º básico A'!CO58,'3º básico B'!CO58,'3º básico C'!CO58)</f>
        <v>5</v>
      </c>
      <c r="BV12" s="175">
        <f>BU12/$F$11</f>
        <v>0.21739130434782608</v>
      </c>
      <c r="BW12" s="174">
        <f>SUM('3º básico A'!CQ58,'3º básico B'!CQ58,'3º básico C'!CQ58)</f>
        <v>9</v>
      </c>
      <c r="BX12" s="175">
        <f>BW12/$F$11</f>
        <v>0.39130434782608697</v>
      </c>
      <c r="BY12" s="174">
        <f>SUM('3º básico A'!CS58,'3º básico B'!CS58,'3º básico C'!CS58)</f>
        <v>12</v>
      </c>
      <c r="BZ12" s="175">
        <f>BY12/$F$11</f>
        <v>0.52173913043478259</v>
      </c>
      <c r="CA12" s="176">
        <f>SUM('3º básico A'!CU58,'3º básico B'!CU58,'3º básico C'!CU58)</f>
        <v>14</v>
      </c>
      <c r="CB12" s="175">
        <f>CA12/$F$11</f>
        <v>0.60869565217391308</v>
      </c>
      <c r="CC12" s="174">
        <f>SUM('3º básico A'!CW58,'3º básico B'!CW58,'3º básico C'!CW58)</f>
        <v>13</v>
      </c>
      <c r="CD12" s="177">
        <f>CC12/$F$11</f>
        <v>0.56521739130434778</v>
      </c>
    </row>
    <row r="13" spans="2:82" ht="27" customHeight="1" thickBot="1" x14ac:dyDescent="0.25">
      <c r="C13" s="9"/>
      <c r="D13" s="9"/>
      <c r="E13" s="20"/>
      <c r="F13" s="9"/>
      <c r="G13" s="9"/>
      <c r="I13" s="39"/>
      <c r="J13" s="39"/>
      <c r="K13" s="39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55"/>
      <c r="AP13" s="185"/>
      <c r="AQ13" s="185"/>
      <c r="AR13" s="185"/>
      <c r="AS13" s="185"/>
      <c r="AT13" s="185"/>
      <c r="AU13" s="185"/>
      <c r="AV13" s="185"/>
      <c r="AW13" s="64"/>
      <c r="AX13" s="64"/>
      <c r="AY13" s="167">
        <v>6</v>
      </c>
      <c r="AZ13" s="169">
        <f>IFERROR(AVERAGEIF(BG21:BG23,"&gt;=0"),"")</f>
        <v>65.217391304347828</v>
      </c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O13" s="25"/>
      <c r="BS13" s="263"/>
      <c r="BT13" s="267" t="s">
        <v>252</v>
      </c>
      <c r="BU13" s="180">
        <f>SUM('3º básico A'!CO59,'3º básico B'!CO59,'3º básico C'!CO59)</f>
        <v>13</v>
      </c>
      <c r="BV13" s="181">
        <f>BU13/$F$11</f>
        <v>0.56521739130434778</v>
      </c>
      <c r="BW13" s="180">
        <f>SUM('3º básico A'!CQ59,'3º básico B'!CQ59,'3º básico C'!CQ59)</f>
        <v>9</v>
      </c>
      <c r="BX13" s="181">
        <f>BW13/$F$11</f>
        <v>0.39130434782608697</v>
      </c>
      <c r="BY13" s="180">
        <f>SUM('3º básico A'!CS59,'3º básico B'!CS59,'3º básico C'!CS59)</f>
        <v>8</v>
      </c>
      <c r="BZ13" s="181">
        <f>BY13/$F$11</f>
        <v>0.34782608695652173</v>
      </c>
      <c r="CA13" s="182">
        <f>SUM('3º básico A'!CU59,'3º básico B'!CU59,'3º básico C'!CU59)</f>
        <v>9</v>
      </c>
      <c r="CB13" s="181">
        <f>CA13/$F$11</f>
        <v>0.39130434782608697</v>
      </c>
      <c r="CC13" s="180">
        <f>SUM('3º básico A'!CW59,'3º básico B'!CW59,'3º básico C'!CW59)</f>
        <v>5</v>
      </c>
      <c r="CD13" s="183">
        <f>CC13/$F$11</f>
        <v>0.21739130434782608</v>
      </c>
    </row>
    <row r="14" spans="2:82" ht="27" customHeight="1" thickBot="1" x14ac:dyDescent="0.25"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55"/>
      <c r="AP14" s="185"/>
      <c r="AQ14" s="185"/>
      <c r="AR14" s="185"/>
      <c r="AS14" s="185"/>
      <c r="AT14" s="185"/>
      <c r="AU14" s="185"/>
      <c r="AV14" s="185"/>
      <c r="AW14" s="185"/>
      <c r="AY14" s="167">
        <v>7</v>
      </c>
      <c r="AZ14" s="169">
        <f>IFERROR(AVERAGEIF(BH21:BH23,"&gt;=0"),"")</f>
        <v>39.130434782608695</v>
      </c>
      <c r="BO14" s="50" t="s">
        <v>0</v>
      </c>
      <c r="BS14" s="263"/>
      <c r="BT14" s="267" t="s">
        <v>253</v>
      </c>
      <c r="BU14" s="180">
        <f>SUM('3º básico A'!CO60,'3º básico B'!CO60,'3º básico C'!CO60)</f>
        <v>5</v>
      </c>
      <c r="BV14" s="181">
        <f>BU14/$F$11</f>
        <v>0.21739130434782608</v>
      </c>
      <c r="BW14" s="180">
        <f>SUM('3º básico A'!CQ60,'3º básico B'!CQ60,'3º básico C'!CQ60)</f>
        <v>0</v>
      </c>
      <c r="BX14" s="181">
        <f>BW14/$F$11</f>
        <v>0</v>
      </c>
      <c r="BY14" s="180">
        <f>SUM('3º básico A'!CS60,'3º básico B'!CS60,'3º básico C'!CS60)</f>
        <v>2</v>
      </c>
      <c r="BZ14" s="181">
        <f>BY14/$F$11</f>
        <v>8.6956521739130432E-2</v>
      </c>
      <c r="CA14" s="182">
        <f>SUM('3º básico A'!CU60,'3º básico B'!CU60,'3º básico C'!CU60)</f>
        <v>0</v>
      </c>
      <c r="CB14" s="181">
        <f>CA14/$F$11</f>
        <v>0</v>
      </c>
      <c r="CC14" s="180">
        <f>SUM('3º básico A'!CW60,'3º básico B'!CW60,'3º básico C'!CW60)</f>
        <v>5</v>
      </c>
      <c r="CD14" s="183">
        <f>CC14/$F$11</f>
        <v>0.21739130434782608</v>
      </c>
    </row>
    <row r="15" spans="2:82" ht="27" customHeight="1" thickBot="1" x14ac:dyDescent="0.25">
      <c r="B15" s="17"/>
      <c r="C15" s="17"/>
      <c r="D15" s="17" t="s">
        <v>42</v>
      </c>
      <c r="L15" s="184"/>
      <c r="M15" s="186"/>
      <c r="N15" s="184" t="s">
        <v>108</v>
      </c>
      <c r="O15" s="184" t="s">
        <v>109</v>
      </c>
      <c r="P15" s="184" t="s">
        <v>110</v>
      </c>
      <c r="Q15" s="184" t="s">
        <v>111</v>
      </c>
      <c r="R15" s="184" t="s">
        <v>112</v>
      </c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55"/>
      <c r="AP15" s="187"/>
      <c r="AQ15" s="187"/>
      <c r="AR15" s="187"/>
      <c r="AS15" s="187"/>
      <c r="AT15" s="187"/>
      <c r="AU15" s="187"/>
      <c r="AV15" s="185"/>
      <c r="AW15" s="185"/>
      <c r="AY15" s="167">
        <v>8</v>
      </c>
      <c r="AZ15" s="169">
        <f>IFERROR(AVERAGEIF(BI21:BI23,"&gt;=0"),"")</f>
        <v>17.391304347826086</v>
      </c>
      <c r="BO15" s="50" t="s">
        <v>4</v>
      </c>
      <c r="BS15" s="263"/>
      <c r="BT15" s="268" t="s">
        <v>254</v>
      </c>
      <c r="BU15" s="188">
        <f>SUM('3º básico A'!CO61,'3º básico B'!CO61,'3º básico C'!CO61)</f>
        <v>0</v>
      </c>
      <c r="BV15" s="189">
        <f>BU15/$F$11</f>
        <v>0</v>
      </c>
      <c r="BW15" s="188">
        <f>SUM('3º básico A'!CQ61,'3º básico B'!CQ61,'3º básico C'!CQ61)</f>
        <v>5</v>
      </c>
      <c r="BX15" s="189">
        <f>BW15/$F$11</f>
        <v>0.21739130434782608</v>
      </c>
      <c r="BY15" s="188">
        <f>SUM('3º básico A'!CS61,'3º básico B'!CS61,'3º básico C'!CS61)</f>
        <v>1</v>
      </c>
      <c r="BZ15" s="189">
        <f>BY15/$F$11</f>
        <v>4.3478260869565216E-2</v>
      </c>
      <c r="CA15" s="190">
        <f>SUM('3º básico A'!CU61,'3º básico B'!CU61,'3º básico C'!CU61)</f>
        <v>0</v>
      </c>
      <c r="CB15" s="189">
        <f>CA15/$F$11</f>
        <v>0</v>
      </c>
      <c r="CC15" s="188">
        <f>SUM('3º básico A'!CW61,'3º básico B'!CW61,'3º básico C'!CW61)</f>
        <v>0</v>
      </c>
      <c r="CD15" s="191">
        <f>CC15/$F$11</f>
        <v>0</v>
      </c>
    </row>
    <row r="16" spans="2:82" ht="22.5" customHeight="1" thickBot="1" x14ac:dyDescent="0.25">
      <c r="B16" s="480" t="s">
        <v>162</v>
      </c>
      <c r="C16" s="481"/>
      <c r="D16" s="481"/>
      <c r="E16" s="481"/>
      <c r="F16" s="481"/>
      <c r="G16" s="481"/>
      <c r="H16" s="481"/>
      <c r="I16" s="481"/>
      <c r="J16" s="481"/>
      <c r="K16" s="482"/>
      <c r="L16" s="192"/>
      <c r="M16" s="193" t="s">
        <v>229</v>
      </c>
      <c r="N16" s="194" t="e">
        <f>'3º básico A'!$F$122</f>
        <v>#DIV/0!</v>
      </c>
      <c r="O16" s="194" t="e">
        <f>'3º básico A'!$H$122</f>
        <v>#DIV/0!</v>
      </c>
      <c r="P16" s="194" t="e">
        <f>'3º básico A'!$J$122</f>
        <v>#DIV/0!</v>
      </c>
      <c r="Q16" s="194" t="e">
        <f>'3º básico A'!$L$122</f>
        <v>#DIV/0!</v>
      </c>
      <c r="R16" s="194" t="e">
        <f>'3º básico A'!$N$122</f>
        <v>#DIV/0!</v>
      </c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5"/>
      <c r="AM16" s="195"/>
      <c r="AN16" s="195"/>
      <c r="AO16" s="55"/>
      <c r="AP16" s="196"/>
      <c r="AQ16" s="196"/>
      <c r="AR16" s="196"/>
      <c r="AS16" s="196"/>
      <c r="AT16" s="196"/>
      <c r="AU16" s="196"/>
      <c r="AV16" s="185"/>
      <c r="AW16" s="185"/>
      <c r="AY16" s="167">
        <v>9</v>
      </c>
      <c r="AZ16" s="169">
        <f>IFERROR(AVERAGEIF(BJ21:BJ23,"&gt;=0"),"")</f>
        <v>13.043478260869565</v>
      </c>
      <c r="BO16" s="38"/>
    </row>
    <row r="17" spans="2:93" ht="23.25" customHeight="1" thickBot="1" x14ac:dyDescent="0.35">
      <c r="B17" s="197" t="s">
        <v>2</v>
      </c>
      <c r="C17" s="483" t="s">
        <v>230</v>
      </c>
      <c r="D17" s="484"/>
      <c r="E17" s="484"/>
      <c r="F17" s="484"/>
      <c r="G17" s="484"/>
      <c r="H17" s="484"/>
      <c r="I17" s="484"/>
      <c r="J17" s="484"/>
      <c r="K17" s="198" t="s">
        <v>105</v>
      </c>
      <c r="L17" s="184"/>
      <c r="M17" s="186" t="s">
        <v>228</v>
      </c>
      <c r="N17" s="194">
        <f>'3º básico B'!$F$122</f>
        <v>52.608695652173914</v>
      </c>
      <c r="O17" s="194">
        <f>'3º básico B'!$H$122</f>
        <v>40.579710144927539</v>
      </c>
      <c r="P17" s="194">
        <f>'3º básico B'!$J$122</f>
        <v>34.782608695652172</v>
      </c>
      <c r="Q17" s="194">
        <f>'3º básico B'!$L$122</f>
        <v>26.086956521739129</v>
      </c>
      <c r="R17" s="194">
        <f>'3º básico B'!$N$122</f>
        <v>26.086956521739129</v>
      </c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5"/>
      <c r="AM17" s="195"/>
      <c r="AN17" s="195"/>
      <c r="AO17" s="55"/>
      <c r="AP17" s="196"/>
      <c r="AQ17" s="196"/>
      <c r="AR17" s="196"/>
      <c r="AS17" s="196"/>
      <c r="AT17" s="196"/>
      <c r="AU17" s="196"/>
      <c r="AV17" s="185"/>
      <c r="AW17" s="185"/>
      <c r="AY17" s="167">
        <v>10</v>
      </c>
      <c r="AZ17" s="169">
        <f>IFERROR(AVERAGEIF(BK21:BK23,"&gt;=0"),"")</f>
        <v>21.739130434782609</v>
      </c>
      <c r="BH17" s="65"/>
      <c r="BI17" s="65"/>
      <c r="BJ17" s="65"/>
      <c r="BK17" s="65"/>
    </row>
    <row r="18" spans="2:93" ht="29.25" customHeight="1" x14ac:dyDescent="0.2">
      <c r="B18" s="199">
        <v>1</v>
      </c>
      <c r="C18" s="485" t="s">
        <v>168</v>
      </c>
      <c r="D18" s="486"/>
      <c r="E18" s="486"/>
      <c r="F18" s="486"/>
      <c r="G18" s="486"/>
      <c r="H18" s="486"/>
      <c r="I18" s="486"/>
      <c r="J18" s="487"/>
      <c r="K18" s="261">
        <f>IFERROR(AVERAGEIF(N20:N22,"&gt;=0"),"")</f>
        <v>78.260869565217391</v>
      </c>
      <c r="L18" s="184"/>
      <c r="M18" s="186" t="s">
        <v>227</v>
      </c>
      <c r="N18" s="194" t="e">
        <f>'3º básico C'!$F$122</f>
        <v>#DIV/0!</v>
      </c>
      <c r="O18" s="194" t="e">
        <f>'3º básico C'!$H$122</f>
        <v>#DIV/0!</v>
      </c>
      <c r="P18" s="194" t="e">
        <f>'3º básico C'!$J$122</f>
        <v>#DIV/0!</v>
      </c>
      <c r="Q18" s="194" t="e">
        <f>'3º básico C'!$L$122</f>
        <v>#DIV/0!</v>
      </c>
      <c r="R18" s="194" t="e">
        <f>'3º básico C'!$N$122</f>
        <v>#DIV/0!</v>
      </c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5"/>
      <c r="AM18" s="195"/>
      <c r="AN18" s="195"/>
      <c r="AO18" s="55"/>
      <c r="AP18" s="196"/>
      <c r="AQ18" s="196"/>
      <c r="AR18" s="196"/>
      <c r="AS18" s="196"/>
      <c r="AT18" s="196"/>
      <c r="AU18" s="196"/>
      <c r="AV18" s="185"/>
      <c r="AW18" s="185"/>
      <c r="AY18" s="167">
        <v>11</v>
      </c>
      <c r="AZ18" s="169">
        <f>IFERROR(AVERAGEIF(BL21:BL23,"&gt;=0"),"")</f>
        <v>73.913043478260875</v>
      </c>
      <c r="BA18" s="185"/>
      <c r="BB18" s="185"/>
      <c r="BC18" s="185"/>
      <c r="BD18" s="185"/>
      <c r="BE18" s="185"/>
      <c r="BF18" s="185"/>
      <c r="BG18" s="185"/>
      <c r="BH18" s="264"/>
      <c r="BI18" s="264"/>
      <c r="BJ18" s="264"/>
      <c r="BK18" s="264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</row>
    <row r="19" spans="2:93" ht="29.25" customHeight="1" x14ac:dyDescent="0.2">
      <c r="B19" s="200">
        <v>2</v>
      </c>
      <c r="C19" s="488" t="s">
        <v>169</v>
      </c>
      <c r="D19" s="489"/>
      <c r="E19" s="489"/>
      <c r="F19" s="489"/>
      <c r="G19" s="489"/>
      <c r="H19" s="489"/>
      <c r="I19" s="489"/>
      <c r="J19" s="490"/>
      <c r="K19" s="201">
        <f>IFERROR(AVERAGEIF(O20:O22,"&gt;=0"),"")</f>
        <v>91.304347826086953</v>
      </c>
      <c r="L19" s="184"/>
      <c r="M19" s="186"/>
      <c r="N19" s="194" t="s">
        <v>113</v>
      </c>
      <c r="O19" s="194" t="s">
        <v>114</v>
      </c>
      <c r="P19" s="194" t="s">
        <v>115</v>
      </c>
      <c r="Q19" s="194" t="s">
        <v>116</v>
      </c>
      <c r="R19" s="194" t="s">
        <v>117</v>
      </c>
      <c r="S19" s="194" t="s">
        <v>118</v>
      </c>
      <c r="T19" s="194" t="s">
        <v>119</v>
      </c>
      <c r="U19" s="194" t="s">
        <v>120</v>
      </c>
      <c r="V19" s="194" t="s">
        <v>121</v>
      </c>
      <c r="W19" s="194" t="s">
        <v>122</v>
      </c>
      <c r="X19" s="194" t="s">
        <v>123</v>
      </c>
      <c r="Y19" s="194" t="s">
        <v>124</v>
      </c>
      <c r="Z19" s="194" t="s">
        <v>125</v>
      </c>
      <c r="AA19" s="194" t="s">
        <v>126</v>
      </c>
      <c r="AB19" s="194" t="s">
        <v>127</v>
      </c>
      <c r="AC19" s="194" t="s">
        <v>128</v>
      </c>
      <c r="AD19" s="194" t="s">
        <v>129</v>
      </c>
      <c r="AE19" s="194" t="s">
        <v>130</v>
      </c>
      <c r="AF19" s="194" t="s">
        <v>131</v>
      </c>
      <c r="AG19" s="194" t="s">
        <v>132</v>
      </c>
      <c r="AH19" s="194" t="s">
        <v>212</v>
      </c>
      <c r="AI19" s="194" t="s">
        <v>213</v>
      </c>
      <c r="AJ19" s="194" t="s">
        <v>214</v>
      </c>
      <c r="AK19" s="194" t="s">
        <v>215</v>
      </c>
      <c r="AL19" s="194" t="s">
        <v>216</v>
      </c>
      <c r="AM19" s="194" t="s">
        <v>217</v>
      </c>
      <c r="AN19" s="194" t="s">
        <v>218</v>
      </c>
      <c r="AO19" s="194" t="s">
        <v>219</v>
      </c>
      <c r="AP19" s="194" t="s">
        <v>220</v>
      </c>
      <c r="AQ19" s="194" t="s">
        <v>221</v>
      </c>
      <c r="AR19" s="194" t="s">
        <v>222</v>
      </c>
      <c r="AS19" s="194" t="s">
        <v>223</v>
      </c>
      <c r="AT19" s="194" t="s">
        <v>224</v>
      </c>
      <c r="AU19" s="194" t="s">
        <v>225</v>
      </c>
      <c r="AV19" s="194" t="s">
        <v>226</v>
      </c>
      <c r="AW19" s="185"/>
      <c r="AY19" s="167">
        <v>12</v>
      </c>
      <c r="AZ19" s="169">
        <f>IFERROR(AVERAGEIF(BM21:BM23,"&gt;=0"),"")</f>
        <v>34.782608695652172</v>
      </c>
      <c r="BA19" s="185"/>
      <c r="BB19" s="185"/>
      <c r="BC19" s="185"/>
      <c r="BD19" s="185"/>
      <c r="BE19" s="185"/>
      <c r="BF19" s="185"/>
      <c r="BG19" s="185"/>
      <c r="BH19" s="264"/>
      <c r="BI19" s="264"/>
      <c r="BJ19" s="264"/>
      <c r="BK19" s="264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</row>
    <row r="20" spans="2:93" ht="29.25" customHeight="1" x14ac:dyDescent="0.2">
      <c r="B20" s="200">
        <v>3</v>
      </c>
      <c r="C20" s="488" t="s">
        <v>170</v>
      </c>
      <c r="D20" s="489"/>
      <c r="E20" s="489"/>
      <c r="F20" s="489"/>
      <c r="G20" s="489"/>
      <c r="H20" s="489"/>
      <c r="I20" s="489"/>
      <c r="J20" s="490"/>
      <c r="K20" s="201">
        <f>IFERROR(AVERAGEIF(P20:P22,"&gt;=0"),"")</f>
        <v>56.521739130434781</v>
      </c>
      <c r="L20" s="184"/>
      <c r="M20" s="193" t="s">
        <v>229</v>
      </c>
      <c r="N20" s="194" t="e">
        <f>'3º básico A'!$F$120</f>
        <v>#DIV/0!</v>
      </c>
      <c r="O20" s="194" t="e">
        <f>'3º básico A'!$H$120</f>
        <v>#DIV/0!</v>
      </c>
      <c r="P20" s="194" t="e">
        <f>'3º básico A'!$J$120</f>
        <v>#DIV/0!</v>
      </c>
      <c r="Q20" s="194" t="e">
        <f>'3º básico A'!$L$120</f>
        <v>#DIV/0!</v>
      </c>
      <c r="R20" s="194" t="e">
        <f>'3º básico A'!$N$120</f>
        <v>#DIV/0!</v>
      </c>
      <c r="S20" s="194" t="e">
        <f>'3º básico A'!$P$120</f>
        <v>#DIV/0!</v>
      </c>
      <c r="T20" s="194" t="e">
        <f>'3º básico A'!$R$120</f>
        <v>#DIV/0!</v>
      </c>
      <c r="U20" s="194" t="e">
        <f>'3º básico A'!$T$120</f>
        <v>#DIV/0!</v>
      </c>
      <c r="V20" s="194" t="e">
        <f>'3º básico A'!$V$120</f>
        <v>#DIV/0!</v>
      </c>
      <c r="W20" s="194" t="e">
        <f>'3º básico A'!$X$120</f>
        <v>#DIV/0!</v>
      </c>
      <c r="X20" s="194" t="e">
        <f>'3º básico A'!$Z$120</f>
        <v>#DIV/0!</v>
      </c>
      <c r="Y20" s="194" t="e">
        <f>'3º básico A'!$AB$120</f>
        <v>#DIV/0!</v>
      </c>
      <c r="Z20" s="194" t="e">
        <f>'3º básico A'!$AD$120</f>
        <v>#DIV/0!</v>
      </c>
      <c r="AA20" s="194" t="e">
        <f>'3º básico A'!$AF$120</f>
        <v>#DIV/0!</v>
      </c>
      <c r="AB20" s="194" t="e">
        <f>'3º básico A'!$AH$120</f>
        <v>#DIV/0!</v>
      </c>
      <c r="AC20" s="194" t="e">
        <f>'3º básico A'!$AJ$120</f>
        <v>#DIV/0!</v>
      </c>
      <c r="AD20" s="194" t="e">
        <f>'3º básico A'!$AL$120</f>
        <v>#DIV/0!</v>
      </c>
      <c r="AE20" s="194" t="e">
        <f>'3º básico A'!$AN$120</f>
        <v>#DIV/0!</v>
      </c>
      <c r="AF20" s="194" t="e">
        <f>'3º básico A'!$AP$120</f>
        <v>#DIV/0!</v>
      </c>
      <c r="AG20" s="194" t="e">
        <f>'3º básico A'!$AR$120</f>
        <v>#DIV/0!</v>
      </c>
      <c r="AH20" s="194" t="e">
        <f>'3º básico A'!$AT$120</f>
        <v>#DIV/0!</v>
      </c>
      <c r="AI20" s="194" t="e">
        <f>'3º básico A'!$AV$120</f>
        <v>#DIV/0!</v>
      </c>
      <c r="AJ20" s="194" t="e">
        <f>'3º básico A'!$AX$120</f>
        <v>#DIV/0!</v>
      </c>
      <c r="AK20" s="194" t="e">
        <f>'3º básico A'!$AZ$120</f>
        <v>#DIV/0!</v>
      </c>
      <c r="AL20" s="195" t="e">
        <f>'3º básico A'!$BB$120</f>
        <v>#DIV/0!</v>
      </c>
      <c r="AM20" s="195" t="e">
        <f>'3º básico A'!$BD$120</f>
        <v>#DIV/0!</v>
      </c>
      <c r="AN20" s="195" t="e">
        <f>'3º básico A'!$BF$120</f>
        <v>#DIV/0!</v>
      </c>
      <c r="AO20" s="202" t="e">
        <f>'3º básico A'!$BH$120</f>
        <v>#DIV/0!</v>
      </c>
      <c r="AP20" s="196" t="e">
        <f>'3º básico A'!$BJ$120</f>
        <v>#DIV/0!</v>
      </c>
      <c r="AQ20" s="196" t="e">
        <f>'3º básico A'!$BL$120</f>
        <v>#DIV/0!</v>
      </c>
      <c r="AR20" s="196" t="e">
        <f>'3º básico A'!$BN$120</f>
        <v>#DIV/0!</v>
      </c>
      <c r="AS20" s="196" t="e">
        <f>'3º básico A'!$BP$120</f>
        <v>#DIV/0!</v>
      </c>
      <c r="AT20" s="196" t="e">
        <f>'3º básico A'!$BR$120</f>
        <v>#DIV/0!</v>
      </c>
      <c r="AU20" s="196" t="e">
        <f>'3º básico A'!$BT$120</f>
        <v>#DIV/0!</v>
      </c>
      <c r="AV20" s="196" t="e">
        <f>'3º básico A'!$BV$120</f>
        <v>#DIV/0!</v>
      </c>
      <c r="AW20" s="185"/>
      <c r="AY20" s="167">
        <v>13</v>
      </c>
      <c r="AZ20" s="169">
        <f>IFERROR(AVERAGEIF(BN21:BN23,"&gt;=0"),"")</f>
        <v>13.043478260869565</v>
      </c>
      <c r="BA20" s="185"/>
      <c r="BB20" s="203" t="s">
        <v>133</v>
      </c>
      <c r="BC20" s="203" t="s">
        <v>134</v>
      </c>
      <c r="BD20" s="203" t="s">
        <v>135</v>
      </c>
      <c r="BE20" s="203" t="s">
        <v>136</v>
      </c>
      <c r="BF20" s="203" t="s">
        <v>137</v>
      </c>
      <c r="BG20" s="203" t="s">
        <v>138</v>
      </c>
      <c r="BH20" s="203" t="s">
        <v>139</v>
      </c>
      <c r="BI20" s="203" t="s">
        <v>140</v>
      </c>
      <c r="BJ20" s="203" t="s">
        <v>141</v>
      </c>
      <c r="BK20" s="203" t="s">
        <v>142</v>
      </c>
      <c r="BL20" s="203" t="s">
        <v>143</v>
      </c>
      <c r="BM20" s="203" t="s">
        <v>144</v>
      </c>
      <c r="BN20" s="203" t="s">
        <v>145</v>
      </c>
      <c r="BO20" s="203" t="s">
        <v>146</v>
      </c>
      <c r="BP20" s="203" t="s">
        <v>147</v>
      </c>
      <c r="BQ20" s="203" t="s">
        <v>148</v>
      </c>
      <c r="BR20" s="203" t="s">
        <v>149</v>
      </c>
      <c r="BS20" s="203" t="s">
        <v>150</v>
      </c>
      <c r="BT20" s="203" t="s">
        <v>151</v>
      </c>
      <c r="BU20" s="203" t="s">
        <v>152</v>
      </c>
      <c r="BV20" s="203" t="s">
        <v>231</v>
      </c>
      <c r="BW20" s="203" t="s">
        <v>232</v>
      </c>
      <c r="BX20" s="203" t="s">
        <v>233</v>
      </c>
      <c r="BY20" s="203" t="s">
        <v>234</v>
      </c>
      <c r="BZ20" s="203" t="s">
        <v>235</v>
      </c>
      <c r="CA20" s="203" t="s">
        <v>236</v>
      </c>
      <c r="CB20" s="203" t="s">
        <v>237</v>
      </c>
      <c r="CC20" s="203" t="s">
        <v>238</v>
      </c>
      <c r="CD20" s="203" t="s">
        <v>239</v>
      </c>
      <c r="CE20" s="203" t="s">
        <v>240</v>
      </c>
      <c r="CF20" s="203" t="s">
        <v>241</v>
      </c>
      <c r="CG20" s="203" t="s">
        <v>242</v>
      </c>
      <c r="CH20" s="203" t="s">
        <v>243</v>
      </c>
      <c r="CI20" s="203" t="s">
        <v>244</v>
      </c>
      <c r="CJ20" s="203" t="s">
        <v>245</v>
      </c>
      <c r="CK20" s="203" t="s">
        <v>246</v>
      </c>
      <c r="CL20" s="203" t="s">
        <v>247</v>
      </c>
      <c r="CM20" s="203" t="s">
        <v>248</v>
      </c>
      <c r="CN20" s="203" t="s">
        <v>249</v>
      </c>
      <c r="CO20" s="203" t="s">
        <v>250</v>
      </c>
    </row>
    <row r="21" spans="2:93" ht="33" customHeight="1" x14ac:dyDescent="0.2">
      <c r="B21" s="200">
        <v>4</v>
      </c>
      <c r="C21" s="488" t="s">
        <v>171</v>
      </c>
      <c r="D21" s="489"/>
      <c r="E21" s="489"/>
      <c r="F21" s="489"/>
      <c r="G21" s="489"/>
      <c r="H21" s="489"/>
      <c r="I21" s="489"/>
      <c r="J21" s="490"/>
      <c r="K21" s="201">
        <f>IFERROR(AVERAGEIF(Q20:Q22,"&gt;=0"),"")</f>
        <v>73.913043478260875</v>
      </c>
      <c r="L21" s="184"/>
      <c r="M21" s="186" t="s">
        <v>228</v>
      </c>
      <c r="N21" s="194">
        <f>'3º básico B'!$F$120</f>
        <v>78.260869565217391</v>
      </c>
      <c r="O21" s="194">
        <f>'3º básico B'!$H$120</f>
        <v>91.304347826086953</v>
      </c>
      <c r="P21" s="194">
        <f>'3º básico B'!$J$120</f>
        <v>56.521739130434781</v>
      </c>
      <c r="Q21" s="194">
        <f>'3º básico B'!$L$120</f>
        <v>73.913043478260875</v>
      </c>
      <c r="R21" s="194">
        <f>'3º básico B'!$N$120</f>
        <v>69.565217391304344</v>
      </c>
      <c r="S21" s="194">
        <f>'3º básico B'!$P$120</f>
        <v>65.217391304347828</v>
      </c>
      <c r="T21" s="194">
        <f>'3º básico B'!$R$120</f>
        <v>39.130434782608695</v>
      </c>
      <c r="U21" s="194">
        <f>'3º básico B'!$T$120</f>
        <v>17.391304347826086</v>
      </c>
      <c r="V21" s="194">
        <f>'3º básico B'!$V$120</f>
        <v>13.043478260869565</v>
      </c>
      <c r="W21" s="194">
        <f>'3º básico B'!$X$120</f>
        <v>21.739130434782609</v>
      </c>
      <c r="X21" s="194">
        <f>'3º básico B'!$Z$120</f>
        <v>73.913043478260875</v>
      </c>
      <c r="Y21" s="194">
        <f>'3º básico B'!$AB$120</f>
        <v>34.782608695652172</v>
      </c>
      <c r="Z21" s="194">
        <f>'3º básico B'!$AD$120</f>
        <v>13.043478260869565</v>
      </c>
      <c r="AA21" s="194">
        <f>'3º básico B'!$AF$120</f>
        <v>43.478260869565219</v>
      </c>
      <c r="AB21" s="194">
        <f>'3º básico B'!$AH$120</f>
        <v>26.086956521739129</v>
      </c>
      <c r="AC21" s="194">
        <f>'3º básico B'!$AJ$120</f>
        <v>26.086956521739129</v>
      </c>
      <c r="AD21" s="194">
        <f>'3º básico B'!$AL$120</f>
        <v>26.086956521739129</v>
      </c>
      <c r="AE21" s="194">
        <f>'3º básico B'!$AN$120</f>
        <v>10.144927536231885</v>
      </c>
      <c r="AF21" s="194">
        <f>'3º básico B'!$AP$120</f>
        <v>30.434782608695652</v>
      </c>
      <c r="AG21" s="194">
        <f>'3º básico B'!$AR$120</f>
        <v>17.391304347826086</v>
      </c>
      <c r="AH21" s="194">
        <f>'3º básico B'!$AT$120</f>
        <v>8.695652173913043</v>
      </c>
      <c r="AI21" s="194">
        <f>'3º básico B'!$AV$120</f>
        <v>13.043478260869565</v>
      </c>
      <c r="AJ21" s="194">
        <f>'3º básico B'!$AX$120</f>
        <v>26.086956521739129</v>
      </c>
      <c r="AK21" s="194">
        <f>'3º básico B'!$AZ$120</f>
        <v>34.782608695652172</v>
      </c>
      <c r="AL21" s="195">
        <f>'3º básico B'!$BB$120</f>
        <v>34.782608695652172</v>
      </c>
      <c r="AM21" s="195">
        <f>'3º básico B'!$BD$120</f>
        <v>4.3478260869565215</v>
      </c>
      <c r="AN21" s="195">
        <f>'3º básico B'!$BF$120</f>
        <v>8.695652173913043</v>
      </c>
      <c r="AO21" s="202">
        <f>'3º básico B'!$BH$120</f>
        <v>4.3478260869565215</v>
      </c>
      <c r="AP21" s="196">
        <f>'3º básico B'!$BJ$120</f>
        <v>0</v>
      </c>
      <c r="AQ21" s="196">
        <f>'3º básico B'!$BL$120</f>
        <v>13.043478260869565</v>
      </c>
      <c r="AR21" s="196">
        <f>'3º básico B'!$BN$120</f>
        <v>30.434782608695652</v>
      </c>
      <c r="AS21" s="196">
        <f>'3º básico B'!$BP$120</f>
        <v>28.985507246376812</v>
      </c>
      <c r="AT21" s="196">
        <f>'3º básico B'!$BR$120</f>
        <v>21.739130434782609</v>
      </c>
      <c r="AU21" s="196">
        <f>'3º básico B'!$BT$120</f>
        <v>39.130434782608695</v>
      </c>
      <c r="AV21" s="196">
        <f>'3º básico B'!$BV$120</f>
        <v>4.3478260869565215</v>
      </c>
      <c r="AW21" s="185"/>
      <c r="AY21" s="167">
        <v>14</v>
      </c>
      <c r="AZ21" s="169">
        <f>IFERROR(AVERAGEIF(BO21:BO23,"&gt;=0"),"")</f>
        <v>34.782608695652172</v>
      </c>
      <c r="BA21" s="203" t="s">
        <v>229</v>
      </c>
      <c r="BB21" s="265" t="e">
        <f>'3º básico A'!$F$118</f>
        <v>#DIV/0!</v>
      </c>
      <c r="BC21" s="265" t="e">
        <f>'3º básico A'!$H$118</f>
        <v>#DIV/0!</v>
      </c>
      <c r="BD21" s="265" t="e">
        <f>'3º básico A'!$J$118</f>
        <v>#DIV/0!</v>
      </c>
      <c r="BE21" s="265" t="e">
        <f>'3º básico A'!$L$118</f>
        <v>#DIV/0!</v>
      </c>
      <c r="BF21" s="265" t="e">
        <f>'3º básico A'!$N$118</f>
        <v>#DIV/0!</v>
      </c>
      <c r="BG21" s="265" t="e">
        <f>'3º básico A'!$P$118</f>
        <v>#DIV/0!</v>
      </c>
      <c r="BH21" s="266" t="e">
        <f>'3º básico A'!$R$118</f>
        <v>#DIV/0!</v>
      </c>
      <c r="BI21" s="266" t="e">
        <f>'3º básico A'!$T$118</f>
        <v>#DIV/0!</v>
      </c>
      <c r="BJ21" s="266" t="e">
        <f>'3º básico A'!$V$118</f>
        <v>#DIV/0!</v>
      </c>
      <c r="BK21" s="266" t="e">
        <f>'3º básico A'!$X$118</f>
        <v>#DIV/0!</v>
      </c>
      <c r="BL21" s="204" t="e">
        <f>'3º básico A'!$Z$118</f>
        <v>#DIV/0!</v>
      </c>
      <c r="BM21" s="204" t="e">
        <f>'3º básico A'!$AB$118</f>
        <v>#DIV/0!</v>
      </c>
      <c r="BN21" s="204" t="e">
        <f>'3º básico A'!$AD$118</f>
        <v>#DIV/0!</v>
      </c>
      <c r="BO21" s="204" t="e">
        <f>'3º básico A'!$AF$118</f>
        <v>#DIV/0!</v>
      </c>
      <c r="BP21" s="204" t="e">
        <f>'3º básico A'!$AH$118</f>
        <v>#DIV/0!</v>
      </c>
      <c r="BQ21" s="204" t="e">
        <f>'3º básico A'!$AJ$118</f>
        <v>#DIV/0!</v>
      </c>
      <c r="BR21" s="204" t="e">
        <f>'3º básico A'!$AL$118</f>
        <v>#DIV/0!</v>
      </c>
      <c r="BS21" s="204" t="e">
        <f>'3º básico A'!$AN$118</f>
        <v>#DIV/0!</v>
      </c>
      <c r="BT21" s="204" t="e">
        <f>'3º básico A'!$AP$118</f>
        <v>#DIV/0!</v>
      </c>
      <c r="BU21" s="204" t="e">
        <f>'3º básico A'!$AR$118</f>
        <v>#DIV/0!</v>
      </c>
      <c r="BV21" s="204" t="e">
        <f>'3º básico A'!$AT$118</f>
        <v>#DIV/0!</v>
      </c>
      <c r="BW21" s="204" t="e">
        <f>'3º básico A'!$AV$118</f>
        <v>#DIV/0!</v>
      </c>
      <c r="BX21" s="204" t="e">
        <f>'3º básico A'!$AX$118</f>
        <v>#DIV/0!</v>
      </c>
      <c r="BY21" s="204" t="e">
        <f>'3º básico A'!$AZ$118</f>
        <v>#DIV/0!</v>
      </c>
      <c r="BZ21" s="204" t="e">
        <f>'3º básico A'!$BB$118</f>
        <v>#DIV/0!</v>
      </c>
      <c r="CA21" s="204" t="e">
        <f>'3º básico A'!$BD$118</f>
        <v>#DIV/0!</v>
      </c>
      <c r="CB21" s="204" t="e">
        <f>'3º básico A'!$BF$118</f>
        <v>#DIV/0!</v>
      </c>
      <c r="CC21" s="204" t="e">
        <f>'3º básico A'!$BH$118</f>
        <v>#DIV/0!</v>
      </c>
      <c r="CD21" s="204" t="e">
        <f>'3º básico A'!$BJ$118</f>
        <v>#DIV/0!</v>
      </c>
      <c r="CE21" s="204" t="e">
        <f>'3º básico A'!$BL$118</f>
        <v>#DIV/0!</v>
      </c>
      <c r="CF21" s="204" t="e">
        <f>'3º básico A'!$BN$118</f>
        <v>#DIV/0!</v>
      </c>
      <c r="CG21" s="204" t="e">
        <f>'3º básico A'!$BP$118</f>
        <v>#DIV/0!</v>
      </c>
      <c r="CH21" s="204" t="e">
        <f>'3º básico A'!$BR$118</f>
        <v>#DIV/0!</v>
      </c>
      <c r="CI21" s="204" t="e">
        <f>'3º básico A'!$BT$118</f>
        <v>#DIV/0!</v>
      </c>
      <c r="CJ21" s="204" t="e">
        <f>'3º básico A'!$BV$118</f>
        <v>#DIV/0!</v>
      </c>
      <c r="CK21" s="204" t="e">
        <f>'3º básico A'!$BX$118</f>
        <v>#DIV/0!</v>
      </c>
      <c r="CL21" s="204" t="e">
        <f>'3º básico A'!$BZ$118</f>
        <v>#DIV/0!</v>
      </c>
      <c r="CM21" s="204" t="e">
        <f>'3º básico A'!$CB$118</f>
        <v>#DIV/0!</v>
      </c>
      <c r="CN21" s="204" t="e">
        <f>'3º básico A'!$CD$118</f>
        <v>#DIV/0!</v>
      </c>
      <c r="CO21" s="204" t="e">
        <f>'3º básico A'!$CF$118</f>
        <v>#DIV/0!</v>
      </c>
    </row>
    <row r="22" spans="2:93" ht="29.25" customHeight="1" x14ac:dyDescent="0.2">
      <c r="B22" s="200">
        <v>5</v>
      </c>
      <c r="C22" s="488" t="s">
        <v>172</v>
      </c>
      <c r="D22" s="489"/>
      <c r="E22" s="489"/>
      <c r="F22" s="489"/>
      <c r="G22" s="489"/>
      <c r="H22" s="489"/>
      <c r="I22" s="489"/>
      <c r="J22" s="490"/>
      <c r="K22" s="201">
        <f>IFERROR(AVERAGEIF(R20:R22,"&gt;=0"),"")</f>
        <v>69.565217391304344</v>
      </c>
      <c r="L22" s="184"/>
      <c r="M22" s="186" t="s">
        <v>227</v>
      </c>
      <c r="N22" s="194" t="e">
        <f>'3º básico C'!$F$120</f>
        <v>#DIV/0!</v>
      </c>
      <c r="O22" s="194" t="e">
        <f>'3º básico C'!$H$120</f>
        <v>#DIV/0!</v>
      </c>
      <c r="P22" s="194" t="e">
        <f>'3º básico C'!$J$120</f>
        <v>#DIV/0!</v>
      </c>
      <c r="Q22" s="194" t="e">
        <f>'3º básico C'!$L$120</f>
        <v>#DIV/0!</v>
      </c>
      <c r="R22" s="194" t="e">
        <f>'3º básico C'!$N$120</f>
        <v>#DIV/0!</v>
      </c>
      <c r="S22" s="194" t="e">
        <f>'3º básico C'!$P$120</f>
        <v>#DIV/0!</v>
      </c>
      <c r="T22" s="194" t="e">
        <f>'3º básico C'!$R$120</f>
        <v>#DIV/0!</v>
      </c>
      <c r="U22" s="194" t="e">
        <f>'3º básico C'!$T$120</f>
        <v>#DIV/0!</v>
      </c>
      <c r="V22" s="194" t="e">
        <f>'3º básico C'!$V$120</f>
        <v>#DIV/0!</v>
      </c>
      <c r="W22" s="194" t="e">
        <f>'3º básico C'!$X$120</f>
        <v>#DIV/0!</v>
      </c>
      <c r="X22" s="194" t="e">
        <f>'3º básico C'!$Z$120</f>
        <v>#DIV/0!</v>
      </c>
      <c r="Y22" s="194" t="e">
        <f>'3º básico C'!$AB$120</f>
        <v>#DIV/0!</v>
      </c>
      <c r="Z22" s="194" t="e">
        <f>'3º básico C'!$AD$120</f>
        <v>#DIV/0!</v>
      </c>
      <c r="AA22" s="194" t="e">
        <f>'3º básico C'!$AF$120</f>
        <v>#DIV/0!</v>
      </c>
      <c r="AB22" s="194" t="e">
        <f>'3º básico C'!$AH$120</f>
        <v>#DIV/0!</v>
      </c>
      <c r="AC22" s="194" t="e">
        <f>'3º básico C'!$AJ$120</f>
        <v>#DIV/0!</v>
      </c>
      <c r="AD22" s="194" t="e">
        <f>'3º básico C'!$AL$120</f>
        <v>#DIV/0!</v>
      </c>
      <c r="AE22" s="194" t="e">
        <f>'3º básico C'!$AN$120</f>
        <v>#DIV/0!</v>
      </c>
      <c r="AF22" s="194" t="e">
        <f>'3º básico C'!$AP$120</f>
        <v>#DIV/0!</v>
      </c>
      <c r="AG22" s="194" t="e">
        <f>'3º básico C'!$AR$120</f>
        <v>#DIV/0!</v>
      </c>
      <c r="AH22" s="194" t="e">
        <f>'3º básico C'!$AT$120</f>
        <v>#DIV/0!</v>
      </c>
      <c r="AI22" s="194" t="e">
        <f>'3º básico C'!$AV$120</f>
        <v>#DIV/0!</v>
      </c>
      <c r="AJ22" s="194" t="e">
        <f>'3º básico C'!$AX$120</f>
        <v>#DIV/0!</v>
      </c>
      <c r="AK22" s="194" t="e">
        <f>'3º básico C'!$AZ$120</f>
        <v>#DIV/0!</v>
      </c>
      <c r="AL22" s="195" t="e">
        <f>'3º básico C'!$BB$120</f>
        <v>#DIV/0!</v>
      </c>
      <c r="AM22" s="195" t="e">
        <f>'3º básico C'!$BD$120</f>
        <v>#DIV/0!</v>
      </c>
      <c r="AN22" s="195" t="e">
        <f>'3º básico C'!$BF$120</f>
        <v>#DIV/0!</v>
      </c>
      <c r="AO22" s="202" t="e">
        <f>'3º básico C'!$BH$120</f>
        <v>#DIV/0!</v>
      </c>
      <c r="AP22" s="196" t="e">
        <f>'3º básico C'!$BJ$120</f>
        <v>#DIV/0!</v>
      </c>
      <c r="AQ22" s="196" t="e">
        <f>'3º básico C'!$BL$120</f>
        <v>#DIV/0!</v>
      </c>
      <c r="AR22" s="196" t="e">
        <f>'3º básico C'!$BN$120</f>
        <v>#DIV/0!</v>
      </c>
      <c r="AS22" s="196" t="e">
        <f>'3º básico C'!$BP$120</f>
        <v>#DIV/0!</v>
      </c>
      <c r="AT22" s="196" t="e">
        <f>'3º básico C'!$BR$120</f>
        <v>#DIV/0!</v>
      </c>
      <c r="AU22" s="196" t="e">
        <f>'3º básico C'!$BT$120</f>
        <v>#DIV/0!</v>
      </c>
      <c r="AV22" s="196" t="e">
        <f>'3º básico C'!$BV$120</f>
        <v>#DIV/0!</v>
      </c>
      <c r="AW22" s="185"/>
      <c r="AY22" s="167">
        <v>15</v>
      </c>
      <c r="AZ22" s="169">
        <f>IFERROR(AVERAGEIF(BP21:BP23,"&gt;=0"),"")</f>
        <v>43.478260869565219</v>
      </c>
      <c r="BA22" s="203" t="s">
        <v>228</v>
      </c>
      <c r="BB22" s="265">
        <f>'3º básico B'!$F$118</f>
        <v>78.260869565217391</v>
      </c>
      <c r="BC22" s="265">
        <f>'3º básico B'!$H$118</f>
        <v>91.304347826086953</v>
      </c>
      <c r="BD22" s="265">
        <f>'3º básico B'!$J$118</f>
        <v>56.521739130434781</v>
      </c>
      <c r="BE22" s="265">
        <f>'3º básico B'!$L$118</f>
        <v>73.913043478260875</v>
      </c>
      <c r="BF22" s="265">
        <f>'3º básico B'!$N$118</f>
        <v>69.565217391304344</v>
      </c>
      <c r="BG22" s="265">
        <f>'3º básico B'!$P$118</f>
        <v>65.217391304347828</v>
      </c>
      <c r="BH22" s="266">
        <f>'3º básico B'!$R$118</f>
        <v>39.130434782608695</v>
      </c>
      <c r="BI22" s="266">
        <f>'3º básico B'!$T$118</f>
        <v>17.391304347826086</v>
      </c>
      <c r="BJ22" s="266">
        <f>'3º básico B'!$V$118</f>
        <v>13.043478260869565</v>
      </c>
      <c r="BK22" s="266">
        <f>'3º básico B'!$X$118</f>
        <v>21.739130434782609</v>
      </c>
      <c r="BL22" s="204">
        <f>'3º básico B'!$Z$118</f>
        <v>73.913043478260875</v>
      </c>
      <c r="BM22" s="204">
        <f>'3º básico B'!$AB$118</f>
        <v>34.782608695652172</v>
      </c>
      <c r="BN22" s="204">
        <f>'3º básico B'!$AD$118</f>
        <v>13.043478260869565</v>
      </c>
      <c r="BO22" s="204">
        <f>'3º básico B'!$AF$118</f>
        <v>34.782608695652172</v>
      </c>
      <c r="BP22" s="204">
        <f>'3º básico B'!$AH$118</f>
        <v>43.478260869565219</v>
      </c>
      <c r="BQ22" s="204">
        <f>'3º básico B'!$AJ$118</f>
        <v>26.086956521739129</v>
      </c>
      <c r="BR22" s="204">
        <f>'3º básico B'!$AL$118</f>
        <v>26.086956521739129</v>
      </c>
      <c r="BS22" s="204">
        <f>'3º básico B'!$AN$118</f>
        <v>26.086956521739129</v>
      </c>
      <c r="BT22" s="204">
        <f>'3º básico B'!$AP$118</f>
        <v>21.739130434782609</v>
      </c>
      <c r="BU22" s="204">
        <f>'3º básico B'!$AR$118</f>
        <v>30.434782608695652</v>
      </c>
      <c r="BV22" s="204">
        <f>'3º básico B'!$AT$118</f>
        <v>17.391304347826086</v>
      </c>
      <c r="BW22" s="204">
        <f>'3º básico B'!$AV$118</f>
        <v>8.695652173913043</v>
      </c>
      <c r="BX22" s="204">
        <f>'3º básico B'!$AX$118</f>
        <v>13.043478260869565</v>
      </c>
      <c r="BY22" s="204">
        <f>'3º básico B'!$AZ$118</f>
        <v>26.086956521739129</v>
      </c>
      <c r="BZ22" s="204">
        <f>'3º básico B'!$BB$118</f>
        <v>4.3478260869565215</v>
      </c>
      <c r="CA22" s="204">
        <f>'3º básico B'!$BD$118</f>
        <v>34.782608695652172</v>
      </c>
      <c r="CB22" s="204">
        <f>'3º básico B'!$BF$118</f>
        <v>34.782608695652172</v>
      </c>
      <c r="CC22" s="204">
        <f>'3º básico B'!$BH$118</f>
        <v>4.3478260869565215</v>
      </c>
      <c r="CD22" s="204">
        <f>'3º básico B'!$BJ$118</f>
        <v>8.695652173913043</v>
      </c>
      <c r="CE22" s="204">
        <f>'3º básico B'!$BL$118</f>
        <v>4.3478260869565215</v>
      </c>
      <c r="CF22" s="204">
        <f>'3º básico B'!$BN$118</f>
        <v>4.3478260869565215</v>
      </c>
      <c r="CG22" s="204">
        <f>'3º básico B'!$BP$118</f>
        <v>0</v>
      </c>
      <c r="CH22" s="204">
        <f>'3º básico B'!$BR$118</f>
        <v>13.043478260869565</v>
      </c>
      <c r="CI22" s="204">
        <f>'3º básico B'!$BT$118</f>
        <v>30.434782608695652</v>
      </c>
      <c r="CJ22" s="204">
        <f>'3º básico B'!$BV$118</f>
        <v>43.478260869565219</v>
      </c>
      <c r="CK22" s="204">
        <f>'3º básico B'!$BX$118</f>
        <v>26.086956521739129</v>
      </c>
      <c r="CL22" s="204">
        <f>'3º básico B'!$BZ$118</f>
        <v>17.391304347826086</v>
      </c>
      <c r="CM22" s="204">
        <f>'3º básico B'!$CB$118</f>
        <v>21.739130434782609</v>
      </c>
      <c r="CN22" s="204">
        <f>'3º básico B'!$CD$118</f>
        <v>39.130434782608695</v>
      </c>
      <c r="CO22" s="204">
        <f>'3º básico B'!$CF$118</f>
        <v>4.3478260869565215</v>
      </c>
    </row>
    <row r="23" spans="2:93" ht="33.75" customHeight="1" x14ac:dyDescent="0.2">
      <c r="B23" s="200">
        <v>6</v>
      </c>
      <c r="C23" s="488" t="s">
        <v>173</v>
      </c>
      <c r="D23" s="489"/>
      <c r="E23" s="489"/>
      <c r="F23" s="489"/>
      <c r="G23" s="489"/>
      <c r="H23" s="489"/>
      <c r="I23" s="489"/>
      <c r="J23" s="490"/>
      <c r="K23" s="201">
        <f>IFERROR(AVERAGEIF(S20:S22,"&gt;=0"),"")</f>
        <v>65.217391304347828</v>
      </c>
      <c r="L23" s="184"/>
      <c r="M23" s="186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5"/>
      <c r="AM23" s="195"/>
      <c r="AN23" s="195"/>
      <c r="AO23" s="202"/>
      <c r="AP23" s="196"/>
      <c r="AQ23" s="196"/>
      <c r="AR23" s="196"/>
      <c r="AS23" s="196"/>
      <c r="AT23" s="196"/>
      <c r="AU23" s="196"/>
      <c r="AV23" s="196"/>
      <c r="AY23" s="167">
        <v>16</v>
      </c>
      <c r="AZ23" s="169">
        <f>IFERROR(AVERAGEIF(BQ21:BQ23,"&gt;=0"),"")</f>
        <v>26.086956521739129</v>
      </c>
      <c r="BA23" s="203" t="s">
        <v>227</v>
      </c>
      <c r="BB23" s="265" t="e">
        <f>'3º básico C'!$F$118</f>
        <v>#DIV/0!</v>
      </c>
      <c r="BC23" s="265" t="e">
        <f>'3º básico C'!$H$118</f>
        <v>#DIV/0!</v>
      </c>
      <c r="BD23" s="265" t="e">
        <f>'3º básico C'!$J$118</f>
        <v>#DIV/0!</v>
      </c>
      <c r="BE23" s="265" t="e">
        <f>'3º básico C'!$L$118</f>
        <v>#DIV/0!</v>
      </c>
      <c r="BF23" s="265" t="e">
        <f>'3º básico C'!$N$118</f>
        <v>#DIV/0!</v>
      </c>
      <c r="BG23" s="265" t="e">
        <f>'3º básico C'!$P$118</f>
        <v>#DIV/0!</v>
      </c>
      <c r="BH23" s="266" t="e">
        <f>'3º básico C'!$R$118</f>
        <v>#DIV/0!</v>
      </c>
      <c r="BI23" s="266" t="e">
        <f>'3º básico C'!$T$118</f>
        <v>#DIV/0!</v>
      </c>
      <c r="BJ23" s="266" t="e">
        <f>'3º básico C'!$V$118</f>
        <v>#DIV/0!</v>
      </c>
      <c r="BK23" s="266" t="e">
        <f>'3º básico C'!$X$118</f>
        <v>#DIV/0!</v>
      </c>
      <c r="BL23" s="204" t="e">
        <f>'3º básico C'!$Z$118</f>
        <v>#DIV/0!</v>
      </c>
      <c r="BM23" s="204" t="e">
        <f>'3º básico C'!$AB$118</f>
        <v>#DIV/0!</v>
      </c>
      <c r="BN23" s="204" t="e">
        <f>'3º básico C'!$AD$118</f>
        <v>#DIV/0!</v>
      </c>
      <c r="BO23" s="204" t="e">
        <f>'3º básico C'!$AF$118</f>
        <v>#DIV/0!</v>
      </c>
      <c r="BP23" s="204" t="e">
        <f>'3º básico C'!$AH$118</f>
        <v>#DIV/0!</v>
      </c>
      <c r="BQ23" s="204" t="e">
        <f>'3º básico C'!$AJ$118</f>
        <v>#DIV/0!</v>
      </c>
      <c r="BR23" s="204" t="e">
        <f>'3º básico C'!$AL$118</f>
        <v>#DIV/0!</v>
      </c>
      <c r="BS23" s="204" t="e">
        <f>'3º básico C'!$AN$118</f>
        <v>#DIV/0!</v>
      </c>
      <c r="BT23" s="204" t="e">
        <f>'3º básico C'!$AP$118</f>
        <v>#DIV/0!</v>
      </c>
      <c r="BU23" s="204" t="e">
        <f>'3º básico C'!$AR$118</f>
        <v>#DIV/0!</v>
      </c>
      <c r="BV23" s="204" t="e">
        <f>'3º básico C'!$AT$118</f>
        <v>#DIV/0!</v>
      </c>
      <c r="BW23" s="204" t="e">
        <f>'3º básico C'!$AV$118</f>
        <v>#DIV/0!</v>
      </c>
      <c r="BX23" s="204" t="e">
        <f>'3º básico C'!$AX$118</f>
        <v>#DIV/0!</v>
      </c>
      <c r="BY23" s="204" t="e">
        <f>'3º básico C'!$AZ$118</f>
        <v>#DIV/0!</v>
      </c>
      <c r="BZ23" s="204" t="e">
        <f>'3º básico C'!$BB$118</f>
        <v>#DIV/0!</v>
      </c>
      <c r="CA23" s="204" t="e">
        <f>'3º básico C'!$BD$118</f>
        <v>#DIV/0!</v>
      </c>
      <c r="CB23" s="204" t="e">
        <f>'3º básico C'!$BF$118</f>
        <v>#DIV/0!</v>
      </c>
      <c r="CC23" s="204" t="e">
        <f>'3º básico C'!$BH$118</f>
        <v>#DIV/0!</v>
      </c>
      <c r="CD23" s="204" t="e">
        <f>'3º básico C'!$BJ$118</f>
        <v>#DIV/0!</v>
      </c>
      <c r="CE23" s="204" t="e">
        <f>'3º básico C'!$BL$118</f>
        <v>#DIV/0!</v>
      </c>
      <c r="CF23" s="204" t="e">
        <f>'3º básico C'!$BN$118</f>
        <v>#DIV/0!</v>
      </c>
      <c r="CG23" s="204" t="e">
        <f>'3º básico C'!$BP$118</f>
        <v>#DIV/0!</v>
      </c>
      <c r="CH23" s="204" t="e">
        <f>'3º básico C'!$BR$118</f>
        <v>#DIV/0!</v>
      </c>
      <c r="CI23" s="204" t="e">
        <f>'3º básico C'!$BT$118</f>
        <v>#DIV/0!</v>
      </c>
      <c r="CJ23" s="204" t="e">
        <f>'3º básico C'!$BV$118</f>
        <v>#DIV/0!</v>
      </c>
      <c r="CK23" s="204" t="e">
        <f>'3º básico C'!$BX$118</f>
        <v>#DIV/0!</v>
      </c>
      <c r="CL23" s="204" t="e">
        <f>'3º básico C'!$BZ$118</f>
        <v>#DIV/0!</v>
      </c>
      <c r="CM23" s="204" t="e">
        <f>'3º básico C'!$CB$118</f>
        <v>#DIV/0!</v>
      </c>
      <c r="CN23" s="204" t="e">
        <f>'3º básico C'!$CD$118</f>
        <v>#DIV/0!</v>
      </c>
      <c r="CO23" s="204" t="e">
        <f>'3º básico C'!$CF$118</f>
        <v>#DIV/0!</v>
      </c>
    </row>
    <row r="24" spans="2:93" ht="36.75" customHeight="1" x14ac:dyDescent="0.2">
      <c r="B24" s="200">
        <v>7</v>
      </c>
      <c r="C24" s="488" t="s">
        <v>174</v>
      </c>
      <c r="D24" s="489"/>
      <c r="E24" s="489"/>
      <c r="F24" s="489"/>
      <c r="G24" s="489"/>
      <c r="H24" s="489"/>
      <c r="I24" s="489"/>
      <c r="J24" s="490"/>
      <c r="K24" s="201">
        <f>IFERROR(AVERAGEIF(T20:T22,"&gt;=0"),"")</f>
        <v>39.130434782608695</v>
      </c>
      <c r="L24" s="164"/>
      <c r="M24" s="205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7"/>
      <c r="AM24" s="207"/>
      <c r="AN24" s="207"/>
      <c r="AO24" s="208"/>
      <c r="AP24" s="209"/>
      <c r="AQ24" s="209"/>
      <c r="AR24" s="209"/>
      <c r="AS24" s="209"/>
      <c r="AT24" s="209"/>
      <c r="AU24" s="209"/>
      <c r="AV24" s="209"/>
      <c r="AY24" s="167">
        <v>17</v>
      </c>
      <c r="AZ24" s="169">
        <f>IFERROR(AVERAGEIF(BR21:BR23,"&gt;=0"),"")</f>
        <v>26.086956521739129</v>
      </c>
      <c r="BA24" s="210"/>
      <c r="BH24" s="65"/>
      <c r="BI24" s="65"/>
      <c r="BJ24" s="65"/>
      <c r="BK24" s="65"/>
      <c r="BV24" s="204"/>
      <c r="BW24" s="204"/>
      <c r="BX24" s="258"/>
      <c r="BY24" s="204"/>
      <c r="BZ24" s="204"/>
      <c r="CA24" s="204"/>
      <c r="CB24" s="204"/>
      <c r="CC24" s="204"/>
      <c r="CD24" s="204"/>
      <c r="CE24" s="204"/>
      <c r="CF24" s="204"/>
      <c r="CG24" s="204"/>
      <c r="CH24" s="204"/>
      <c r="CI24" s="204"/>
      <c r="CJ24" s="204"/>
    </row>
    <row r="25" spans="2:93" ht="36.75" customHeight="1" x14ac:dyDescent="0.2">
      <c r="B25" s="200">
        <v>8</v>
      </c>
      <c r="C25" s="488" t="s">
        <v>175</v>
      </c>
      <c r="D25" s="489"/>
      <c r="E25" s="489"/>
      <c r="F25" s="489"/>
      <c r="G25" s="489"/>
      <c r="H25" s="489"/>
      <c r="I25" s="489"/>
      <c r="J25" s="490"/>
      <c r="K25" s="201">
        <f>IFERROR(AVERAGEIF(U20:U22,"&gt;=0"),"")</f>
        <v>17.391304347826086</v>
      </c>
      <c r="L25" s="164"/>
      <c r="M25" s="205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7"/>
      <c r="AM25" s="207"/>
      <c r="AN25" s="207"/>
      <c r="AO25" s="208"/>
      <c r="AP25" s="209"/>
      <c r="AQ25" s="209"/>
      <c r="AR25" s="209"/>
      <c r="AS25" s="209"/>
      <c r="AT25" s="209"/>
      <c r="AU25" s="209"/>
      <c r="AV25" s="209"/>
      <c r="AY25" s="167">
        <v>18</v>
      </c>
      <c r="AZ25" s="169">
        <f>IFERROR(AVERAGEIF(BS21:BS23,"&gt;=0"),"")</f>
        <v>26.086956521739129</v>
      </c>
      <c r="BH25" s="65"/>
      <c r="BI25" s="65"/>
      <c r="BJ25" s="65"/>
      <c r="BK25" s="65"/>
      <c r="BU25" s="210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204"/>
    </row>
    <row r="26" spans="2:93" ht="29.25" customHeight="1" x14ac:dyDescent="0.2">
      <c r="B26" s="200">
        <v>9</v>
      </c>
      <c r="C26" s="488" t="s">
        <v>176</v>
      </c>
      <c r="D26" s="489"/>
      <c r="E26" s="489"/>
      <c r="F26" s="489"/>
      <c r="G26" s="489"/>
      <c r="H26" s="489"/>
      <c r="I26" s="489"/>
      <c r="J26" s="490"/>
      <c r="K26" s="201">
        <f>IFERROR(AVERAGEIF(V20:V22,"&gt;=0"),"")</f>
        <v>13.043478260869565</v>
      </c>
      <c r="L26" s="164"/>
      <c r="M26" s="205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7"/>
      <c r="AM26" s="207"/>
      <c r="AN26" s="207"/>
      <c r="AO26" s="208"/>
      <c r="AP26" s="209"/>
      <c r="AQ26" s="209"/>
      <c r="AR26" s="209"/>
      <c r="AS26" s="209"/>
      <c r="AT26" s="209"/>
      <c r="AU26" s="209"/>
      <c r="AV26" s="209"/>
      <c r="AY26" s="167">
        <v>19</v>
      </c>
      <c r="AZ26" s="169">
        <f>IFERROR(AVERAGEIF(BT21:BT23,"&gt;=0"),"")</f>
        <v>21.739130434782609</v>
      </c>
      <c r="BH26" s="65"/>
      <c r="BI26" s="65"/>
      <c r="BJ26" s="65"/>
      <c r="BK26" s="65"/>
      <c r="BU26" s="210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</row>
    <row r="27" spans="2:93" ht="29.25" customHeight="1" x14ac:dyDescent="0.2">
      <c r="B27" s="200">
        <v>10</v>
      </c>
      <c r="C27" s="488" t="s">
        <v>177</v>
      </c>
      <c r="D27" s="489"/>
      <c r="E27" s="489"/>
      <c r="F27" s="489"/>
      <c r="G27" s="489"/>
      <c r="H27" s="489"/>
      <c r="I27" s="489"/>
      <c r="J27" s="490"/>
      <c r="K27" s="201">
        <f>IFERROR(AVERAGEIF(W20:W22,"&gt;=0"),"")</f>
        <v>21.739130434782609</v>
      </c>
      <c r="L27" s="164"/>
      <c r="M27" s="205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7"/>
      <c r="AM27" s="207"/>
      <c r="AN27" s="207"/>
      <c r="AO27" s="208"/>
      <c r="AP27" s="209"/>
      <c r="AQ27" s="209"/>
      <c r="AR27" s="209"/>
      <c r="AS27" s="209"/>
      <c r="AT27" s="209"/>
      <c r="AU27" s="209"/>
      <c r="AV27" s="209"/>
      <c r="AY27" s="167">
        <v>20</v>
      </c>
      <c r="AZ27" s="169">
        <f>IFERROR(AVERAGEIF(BU21:BU23,"&gt;=0"),"")</f>
        <v>30.434782608695652</v>
      </c>
      <c r="BH27" s="65"/>
      <c r="BI27" s="65"/>
      <c r="BJ27" s="65"/>
      <c r="BK27" s="65"/>
      <c r="BU27" s="210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</row>
    <row r="28" spans="2:93" ht="29.25" customHeight="1" x14ac:dyDescent="0.2">
      <c r="B28" s="200">
        <v>11</v>
      </c>
      <c r="C28" s="488" t="s">
        <v>178</v>
      </c>
      <c r="D28" s="489"/>
      <c r="E28" s="489"/>
      <c r="F28" s="489"/>
      <c r="G28" s="489"/>
      <c r="H28" s="489"/>
      <c r="I28" s="489"/>
      <c r="J28" s="490"/>
      <c r="K28" s="201">
        <f>IFERROR(AVERAGEIF(X20:X22,"&gt;=0"),"")</f>
        <v>73.913043478260875</v>
      </c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7"/>
      <c r="AM28" s="207"/>
      <c r="AN28" s="207"/>
      <c r="AO28" s="208"/>
      <c r="AP28" s="209"/>
      <c r="AQ28" s="209"/>
      <c r="AR28" s="209"/>
      <c r="AS28" s="209"/>
      <c r="AT28" s="209"/>
      <c r="AU28" s="209"/>
      <c r="AV28" s="209"/>
      <c r="AY28" s="167">
        <v>21</v>
      </c>
      <c r="AZ28" s="169">
        <f>IFERROR(AVERAGEIF(BV21:BV23,"&gt;=0"),"")</f>
        <v>17.391304347826086</v>
      </c>
      <c r="BH28" s="65"/>
      <c r="BI28" s="65"/>
      <c r="BJ28" s="65"/>
      <c r="BK28" s="65"/>
      <c r="BU28" s="210"/>
      <c r="BV28" s="204"/>
      <c r="BW28" s="204"/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</row>
    <row r="29" spans="2:93" ht="29.25" customHeight="1" x14ac:dyDescent="0.2">
      <c r="B29" s="200" t="s">
        <v>180</v>
      </c>
      <c r="C29" s="488" t="s">
        <v>179</v>
      </c>
      <c r="D29" s="489"/>
      <c r="E29" s="489"/>
      <c r="F29" s="489"/>
      <c r="G29" s="489"/>
      <c r="H29" s="489"/>
      <c r="I29" s="489"/>
      <c r="J29" s="490"/>
      <c r="K29" s="201">
        <f>IFERROR(AVERAGEIF(Y20:Y22,"&gt;=0"),"")</f>
        <v>34.782608695652172</v>
      </c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7"/>
      <c r="AM29" s="207"/>
      <c r="AN29" s="207"/>
      <c r="AO29" s="208"/>
      <c r="AP29" s="209"/>
      <c r="AQ29" s="209"/>
      <c r="AR29" s="209"/>
      <c r="AS29" s="209"/>
      <c r="AT29" s="209"/>
      <c r="AU29" s="209"/>
      <c r="AV29" s="209"/>
      <c r="AY29" s="167">
        <v>22</v>
      </c>
      <c r="AZ29" s="169">
        <f>IFERROR(AVERAGEIF(BW21:BW23,"&gt;=0"),"")</f>
        <v>8.695652173913043</v>
      </c>
      <c r="BH29" s="65"/>
      <c r="BI29" s="65"/>
      <c r="BJ29" s="65"/>
      <c r="BK29" s="65"/>
      <c r="BU29" s="210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</row>
    <row r="30" spans="2:93" ht="29.25" customHeight="1" x14ac:dyDescent="0.2">
      <c r="B30" s="200">
        <v>13</v>
      </c>
      <c r="C30" s="503" t="s">
        <v>181</v>
      </c>
      <c r="D30" s="504"/>
      <c r="E30" s="504"/>
      <c r="F30" s="504"/>
      <c r="G30" s="504"/>
      <c r="H30" s="504"/>
      <c r="I30" s="504"/>
      <c r="J30" s="504"/>
      <c r="K30" s="201">
        <f>IFERROR(AVERAGEIF(Z20:Z22,"&gt;=0"),"")</f>
        <v>13.043478260869565</v>
      </c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7"/>
      <c r="AM30" s="207"/>
      <c r="AN30" s="207"/>
      <c r="AO30" s="208"/>
      <c r="AP30" s="209"/>
      <c r="AQ30" s="209"/>
      <c r="AR30" s="209"/>
      <c r="AS30" s="209"/>
      <c r="AT30" s="209"/>
      <c r="AU30" s="209"/>
      <c r="AV30" s="209"/>
      <c r="AY30" s="167">
        <v>23</v>
      </c>
      <c r="AZ30" s="169">
        <f>IFERROR(AVERAGEIF(BX21:BX23,"&gt;=0"),"")</f>
        <v>13.043478260869565</v>
      </c>
      <c r="BH30" s="65"/>
      <c r="BI30" s="65"/>
      <c r="BJ30" s="65"/>
      <c r="BK30" s="65"/>
      <c r="BU30" s="210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</row>
    <row r="31" spans="2:93" ht="29.25" customHeight="1" x14ac:dyDescent="0.2">
      <c r="B31" s="200">
        <v>15</v>
      </c>
      <c r="C31" s="503" t="s">
        <v>182</v>
      </c>
      <c r="D31" s="504"/>
      <c r="E31" s="504"/>
      <c r="F31" s="504"/>
      <c r="G31" s="504"/>
      <c r="H31" s="504"/>
      <c r="I31" s="504"/>
      <c r="J31" s="504"/>
      <c r="K31" s="201">
        <f>IFERROR(AVERAGEIF(AA20:AA22,"&gt;=0"),"")</f>
        <v>43.478260869565219</v>
      </c>
      <c r="L31" s="259"/>
      <c r="M31" s="259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7"/>
      <c r="AM31" s="207"/>
      <c r="AN31" s="207"/>
      <c r="AO31" s="208"/>
      <c r="AP31" s="209"/>
      <c r="AQ31" s="209"/>
      <c r="AR31" s="209"/>
      <c r="AS31" s="209"/>
      <c r="AT31" s="209"/>
      <c r="AU31" s="209"/>
      <c r="AV31" s="209"/>
      <c r="AY31" s="167">
        <v>24</v>
      </c>
      <c r="AZ31" s="169">
        <f>IFERROR(AVERAGEIF(BY21:BY23,"&gt;=0"),"")</f>
        <v>26.086956521739129</v>
      </c>
      <c r="BH31" s="65"/>
      <c r="BI31" s="65"/>
      <c r="BJ31" s="65"/>
      <c r="BK31" s="65"/>
      <c r="BU31" s="210"/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</row>
    <row r="32" spans="2:93" ht="29.25" customHeight="1" x14ac:dyDescent="0.2">
      <c r="B32" s="200">
        <v>16</v>
      </c>
      <c r="C32" s="503" t="s">
        <v>183</v>
      </c>
      <c r="D32" s="504"/>
      <c r="E32" s="504"/>
      <c r="F32" s="504"/>
      <c r="G32" s="504"/>
      <c r="H32" s="504"/>
      <c r="I32" s="504"/>
      <c r="J32" s="504"/>
      <c r="K32" s="201">
        <f>IFERROR(AVERAGEIF(AB20:AB22,"&gt;=0"),"")</f>
        <v>26.086956521739129</v>
      </c>
      <c r="L32" s="164"/>
      <c r="M32" s="205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7"/>
      <c r="AM32" s="207"/>
      <c r="AN32" s="207"/>
      <c r="AO32" s="208"/>
      <c r="AP32" s="209"/>
      <c r="AQ32" s="209"/>
      <c r="AR32" s="209"/>
      <c r="AS32" s="209"/>
      <c r="AT32" s="209"/>
      <c r="AU32" s="209"/>
      <c r="AV32" s="209"/>
      <c r="AY32" s="167">
        <v>25</v>
      </c>
      <c r="AZ32" s="169">
        <f>IFERROR(AVERAGEIF(BZ21:BZ23,"&gt;=0"),"")</f>
        <v>4.3478260869565215</v>
      </c>
      <c r="BH32" s="65"/>
      <c r="BI32" s="65"/>
      <c r="BJ32" s="65"/>
      <c r="BK32" s="65"/>
      <c r="BU32" s="210"/>
      <c r="BV32" s="204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</row>
    <row r="33" spans="2:90" ht="29.25" customHeight="1" x14ac:dyDescent="0.2">
      <c r="B33" s="200">
        <v>17</v>
      </c>
      <c r="C33" s="503" t="s">
        <v>184</v>
      </c>
      <c r="D33" s="504"/>
      <c r="E33" s="504"/>
      <c r="F33" s="504"/>
      <c r="G33" s="504"/>
      <c r="H33" s="504"/>
      <c r="I33" s="504"/>
      <c r="J33" s="504"/>
      <c r="K33" s="201">
        <f>IFERROR(AVERAGEIF(AC20:AC22,"&gt;=0"),"")</f>
        <v>26.086956521739129</v>
      </c>
      <c r="L33" s="164"/>
      <c r="M33" s="205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7"/>
      <c r="AM33" s="207"/>
      <c r="AN33" s="207"/>
      <c r="AO33" s="208"/>
      <c r="AP33" s="209"/>
      <c r="AQ33" s="209"/>
      <c r="AR33" s="209"/>
      <c r="AS33" s="209"/>
      <c r="AT33" s="209"/>
      <c r="AU33" s="209"/>
      <c r="AV33" s="209"/>
      <c r="AY33" s="167">
        <v>26</v>
      </c>
      <c r="AZ33" s="169">
        <f>IFERROR(AVERAGEIF(CA21:CA23,"&gt;=0"),"")</f>
        <v>34.782608695652172</v>
      </c>
      <c r="BH33" s="65"/>
      <c r="BI33" s="65"/>
      <c r="BJ33" s="65"/>
      <c r="BK33" s="65"/>
      <c r="BU33" s="210"/>
      <c r="BV33" s="204"/>
      <c r="BW33" s="204"/>
      <c r="BX33" s="204"/>
      <c r="BY33" s="204"/>
      <c r="BZ33" s="204"/>
      <c r="CA33" s="204"/>
      <c r="CB33" s="204"/>
      <c r="CC33" s="204"/>
      <c r="CD33" s="204"/>
      <c r="CE33" s="204"/>
      <c r="CF33" s="204"/>
      <c r="CG33" s="204"/>
      <c r="CH33" s="204"/>
      <c r="CI33" s="204"/>
      <c r="CJ33" s="204"/>
    </row>
    <row r="34" spans="2:90" ht="29.25" customHeight="1" x14ac:dyDescent="0.2">
      <c r="B34" s="200">
        <v>18</v>
      </c>
      <c r="C34" s="503" t="s">
        <v>185</v>
      </c>
      <c r="D34" s="504"/>
      <c r="E34" s="504"/>
      <c r="F34" s="504"/>
      <c r="G34" s="504"/>
      <c r="H34" s="504"/>
      <c r="I34" s="504"/>
      <c r="J34" s="504"/>
      <c r="K34" s="201">
        <f>IFERROR(AVERAGEIF(AD20:AD22,"&gt;=0"),"")</f>
        <v>26.086956521739129</v>
      </c>
      <c r="L34" s="164"/>
      <c r="M34" s="205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7"/>
      <c r="AM34" s="207"/>
      <c r="AN34" s="207"/>
      <c r="AO34" s="208"/>
      <c r="AP34" s="209"/>
      <c r="AQ34" s="209"/>
      <c r="AR34" s="209"/>
      <c r="AS34" s="209"/>
      <c r="AT34" s="209"/>
      <c r="AU34" s="209"/>
      <c r="AV34" s="209"/>
      <c r="AY34" s="167">
        <v>27</v>
      </c>
      <c r="AZ34" s="169">
        <f>IFERROR(AVERAGEIF(CB21:CB23,"&gt;=0"),"")</f>
        <v>34.782608695652172</v>
      </c>
      <c r="BH34" s="65"/>
      <c r="BI34" s="65"/>
      <c r="BJ34" s="65"/>
      <c r="BK34" s="65"/>
      <c r="BU34" s="210"/>
      <c r="BV34" s="204"/>
      <c r="BW34" s="204"/>
      <c r="BX34" s="204"/>
      <c r="BY34" s="204"/>
      <c r="BZ34" s="204"/>
      <c r="CA34" s="204"/>
      <c r="CB34" s="204"/>
      <c r="CC34" s="204"/>
      <c r="CD34" s="204"/>
      <c r="CE34" s="204"/>
      <c r="CF34" s="204"/>
      <c r="CG34" s="204"/>
      <c r="CH34" s="204"/>
      <c r="CI34" s="204"/>
      <c r="CJ34" s="204"/>
    </row>
    <row r="35" spans="2:90" ht="29.25" customHeight="1" x14ac:dyDescent="0.2">
      <c r="B35" s="200" t="s">
        <v>187</v>
      </c>
      <c r="C35" s="488" t="s">
        <v>186</v>
      </c>
      <c r="D35" s="489"/>
      <c r="E35" s="489"/>
      <c r="F35" s="489"/>
      <c r="G35" s="489"/>
      <c r="H35" s="489"/>
      <c r="I35" s="489"/>
      <c r="J35" s="490"/>
      <c r="K35" s="201">
        <f>IFERROR(AVERAGEIF(AE20:AE22,"&gt;=0"),"")</f>
        <v>10.144927536231885</v>
      </c>
      <c r="L35" s="164"/>
      <c r="M35" s="205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7"/>
      <c r="AM35" s="207"/>
      <c r="AN35" s="207"/>
      <c r="AO35" s="208"/>
      <c r="AP35" s="209"/>
      <c r="AQ35" s="209"/>
      <c r="AR35" s="209"/>
      <c r="AS35" s="209"/>
      <c r="AT35" s="209"/>
      <c r="AU35" s="209"/>
      <c r="AV35" s="209"/>
      <c r="AY35" s="167">
        <v>28</v>
      </c>
      <c r="AZ35" s="169">
        <f>IFERROR(AVERAGEIF(CC21:CC23,"&gt;=0"),"")</f>
        <v>4.3478260869565215</v>
      </c>
      <c r="BH35" s="65"/>
      <c r="BI35" s="65"/>
      <c r="BJ35" s="65"/>
      <c r="BK35" s="65"/>
      <c r="BU35" s="210"/>
      <c r="BV35" s="204"/>
      <c r="BW35" s="204"/>
      <c r="BX35" s="204"/>
      <c r="BY35" s="204"/>
      <c r="BZ35" s="204"/>
      <c r="CA35" s="204"/>
      <c r="CB35" s="204"/>
      <c r="CC35" s="204"/>
      <c r="CD35" s="204"/>
      <c r="CE35" s="204"/>
      <c r="CF35" s="204"/>
      <c r="CG35" s="204"/>
      <c r="CH35" s="204"/>
      <c r="CI35" s="204"/>
      <c r="CJ35" s="204"/>
    </row>
    <row r="36" spans="2:90" ht="29.25" customHeight="1" x14ac:dyDescent="0.2">
      <c r="B36" s="200">
        <v>20</v>
      </c>
      <c r="C36" s="488" t="s">
        <v>188</v>
      </c>
      <c r="D36" s="489"/>
      <c r="E36" s="489"/>
      <c r="F36" s="489"/>
      <c r="G36" s="489"/>
      <c r="H36" s="489"/>
      <c r="I36" s="489"/>
      <c r="J36" s="490"/>
      <c r="K36" s="201">
        <f>IFERROR(AVERAGEIF(AF20:AF22,"&gt;=0"),"")</f>
        <v>30.434782608695652</v>
      </c>
      <c r="L36" s="164"/>
      <c r="M36" s="205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7"/>
      <c r="AM36" s="207"/>
      <c r="AN36" s="207"/>
      <c r="AO36" s="208"/>
      <c r="AP36" s="209"/>
      <c r="AQ36" s="209"/>
      <c r="AR36" s="209"/>
      <c r="AS36" s="209"/>
      <c r="AT36" s="209"/>
      <c r="AU36" s="209"/>
      <c r="AV36" s="209"/>
      <c r="AY36" s="167">
        <v>29</v>
      </c>
      <c r="AZ36" s="169">
        <f>IFERROR(AVERAGEIF(CD21:CD23,"&gt;=0"),"")</f>
        <v>8.695652173913043</v>
      </c>
      <c r="BH36" s="65"/>
      <c r="BI36" s="65"/>
      <c r="BJ36" s="65"/>
      <c r="BK36" s="65"/>
      <c r="BU36" s="210"/>
      <c r="BV36" s="204"/>
      <c r="BW36" s="204"/>
      <c r="BX36" s="204"/>
      <c r="BY36" s="204"/>
      <c r="BZ36" s="204"/>
      <c r="CA36" s="204"/>
      <c r="CB36" s="204"/>
      <c r="CC36" s="204"/>
      <c r="CD36" s="204"/>
      <c r="CE36" s="204"/>
      <c r="CF36" s="204"/>
      <c r="CG36" s="204"/>
      <c r="CH36" s="204"/>
      <c r="CI36" s="204"/>
      <c r="CJ36" s="204"/>
    </row>
    <row r="37" spans="2:90" ht="29.25" customHeight="1" x14ac:dyDescent="0.2">
      <c r="B37" s="200">
        <v>21</v>
      </c>
      <c r="C37" s="488" t="s">
        <v>189</v>
      </c>
      <c r="D37" s="489"/>
      <c r="E37" s="489"/>
      <c r="F37" s="489"/>
      <c r="G37" s="489"/>
      <c r="H37" s="489"/>
      <c r="I37" s="489"/>
      <c r="J37" s="490"/>
      <c r="K37" s="201">
        <f>IFERROR(AVERAGEIF(AG20:AG22,"&gt;=0"),"")</f>
        <v>17.391304347826086</v>
      </c>
      <c r="L37" s="164"/>
      <c r="M37" s="205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7"/>
      <c r="AM37" s="207"/>
      <c r="AN37" s="207"/>
      <c r="AO37" s="208"/>
      <c r="AP37" s="209"/>
      <c r="AQ37" s="209"/>
      <c r="AR37" s="209"/>
      <c r="AS37" s="209"/>
      <c r="AT37" s="209"/>
      <c r="AU37" s="209"/>
      <c r="AV37" s="209"/>
      <c r="AY37" s="167">
        <v>30</v>
      </c>
      <c r="AZ37" s="169">
        <f>IFERROR(AVERAGEIF(CE21:CE23,"&gt;=0"),"")</f>
        <v>4.3478260869565215</v>
      </c>
      <c r="BH37" s="65"/>
      <c r="BI37" s="65"/>
      <c r="BJ37" s="65"/>
      <c r="BK37" s="65"/>
      <c r="BU37" s="210"/>
      <c r="BV37" s="204"/>
      <c r="BW37" s="204"/>
      <c r="BX37" s="204"/>
      <c r="BY37" s="204"/>
      <c r="BZ37" s="204"/>
      <c r="CA37" s="204"/>
      <c r="CB37" s="204"/>
      <c r="CC37" s="204"/>
      <c r="CD37" s="204"/>
      <c r="CE37" s="204"/>
      <c r="CF37" s="204"/>
      <c r="CG37" s="204"/>
      <c r="CH37" s="204"/>
      <c r="CI37" s="204"/>
      <c r="CJ37" s="204"/>
    </row>
    <row r="38" spans="2:90" ht="29.25" customHeight="1" x14ac:dyDescent="0.2">
      <c r="B38" s="200">
        <v>22</v>
      </c>
      <c r="C38" s="488" t="s">
        <v>190</v>
      </c>
      <c r="D38" s="489"/>
      <c r="E38" s="489"/>
      <c r="F38" s="489"/>
      <c r="G38" s="489"/>
      <c r="H38" s="489"/>
      <c r="I38" s="489"/>
      <c r="J38" s="490"/>
      <c r="K38" s="201">
        <f>IFERROR(AVERAGEIF(AH20:AH22,"&gt;=0"),"")</f>
        <v>8.695652173913043</v>
      </c>
      <c r="L38" s="164"/>
      <c r="M38" s="205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7"/>
      <c r="AM38" s="207"/>
      <c r="AN38" s="207"/>
      <c r="AO38" s="208"/>
      <c r="AP38" s="209"/>
      <c r="AQ38" s="209"/>
      <c r="AR38" s="209"/>
      <c r="AS38" s="209"/>
      <c r="AT38" s="209"/>
      <c r="AU38" s="209"/>
      <c r="AV38" s="209"/>
      <c r="AY38" s="167">
        <v>31</v>
      </c>
      <c r="AZ38" s="169">
        <f>IFERROR(AVERAGEIF(CF21:CF23,"&gt;=0"),"")</f>
        <v>4.3478260869565215</v>
      </c>
      <c r="BH38" s="65"/>
      <c r="BI38" s="65"/>
      <c r="BJ38" s="65"/>
      <c r="BK38" s="65"/>
      <c r="BU38" s="210"/>
      <c r="BV38" s="204"/>
      <c r="BW38" s="204"/>
      <c r="BX38" s="204"/>
      <c r="BY38" s="204"/>
      <c r="BZ38" s="204"/>
      <c r="CA38" s="204"/>
      <c r="CB38" s="204"/>
      <c r="CC38" s="204"/>
      <c r="CD38" s="204"/>
      <c r="CE38" s="204"/>
      <c r="CF38" s="204"/>
      <c r="CG38" s="204"/>
      <c r="CH38" s="204"/>
      <c r="CI38" s="204"/>
      <c r="CJ38" s="204"/>
    </row>
    <row r="39" spans="2:90" ht="29.25" customHeight="1" x14ac:dyDescent="0.2">
      <c r="B39" s="200">
        <v>23</v>
      </c>
      <c r="C39" s="488" t="s">
        <v>191</v>
      </c>
      <c r="D39" s="489"/>
      <c r="E39" s="489"/>
      <c r="F39" s="489"/>
      <c r="G39" s="489"/>
      <c r="H39" s="489"/>
      <c r="I39" s="489"/>
      <c r="J39" s="490"/>
      <c r="K39" s="201">
        <f>IFERROR(AVERAGEIF(AI20:AI22,"&gt;=0"),"")</f>
        <v>13.043478260869565</v>
      </c>
      <c r="L39" s="164"/>
      <c r="M39" s="205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7"/>
      <c r="AM39" s="207"/>
      <c r="AN39" s="207"/>
      <c r="AO39" s="208"/>
      <c r="AP39" s="209"/>
      <c r="AQ39" s="209"/>
      <c r="AR39" s="209"/>
      <c r="AS39" s="209"/>
      <c r="AT39" s="209"/>
      <c r="AU39" s="209"/>
      <c r="AV39" s="209"/>
      <c r="AY39" s="167">
        <v>32</v>
      </c>
      <c r="AZ39" s="169">
        <f>IFERROR(AVERAGEIF(CG21:CG23,"&gt;=0"),"")</f>
        <v>0</v>
      </c>
      <c r="BH39" s="65"/>
      <c r="BI39" s="65"/>
      <c r="BJ39" s="65"/>
      <c r="BK39" s="65"/>
      <c r="BU39" s="210"/>
      <c r="BV39" s="204"/>
      <c r="BW39" s="204"/>
      <c r="BX39" s="204"/>
      <c r="BY39" s="204"/>
      <c r="BZ39" s="204"/>
      <c r="CA39" s="204"/>
      <c r="CB39" s="204"/>
      <c r="CC39" s="204"/>
      <c r="CD39" s="204"/>
      <c r="CE39" s="204"/>
      <c r="CF39" s="204"/>
      <c r="CG39" s="204"/>
      <c r="CH39" s="204"/>
      <c r="CI39" s="204"/>
      <c r="CJ39" s="204"/>
    </row>
    <row r="40" spans="2:90" ht="29.25" customHeight="1" x14ac:dyDescent="0.2">
      <c r="B40" s="200">
        <v>24</v>
      </c>
      <c r="C40" s="488" t="s">
        <v>192</v>
      </c>
      <c r="D40" s="489"/>
      <c r="E40" s="489"/>
      <c r="F40" s="489"/>
      <c r="G40" s="489"/>
      <c r="H40" s="489"/>
      <c r="I40" s="489"/>
      <c r="J40" s="490"/>
      <c r="K40" s="201">
        <f>IFERROR(AVERAGEIF(AJ20:AJ22,"&gt;=0"),"")</f>
        <v>26.086956521739129</v>
      </c>
      <c r="L40" s="164"/>
      <c r="M40" s="205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7"/>
      <c r="AM40" s="207"/>
      <c r="AN40" s="207"/>
      <c r="AO40" s="208"/>
      <c r="AP40" s="209"/>
      <c r="AQ40" s="209"/>
      <c r="AR40" s="209"/>
      <c r="AS40" s="209"/>
      <c r="AT40" s="209"/>
      <c r="AU40" s="209"/>
      <c r="AV40" s="209"/>
      <c r="AY40" s="167">
        <v>33</v>
      </c>
      <c r="AZ40" s="169">
        <f>IFERROR(AVERAGEIF(CH21:CH23,"&gt;=0"),"")</f>
        <v>13.043478260869565</v>
      </c>
      <c r="BH40" s="65"/>
      <c r="BI40" s="65"/>
      <c r="BJ40" s="65"/>
      <c r="BK40" s="65"/>
      <c r="BU40" s="210"/>
      <c r="BV40" s="204"/>
      <c r="BW40" s="204"/>
      <c r="BX40" s="204"/>
      <c r="BY40" s="204"/>
      <c r="BZ40" s="204"/>
      <c r="CA40" s="204"/>
      <c r="CB40" s="204"/>
      <c r="CC40" s="204"/>
      <c r="CD40" s="204"/>
      <c r="CE40" s="204"/>
      <c r="CF40" s="204"/>
      <c r="CG40" s="204"/>
      <c r="CH40" s="204"/>
      <c r="CI40" s="204"/>
      <c r="CJ40" s="204"/>
    </row>
    <row r="41" spans="2:90" ht="29.25" customHeight="1" x14ac:dyDescent="0.2">
      <c r="B41" s="200">
        <v>26</v>
      </c>
      <c r="C41" s="503" t="s">
        <v>193</v>
      </c>
      <c r="D41" s="504"/>
      <c r="E41" s="504"/>
      <c r="F41" s="504"/>
      <c r="G41" s="504"/>
      <c r="H41" s="504"/>
      <c r="I41" s="504"/>
      <c r="J41" s="505"/>
      <c r="K41" s="201">
        <f>IFERROR(AVERAGEIF(AK20:AK22,"&gt;=0"),"")</f>
        <v>34.782608695652172</v>
      </c>
      <c r="L41" s="164"/>
      <c r="M41" s="205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7"/>
      <c r="AM41" s="207"/>
      <c r="AN41" s="207"/>
      <c r="AO41" s="208"/>
      <c r="AP41" s="209"/>
      <c r="AQ41" s="209"/>
      <c r="AR41" s="209"/>
      <c r="AS41" s="209"/>
      <c r="AT41" s="209"/>
      <c r="AU41" s="209"/>
      <c r="AV41" s="209"/>
      <c r="AY41" s="167">
        <v>34</v>
      </c>
      <c r="AZ41" s="169">
        <f>IFERROR(AVERAGEIF(CI21:CI23,"&gt;=0"),"")</f>
        <v>30.434782608695652</v>
      </c>
      <c r="BH41" s="65"/>
      <c r="BI41" s="65"/>
      <c r="BJ41" s="65"/>
      <c r="BK41" s="65"/>
      <c r="BU41" s="210"/>
      <c r="BV41" s="204"/>
      <c r="BW41" s="204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4"/>
      <c r="CJ41" s="204"/>
    </row>
    <row r="42" spans="2:90" ht="29.25" customHeight="1" x14ac:dyDescent="0.2">
      <c r="B42" s="200">
        <v>27</v>
      </c>
      <c r="C42" s="503" t="s">
        <v>194</v>
      </c>
      <c r="D42" s="504"/>
      <c r="E42" s="504"/>
      <c r="F42" s="504"/>
      <c r="G42" s="504"/>
      <c r="H42" s="504"/>
      <c r="I42" s="504"/>
      <c r="J42" s="505"/>
      <c r="K42" s="201">
        <f>IFERROR(AVERAGEIF(AL20:AL22,"&gt;=0"),"")</f>
        <v>34.782608695652172</v>
      </c>
      <c r="L42" s="164"/>
      <c r="M42" s="205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7"/>
      <c r="AM42" s="207"/>
      <c r="AN42" s="207"/>
      <c r="AO42" s="208"/>
      <c r="AP42" s="209"/>
      <c r="AQ42" s="209"/>
      <c r="AR42" s="209"/>
      <c r="AS42" s="209"/>
      <c r="AT42" s="209"/>
      <c r="AU42" s="209"/>
      <c r="AV42" s="209"/>
      <c r="AY42" s="167">
        <v>35</v>
      </c>
      <c r="AZ42" s="169">
        <f>IFERROR(AVERAGEIF(CJ21:CJ23,"&gt;=0"),"")</f>
        <v>43.478260869565219</v>
      </c>
      <c r="BH42" s="65"/>
      <c r="BI42" s="65"/>
      <c r="BJ42" s="65"/>
      <c r="BK42" s="65"/>
      <c r="BU42" s="210"/>
      <c r="BV42" s="204"/>
      <c r="BW42" s="204"/>
      <c r="BX42" s="204"/>
      <c r="BY42" s="204"/>
      <c r="BZ42" s="204"/>
      <c r="CA42" s="204"/>
      <c r="CB42" s="204"/>
      <c r="CC42" s="204"/>
      <c r="CD42" s="204"/>
      <c r="CE42" s="204"/>
      <c r="CF42" s="204"/>
      <c r="CG42" s="204"/>
      <c r="CH42" s="204"/>
      <c r="CI42" s="204"/>
      <c r="CJ42" s="204"/>
    </row>
    <row r="43" spans="2:90" ht="29.25" customHeight="1" x14ac:dyDescent="0.2">
      <c r="B43" s="200">
        <v>28</v>
      </c>
      <c r="C43" s="503" t="s">
        <v>195</v>
      </c>
      <c r="D43" s="504"/>
      <c r="E43" s="504"/>
      <c r="F43" s="504"/>
      <c r="G43" s="504"/>
      <c r="H43" s="504"/>
      <c r="I43" s="504"/>
      <c r="J43" s="505"/>
      <c r="K43" s="201">
        <f>IFERROR(AVERAGEIF(AM20:AM22,"&gt;=0"),"")</f>
        <v>4.3478260869565215</v>
      </c>
      <c r="L43" s="164"/>
      <c r="M43" s="205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7"/>
      <c r="AM43" s="207"/>
      <c r="AN43" s="207"/>
      <c r="AO43" s="208"/>
      <c r="AP43" s="209"/>
      <c r="AQ43" s="209"/>
      <c r="AR43" s="209"/>
      <c r="AS43" s="209"/>
      <c r="AT43" s="209"/>
      <c r="AU43" s="209"/>
      <c r="AV43" s="209"/>
      <c r="AY43" s="167">
        <v>36</v>
      </c>
      <c r="AZ43" s="169">
        <f>IFERROR(AVERAGEIF(CK21:CK23,"&gt;=0"),"")</f>
        <v>26.086956521739129</v>
      </c>
      <c r="BH43" s="65"/>
      <c r="BI43" s="65"/>
      <c r="BJ43" s="65"/>
      <c r="BK43" s="65"/>
      <c r="BU43" s="210"/>
      <c r="BV43" s="204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</row>
    <row r="44" spans="2:90" ht="29.25" customHeight="1" x14ac:dyDescent="0.2">
      <c r="B44" s="200">
        <v>29</v>
      </c>
      <c r="C44" s="503" t="s">
        <v>196</v>
      </c>
      <c r="D44" s="504"/>
      <c r="E44" s="504"/>
      <c r="F44" s="504"/>
      <c r="G44" s="504"/>
      <c r="H44" s="504"/>
      <c r="I44" s="504"/>
      <c r="J44" s="505"/>
      <c r="K44" s="201">
        <f>IFERROR(AVERAGEIF(AN20:AN22,"&gt;=0"),"")</f>
        <v>8.695652173913043</v>
      </c>
      <c r="L44" s="164"/>
      <c r="M44" s="205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7"/>
      <c r="AM44" s="207"/>
      <c r="AN44" s="207"/>
      <c r="AO44" s="208"/>
      <c r="AP44" s="209"/>
      <c r="AQ44" s="209"/>
      <c r="AR44" s="209"/>
      <c r="AS44" s="209"/>
      <c r="AT44" s="209"/>
      <c r="AU44" s="209"/>
      <c r="AV44" s="209"/>
      <c r="AY44" s="167">
        <v>37</v>
      </c>
      <c r="AZ44" s="169">
        <f>IFERROR(AVERAGEIF(CL21:CL23,"&gt;=0"),"")</f>
        <v>17.391304347826086</v>
      </c>
      <c r="BH44" s="65"/>
      <c r="BI44" s="65"/>
      <c r="BJ44" s="65"/>
      <c r="BK44" s="65"/>
      <c r="BU44" s="210"/>
      <c r="BV44" s="204"/>
      <c r="BW44" s="204"/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</row>
    <row r="45" spans="2:90" ht="52.5" customHeight="1" x14ac:dyDescent="0.2">
      <c r="B45" s="200">
        <v>31</v>
      </c>
      <c r="C45" s="488" t="s">
        <v>197</v>
      </c>
      <c r="D45" s="489"/>
      <c r="E45" s="489"/>
      <c r="F45" s="489"/>
      <c r="G45" s="489"/>
      <c r="H45" s="489"/>
      <c r="I45" s="489"/>
      <c r="J45" s="490"/>
      <c r="K45" s="201">
        <f>IFERROR(AVERAGEIF(AO20:AO22,"&gt;=0"),"")</f>
        <v>4.3478260869565215</v>
      </c>
      <c r="L45" s="164"/>
      <c r="M45" s="205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7"/>
      <c r="AM45" s="207"/>
      <c r="AN45" s="207"/>
      <c r="AO45" s="208"/>
      <c r="AP45" s="209"/>
      <c r="AQ45" s="209"/>
      <c r="AR45" s="209"/>
      <c r="AS45" s="209"/>
      <c r="AT45" s="209"/>
      <c r="AU45" s="209"/>
      <c r="AV45" s="209"/>
      <c r="AY45" s="167">
        <v>38</v>
      </c>
      <c r="AZ45" s="169">
        <f>IFERROR(AVERAGEIF(CM21:CM23,"&gt;=0"),"")</f>
        <v>21.739130434782609</v>
      </c>
      <c r="BF45" s="253" t="s">
        <v>41</v>
      </c>
      <c r="BG45" s="253" t="s">
        <v>159</v>
      </c>
      <c r="BH45" s="253" t="s">
        <v>160</v>
      </c>
      <c r="BI45" s="65"/>
      <c r="BJ45" s="65"/>
      <c r="BK45" s="65"/>
      <c r="BU45" s="210"/>
      <c r="BV45" s="204"/>
      <c r="BW45" s="204"/>
      <c r="BX45" s="204"/>
      <c r="BY45" s="204"/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4"/>
    </row>
    <row r="46" spans="2:90" ht="29.25" customHeight="1" x14ac:dyDescent="0.2">
      <c r="B46" s="200">
        <v>32</v>
      </c>
      <c r="C46" s="488" t="s">
        <v>198</v>
      </c>
      <c r="D46" s="489"/>
      <c r="E46" s="489"/>
      <c r="F46" s="489"/>
      <c r="G46" s="489"/>
      <c r="H46" s="489"/>
      <c r="I46" s="489"/>
      <c r="J46" s="490"/>
      <c r="K46" s="201">
        <f>IFERROR(AVERAGEIF(AP20:AP22,"&gt;=0"),"")</f>
        <v>0</v>
      </c>
      <c r="L46" s="164"/>
      <c r="M46" s="205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7"/>
      <c r="AM46" s="207"/>
      <c r="AN46" s="207"/>
      <c r="AO46" s="208"/>
      <c r="AP46" s="209"/>
      <c r="AQ46" s="209"/>
      <c r="AR46" s="209"/>
      <c r="AS46" s="209"/>
      <c r="AT46" s="209"/>
      <c r="AU46" s="209"/>
      <c r="AV46" s="209"/>
      <c r="AY46" s="167">
        <v>39</v>
      </c>
      <c r="AZ46" s="169">
        <f>IFERROR(AVERAGEIF(CN21:CN23,"&gt;=0"),"")</f>
        <v>39.130434782608695</v>
      </c>
      <c r="BF46" s="274">
        <f>SUM('3º básico A'!CZ100,'3º básico B'!CZ100,'3º básico C'!CZ100)</f>
        <v>20</v>
      </c>
      <c r="BG46" s="274">
        <f>SUM('3º básico A'!DA100,'3º básico B'!DA100,'3º básico C'!DA100)</f>
        <v>3</v>
      </c>
      <c r="BH46" s="274">
        <f>SUM('3º básico A'!DB100,'3º básico B'!DB100,'3º básico C'!DB100)</f>
        <v>0</v>
      </c>
      <c r="BI46" s="264">
        <f>SUM(BF46:BH46)</f>
        <v>23</v>
      </c>
      <c r="BJ46" s="65"/>
      <c r="BK46" s="65"/>
      <c r="BU46" s="210"/>
      <c r="BV46" s="204"/>
      <c r="BW46" s="204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</row>
    <row r="47" spans="2:90" ht="30.75" customHeight="1" x14ac:dyDescent="0.25">
      <c r="B47" s="200">
        <v>33</v>
      </c>
      <c r="C47" s="488" t="s">
        <v>199</v>
      </c>
      <c r="D47" s="489"/>
      <c r="E47" s="489"/>
      <c r="F47" s="489"/>
      <c r="G47" s="489"/>
      <c r="H47" s="489"/>
      <c r="I47" s="489"/>
      <c r="J47" s="490"/>
      <c r="K47" s="201">
        <f>IFERROR(AVERAGEIF(AQ20:AQ22,"&gt;=0"),"")</f>
        <v>13.043478260869565</v>
      </c>
      <c r="L47" s="164"/>
      <c r="M47" s="205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7"/>
      <c r="AM47" s="207"/>
      <c r="AN47" s="207"/>
      <c r="AO47" s="208"/>
      <c r="AP47" s="209"/>
      <c r="AQ47" s="209"/>
      <c r="AR47" s="209"/>
      <c r="AS47" s="209"/>
      <c r="AT47" s="209"/>
      <c r="AU47" s="209"/>
      <c r="AV47" s="209"/>
      <c r="AY47" s="167">
        <v>40</v>
      </c>
      <c r="AZ47" s="169">
        <f>IFERROR(AVERAGEIF(CO21:CO23,"&gt;=0"),"")</f>
        <v>4.3478260869565215</v>
      </c>
      <c r="BF47" s="275">
        <f>IFERROR((BF46/$BI$46)*1,"")</f>
        <v>0.86956521739130432</v>
      </c>
      <c r="BG47" s="275">
        <f>IFERROR((BG46/$BI$46)*1,"")</f>
        <v>0.13043478260869565</v>
      </c>
      <c r="BH47" s="275">
        <f>IFERROR((BH46/$BI$46)*1,"")</f>
        <v>0</v>
      </c>
      <c r="BI47" s="65"/>
      <c r="BJ47" s="65"/>
      <c r="BK47" s="65"/>
      <c r="BU47" s="257"/>
      <c r="BV47" s="258"/>
      <c r="BW47" s="258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  <c r="CH47" s="258"/>
      <c r="CI47" s="258"/>
      <c r="CJ47" s="258"/>
      <c r="CK47" s="178"/>
      <c r="CL47" s="178"/>
    </row>
    <row r="48" spans="2:90" ht="29.25" customHeight="1" x14ac:dyDescent="0.2">
      <c r="B48" s="200">
        <v>34</v>
      </c>
      <c r="C48" s="488" t="s">
        <v>200</v>
      </c>
      <c r="D48" s="489"/>
      <c r="E48" s="489"/>
      <c r="F48" s="489"/>
      <c r="G48" s="489"/>
      <c r="H48" s="489"/>
      <c r="I48" s="489"/>
      <c r="J48" s="490"/>
      <c r="K48" s="201">
        <f>IFERROR(AVERAGEIF(AR20:AR22,"&gt;=0"),"")</f>
        <v>30.434782608695652</v>
      </c>
      <c r="L48" s="164"/>
      <c r="M48" s="205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7"/>
      <c r="AM48" s="207"/>
      <c r="AN48" s="207"/>
      <c r="AO48" s="208"/>
      <c r="AP48" s="209"/>
      <c r="AQ48" s="209"/>
      <c r="AR48" s="209"/>
      <c r="AS48" s="209"/>
      <c r="AT48" s="209"/>
      <c r="AU48" s="209"/>
      <c r="AV48" s="209"/>
      <c r="AY48" s="211"/>
      <c r="AZ48" s="212"/>
      <c r="BH48" s="65"/>
      <c r="BI48" s="65"/>
      <c r="BJ48" s="65"/>
      <c r="BK48" s="65"/>
      <c r="BU48" s="257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  <c r="CH48" s="258"/>
      <c r="CI48" s="258"/>
      <c r="CJ48" s="258"/>
      <c r="CK48" s="178"/>
      <c r="CL48" s="178"/>
    </row>
    <row r="49" spans="2:90" ht="28.5" customHeight="1" x14ac:dyDescent="0.2">
      <c r="B49" s="200" t="s">
        <v>202</v>
      </c>
      <c r="C49" s="488" t="s">
        <v>201</v>
      </c>
      <c r="D49" s="489"/>
      <c r="E49" s="489"/>
      <c r="F49" s="489"/>
      <c r="G49" s="489"/>
      <c r="H49" s="489"/>
      <c r="I49" s="489"/>
      <c r="J49" s="490"/>
      <c r="K49" s="201">
        <f>IFERROR(AVERAGEIF(AS20:AS22,"&gt;=0"),"")</f>
        <v>28.985507246376812</v>
      </c>
      <c r="L49" s="164"/>
      <c r="AN49" s="69"/>
      <c r="AY49" s="211"/>
      <c r="AZ49" s="212"/>
      <c r="BH49" s="66"/>
      <c r="BI49" s="66"/>
      <c r="BJ49" s="66"/>
      <c r="BK49" s="66"/>
      <c r="BU49" s="257"/>
      <c r="BV49" s="258"/>
      <c r="BW49" s="258"/>
      <c r="BX49" s="258"/>
      <c r="BY49" s="258"/>
      <c r="BZ49" s="258"/>
      <c r="CA49" s="258"/>
      <c r="CB49" s="258"/>
      <c r="CC49" s="258"/>
      <c r="CD49" s="258"/>
      <c r="CE49" s="258"/>
      <c r="CF49" s="258"/>
      <c r="CG49" s="258"/>
      <c r="CH49" s="258"/>
      <c r="CI49" s="258"/>
      <c r="CJ49" s="258"/>
      <c r="CK49" s="178"/>
      <c r="CL49" s="178"/>
    </row>
    <row r="50" spans="2:90" ht="28.5" customHeight="1" x14ac:dyDescent="0.2">
      <c r="B50" s="200">
        <v>38</v>
      </c>
      <c r="C50" s="488" t="s">
        <v>203</v>
      </c>
      <c r="D50" s="489"/>
      <c r="E50" s="489"/>
      <c r="F50" s="489"/>
      <c r="G50" s="489"/>
      <c r="H50" s="489"/>
      <c r="I50" s="489"/>
      <c r="J50" s="490"/>
      <c r="K50" s="201">
        <f>IFERROR(AVERAGEIF(AT20:AT22,"&gt;=0"),"")</f>
        <v>21.739130434782609</v>
      </c>
      <c r="L50" s="164"/>
      <c r="AN50" s="69"/>
      <c r="AY50" s="211"/>
      <c r="AZ50" s="212"/>
      <c r="BH50" s="66"/>
      <c r="BI50" s="66"/>
      <c r="BJ50" s="66"/>
      <c r="BK50" s="66"/>
      <c r="BU50" s="257"/>
      <c r="BV50" s="258"/>
      <c r="BW50" s="258"/>
      <c r="BX50" s="258"/>
      <c r="BY50" s="258"/>
      <c r="BZ50" s="258"/>
      <c r="CA50" s="258"/>
      <c r="CB50" s="258"/>
      <c r="CC50" s="258"/>
      <c r="CD50" s="258"/>
      <c r="CE50" s="258"/>
      <c r="CF50" s="258"/>
      <c r="CG50" s="258"/>
      <c r="CH50" s="258"/>
      <c r="CI50" s="258"/>
      <c r="CJ50" s="258"/>
      <c r="CK50" s="178"/>
      <c r="CL50" s="178"/>
    </row>
    <row r="51" spans="2:90" ht="28.5" customHeight="1" x14ac:dyDescent="0.2">
      <c r="B51" s="200">
        <v>39</v>
      </c>
      <c r="C51" s="488" t="s">
        <v>204</v>
      </c>
      <c r="D51" s="489"/>
      <c r="E51" s="489"/>
      <c r="F51" s="489"/>
      <c r="G51" s="489"/>
      <c r="H51" s="489"/>
      <c r="I51" s="489"/>
      <c r="J51" s="490"/>
      <c r="K51" s="201">
        <f>IFERROR(AVERAGEIF(AU20:AU22,"&gt;=0"),"")</f>
        <v>39.130434782608695</v>
      </c>
      <c r="L51" s="164"/>
      <c r="AN51" s="69"/>
      <c r="AY51" s="211"/>
      <c r="AZ51" s="65"/>
      <c r="BH51" s="66"/>
      <c r="BI51" s="66"/>
      <c r="BJ51" s="66"/>
      <c r="BK51" s="66"/>
      <c r="BU51" s="257"/>
      <c r="BV51" s="258"/>
      <c r="BW51" s="258"/>
      <c r="BX51" s="258"/>
      <c r="BY51" s="258"/>
      <c r="BZ51" s="258"/>
      <c r="CA51" s="258"/>
      <c r="CB51" s="258"/>
      <c r="CC51" s="258"/>
      <c r="CD51" s="258"/>
      <c r="CE51" s="258"/>
      <c r="CF51" s="258"/>
      <c r="CG51" s="258"/>
      <c r="CH51" s="258"/>
      <c r="CI51" s="258"/>
      <c r="CJ51" s="258"/>
      <c r="CK51" s="178"/>
      <c r="CL51" s="178"/>
    </row>
    <row r="52" spans="2:90" ht="36.75" customHeight="1" thickBot="1" x14ac:dyDescent="0.25">
      <c r="B52" s="213">
        <v>40</v>
      </c>
      <c r="C52" s="513" t="s">
        <v>205</v>
      </c>
      <c r="D52" s="514"/>
      <c r="E52" s="514"/>
      <c r="F52" s="514"/>
      <c r="G52" s="514"/>
      <c r="H52" s="514"/>
      <c r="I52" s="514"/>
      <c r="J52" s="515"/>
      <c r="K52" s="262">
        <f>IFERROR(AVERAGEIF(AV20:AV22,"&gt;=0"),"")</f>
        <v>4.3478260869565215</v>
      </c>
      <c r="L52" s="164"/>
      <c r="AN52" s="69"/>
      <c r="AZ52" s="212"/>
      <c r="BH52" s="42"/>
      <c r="BI52" s="42"/>
      <c r="BJ52" s="42"/>
      <c r="BK52" s="42"/>
    </row>
    <row r="53" spans="2:90" ht="28.5" customHeight="1" x14ac:dyDescent="0.2">
      <c r="B53" s="217"/>
      <c r="C53" s="516"/>
      <c r="D53" s="516"/>
      <c r="E53" s="516"/>
      <c r="F53" s="516"/>
      <c r="G53" s="516"/>
      <c r="H53" s="516"/>
      <c r="I53" s="516"/>
      <c r="J53" s="516"/>
      <c r="K53" s="223"/>
      <c r="L53" s="164"/>
      <c r="AN53" s="69"/>
      <c r="AZ53" s="212"/>
      <c r="BH53" s="42"/>
      <c r="BI53" s="42"/>
      <c r="BJ53" s="42"/>
      <c r="BK53" s="42"/>
    </row>
    <row r="54" spans="2:90" ht="28.5" customHeight="1" x14ac:dyDescent="0.2">
      <c r="B54" s="217"/>
      <c r="C54" s="516"/>
      <c r="D54" s="516"/>
      <c r="E54" s="516"/>
      <c r="F54" s="516"/>
      <c r="G54" s="516"/>
      <c r="H54" s="516"/>
      <c r="I54" s="516"/>
      <c r="J54" s="516"/>
      <c r="K54" s="223"/>
      <c r="L54" s="164"/>
      <c r="AN54" s="69"/>
      <c r="AZ54" s="212"/>
      <c r="BH54" s="42"/>
      <c r="BI54" s="42"/>
      <c r="BJ54" s="42"/>
      <c r="BK54" s="42"/>
    </row>
    <row r="55" spans="2:90" ht="28.5" customHeight="1" thickBot="1" x14ac:dyDescent="0.25">
      <c r="C55" s="517"/>
      <c r="D55" s="517"/>
      <c r="E55" s="517"/>
      <c r="F55" s="517"/>
      <c r="G55" s="517"/>
      <c r="H55" s="517"/>
      <c r="I55" s="517"/>
      <c r="J55" s="517"/>
      <c r="L55" s="208"/>
      <c r="AN55" s="69"/>
      <c r="AZ55" s="212"/>
      <c r="BH55" s="42"/>
      <c r="BI55" s="42"/>
      <c r="BJ55" s="42"/>
      <c r="BK55" s="42"/>
    </row>
    <row r="56" spans="2:90" ht="30" customHeight="1" thickBot="1" x14ac:dyDescent="0.25">
      <c r="B56" s="480" t="s">
        <v>166</v>
      </c>
      <c r="C56" s="481"/>
      <c r="D56" s="481"/>
      <c r="E56" s="481"/>
      <c r="F56" s="481"/>
      <c r="G56" s="481"/>
      <c r="H56" s="481"/>
      <c r="I56" s="481"/>
      <c r="J56" s="481"/>
      <c r="K56" s="482"/>
      <c r="L56" s="208"/>
      <c r="AN56" s="69"/>
      <c r="AZ56" s="212"/>
      <c r="BH56" s="42"/>
      <c r="BI56" s="42"/>
      <c r="BJ56" s="42"/>
      <c r="BK56" s="42"/>
    </row>
    <row r="57" spans="2:90" ht="30" customHeight="1" thickBot="1" x14ac:dyDescent="0.25">
      <c r="B57" s="214" t="s">
        <v>2</v>
      </c>
      <c r="C57" s="491" t="s">
        <v>36</v>
      </c>
      <c r="D57" s="492"/>
      <c r="E57" s="492"/>
      <c r="F57" s="492"/>
      <c r="G57" s="492"/>
      <c r="H57" s="492"/>
      <c r="I57" s="492"/>
      <c r="J57" s="493"/>
      <c r="K57" s="198" t="s">
        <v>105</v>
      </c>
      <c r="L57" s="208"/>
      <c r="AN57" s="69"/>
      <c r="AZ57" s="212"/>
      <c r="BH57" s="42"/>
      <c r="BI57" s="42"/>
      <c r="BJ57" s="42"/>
      <c r="BK57" s="42"/>
    </row>
    <row r="58" spans="2:90" ht="33.75" customHeight="1" x14ac:dyDescent="0.2">
      <c r="B58" s="215" t="s">
        <v>207</v>
      </c>
      <c r="C58" s="494" t="s">
        <v>34</v>
      </c>
      <c r="D58" s="495"/>
      <c r="E58" s="495"/>
      <c r="F58" s="495"/>
      <c r="G58" s="495"/>
      <c r="H58" s="495"/>
      <c r="I58" s="495"/>
      <c r="J58" s="496"/>
      <c r="K58" s="216">
        <f>IFERROR(AVERAGEIF(N16:N18,"&gt;=0"),"")</f>
        <v>52.608695652173914</v>
      </c>
      <c r="L58" s="164"/>
      <c r="AN58" s="69"/>
      <c r="BA58" s="217"/>
      <c r="BB58" s="217"/>
      <c r="BC58" s="217"/>
      <c r="BD58" s="497"/>
      <c r="BE58" s="497"/>
      <c r="BF58" s="187">
        <f>SUM(BA58:BE58)</f>
        <v>0</v>
      </c>
      <c r="BH58" s="42"/>
      <c r="BI58" s="42"/>
      <c r="BJ58" s="42"/>
      <c r="BK58" s="42"/>
    </row>
    <row r="59" spans="2:90" ht="33.75" customHeight="1" x14ac:dyDescent="0.25">
      <c r="B59" s="218" t="s">
        <v>208</v>
      </c>
      <c r="C59" s="498" t="s">
        <v>206</v>
      </c>
      <c r="D59" s="499"/>
      <c r="E59" s="499"/>
      <c r="F59" s="499"/>
      <c r="G59" s="499"/>
      <c r="H59" s="499"/>
      <c r="I59" s="499"/>
      <c r="J59" s="500"/>
      <c r="K59" s="219">
        <f>IFERROR(AVERAGEIF(O16:O18,"&gt;=0"),"")</f>
        <v>40.579710144927539</v>
      </c>
      <c r="L59" s="164"/>
      <c r="AN59" s="69"/>
      <c r="BA59" s="220"/>
      <c r="BB59" s="220"/>
      <c r="BC59" s="220"/>
      <c r="BD59" s="501"/>
      <c r="BE59" s="501"/>
      <c r="BH59" s="42"/>
      <c r="BI59" s="42"/>
      <c r="BJ59" s="42"/>
      <c r="BK59" s="42"/>
    </row>
    <row r="60" spans="2:90" ht="33.75" customHeight="1" x14ac:dyDescent="0.2">
      <c r="B60" s="218" t="s">
        <v>209</v>
      </c>
      <c r="C60" s="498" t="s">
        <v>97</v>
      </c>
      <c r="D60" s="499"/>
      <c r="E60" s="499"/>
      <c r="F60" s="499"/>
      <c r="G60" s="499"/>
      <c r="H60" s="499"/>
      <c r="I60" s="499"/>
      <c r="J60" s="500"/>
      <c r="K60" s="219">
        <f>IFERROR(AVERAGEIF(P16:P18,"&gt;=0"),"")</f>
        <v>34.782608695652172</v>
      </c>
      <c r="L60" s="164"/>
      <c r="AN60" s="69"/>
      <c r="BH60" s="42"/>
      <c r="BI60" s="42"/>
      <c r="BJ60" s="42"/>
      <c r="BK60" s="42"/>
    </row>
    <row r="61" spans="2:90" ht="33.75" customHeight="1" x14ac:dyDescent="0.2">
      <c r="B61" s="218" t="s">
        <v>210</v>
      </c>
      <c r="C61" s="498" t="s">
        <v>98</v>
      </c>
      <c r="D61" s="499"/>
      <c r="E61" s="499"/>
      <c r="F61" s="499"/>
      <c r="G61" s="499"/>
      <c r="H61" s="499"/>
      <c r="I61" s="499"/>
      <c r="J61" s="500"/>
      <c r="K61" s="219">
        <f>IFERROR(AVERAGEIF(Q16:Q18,"&gt;=0"),"")</f>
        <v>26.086956521739129</v>
      </c>
      <c r="L61" s="164"/>
      <c r="AN61" s="69"/>
      <c r="BH61" s="42"/>
      <c r="BI61" s="42"/>
      <c r="BJ61" s="42"/>
      <c r="BK61" s="42"/>
    </row>
    <row r="62" spans="2:90" ht="33.75" customHeight="1" thickBot="1" x14ac:dyDescent="0.25">
      <c r="B62" s="221" t="s">
        <v>211</v>
      </c>
      <c r="C62" s="506" t="s">
        <v>153</v>
      </c>
      <c r="D62" s="507"/>
      <c r="E62" s="507"/>
      <c r="F62" s="507"/>
      <c r="G62" s="507"/>
      <c r="H62" s="507"/>
      <c r="I62" s="507"/>
      <c r="J62" s="508"/>
      <c r="K62" s="222">
        <f>IFERROR(AVERAGEIF(R16:R18,"&gt;=0"),"")</f>
        <v>26.086956521739129</v>
      </c>
      <c r="L62" s="164"/>
      <c r="AN62" s="69"/>
      <c r="BH62" s="42"/>
      <c r="BI62" s="42"/>
      <c r="BJ62" s="42"/>
      <c r="BK62" s="42"/>
    </row>
    <row r="63" spans="2:90" ht="33.75" customHeight="1" x14ac:dyDescent="0.2">
      <c r="B63" s="217"/>
      <c r="C63" s="509"/>
      <c r="D63" s="509"/>
      <c r="E63" s="509"/>
      <c r="F63" s="509"/>
      <c r="G63" s="509"/>
      <c r="H63" s="509"/>
      <c r="I63" s="509"/>
      <c r="J63" s="509"/>
      <c r="K63" s="223"/>
      <c r="L63" s="164"/>
      <c r="AN63" s="69"/>
      <c r="BH63" s="42"/>
      <c r="BI63" s="42"/>
      <c r="BJ63" s="42"/>
      <c r="BK63" s="42"/>
    </row>
    <row r="64" spans="2:90" ht="36.75" customHeight="1" thickBot="1" x14ac:dyDescent="0.25">
      <c r="B64" s="224"/>
      <c r="C64" s="17"/>
      <c r="H64" s="84"/>
      <c r="I64" s="84"/>
      <c r="J64" s="84"/>
      <c r="K64" s="225"/>
      <c r="AN64" s="69"/>
      <c r="BA64" s="179"/>
      <c r="BB64" s="179"/>
      <c r="BC64" s="179"/>
      <c r="BH64" s="42"/>
      <c r="BI64" s="42"/>
      <c r="BJ64" s="42"/>
      <c r="BK64" s="42"/>
    </row>
    <row r="65" spans="2:92" s="162" customFormat="1" ht="30" customHeight="1" thickBot="1" x14ac:dyDescent="0.25">
      <c r="C65" s="510" t="s">
        <v>154</v>
      </c>
      <c r="D65" s="511"/>
      <c r="E65" s="512"/>
      <c r="H65" s="226"/>
      <c r="I65" s="226"/>
      <c r="J65" s="226"/>
      <c r="K65" s="227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9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230"/>
      <c r="BA65" s="161"/>
      <c r="BB65" s="63"/>
      <c r="BC65" s="63"/>
      <c r="BD65" s="168"/>
      <c r="BE65" s="168"/>
      <c r="BF65" s="168"/>
      <c r="BG65" s="168"/>
      <c r="BH65" s="231"/>
      <c r="BI65" s="231"/>
      <c r="BJ65" s="231"/>
      <c r="BK65" s="231"/>
    </row>
    <row r="66" spans="2:92" s="162" customFormat="1" ht="52.5" customHeight="1" thickBot="1" x14ac:dyDescent="0.25">
      <c r="B66" s="232" t="s">
        <v>155</v>
      </c>
      <c r="C66" s="233" t="s">
        <v>156</v>
      </c>
      <c r="D66" s="233" t="s">
        <v>157</v>
      </c>
      <c r="E66" s="234" t="s">
        <v>158</v>
      </c>
      <c r="H66" s="226"/>
      <c r="I66" s="226"/>
      <c r="J66" s="226"/>
      <c r="K66" s="227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9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  <c r="AZ66" s="230"/>
      <c r="BA66" s="161"/>
      <c r="BB66" s="63"/>
      <c r="BC66" s="63"/>
      <c r="BD66" s="168"/>
      <c r="BE66" s="168"/>
      <c r="BF66" s="168"/>
      <c r="BG66" s="168"/>
      <c r="BH66" s="231"/>
      <c r="BI66" s="231"/>
      <c r="BJ66" s="231"/>
      <c r="BK66" s="231"/>
    </row>
    <row r="67" spans="2:92" s="162" customFormat="1" ht="30" customHeight="1" x14ac:dyDescent="0.2">
      <c r="B67" s="235" t="s">
        <v>163</v>
      </c>
      <c r="C67" s="236" t="str">
        <f>IFERROR('3º básico A'!$CI$118*0.01,"")</f>
        <v/>
      </c>
      <c r="D67" s="237" t="str">
        <f>IFERROR('3º básico A'!$CJ$118,"")</f>
        <v/>
      </c>
      <c r="E67" s="238" t="str">
        <f>IFERROR(SQRT('3º básico A'!$CN$69/'3º básico A'!$CN$70),"")</f>
        <v/>
      </c>
      <c r="H67" s="226"/>
      <c r="I67" s="226"/>
      <c r="J67" s="226"/>
      <c r="K67" s="227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9"/>
      <c r="AP67" s="168"/>
      <c r="AQ67" s="168"/>
      <c r="AR67" s="168"/>
      <c r="AS67" s="168"/>
      <c r="AT67" s="168"/>
      <c r="AU67" s="168"/>
      <c r="AV67" s="168"/>
      <c r="AW67" s="168"/>
      <c r="AX67" s="168"/>
      <c r="AY67" s="168"/>
      <c r="AZ67" s="230"/>
      <c r="BA67" s="161"/>
      <c r="BB67" s="63"/>
      <c r="BC67" s="63"/>
      <c r="BD67" s="168"/>
      <c r="BE67" s="168"/>
      <c r="BF67" s="168"/>
      <c r="BG67" s="168"/>
      <c r="BH67" s="231"/>
      <c r="BI67" s="231"/>
      <c r="BJ67" s="231"/>
      <c r="BK67" s="231"/>
    </row>
    <row r="68" spans="2:92" s="162" customFormat="1" ht="30" customHeight="1" x14ac:dyDescent="0.2">
      <c r="B68" s="239" t="s">
        <v>164</v>
      </c>
      <c r="C68" s="239">
        <f>IFERROR('3º básico B'!$CI$118*0.01,"")</f>
        <v>0.30326086956521742</v>
      </c>
      <c r="D68" s="240">
        <f>IFERROR('3º básico B'!$CJ$118,"")</f>
        <v>3.0335144565217398</v>
      </c>
      <c r="E68" s="241" t="str">
        <f>IFERROR(SQRT('3º básico B'!$CN$69/'3º básico A'!$CN$70),"")</f>
        <v/>
      </c>
      <c r="H68" s="226"/>
      <c r="I68" s="226"/>
      <c r="J68" s="226"/>
      <c r="K68" s="227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8"/>
      <c r="AK68" s="228"/>
      <c r="AL68" s="228"/>
      <c r="AM68" s="228"/>
      <c r="AN68" s="229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230"/>
      <c r="BA68" s="161"/>
      <c r="BB68" s="63"/>
      <c r="BC68" s="63"/>
      <c r="BD68" s="168"/>
      <c r="BE68" s="168"/>
      <c r="BF68" s="168"/>
      <c r="BG68" s="168"/>
      <c r="BH68" s="231"/>
      <c r="BI68" s="231"/>
      <c r="BJ68" s="231"/>
      <c r="BK68" s="231"/>
    </row>
    <row r="69" spans="2:92" ht="30" customHeight="1" thickBot="1" x14ac:dyDescent="0.25">
      <c r="B69" s="218" t="s">
        <v>165</v>
      </c>
      <c r="C69" s="242" t="str">
        <f>IFERROR('3º básico C'!$CI$118*0.01,"")</f>
        <v/>
      </c>
      <c r="D69" s="243" t="str">
        <f>IFERROR('3º básico C'!$CJ$118,"")</f>
        <v/>
      </c>
      <c r="E69" s="244" t="str">
        <f>IFERROR(SQRT('3º básico A'!$CN$69/'3º básico C'!$CN$70),"")</f>
        <v/>
      </c>
      <c r="H69" s="84"/>
      <c r="I69" s="84"/>
      <c r="J69" s="84"/>
      <c r="K69" s="225"/>
      <c r="AN69" s="69"/>
      <c r="AR69" s="161"/>
      <c r="AZ69" s="63"/>
      <c r="BA69" s="42"/>
      <c r="BB69" s="42"/>
      <c r="BC69" s="42"/>
      <c r="BD69" s="42"/>
      <c r="BE69"/>
      <c r="BF69"/>
      <c r="BG69"/>
      <c r="BH69"/>
      <c r="BI69"/>
      <c r="BJ69"/>
      <c r="BK69"/>
      <c r="CH69" s="63"/>
      <c r="CI69" s="161"/>
      <c r="CJ69" s="63"/>
      <c r="CK69" s="63"/>
      <c r="CL69" s="63"/>
      <c r="CM69" s="63"/>
      <c r="CN69" s="63"/>
    </row>
    <row r="70" spans="2:92" ht="36" customHeight="1" thickBot="1" x14ac:dyDescent="0.25">
      <c r="B70" s="245" t="s">
        <v>105</v>
      </c>
      <c r="C70" s="246">
        <f>IFERROR(AVERAGEIF(C67:C69,"&gt;=0"),"")</f>
        <v>0.30326086956521742</v>
      </c>
      <c r="D70" s="247">
        <f>IFERROR(AVERAGEIF(D67:D69,"&gt;=0"),"")</f>
        <v>3.0335144565217398</v>
      </c>
      <c r="H70" s="84"/>
      <c r="I70" s="84"/>
      <c r="J70" s="84"/>
      <c r="K70" s="225"/>
      <c r="L70" s="225"/>
      <c r="M70" s="225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43"/>
      <c r="AP70" s="67"/>
      <c r="AQ70" s="168"/>
      <c r="AR70" s="230"/>
      <c r="AS70" s="502"/>
      <c r="AT70" s="502"/>
      <c r="AU70" s="248"/>
      <c r="AV70" s="502"/>
      <c r="AW70" s="168"/>
      <c r="AX70" s="168"/>
      <c r="AY70" s="168"/>
      <c r="AZ70" s="168"/>
      <c r="BA70" s="231"/>
      <c r="BB70" s="231"/>
      <c r="BC70" s="231"/>
      <c r="BD70" s="231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2"/>
      <c r="BT70" s="162"/>
      <c r="BU70" s="162"/>
      <c r="BV70" s="162"/>
      <c r="BW70" s="162"/>
      <c r="BX70" s="162"/>
      <c r="BY70" s="162"/>
      <c r="BZ70" s="162"/>
      <c r="CA70" s="162"/>
      <c r="CB70" s="162"/>
      <c r="CC70" s="162"/>
      <c r="CD70" s="162"/>
      <c r="CE70" s="162"/>
      <c r="CF70" s="162"/>
      <c r="CG70" s="162"/>
      <c r="CH70" s="168"/>
      <c r="CI70" s="230"/>
      <c r="CJ70" s="502"/>
      <c r="CK70" s="502"/>
      <c r="CL70" s="502"/>
      <c r="CM70" s="168"/>
      <c r="CN70" s="168"/>
    </row>
    <row r="71" spans="2:92" ht="21" customHeight="1" x14ac:dyDescent="0.2">
      <c r="B71" s="217"/>
      <c r="C71" s="43"/>
      <c r="L71" s="225"/>
      <c r="M71" s="225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43"/>
      <c r="AP71" s="67"/>
      <c r="AQ71" s="168"/>
      <c r="AR71" s="230"/>
      <c r="AS71" s="502"/>
      <c r="AT71" s="502"/>
      <c r="AU71" s="248"/>
      <c r="AV71" s="502"/>
      <c r="AW71" s="168"/>
      <c r="AX71" s="168"/>
      <c r="AY71" s="168"/>
      <c r="AZ71" s="168"/>
      <c r="BA71" s="231"/>
      <c r="BB71" s="231"/>
      <c r="BC71" s="231"/>
      <c r="BD71" s="231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2"/>
      <c r="BT71" s="162"/>
      <c r="BU71" s="162"/>
      <c r="BV71" s="162"/>
      <c r="BW71" s="162"/>
      <c r="BX71" s="162"/>
      <c r="BY71" s="162"/>
      <c r="BZ71" s="162"/>
      <c r="CA71" s="162"/>
      <c r="CB71" s="162"/>
      <c r="CC71" s="162"/>
      <c r="CD71" s="162"/>
      <c r="CE71" s="162"/>
      <c r="CF71" s="162"/>
      <c r="CG71" s="162"/>
      <c r="CH71" s="168"/>
      <c r="CI71" s="230"/>
      <c r="CJ71" s="502"/>
      <c r="CK71" s="502"/>
      <c r="CL71" s="502"/>
      <c r="CM71" s="168"/>
      <c r="CN71" s="168"/>
    </row>
    <row r="72" spans="2:92" ht="37.5" customHeight="1" x14ac:dyDescent="0.2">
      <c r="L72" s="225"/>
      <c r="M72" s="225"/>
      <c r="AL72" s="69"/>
      <c r="AR72" s="161"/>
      <c r="AZ72" s="63"/>
      <c r="BA72" s="42"/>
      <c r="BB72" s="42"/>
      <c r="BC72" s="42"/>
      <c r="BD72" s="42"/>
      <c r="BE72"/>
      <c r="BF72"/>
      <c r="BG72"/>
      <c r="BH72"/>
      <c r="BI72"/>
      <c r="BJ72"/>
      <c r="BK72"/>
      <c r="CH72" s="63"/>
      <c r="CI72" s="161"/>
      <c r="CJ72" s="63"/>
      <c r="CK72" s="63"/>
      <c r="CL72" s="63"/>
      <c r="CM72" s="63"/>
      <c r="CN72" s="63"/>
    </row>
    <row r="73" spans="2:92" ht="18.75" customHeight="1" x14ac:dyDescent="0.2">
      <c r="L73" s="249"/>
      <c r="M73" s="225"/>
      <c r="AL73" s="69"/>
      <c r="AR73" s="161"/>
      <c r="AZ73" s="63"/>
      <c r="BA73" s="42"/>
      <c r="BB73" s="42"/>
      <c r="BC73" s="42"/>
      <c r="BD73" s="42"/>
      <c r="BE73"/>
      <c r="BF73"/>
      <c r="BG73"/>
      <c r="BH73"/>
      <c r="BI73"/>
      <c r="BJ73"/>
      <c r="BK73"/>
      <c r="CH73" s="63"/>
      <c r="CI73" s="161"/>
      <c r="CJ73" s="63"/>
      <c r="CK73" s="63"/>
      <c r="CL73" s="63"/>
      <c r="CM73" s="63"/>
      <c r="CN73" s="63"/>
    </row>
    <row r="74" spans="2:92" ht="24.75" customHeight="1" x14ac:dyDescent="0.2">
      <c r="L74" s="249"/>
      <c r="M74" s="225"/>
      <c r="AL74" s="69"/>
      <c r="AR74" s="161"/>
      <c r="AZ74" s="63"/>
      <c r="BA74" s="42"/>
      <c r="BB74" s="42"/>
      <c r="BC74" s="42"/>
      <c r="BD74" s="42"/>
      <c r="BE74"/>
      <c r="BF74"/>
      <c r="BG74"/>
      <c r="BH74"/>
      <c r="BI74"/>
      <c r="BJ74"/>
      <c r="BK74"/>
      <c r="CH74" s="63"/>
      <c r="CI74" s="161"/>
      <c r="CJ74" s="63"/>
      <c r="CK74" s="63"/>
      <c r="CL74" s="63"/>
      <c r="CM74" s="63"/>
      <c r="CN74" s="63"/>
    </row>
    <row r="75" spans="2:92" ht="48" customHeight="1" x14ac:dyDescent="0.2">
      <c r="L75" s="250"/>
      <c r="M75" s="250"/>
      <c r="AL75" s="251"/>
      <c r="AM75" s="42"/>
      <c r="AN75" s="42"/>
      <c r="AO75" s="17"/>
      <c r="AP75" s="17"/>
      <c r="AR75" s="161"/>
      <c r="AS75" s="179"/>
      <c r="AT75" s="179"/>
      <c r="AU75" s="179"/>
      <c r="AV75" s="179"/>
      <c r="AZ75" s="63"/>
      <c r="BA75" s="42"/>
      <c r="BB75" s="42"/>
      <c r="BC75" s="42"/>
      <c r="BD75" s="42"/>
      <c r="BE75" s="252"/>
      <c r="BF75" s="277"/>
      <c r="BG75" s="277"/>
      <c r="BH75" s="277"/>
      <c r="BI75"/>
      <c r="BJ75"/>
      <c r="BK75"/>
      <c r="CH75" s="63"/>
      <c r="CI75" s="161"/>
      <c r="CJ75" s="179"/>
      <c r="CK75" s="179"/>
      <c r="CL75" s="179"/>
      <c r="CM75" s="63"/>
      <c r="CN75" s="63"/>
    </row>
    <row r="76" spans="2:92" ht="26.25" customHeight="1" x14ac:dyDescent="0.2">
      <c r="L76" s="250"/>
      <c r="M76" s="250"/>
      <c r="AL76" s="69"/>
      <c r="AM76" s="69"/>
      <c r="AN76" s="69"/>
      <c r="AQ76" s="168"/>
      <c r="AR76" s="230"/>
      <c r="AS76" s="502"/>
      <c r="AT76" s="502"/>
      <c r="AU76" s="248"/>
      <c r="AV76" s="502"/>
      <c r="AW76" s="168"/>
      <c r="AX76" s="168"/>
      <c r="AY76" s="168"/>
      <c r="AZ76" s="168"/>
      <c r="BA76" s="231"/>
      <c r="BB76" s="231"/>
      <c r="BC76" s="231"/>
      <c r="BD76" s="231"/>
      <c r="BE76" s="217"/>
      <c r="BF76" s="278"/>
      <c r="BG76" s="278"/>
      <c r="BH76" s="278"/>
      <c r="BI76" s="276">
        <f>SUM(BF76:BH76)</f>
        <v>0</v>
      </c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2"/>
      <c r="BU76" s="162"/>
      <c r="BV76" s="162"/>
      <c r="BW76" s="162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  <c r="CH76" s="168"/>
      <c r="CI76" s="230"/>
      <c r="CJ76" s="502"/>
      <c r="CK76" s="502"/>
      <c r="CL76" s="502"/>
      <c r="CM76" s="168"/>
      <c r="CN76" s="168"/>
    </row>
    <row r="77" spans="2:92" ht="26.25" customHeight="1" x14ac:dyDescent="0.25">
      <c r="L77" s="250"/>
      <c r="M77" s="250"/>
      <c r="AL77" s="69"/>
      <c r="AM77" s="69"/>
      <c r="AN77" s="69"/>
      <c r="AO77" s="43"/>
      <c r="AP77" s="68"/>
      <c r="AQ77" s="168"/>
      <c r="AR77" s="230"/>
      <c r="AS77" s="502"/>
      <c r="AT77" s="502"/>
      <c r="AU77" s="248"/>
      <c r="AV77" s="502"/>
      <c r="AW77" s="168"/>
      <c r="AX77" s="168"/>
      <c r="AY77" s="168"/>
      <c r="AZ77" s="168"/>
      <c r="BA77" s="231"/>
      <c r="BB77" s="231"/>
      <c r="BC77" s="231"/>
      <c r="BD77" s="231"/>
      <c r="BE77" s="220"/>
      <c r="BF77" s="279"/>
      <c r="BG77" s="279"/>
      <c r="BH77" s="279"/>
      <c r="BI77" s="254"/>
      <c r="BJ77" s="162"/>
      <c r="BK77" s="162"/>
      <c r="BL77" s="162"/>
      <c r="BM77" s="162"/>
      <c r="BN77" s="162"/>
      <c r="BO77" s="162"/>
      <c r="BP77" s="162"/>
      <c r="BQ77" s="162"/>
      <c r="BR77" s="162"/>
      <c r="BS77" s="162"/>
      <c r="BT77" s="162"/>
      <c r="BU77" s="162"/>
      <c r="BV77" s="162"/>
      <c r="BW77" s="162"/>
      <c r="BX77" s="162"/>
      <c r="BY77" s="162"/>
      <c r="BZ77" s="162"/>
      <c r="CA77" s="162"/>
      <c r="CB77" s="162"/>
      <c r="CC77" s="162"/>
      <c r="CD77" s="162"/>
      <c r="CE77" s="162"/>
      <c r="CF77" s="162"/>
      <c r="CG77" s="162"/>
      <c r="CH77" s="168"/>
      <c r="CI77" s="230"/>
      <c r="CJ77" s="502"/>
      <c r="CK77" s="502"/>
      <c r="CL77" s="502"/>
      <c r="CM77" s="168"/>
      <c r="CN77" s="168"/>
    </row>
    <row r="78" spans="2:92" ht="26.25" customHeight="1" x14ac:dyDescent="0.2">
      <c r="K78"/>
      <c r="L78" s="250"/>
      <c r="M78" s="250"/>
      <c r="AL78" s="69"/>
      <c r="AM78" s="69"/>
      <c r="AN78" s="69"/>
      <c r="AO78" s="43"/>
      <c r="AP78" s="68"/>
      <c r="AQ78" s="168"/>
      <c r="AR78" s="230"/>
      <c r="AS78" s="502"/>
      <c r="AT78" s="502"/>
      <c r="AU78" s="248"/>
      <c r="AV78" s="502"/>
      <c r="AW78" s="168"/>
      <c r="AX78" s="168"/>
      <c r="AY78" s="168"/>
      <c r="AZ78" s="168"/>
      <c r="BA78" s="231"/>
      <c r="BB78" s="231"/>
      <c r="BC78" s="231"/>
      <c r="BD78" s="231"/>
      <c r="BE78" s="162"/>
      <c r="BF78" s="162"/>
      <c r="BG78" s="162"/>
      <c r="BH78" s="162"/>
      <c r="BI78" s="162"/>
      <c r="BJ78" s="162"/>
      <c r="BK78" s="162"/>
      <c r="BL78" s="162"/>
      <c r="BM78" s="162"/>
      <c r="BN78" s="162"/>
      <c r="BO78" s="162"/>
      <c r="BP78" s="162"/>
      <c r="BQ78" s="162"/>
      <c r="BR78" s="162"/>
      <c r="BS78" s="162"/>
      <c r="BT78" s="162"/>
      <c r="BU78" s="162"/>
      <c r="BV78" s="162"/>
      <c r="BW78" s="162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8"/>
      <c r="CI78" s="230"/>
      <c r="CJ78" s="502"/>
      <c r="CK78" s="502"/>
      <c r="CL78" s="502"/>
      <c r="CM78" s="168"/>
      <c r="CN78" s="168"/>
    </row>
    <row r="79" spans="2:92" ht="26.25" customHeight="1" x14ac:dyDescent="0.2">
      <c r="K79"/>
      <c r="L79" s="250"/>
      <c r="M79" s="250"/>
      <c r="AL79" s="69"/>
      <c r="AM79" s="69"/>
      <c r="AN79" s="69"/>
      <c r="AO79" s="43"/>
      <c r="AP79" s="68"/>
      <c r="AQ79" s="168"/>
      <c r="AR79" s="230"/>
      <c r="AS79" s="502"/>
      <c r="AT79" s="502"/>
      <c r="AU79" s="248"/>
      <c r="AV79" s="502"/>
      <c r="AW79" s="168"/>
      <c r="AX79" s="168"/>
      <c r="AY79" s="168"/>
      <c r="AZ79" s="168"/>
      <c r="BA79" s="231"/>
      <c r="BB79" s="231"/>
      <c r="BC79" s="231"/>
      <c r="BD79" s="231"/>
      <c r="BE79" s="162"/>
      <c r="BF79" s="162"/>
      <c r="BG79" s="162"/>
      <c r="BH79" s="162"/>
      <c r="BI79" s="162"/>
      <c r="BJ79" s="162"/>
      <c r="BK79" s="162"/>
      <c r="BL79" s="162"/>
      <c r="BM79" s="162"/>
      <c r="BN79" s="162"/>
      <c r="BO79" s="162"/>
      <c r="BP79" s="162"/>
      <c r="BQ79" s="162"/>
      <c r="BR79" s="162"/>
      <c r="BS79" s="162"/>
      <c r="BT79" s="162"/>
      <c r="BU79" s="162"/>
      <c r="BV79" s="162"/>
      <c r="BW79" s="162"/>
      <c r="BX79" s="162"/>
      <c r="BY79" s="162"/>
      <c r="BZ79" s="162"/>
      <c r="CA79" s="162"/>
      <c r="CB79" s="162"/>
      <c r="CC79" s="162"/>
      <c r="CD79" s="162"/>
      <c r="CE79" s="162"/>
      <c r="CF79" s="162"/>
      <c r="CG79" s="162"/>
      <c r="CH79" s="168"/>
      <c r="CI79" s="230"/>
      <c r="CJ79" s="502"/>
      <c r="CK79" s="502"/>
      <c r="CL79" s="502"/>
      <c r="CM79" s="168"/>
      <c r="CN79" s="168"/>
    </row>
    <row r="80" spans="2:92" ht="26.25" customHeight="1" x14ac:dyDescent="0.2">
      <c r="K80"/>
      <c r="L80" s="250"/>
      <c r="M80" s="250"/>
      <c r="AL80" s="69"/>
      <c r="AM80" s="69"/>
      <c r="AN80" s="69"/>
      <c r="AO80" s="43"/>
      <c r="AP80" s="68"/>
      <c r="AR80" s="161"/>
      <c r="AZ80" s="63"/>
      <c r="BA80" s="42"/>
      <c r="BB80" s="42"/>
      <c r="BC80" s="42"/>
      <c r="BD80" s="42"/>
      <c r="BE80"/>
      <c r="BF80"/>
      <c r="BG80"/>
      <c r="BH80"/>
      <c r="BI80"/>
      <c r="BJ80"/>
      <c r="BK80"/>
      <c r="CH80" s="63"/>
      <c r="CI80" s="161"/>
      <c r="CJ80" s="63"/>
      <c r="CK80" s="63"/>
      <c r="CL80" s="63"/>
      <c r="CM80" s="63"/>
      <c r="CN80" s="63"/>
    </row>
    <row r="81" spans="2:92" ht="26.25" customHeight="1" x14ac:dyDescent="0.2">
      <c r="K81"/>
      <c r="L81" s="250"/>
      <c r="M81" s="250"/>
      <c r="AL81" s="69"/>
      <c r="AM81" s="69"/>
      <c r="AN81" s="69"/>
      <c r="AO81" s="43"/>
      <c r="AP81" s="68"/>
      <c r="AR81" s="161"/>
      <c r="AZ81" s="63"/>
      <c r="BA81" s="42"/>
      <c r="BB81" s="42"/>
      <c r="BC81" s="42"/>
      <c r="BD81" s="42"/>
      <c r="BE81"/>
      <c r="BF81"/>
      <c r="BG81"/>
      <c r="BH81"/>
      <c r="BI81"/>
      <c r="BJ81"/>
      <c r="BK81"/>
      <c r="CH81" s="63"/>
      <c r="CI81" s="161"/>
      <c r="CJ81" s="63"/>
      <c r="CK81" s="63"/>
      <c r="CL81" s="63"/>
      <c r="CM81" s="63"/>
      <c r="CN81" s="63"/>
    </row>
    <row r="82" spans="2:92" ht="26.25" customHeight="1" x14ac:dyDescent="0.2">
      <c r="K82"/>
      <c r="L82" s="250"/>
      <c r="M82" s="250"/>
      <c r="AL82" s="69"/>
      <c r="AM82" s="69"/>
      <c r="AN82" s="69"/>
      <c r="AO82" s="43"/>
      <c r="AP82" s="68"/>
      <c r="AR82" s="161"/>
      <c r="AZ82" s="63"/>
      <c r="BA82" s="42"/>
      <c r="BB82" s="42"/>
      <c r="BC82" s="42"/>
      <c r="BD82" s="42"/>
      <c r="BE82"/>
      <c r="BF82"/>
      <c r="BG82"/>
      <c r="BH82"/>
      <c r="BI82"/>
      <c r="BJ82"/>
      <c r="BK82"/>
      <c r="CH82" s="63"/>
      <c r="CI82" s="161"/>
      <c r="CJ82" s="63"/>
      <c r="CK82" s="63"/>
      <c r="CL82" s="63"/>
      <c r="CM82" s="63"/>
      <c r="CN82" s="63"/>
    </row>
    <row r="83" spans="2:92" ht="18.75" customHeight="1" x14ac:dyDescent="0.2">
      <c r="K83"/>
      <c r="L83" s="225"/>
      <c r="M83" s="225"/>
      <c r="AL83" s="69"/>
      <c r="AM83" s="69"/>
      <c r="AN83" s="69"/>
      <c r="AO83" s="43"/>
      <c r="AP83" s="68"/>
      <c r="AR83" s="161"/>
      <c r="AS83" s="179"/>
      <c r="AT83" s="179"/>
      <c r="AU83" s="179"/>
      <c r="AV83" s="179"/>
      <c r="AZ83" s="63"/>
      <c r="BA83" s="42"/>
      <c r="BB83" s="42"/>
      <c r="BC83" s="42"/>
      <c r="BD83" s="42"/>
      <c r="BE83"/>
      <c r="BF83"/>
      <c r="BG83"/>
      <c r="BH83"/>
      <c r="BI83"/>
      <c r="BJ83"/>
      <c r="BK83"/>
      <c r="CH83" s="63"/>
      <c r="CI83" s="161"/>
      <c r="CJ83" s="179"/>
      <c r="CK83" s="179"/>
      <c r="CL83" s="179"/>
      <c r="CM83" s="63"/>
      <c r="CN83" s="63"/>
    </row>
    <row r="84" spans="2:92" ht="18.75" customHeight="1" x14ac:dyDescent="0.2">
      <c r="K84"/>
      <c r="L84" s="225"/>
      <c r="M84" s="225"/>
      <c r="AL84" s="69"/>
      <c r="AM84" s="69"/>
      <c r="AN84" s="69"/>
      <c r="AO84" s="43"/>
      <c r="AP84" s="68"/>
      <c r="AQ84" s="168"/>
      <c r="AR84" s="230"/>
      <c r="AS84" s="502"/>
      <c r="AT84" s="502"/>
      <c r="AU84" s="248"/>
      <c r="AV84" s="502"/>
      <c r="AW84" s="168"/>
      <c r="AX84" s="168"/>
      <c r="AY84" s="168"/>
      <c r="AZ84" s="168"/>
      <c r="BA84" s="231"/>
      <c r="BB84" s="231"/>
      <c r="BC84" s="231"/>
      <c r="BD84" s="231"/>
      <c r="BE84" s="162"/>
      <c r="BF84" s="162"/>
      <c r="BG84" s="162"/>
      <c r="BH84" s="162"/>
      <c r="BI84" s="162"/>
      <c r="BJ84" s="162"/>
      <c r="BK84" s="162"/>
      <c r="BL84" s="162"/>
      <c r="BM84" s="162"/>
      <c r="BN84" s="162"/>
      <c r="BO84" s="162"/>
      <c r="BP84" s="162"/>
      <c r="BQ84" s="162"/>
      <c r="BR84" s="162"/>
      <c r="BS84" s="162"/>
      <c r="BT84" s="162"/>
      <c r="BU84" s="162"/>
      <c r="BV84" s="162"/>
      <c r="BW84" s="162"/>
      <c r="BX84" s="162"/>
      <c r="BY84" s="162"/>
      <c r="BZ84" s="162"/>
      <c r="CA84" s="162"/>
      <c r="CB84" s="162"/>
      <c r="CC84" s="162"/>
      <c r="CD84" s="162"/>
      <c r="CE84" s="162"/>
      <c r="CF84" s="162"/>
      <c r="CG84" s="162"/>
      <c r="CH84" s="168"/>
      <c r="CI84" s="230"/>
      <c r="CJ84" s="502"/>
      <c r="CK84" s="502"/>
      <c r="CL84" s="502"/>
      <c r="CM84" s="168"/>
      <c r="CN84" s="168"/>
    </row>
    <row r="85" spans="2:92" ht="18.75" customHeight="1" x14ac:dyDescent="0.2">
      <c r="K85"/>
      <c r="L85" s="225"/>
      <c r="M85" s="225"/>
      <c r="AL85" s="69"/>
      <c r="AM85" s="69"/>
      <c r="AN85" s="69"/>
      <c r="AO85" s="43"/>
      <c r="AP85" s="68"/>
      <c r="AQ85" s="168"/>
      <c r="AR85" s="230"/>
      <c r="AS85" s="502"/>
      <c r="AT85" s="502"/>
      <c r="AU85" s="248"/>
      <c r="AV85" s="502"/>
      <c r="AW85" s="168"/>
      <c r="AX85" s="168"/>
      <c r="AY85" s="168"/>
      <c r="AZ85" s="168"/>
      <c r="BA85" s="231"/>
      <c r="BB85" s="231"/>
      <c r="BC85" s="231"/>
      <c r="BD85" s="231"/>
      <c r="BE85" s="162"/>
      <c r="BF85" s="162"/>
      <c r="BG85" s="162"/>
      <c r="BH85" s="162"/>
      <c r="BI85" s="162"/>
      <c r="BJ85" s="162"/>
      <c r="BK85" s="162"/>
      <c r="BL85" s="162"/>
      <c r="BM85" s="162"/>
      <c r="BN85" s="162"/>
      <c r="BO85" s="162"/>
      <c r="BP85" s="162"/>
      <c r="BQ85" s="162"/>
      <c r="BR85" s="162"/>
      <c r="BS85" s="162"/>
      <c r="BT85" s="162"/>
      <c r="BU85" s="162"/>
      <c r="BV85" s="162"/>
      <c r="BW85" s="162"/>
      <c r="BX85" s="162"/>
      <c r="BY85" s="162"/>
      <c r="BZ85" s="162"/>
      <c r="CA85" s="162"/>
      <c r="CB85" s="162"/>
      <c r="CC85" s="162"/>
      <c r="CD85" s="162"/>
      <c r="CE85" s="162"/>
      <c r="CF85" s="162"/>
      <c r="CG85" s="162"/>
      <c r="CH85" s="168"/>
      <c r="CI85" s="230"/>
      <c r="CJ85" s="502"/>
      <c r="CK85" s="502"/>
      <c r="CL85" s="502"/>
      <c r="CM85" s="168"/>
      <c r="CN85" s="168"/>
    </row>
    <row r="86" spans="2:92" ht="18.75" customHeight="1" x14ac:dyDescent="0.2">
      <c r="K86"/>
      <c r="L86" s="225"/>
      <c r="M86" s="225"/>
      <c r="AL86" s="68"/>
      <c r="AM86" s="255"/>
      <c r="AN86" s="256"/>
      <c r="AO86" s="68"/>
      <c r="AP86" s="68"/>
      <c r="AQ86" s="168"/>
      <c r="AR86" s="230"/>
      <c r="AS86" s="502"/>
      <c r="AT86" s="502"/>
      <c r="AU86" s="248"/>
      <c r="AV86" s="502"/>
      <c r="AW86" s="168"/>
      <c r="AX86" s="168"/>
      <c r="AY86" s="168"/>
      <c r="AZ86" s="168"/>
      <c r="BA86" s="231"/>
      <c r="BB86" s="231"/>
      <c r="BC86" s="231"/>
      <c r="BD86" s="231"/>
      <c r="BE86" s="162"/>
      <c r="BF86" s="162"/>
      <c r="BG86" s="162"/>
      <c r="BH86" s="162"/>
      <c r="BI86" s="162"/>
      <c r="BJ86" s="162"/>
      <c r="BK86" s="162"/>
      <c r="BL86" s="162"/>
      <c r="BM86" s="162"/>
      <c r="BN86" s="162"/>
      <c r="BO86" s="162"/>
      <c r="BP86" s="162"/>
      <c r="BQ86" s="162"/>
      <c r="BR86" s="162"/>
      <c r="BS86" s="162"/>
      <c r="BT86" s="162"/>
      <c r="BU86" s="162"/>
      <c r="BV86" s="162"/>
      <c r="BW86" s="162"/>
      <c r="BX86" s="162"/>
      <c r="BY86" s="162"/>
      <c r="BZ86" s="162"/>
      <c r="CA86" s="162"/>
      <c r="CB86" s="162"/>
      <c r="CC86" s="162"/>
      <c r="CD86" s="162"/>
      <c r="CE86" s="162"/>
      <c r="CF86" s="162"/>
      <c r="CG86" s="162"/>
      <c r="CH86" s="168"/>
      <c r="CI86" s="230"/>
      <c r="CJ86" s="502"/>
      <c r="CK86" s="502"/>
      <c r="CL86" s="502"/>
      <c r="CM86" s="168"/>
      <c r="CN86" s="168"/>
    </row>
    <row r="87" spans="2:92" ht="18.75" customHeight="1" x14ac:dyDescent="0.2">
      <c r="K87"/>
      <c r="L87" s="225"/>
      <c r="M87" s="225"/>
      <c r="AL87" s="68"/>
      <c r="AM87" s="255"/>
      <c r="AN87" s="256"/>
      <c r="AO87" s="68"/>
      <c r="AP87" s="68"/>
      <c r="AQ87" s="168"/>
      <c r="AR87" s="230"/>
      <c r="AS87" s="502"/>
      <c r="AT87" s="502"/>
      <c r="AU87" s="248"/>
      <c r="AV87" s="502"/>
      <c r="AW87" s="168"/>
      <c r="AX87" s="168"/>
      <c r="AY87" s="168"/>
      <c r="AZ87" s="168"/>
      <c r="BA87" s="231"/>
      <c r="BB87" s="231"/>
      <c r="BC87" s="231"/>
      <c r="BD87" s="231"/>
      <c r="BE87" s="162"/>
      <c r="BF87" s="162"/>
      <c r="BG87" s="162"/>
      <c r="BH87" s="162"/>
      <c r="BI87" s="162"/>
      <c r="BJ87" s="162"/>
      <c r="BK87" s="162"/>
      <c r="BL87" s="162"/>
      <c r="BM87" s="162"/>
      <c r="BN87" s="162"/>
      <c r="BO87" s="162"/>
      <c r="BP87" s="162"/>
      <c r="BQ87" s="162"/>
      <c r="BR87" s="162"/>
      <c r="BS87" s="162"/>
      <c r="BT87" s="162"/>
      <c r="BU87" s="162"/>
      <c r="BV87" s="162"/>
      <c r="BW87" s="162"/>
      <c r="BX87" s="162"/>
      <c r="BY87" s="162"/>
      <c r="BZ87" s="162"/>
      <c r="CA87" s="162"/>
      <c r="CB87" s="162"/>
      <c r="CC87" s="162"/>
      <c r="CD87" s="162"/>
      <c r="CE87" s="162"/>
      <c r="CF87" s="162"/>
      <c r="CG87" s="162"/>
      <c r="CH87" s="168"/>
      <c r="CI87" s="230"/>
      <c r="CJ87" s="502"/>
      <c r="CK87" s="502"/>
      <c r="CL87" s="502"/>
      <c r="CM87" s="168"/>
      <c r="CN87" s="168"/>
    </row>
    <row r="88" spans="2:92" ht="18.75" customHeight="1" x14ac:dyDescent="0.2">
      <c r="K88"/>
      <c r="L88" s="225"/>
      <c r="M88" s="225"/>
      <c r="AL88" s="68"/>
      <c r="AM88" s="255"/>
      <c r="AN88" s="256"/>
      <c r="AO88" s="68"/>
      <c r="AP88" s="68"/>
      <c r="AR88" s="161"/>
      <c r="AZ88" s="63"/>
      <c r="BA88" s="42"/>
      <c r="BB88" s="42"/>
      <c r="BC88" s="42"/>
      <c r="BD88" s="42"/>
      <c r="BE88"/>
      <c r="BF88"/>
      <c r="BG88"/>
      <c r="BH88"/>
      <c r="BI88"/>
      <c r="BJ88"/>
      <c r="BK88"/>
      <c r="CH88" s="63"/>
      <c r="CI88" s="161"/>
      <c r="CJ88" s="63"/>
      <c r="CK88" s="63"/>
      <c r="CL88" s="63"/>
      <c r="CM88" s="63"/>
      <c r="CN88" s="63"/>
    </row>
    <row r="89" spans="2:92" ht="18.75" customHeight="1" x14ac:dyDescent="0.2">
      <c r="K89"/>
      <c r="L89" s="225"/>
      <c r="M89" s="225"/>
      <c r="AL89" s="69"/>
      <c r="AO89" s="68"/>
      <c r="AP89" s="68"/>
      <c r="AR89" s="161"/>
      <c r="AZ89" s="63"/>
      <c r="BA89" s="42"/>
      <c r="BB89" s="42"/>
      <c r="BC89" s="42"/>
      <c r="BD89" s="42"/>
      <c r="BE89"/>
      <c r="BF89"/>
      <c r="BG89"/>
      <c r="BH89"/>
      <c r="BI89"/>
      <c r="BJ89"/>
      <c r="BK89"/>
      <c r="CH89" s="63"/>
      <c r="CI89" s="161"/>
      <c r="CJ89" s="63"/>
      <c r="CK89" s="63"/>
      <c r="CL89" s="63"/>
      <c r="CM89" s="63"/>
      <c r="CN89" s="63"/>
    </row>
    <row r="90" spans="2:92" ht="12.75" customHeight="1" x14ac:dyDescent="0.2">
      <c r="K90"/>
      <c r="L90" s="225"/>
      <c r="M90" s="225"/>
      <c r="AL90" s="69"/>
      <c r="AO90" s="68"/>
      <c r="AP90" s="68"/>
      <c r="AR90" s="161"/>
      <c r="AZ90" s="63"/>
      <c r="BA90" s="42"/>
      <c r="BB90" s="42"/>
      <c r="BC90" s="42"/>
      <c r="BD90" s="42"/>
      <c r="BE90"/>
      <c r="BF90"/>
      <c r="BG90"/>
      <c r="BH90"/>
      <c r="BI90"/>
      <c r="BJ90"/>
      <c r="BK90"/>
      <c r="CH90" s="63"/>
      <c r="CI90" s="161"/>
      <c r="CJ90" s="63"/>
      <c r="CK90" s="63"/>
      <c r="CL90" s="63"/>
      <c r="CM90" s="63"/>
      <c r="CN90" s="63"/>
    </row>
    <row r="91" spans="2:92" ht="12.75" customHeight="1" x14ac:dyDescent="0.2">
      <c r="K91"/>
      <c r="L91" s="225"/>
      <c r="M91" s="225"/>
      <c r="AL91" s="69"/>
      <c r="AM91" s="42"/>
      <c r="AN91" s="42"/>
      <c r="AO91" s="68"/>
      <c r="AP91" s="68"/>
      <c r="AR91" s="161"/>
      <c r="AS91" s="179"/>
      <c r="AT91" s="179"/>
      <c r="AU91" s="179"/>
      <c r="AV91" s="179"/>
      <c r="AZ91" s="63"/>
      <c r="BA91" s="42"/>
      <c r="BB91" s="42"/>
      <c r="BC91" s="42"/>
      <c r="BD91" s="42"/>
      <c r="BE91"/>
      <c r="BF91"/>
      <c r="BG91"/>
      <c r="BH91"/>
      <c r="BI91"/>
      <c r="BJ91"/>
      <c r="BK91"/>
      <c r="CH91" s="63"/>
      <c r="CI91" s="161"/>
      <c r="CJ91" s="179"/>
      <c r="CK91" s="179"/>
      <c r="CL91" s="179"/>
      <c r="CM91" s="63"/>
      <c r="CN91" s="63"/>
    </row>
    <row r="92" spans="2:92" ht="12.75" customHeight="1" x14ac:dyDescent="0.2">
      <c r="B92" s="17"/>
      <c r="C92" s="17"/>
      <c r="H92" s="84"/>
      <c r="I92" s="84"/>
      <c r="J92" s="84"/>
      <c r="K92" s="225"/>
      <c r="L92" s="225"/>
      <c r="M92" s="225"/>
      <c r="AL92" s="69"/>
      <c r="AO92" s="68"/>
      <c r="AP92" s="68"/>
      <c r="AQ92" s="168"/>
      <c r="AR92" s="230"/>
      <c r="AS92" s="502"/>
      <c r="AT92" s="502"/>
      <c r="AU92" s="248"/>
      <c r="AV92" s="502"/>
      <c r="AW92" s="168"/>
      <c r="AX92" s="168"/>
      <c r="AY92" s="168"/>
      <c r="AZ92" s="168"/>
      <c r="BA92" s="231"/>
      <c r="BB92" s="231"/>
      <c r="BC92" s="231"/>
      <c r="BD92" s="231"/>
      <c r="BE92" s="162"/>
      <c r="BF92" s="162"/>
      <c r="BG92" s="162"/>
      <c r="BH92" s="162"/>
      <c r="BI92" s="162"/>
      <c r="BJ92" s="162"/>
      <c r="BK92" s="162"/>
      <c r="BL92" s="162"/>
      <c r="BM92" s="162"/>
      <c r="BN92" s="162"/>
      <c r="BO92" s="162"/>
      <c r="BP92" s="162"/>
      <c r="BQ92" s="162"/>
      <c r="BR92" s="162"/>
      <c r="BS92" s="162"/>
      <c r="BT92" s="162"/>
      <c r="BU92" s="162"/>
      <c r="BV92" s="162"/>
      <c r="BW92" s="162"/>
      <c r="BX92" s="162"/>
      <c r="BY92" s="162"/>
      <c r="BZ92" s="162"/>
      <c r="CA92" s="162"/>
      <c r="CB92" s="162"/>
      <c r="CC92" s="162"/>
      <c r="CD92" s="162"/>
      <c r="CE92" s="162"/>
      <c r="CF92" s="162"/>
      <c r="CG92" s="162"/>
      <c r="CH92" s="168"/>
      <c r="CI92" s="230"/>
      <c r="CJ92" s="502"/>
      <c r="CK92" s="502"/>
      <c r="CL92" s="502"/>
      <c r="CM92" s="168"/>
      <c r="CN92" s="168"/>
    </row>
    <row r="93" spans="2:92" ht="12.75" customHeight="1" x14ac:dyDescent="0.2">
      <c r="B93" s="17"/>
      <c r="C93" s="17"/>
      <c r="H93" s="84"/>
      <c r="I93" s="84"/>
      <c r="J93" s="84"/>
      <c r="K93" s="225"/>
      <c r="L93" s="225"/>
      <c r="M93" s="225"/>
      <c r="AL93" s="69"/>
      <c r="AO93" s="68"/>
      <c r="AP93" s="68"/>
      <c r="AQ93" s="168"/>
      <c r="AR93" s="230"/>
      <c r="AS93" s="502"/>
      <c r="AT93" s="502"/>
      <c r="AU93" s="248"/>
      <c r="AV93" s="502"/>
      <c r="AW93" s="168"/>
      <c r="AX93" s="168"/>
      <c r="AY93" s="168"/>
      <c r="AZ93" s="168"/>
      <c r="BA93" s="231"/>
      <c r="BB93" s="231"/>
      <c r="BC93" s="231"/>
      <c r="BD93" s="231"/>
      <c r="BE93" s="162"/>
      <c r="BF93" s="162"/>
      <c r="BG93" s="162"/>
      <c r="BH93" s="162"/>
      <c r="BI93" s="162"/>
      <c r="BJ93" s="162"/>
      <c r="BK93" s="162"/>
      <c r="BL93" s="162"/>
      <c r="BM93" s="162"/>
      <c r="BN93" s="162"/>
      <c r="BO93" s="162"/>
      <c r="BP93" s="162"/>
      <c r="BQ93" s="162"/>
      <c r="BR93" s="162"/>
      <c r="BS93" s="162"/>
      <c r="BT93" s="162"/>
      <c r="BU93" s="162"/>
      <c r="BV93" s="162"/>
      <c r="BW93" s="162"/>
      <c r="BX93" s="162"/>
      <c r="BY93" s="162"/>
      <c r="BZ93" s="162"/>
      <c r="CA93" s="162"/>
      <c r="CB93" s="162"/>
      <c r="CC93" s="162"/>
      <c r="CD93" s="162"/>
      <c r="CE93" s="162"/>
      <c r="CF93" s="162"/>
      <c r="CG93" s="162"/>
      <c r="CH93" s="168"/>
      <c r="CI93" s="230"/>
      <c r="CJ93" s="502"/>
      <c r="CK93" s="502"/>
      <c r="CL93" s="502"/>
      <c r="CM93" s="168"/>
      <c r="CN93" s="168"/>
    </row>
    <row r="94" spans="2:92" ht="12.75" customHeight="1" x14ac:dyDescent="0.2">
      <c r="B94" s="17"/>
      <c r="C94" s="17"/>
      <c r="H94" s="84"/>
      <c r="I94" s="84"/>
      <c r="J94" s="84"/>
      <c r="K94" s="225"/>
      <c r="L94" s="225"/>
      <c r="M94" s="225"/>
      <c r="AL94" s="69"/>
      <c r="AO94" s="68"/>
      <c r="AP94" s="68"/>
      <c r="AQ94" s="168"/>
      <c r="AR94" s="230"/>
      <c r="AS94" s="502"/>
      <c r="AT94" s="502"/>
      <c r="AU94" s="248"/>
      <c r="AV94" s="502"/>
      <c r="AW94" s="168"/>
      <c r="AX94" s="168"/>
      <c r="AY94" s="168"/>
      <c r="AZ94" s="168"/>
      <c r="BA94" s="231"/>
      <c r="BB94" s="231"/>
      <c r="BC94" s="231"/>
      <c r="BD94" s="231"/>
      <c r="BE94" s="162"/>
      <c r="BF94" s="162"/>
      <c r="BG94" s="162"/>
      <c r="BH94" s="162"/>
      <c r="BI94" s="162"/>
      <c r="BJ94" s="162"/>
      <c r="BK94" s="162"/>
      <c r="BL94" s="162"/>
      <c r="BM94" s="162"/>
      <c r="BN94" s="162"/>
      <c r="BO94" s="162"/>
      <c r="BP94" s="162"/>
      <c r="BQ94" s="162"/>
      <c r="BR94" s="162"/>
      <c r="BS94" s="162"/>
      <c r="BT94" s="162"/>
      <c r="BU94" s="162"/>
      <c r="BV94" s="162"/>
      <c r="BW94" s="162"/>
      <c r="BX94" s="162"/>
      <c r="BY94" s="162"/>
      <c r="BZ94" s="162"/>
      <c r="CA94" s="162"/>
      <c r="CB94" s="162"/>
      <c r="CC94" s="162"/>
      <c r="CD94" s="162"/>
      <c r="CE94" s="162"/>
      <c r="CF94" s="162"/>
      <c r="CG94" s="162"/>
      <c r="CH94" s="168"/>
      <c r="CI94" s="230"/>
      <c r="CJ94" s="502"/>
      <c r="CK94" s="502"/>
      <c r="CL94" s="502"/>
      <c r="CM94" s="168"/>
      <c r="CN94" s="168"/>
    </row>
    <row r="95" spans="2:92" ht="12.75" customHeight="1" x14ac:dyDescent="0.2">
      <c r="B95" s="17"/>
      <c r="C95" s="17"/>
      <c r="H95" s="84"/>
      <c r="I95" s="84"/>
      <c r="J95" s="84"/>
      <c r="K95" s="225"/>
      <c r="L95" s="225"/>
      <c r="M95" s="225"/>
      <c r="AL95" s="69"/>
      <c r="AO95" s="68"/>
      <c r="AP95" s="68"/>
      <c r="AQ95" s="168"/>
      <c r="AR95" s="230"/>
      <c r="AS95" s="502"/>
      <c r="AT95" s="502"/>
      <c r="AU95" s="248"/>
      <c r="AV95" s="502"/>
      <c r="AW95" s="168"/>
      <c r="AX95" s="168"/>
      <c r="AY95" s="168"/>
      <c r="AZ95" s="168"/>
      <c r="BA95" s="231"/>
      <c r="BB95" s="231"/>
      <c r="BC95" s="231"/>
      <c r="BD95" s="231"/>
      <c r="BE95" s="162"/>
      <c r="BF95" s="162"/>
      <c r="BG95" s="162"/>
      <c r="BH95" s="162"/>
      <c r="BI95" s="162"/>
      <c r="BJ95" s="162"/>
      <c r="BK95" s="162"/>
      <c r="BL95" s="162"/>
      <c r="BM95" s="162"/>
      <c r="BN95" s="162"/>
      <c r="BO95" s="162"/>
      <c r="BP95" s="162"/>
      <c r="BQ95" s="162"/>
      <c r="BR95" s="162"/>
      <c r="BS95" s="162"/>
      <c r="BT95" s="162"/>
      <c r="BU95" s="162"/>
      <c r="BV95" s="162"/>
      <c r="BW95" s="162"/>
      <c r="BX95" s="162"/>
      <c r="BY95" s="162"/>
      <c r="BZ95" s="162"/>
      <c r="CA95" s="162"/>
      <c r="CB95" s="162"/>
      <c r="CC95" s="162"/>
      <c r="CD95" s="162"/>
      <c r="CE95" s="162"/>
      <c r="CF95" s="162"/>
      <c r="CG95" s="162"/>
      <c r="CH95" s="168"/>
      <c r="CI95" s="230"/>
      <c r="CJ95" s="502"/>
      <c r="CK95" s="502"/>
      <c r="CL95" s="502"/>
      <c r="CM95" s="168"/>
      <c r="CN95" s="168"/>
    </row>
    <row r="96" spans="2:92" ht="12.75" customHeight="1" x14ac:dyDescent="0.2">
      <c r="B96" s="17"/>
      <c r="C96" s="17"/>
      <c r="H96" s="84"/>
      <c r="I96" s="84"/>
      <c r="J96" s="84"/>
      <c r="K96" s="225"/>
      <c r="L96" s="225"/>
      <c r="M96" s="225"/>
      <c r="AL96" s="68"/>
      <c r="AM96" s="255"/>
      <c r="AN96" s="256"/>
      <c r="AO96" s="68"/>
      <c r="AP96" s="68"/>
      <c r="AR96" s="161"/>
      <c r="AZ96" s="63"/>
      <c r="BA96" s="42"/>
      <c r="BB96" s="42"/>
      <c r="BC96" s="42"/>
      <c r="BD96" s="42"/>
      <c r="BE96"/>
      <c r="BF96"/>
      <c r="BG96"/>
      <c r="BH96"/>
      <c r="BI96"/>
      <c r="BJ96"/>
      <c r="BK96"/>
      <c r="CH96" s="63"/>
      <c r="CI96" s="161"/>
      <c r="CJ96" s="63"/>
      <c r="CK96" s="63"/>
      <c r="CL96" s="63"/>
      <c r="CM96" s="63"/>
      <c r="CN96" s="63"/>
    </row>
    <row r="97" spans="2:92" ht="12.75" customHeight="1" x14ac:dyDescent="0.2">
      <c r="B97" s="17"/>
      <c r="C97" s="17"/>
      <c r="H97" s="84"/>
      <c r="I97" s="84"/>
      <c r="J97" s="84"/>
      <c r="K97" s="225"/>
      <c r="L97" s="225"/>
      <c r="M97" s="225"/>
      <c r="AL97" s="68"/>
      <c r="AM97" s="255"/>
      <c r="AN97" s="256"/>
      <c r="AO97" s="68"/>
      <c r="AR97" s="161"/>
      <c r="AZ97" s="63"/>
      <c r="BA97" s="42"/>
      <c r="BB97" s="42"/>
      <c r="BC97" s="42"/>
      <c r="BD97" s="42"/>
      <c r="BE97"/>
      <c r="BF97"/>
      <c r="BG97"/>
      <c r="BH97"/>
      <c r="BI97"/>
      <c r="BJ97"/>
      <c r="BK97"/>
      <c r="CH97" s="63"/>
      <c r="CI97" s="161"/>
      <c r="CJ97" s="63"/>
      <c r="CK97" s="63"/>
      <c r="CL97" s="63"/>
      <c r="CM97" s="63"/>
      <c r="CN97" s="63"/>
    </row>
    <row r="98" spans="2:92" ht="12.75" customHeight="1" x14ac:dyDescent="0.2">
      <c r="B98" s="17"/>
      <c r="C98" s="17"/>
      <c r="H98" s="84"/>
      <c r="I98" s="84"/>
      <c r="J98" s="84"/>
      <c r="K98" s="225"/>
      <c r="L98" s="225"/>
      <c r="M98" s="225"/>
      <c r="AL98" s="68"/>
      <c r="AM98" s="255"/>
      <c r="AN98" s="256"/>
      <c r="AO98" s="68"/>
      <c r="AR98" s="161"/>
      <c r="AZ98" s="63"/>
      <c r="BA98" s="42"/>
      <c r="BB98" s="42"/>
      <c r="BC98" s="42"/>
      <c r="BD98" s="42"/>
      <c r="BE98"/>
      <c r="BF98"/>
      <c r="BG98"/>
      <c r="BH98"/>
      <c r="BI98"/>
      <c r="BJ98"/>
      <c r="BK98"/>
      <c r="CH98" s="63"/>
      <c r="CI98" s="161"/>
      <c r="CJ98" s="63"/>
      <c r="CK98" s="63"/>
      <c r="CL98" s="63"/>
      <c r="CM98" s="63"/>
      <c r="CN98" s="63"/>
    </row>
    <row r="99" spans="2:92" ht="12.75" customHeight="1" x14ac:dyDescent="0.2">
      <c r="B99" s="17"/>
      <c r="C99" s="17"/>
      <c r="H99" s="84"/>
      <c r="I99" s="84"/>
      <c r="J99" s="84"/>
      <c r="K99" s="225"/>
      <c r="L99" s="225"/>
      <c r="M99" s="225"/>
      <c r="AL99" s="68"/>
      <c r="AM99" s="255"/>
      <c r="AN99" s="256"/>
      <c r="AO99" s="68"/>
      <c r="AR99" s="161"/>
      <c r="AS99" s="179"/>
      <c r="AT99" s="179"/>
      <c r="AU99" s="179"/>
      <c r="AV99" s="179"/>
      <c r="AZ99" s="63"/>
      <c r="BA99" s="42"/>
      <c r="BB99" s="42"/>
      <c r="BC99" s="42"/>
      <c r="BD99" s="42"/>
      <c r="BE99"/>
      <c r="BF99"/>
      <c r="BG99"/>
      <c r="BH99"/>
      <c r="BI99"/>
      <c r="BJ99"/>
      <c r="BK99"/>
      <c r="CH99" s="63"/>
      <c r="CI99" s="161"/>
      <c r="CJ99" s="179"/>
      <c r="CK99" s="179"/>
      <c r="CL99" s="179"/>
      <c r="CM99" s="63"/>
      <c r="CN99" s="63"/>
    </row>
    <row r="100" spans="2:92" ht="12.75" customHeight="1" x14ac:dyDescent="0.2">
      <c r="B100" s="17"/>
      <c r="C100" s="17"/>
      <c r="H100" s="84"/>
      <c r="I100" s="84"/>
      <c r="J100" s="84"/>
      <c r="K100" s="225"/>
      <c r="L100" s="225"/>
      <c r="M100" s="225"/>
      <c r="AL100" s="68"/>
      <c r="AM100" s="255"/>
      <c r="AN100" s="256"/>
      <c r="AO100" s="68"/>
      <c r="AQ100" s="168"/>
      <c r="AR100" s="230"/>
      <c r="AS100" s="502"/>
      <c r="AT100" s="502"/>
      <c r="AU100" s="248"/>
      <c r="AV100" s="502"/>
      <c r="AW100" s="168"/>
      <c r="AX100" s="168"/>
      <c r="AY100" s="168"/>
      <c r="AZ100" s="168"/>
      <c r="BA100" s="231"/>
      <c r="BB100" s="231"/>
      <c r="BC100" s="231"/>
      <c r="BD100" s="231"/>
      <c r="BE100" s="162"/>
      <c r="BF100" s="162"/>
      <c r="BG100" s="162"/>
      <c r="BH100" s="162"/>
      <c r="BI100" s="162"/>
      <c r="BJ100" s="162"/>
      <c r="BK100" s="162"/>
      <c r="BL100" s="162"/>
      <c r="BM100" s="162"/>
      <c r="BN100" s="162"/>
      <c r="BO100" s="162"/>
      <c r="BP100" s="162"/>
      <c r="BQ100" s="162"/>
      <c r="BR100" s="162"/>
      <c r="BS100" s="162"/>
      <c r="BT100" s="162"/>
      <c r="BU100" s="162"/>
      <c r="BV100" s="162"/>
      <c r="BW100" s="162"/>
      <c r="BX100" s="162"/>
      <c r="BY100" s="162"/>
      <c r="BZ100" s="162"/>
      <c r="CA100" s="162"/>
      <c r="CB100" s="162"/>
      <c r="CC100" s="162"/>
      <c r="CD100" s="162"/>
      <c r="CE100" s="162"/>
      <c r="CF100" s="162"/>
      <c r="CG100" s="162"/>
      <c r="CH100" s="168"/>
      <c r="CI100" s="230"/>
      <c r="CJ100" s="502"/>
      <c r="CK100" s="502"/>
      <c r="CL100" s="502"/>
      <c r="CM100" s="168"/>
      <c r="CN100" s="168"/>
    </row>
    <row r="101" spans="2:92" ht="12.75" customHeight="1" x14ac:dyDescent="0.2">
      <c r="B101" s="17"/>
      <c r="C101" s="17"/>
      <c r="H101" s="84"/>
      <c r="I101" s="84"/>
      <c r="J101" s="84"/>
      <c r="K101" s="225"/>
      <c r="L101" s="225"/>
      <c r="M101" s="225"/>
      <c r="AL101" s="68"/>
      <c r="AM101" s="255"/>
      <c r="AN101" s="256"/>
      <c r="AO101" s="68"/>
      <c r="AQ101" s="168"/>
      <c r="AR101" s="230"/>
      <c r="AS101" s="502"/>
      <c r="AT101" s="502"/>
      <c r="AU101" s="248"/>
      <c r="AV101" s="502"/>
      <c r="AW101" s="168"/>
      <c r="AX101" s="168"/>
      <c r="AY101" s="168"/>
      <c r="AZ101" s="168"/>
      <c r="BA101" s="231"/>
      <c r="BB101" s="231"/>
      <c r="BC101" s="231"/>
      <c r="BD101" s="231"/>
      <c r="BE101" s="162"/>
      <c r="BF101" s="162"/>
      <c r="BG101" s="162"/>
      <c r="BH101" s="162"/>
      <c r="BI101" s="162"/>
      <c r="BJ101" s="162"/>
      <c r="BK101" s="162"/>
      <c r="BL101" s="162"/>
      <c r="BM101" s="162"/>
      <c r="BN101" s="162"/>
      <c r="BO101" s="162"/>
      <c r="BP101" s="162"/>
      <c r="BQ101" s="162"/>
      <c r="BR101" s="162"/>
      <c r="BS101" s="162"/>
      <c r="BT101" s="162"/>
      <c r="BU101" s="162"/>
      <c r="BV101" s="162"/>
      <c r="BW101" s="162"/>
      <c r="BX101" s="162"/>
      <c r="BY101" s="162"/>
      <c r="BZ101" s="162"/>
      <c r="CA101" s="162"/>
      <c r="CB101" s="162"/>
      <c r="CC101" s="162"/>
      <c r="CD101" s="162"/>
      <c r="CE101" s="162"/>
      <c r="CF101" s="162"/>
      <c r="CG101" s="162"/>
      <c r="CH101" s="168"/>
      <c r="CI101" s="230"/>
      <c r="CJ101" s="502"/>
      <c r="CK101" s="502"/>
      <c r="CL101" s="502"/>
      <c r="CM101" s="168"/>
      <c r="CN101" s="168"/>
    </row>
    <row r="102" spans="2:92" ht="12.75" customHeight="1" x14ac:dyDescent="0.2">
      <c r="B102" s="17"/>
      <c r="C102" s="17"/>
      <c r="H102" s="84"/>
      <c r="I102" s="84"/>
      <c r="J102" s="84"/>
      <c r="K102" s="225"/>
      <c r="L102" s="225"/>
      <c r="M102" s="225"/>
      <c r="AL102" s="68"/>
      <c r="AM102" s="255"/>
      <c r="AN102" s="256"/>
      <c r="AO102" s="68"/>
      <c r="AQ102" s="168"/>
      <c r="AR102" s="230"/>
      <c r="AS102" s="502"/>
      <c r="AT102" s="502"/>
      <c r="AU102" s="248"/>
      <c r="AV102" s="502"/>
      <c r="AW102" s="168"/>
      <c r="AX102" s="168"/>
      <c r="AY102" s="168"/>
      <c r="AZ102" s="168"/>
      <c r="BA102" s="231"/>
      <c r="BB102" s="231"/>
      <c r="BC102" s="231"/>
      <c r="BD102" s="231"/>
      <c r="BE102" s="162"/>
      <c r="BF102" s="162"/>
      <c r="BG102" s="162"/>
      <c r="BH102" s="162"/>
      <c r="BI102" s="162"/>
      <c r="BJ102" s="162"/>
      <c r="BK102" s="162"/>
      <c r="BL102" s="162"/>
      <c r="BM102" s="162"/>
      <c r="BN102" s="162"/>
      <c r="BO102" s="162"/>
      <c r="BP102" s="162"/>
      <c r="BQ102" s="162"/>
      <c r="BR102" s="162"/>
      <c r="BS102" s="162"/>
      <c r="BT102" s="162"/>
      <c r="BU102" s="162"/>
      <c r="BV102" s="162"/>
      <c r="BW102" s="162"/>
      <c r="BX102" s="162"/>
      <c r="BY102" s="162"/>
      <c r="BZ102" s="162"/>
      <c r="CA102" s="162"/>
      <c r="CB102" s="162"/>
      <c r="CC102" s="162"/>
      <c r="CD102" s="162"/>
      <c r="CE102" s="162"/>
      <c r="CF102" s="162"/>
      <c r="CG102" s="162"/>
      <c r="CH102" s="168"/>
      <c r="CI102" s="230"/>
      <c r="CJ102" s="502"/>
      <c r="CK102" s="502"/>
      <c r="CL102" s="502"/>
      <c r="CM102" s="168"/>
      <c r="CN102" s="168"/>
    </row>
    <row r="103" spans="2:92" ht="12.75" customHeight="1" x14ac:dyDescent="0.2">
      <c r="B103" s="17"/>
      <c r="C103" s="17"/>
      <c r="H103" s="84"/>
      <c r="I103" s="84"/>
      <c r="J103" s="84"/>
      <c r="K103" s="225"/>
      <c r="L103" s="225"/>
      <c r="M103" s="225"/>
      <c r="AL103" s="68"/>
      <c r="AM103" s="255"/>
      <c r="AN103" s="256"/>
      <c r="AO103" s="68"/>
      <c r="AP103" s="68"/>
      <c r="AQ103" s="168"/>
      <c r="AR103" s="230"/>
      <c r="AS103" s="502"/>
      <c r="AT103" s="502"/>
      <c r="AU103" s="248"/>
      <c r="AV103" s="502"/>
      <c r="AW103" s="168"/>
      <c r="AX103" s="168"/>
      <c r="AY103" s="168"/>
      <c r="AZ103" s="168"/>
      <c r="BA103" s="231"/>
      <c r="BB103" s="231"/>
      <c r="BC103" s="231"/>
      <c r="BD103" s="231"/>
      <c r="BE103" s="162"/>
      <c r="BF103" s="162"/>
      <c r="BG103" s="162"/>
      <c r="BH103" s="162"/>
      <c r="BI103" s="162"/>
      <c r="BJ103" s="162"/>
      <c r="BK103" s="162"/>
      <c r="BL103" s="162"/>
      <c r="BM103" s="162"/>
      <c r="BN103" s="162"/>
      <c r="BO103" s="162"/>
      <c r="BP103" s="162"/>
      <c r="BQ103" s="162"/>
      <c r="BR103" s="162"/>
      <c r="BS103" s="162"/>
      <c r="BT103" s="162"/>
      <c r="BU103" s="162"/>
      <c r="BV103" s="162"/>
      <c r="BW103" s="162"/>
      <c r="BX103" s="162"/>
      <c r="BY103" s="162"/>
      <c r="BZ103" s="162"/>
      <c r="CA103" s="162"/>
      <c r="CB103" s="162"/>
      <c r="CC103" s="162"/>
      <c r="CD103" s="162"/>
      <c r="CE103" s="162"/>
      <c r="CF103" s="162"/>
      <c r="CG103" s="162"/>
      <c r="CH103" s="168"/>
      <c r="CI103" s="230"/>
      <c r="CJ103" s="502"/>
      <c r="CK103" s="502"/>
      <c r="CL103" s="502"/>
      <c r="CM103" s="168"/>
      <c r="CN103" s="168"/>
    </row>
    <row r="104" spans="2:92" ht="12.75" customHeight="1" x14ac:dyDescent="0.2">
      <c r="B104" s="17"/>
      <c r="C104" s="17"/>
      <c r="H104" s="84"/>
      <c r="I104" s="84"/>
      <c r="J104" s="84"/>
      <c r="K104" s="225"/>
      <c r="L104" s="225"/>
      <c r="M104" s="225"/>
      <c r="AL104" s="68"/>
      <c r="AM104" s="255"/>
      <c r="AN104" s="256"/>
      <c r="AO104" s="68"/>
      <c r="AP104" s="68"/>
      <c r="AR104" s="161"/>
      <c r="AZ104" s="63"/>
      <c r="BA104" s="42"/>
      <c r="BB104" s="42"/>
      <c r="BC104" s="42"/>
      <c r="BD104" s="42"/>
      <c r="BE104"/>
      <c r="BF104"/>
      <c r="BG104"/>
      <c r="BH104"/>
      <c r="BI104"/>
      <c r="BJ104"/>
      <c r="BK104"/>
      <c r="CH104" s="63"/>
      <c r="CI104" s="161"/>
      <c r="CJ104" s="63"/>
      <c r="CK104" s="63"/>
      <c r="CL104" s="63"/>
      <c r="CM104" s="63"/>
      <c r="CN104" s="63"/>
    </row>
    <row r="105" spans="2:92" ht="12.75" customHeight="1" x14ac:dyDescent="0.2">
      <c r="B105" s="17"/>
      <c r="C105" s="17"/>
      <c r="H105" s="84"/>
      <c r="I105" s="84"/>
      <c r="J105" s="84"/>
      <c r="K105" s="225"/>
      <c r="L105" s="225"/>
      <c r="M105" s="225"/>
      <c r="AL105" s="68"/>
      <c r="AM105" s="255"/>
      <c r="AN105" s="256"/>
      <c r="AO105" s="68"/>
      <c r="AP105" s="68"/>
      <c r="AR105" s="161"/>
      <c r="AZ105" s="63"/>
      <c r="BA105" s="42"/>
      <c r="BB105" s="42"/>
      <c r="BC105" s="42"/>
      <c r="BD105" s="42"/>
      <c r="BE105"/>
      <c r="BF105"/>
      <c r="BG105"/>
      <c r="BH105"/>
      <c r="BI105"/>
      <c r="BJ105"/>
      <c r="BK105"/>
      <c r="CH105" s="63"/>
      <c r="CI105" s="161"/>
      <c r="CJ105" s="63"/>
      <c r="CK105" s="63"/>
      <c r="CL105" s="63"/>
      <c r="CM105" s="63"/>
      <c r="CN105" s="63"/>
    </row>
    <row r="106" spans="2:92" ht="12.75" customHeight="1" x14ac:dyDescent="0.2">
      <c r="B106" s="17"/>
      <c r="C106" s="17"/>
      <c r="H106" s="84"/>
      <c r="I106" s="84"/>
      <c r="J106" s="84"/>
      <c r="K106" s="225"/>
      <c r="L106" s="225"/>
      <c r="M106" s="225"/>
      <c r="AL106" s="68"/>
      <c r="AM106" s="255"/>
      <c r="AN106" s="256"/>
      <c r="AO106" s="68"/>
      <c r="AP106" s="68"/>
      <c r="AR106" s="161"/>
      <c r="AZ106" s="63"/>
      <c r="BA106" s="42"/>
      <c r="BB106" s="42"/>
      <c r="BC106" s="42"/>
      <c r="BD106" s="42"/>
      <c r="BE106"/>
      <c r="BF106"/>
      <c r="BG106"/>
      <c r="BH106"/>
      <c r="BI106"/>
      <c r="BJ106"/>
      <c r="BK106"/>
      <c r="CH106" s="63"/>
      <c r="CI106" s="161"/>
      <c r="CJ106" s="63"/>
      <c r="CK106" s="63"/>
      <c r="CL106" s="63"/>
      <c r="CM106" s="63"/>
      <c r="CN106" s="63"/>
    </row>
    <row r="107" spans="2:92" ht="12.75" customHeight="1" x14ac:dyDescent="0.2">
      <c r="B107" s="17"/>
      <c r="C107" s="17"/>
      <c r="H107" s="84"/>
      <c r="I107" s="84"/>
      <c r="J107" s="84"/>
      <c r="K107" s="225"/>
      <c r="L107" s="225"/>
      <c r="M107" s="225"/>
      <c r="AL107" s="68"/>
      <c r="AM107" s="255"/>
      <c r="AN107" s="256"/>
      <c r="AO107" s="68"/>
      <c r="AP107" s="68"/>
      <c r="AR107" s="161"/>
      <c r="AS107" s="179"/>
      <c r="AT107" s="179"/>
      <c r="AU107" s="179"/>
      <c r="AV107" s="179"/>
      <c r="AZ107" s="63"/>
      <c r="BA107" s="42"/>
      <c r="BB107" s="42"/>
      <c r="BC107" s="42"/>
      <c r="BD107" s="42"/>
      <c r="BE107"/>
      <c r="BF107"/>
      <c r="BG107"/>
      <c r="BH107"/>
      <c r="BI107"/>
      <c r="BJ107"/>
      <c r="BK107"/>
      <c r="CH107" s="63"/>
      <c r="CI107" s="161"/>
      <c r="CJ107" s="179"/>
      <c r="CK107" s="179"/>
      <c r="CL107" s="179"/>
      <c r="CM107" s="63"/>
      <c r="CN107" s="63"/>
    </row>
    <row r="108" spans="2:92" ht="12.75" customHeight="1" x14ac:dyDescent="0.2">
      <c r="B108" s="17"/>
      <c r="C108" s="17"/>
      <c r="H108" s="84"/>
      <c r="I108" s="84"/>
      <c r="J108" s="84"/>
      <c r="K108" s="225"/>
      <c r="L108" s="225"/>
      <c r="M108" s="225"/>
      <c r="AL108" s="68"/>
      <c r="AM108" s="255"/>
      <c r="AN108" s="256"/>
      <c r="AO108" s="68"/>
      <c r="AP108" s="68"/>
      <c r="AQ108" s="168"/>
      <c r="AR108" s="230"/>
      <c r="AS108" s="502"/>
      <c r="AT108" s="502"/>
      <c r="AU108" s="248"/>
      <c r="AV108" s="502"/>
      <c r="AW108" s="168"/>
      <c r="AX108" s="168"/>
      <c r="AY108" s="168"/>
      <c r="AZ108" s="168"/>
      <c r="BA108" s="231"/>
      <c r="BB108" s="231"/>
      <c r="BC108" s="231"/>
      <c r="BD108" s="231"/>
      <c r="BE108" s="162"/>
      <c r="BF108" s="162"/>
      <c r="BG108" s="162"/>
      <c r="BH108" s="162"/>
      <c r="BI108" s="162"/>
      <c r="BJ108" s="162"/>
      <c r="BK108" s="162"/>
      <c r="BL108" s="162"/>
      <c r="BM108" s="162"/>
      <c r="BN108" s="162"/>
      <c r="BO108" s="162"/>
      <c r="BP108" s="162"/>
      <c r="BQ108" s="162"/>
      <c r="BR108" s="162"/>
      <c r="BS108" s="162"/>
      <c r="BT108" s="162"/>
      <c r="BU108" s="162"/>
      <c r="BV108" s="162"/>
      <c r="BW108" s="162"/>
      <c r="BX108" s="162"/>
      <c r="BY108" s="162"/>
      <c r="BZ108" s="162"/>
      <c r="CA108" s="162"/>
      <c r="CB108" s="162"/>
      <c r="CC108" s="162"/>
      <c r="CD108" s="162"/>
      <c r="CE108" s="162"/>
      <c r="CF108" s="162"/>
      <c r="CG108" s="162"/>
      <c r="CH108" s="168"/>
      <c r="CI108" s="230"/>
      <c r="CJ108" s="502"/>
      <c r="CK108" s="502"/>
      <c r="CL108" s="502"/>
      <c r="CM108" s="168"/>
      <c r="CN108" s="168"/>
    </row>
    <row r="109" spans="2:92" ht="12.75" customHeight="1" x14ac:dyDescent="0.2">
      <c r="B109" s="17"/>
      <c r="C109" s="17"/>
      <c r="H109" s="84"/>
      <c r="I109" s="84"/>
      <c r="J109" s="84"/>
      <c r="K109" s="225"/>
      <c r="L109" s="225"/>
      <c r="M109" s="225"/>
      <c r="AL109" s="68"/>
      <c r="AM109" s="255"/>
      <c r="AN109" s="256"/>
      <c r="AO109" s="68"/>
      <c r="AP109" s="68"/>
      <c r="AQ109" s="168"/>
      <c r="AR109" s="230"/>
      <c r="AS109" s="502"/>
      <c r="AT109" s="502"/>
      <c r="AU109" s="248"/>
      <c r="AV109" s="502"/>
      <c r="AW109" s="168"/>
      <c r="AX109" s="168"/>
      <c r="AY109" s="168"/>
      <c r="AZ109" s="168"/>
      <c r="BA109" s="231"/>
      <c r="BB109" s="231"/>
      <c r="BC109" s="231"/>
      <c r="BD109" s="231"/>
      <c r="BE109" s="162"/>
      <c r="BF109" s="162"/>
      <c r="BG109" s="162"/>
      <c r="BH109" s="162"/>
      <c r="BI109" s="162"/>
      <c r="BJ109" s="162"/>
      <c r="BK109" s="162"/>
      <c r="BL109" s="162"/>
      <c r="BM109" s="162"/>
      <c r="BN109" s="162"/>
      <c r="BO109" s="162"/>
      <c r="BP109" s="162"/>
      <c r="BQ109" s="162"/>
      <c r="BR109" s="162"/>
      <c r="BS109" s="162"/>
      <c r="BT109" s="162"/>
      <c r="BU109" s="162"/>
      <c r="BV109" s="162"/>
      <c r="BW109" s="162"/>
      <c r="BX109" s="162"/>
      <c r="BY109" s="162"/>
      <c r="BZ109" s="162"/>
      <c r="CA109" s="162"/>
      <c r="CB109" s="162"/>
      <c r="CC109" s="162"/>
      <c r="CD109" s="162"/>
      <c r="CE109" s="162"/>
      <c r="CF109" s="162"/>
      <c r="CG109" s="162"/>
      <c r="CH109" s="168"/>
      <c r="CI109" s="230"/>
      <c r="CJ109" s="502"/>
      <c r="CK109" s="502"/>
      <c r="CL109" s="502"/>
      <c r="CM109" s="168"/>
      <c r="CN109" s="168"/>
    </row>
    <row r="110" spans="2:92" ht="12.75" customHeight="1" x14ac:dyDescent="0.2">
      <c r="B110" s="17"/>
      <c r="C110" s="17"/>
      <c r="H110" s="84"/>
      <c r="I110" s="84"/>
      <c r="J110" s="84"/>
      <c r="K110" s="225"/>
      <c r="L110" s="225"/>
      <c r="M110" s="225"/>
      <c r="AL110" s="68"/>
      <c r="AM110" s="255"/>
      <c r="AN110" s="256"/>
      <c r="AO110" s="68"/>
      <c r="AP110" s="68"/>
      <c r="AQ110" s="168"/>
      <c r="AR110" s="230"/>
      <c r="AS110" s="502"/>
      <c r="AT110" s="502"/>
      <c r="AU110" s="248"/>
      <c r="AV110" s="502"/>
      <c r="AW110" s="168"/>
      <c r="AX110" s="168"/>
      <c r="AY110" s="168"/>
      <c r="AZ110" s="168"/>
      <c r="BA110" s="231"/>
      <c r="BB110" s="231"/>
      <c r="BC110" s="231"/>
      <c r="BD110" s="231"/>
      <c r="BE110" s="162"/>
      <c r="BF110" s="162"/>
      <c r="BG110" s="162"/>
      <c r="BH110" s="162"/>
      <c r="BI110" s="162"/>
      <c r="BJ110" s="162"/>
      <c r="BK110" s="162"/>
      <c r="BL110" s="162"/>
      <c r="BM110" s="162"/>
      <c r="BN110" s="162"/>
      <c r="BO110" s="162"/>
      <c r="BP110" s="162"/>
      <c r="BQ110" s="162"/>
      <c r="BR110" s="162"/>
      <c r="BS110" s="162"/>
      <c r="BT110" s="162"/>
      <c r="BU110" s="162"/>
      <c r="BV110" s="162"/>
      <c r="BW110" s="162"/>
      <c r="BX110" s="162"/>
      <c r="BY110" s="162"/>
      <c r="BZ110" s="162"/>
      <c r="CA110" s="162"/>
      <c r="CB110" s="162"/>
      <c r="CC110" s="162"/>
      <c r="CD110" s="162"/>
      <c r="CE110" s="162"/>
      <c r="CF110" s="162"/>
      <c r="CG110" s="162"/>
      <c r="CH110" s="168"/>
      <c r="CI110" s="230"/>
      <c r="CJ110" s="502"/>
      <c r="CK110" s="502"/>
      <c r="CL110" s="502"/>
      <c r="CM110" s="168"/>
      <c r="CN110" s="168"/>
    </row>
    <row r="111" spans="2:92" ht="12.75" customHeight="1" x14ac:dyDescent="0.2">
      <c r="B111" s="17"/>
      <c r="C111" s="17"/>
      <c r="H111" s="84"/>
      <c r="I111" s="84"/>
      <c r="J111" s="84"/>
      <c r="K111" s="225"/>
      <c r="L111" s="225"/>
      <c r="M111" s="225"/>
      <c r="AL111" s="68"/>
      <c r="AM111" s="255"/>
      <c r="AN111" s="256"/>
      <c r="AO111" s="68"/>
      <c r="AP111" s="68"/>
      <c r="AQ111" s="168"/>
      <c r="AR111" s="230"/>
      <c r="AS111" s="502"/>
      <c r="AT111" s="502"/>
      <c r="AU111" s="248"/>
      <c r="AV111" s="502"/>
      <c r="AW111" s="168"/>
      <c r="AX111" s="168"/>
      <c r="AY111" s="168"/>
      <c r="AZ111" s="168"/>
      <c r="BA111" s="231"/>
      <c r="BB111" s="231"/>
      <c r="BC111" s="231"/>
      <c r="BD111" s="231"/>
      <c r="BE111" s="162"/>
      <c r="BF111" s="162"/>
      <c r="BG111" s="162"/>
      <c r="BH111" s="162"/>
      <c r="BI111" s="162"/>
      <c r="BJ111" s="162"/>
      <c r="BK111" s="162"/>
      <c r="BL111" s="162"/>
      <c r="BM111" s="162"/>
      <c r="BN111" s="162"/>
      <c r="BO111" s="162"/>
      <c r="BP111" s="162"/>
      <c r="BQ111" s="162"/>
      <c r="BR111" s="162"/>
      <c r="BS111" s="162"/>
      <c r="BT111" s="162"/>
      <c r="BU111" s="162"/>
      <c r="BV111" s="162"/>
      <c r="BW111" s="162"/>
      <c r="BX111" s="162"/>
      <c r="BY111" s="162"/>
      <c r="BZ111" s="162"/>
      <c r="CA111" s="162"/>
      <c r="CB111" s="162"/>
      <c r="CC111" s="162"/>
      <c r="CD111" s="162"/>
      <c r="CE111" s="162"/>
      <c r="CF111" s="162"/>
      <c r="CG111" s="162"/>
      <c r="CH111" s="168"/>
      <c r="CI111" s="230"/>
      <c r="CJ111" s="502"/>
      <c r="CK111" s="502"/>
      <c r="CL111" s="502"/>
      <c r="CM111" s="168"/>
      <c r="CN111" s="168"/>
    </row>
    <row r="112" spans="2:92" ht="12.75" customHeight="1" x14ac:dyDescent="0.2">
      <c r="B112" s="17"/>
      <c r="C112" s="17"/>
      <c r="H112" s="84"/>
      <c r="I112" s="84"/>
      <c r="J112" s="84"/>
      <c r="K112" s="225"/>
      <c r="L112" s="225"/>
      <c r="M112" s="225"/>
      <c r="AL112" s="68"/>
      <c r="AM112" s="255"/>
      <c r="AN112" s="256"/>
      <c r="AO112" s="68"/>
      <c r="AP112" s="68"/>
      <c r="AR112" s="161"/>
      <c r="AZ112" s="63"/>
      <c r="BA112" s="42"/>
      <c r="BB112" s="42"/>
      <c r="BC112" s="42"/>
      <c r="BD112" s="42"/>
      <c r="BE112"/>
      <c r="BF112"/>
      <c r="BG112"/>
      <c r="BH112"/>
      <c r="BI112"/>
      <c r="BJ112"/>
      <c r="BK112"/>
      <c r="CH112" s="63"/>
      <c r="CI112" s="161"/>
      <c r="CJ112" s="63"/>
      <c r="CK112" s="63"/>
      <c r="CL112" s="63"/>
      <c r="CM112" s="63"/>
      <c r="CN112" s="63"/>
    </row>
    <row r="113" spans="2:92" ht="12.75" customHeight="1" x14ac:dyDescent="0.2">
      <c r="B113" s="17"/>
      <c r="C113" s="17"/>
      <c r="H113" s="84"/>
      <c r="I113" s="84"/>
      <c r="J113" s="84"/>
      <c r="K113" s="225"/>
      <c r="L113" s="225"/>
      <c r="M113" s="225"/>
      <c r="AL113" s="68"/>
      <c r="AM113" s="255"/>
      <c r="AN113" s="256"/>
      <c r="AO113" s="68"/>
      <c r="AP113" s="68"/>
      <c r="AR113" s="161"/>
      <c r="AZ113" s="63"/>
      <c r="BA113" s="42"/>
      <c r="BB113" s="42"/>
      <c r="BC113" s="42"/>
      <c r="BD113" s="42"/>
      <c r="BE113"/>
      <c r="BF113"/>
      <c r="BG113"/>
      <c r="BH113"/>
      <c r="BI113"/>
      <c r="BJ113"/>
      <c r="BK113"/>
      <c r="CH113" s="63"/>
      <c r="CI113" s="161"/>
      <c r="CJ113" s="63"/>
      <c r="CK113" s="63"/>
      <c r="CL113" s="63"/>
      <c r="CM113" s="63"/>
      <c r="CN113" s="63"/>
    </row>
    <row r="114" spans="2:92" ht="12.75" customHeight="1" x14ac:dyDescent="0.2">
      <c r="B114" s="17"/>
      <c r="C114" s="17"/>
      <c r="H114" s="84"/>
      <c r="I114" s="84"/>
      <c r="J114" s="84"/>
      <c r="K114" s="225"/>
      <c r="L114" s="225"/>
      <c r="M114" s="225"/>
      <c r="AL114" s="68"/>
      <c r="AM114" s="255"/>
      <c r="AN114" s="256"/>
      <c r="AO114" s="68"/>
      <c r="AP114" s="68"/>
      <c r="AR114" s="161"/>
      <c r="AZ114" s="63"/>
      <c r="BA114" s="42"/>
      <c r="BB114" s="42"/>
      <c r="BC114" s="42"/>
      <c r="BD114" s="42"/>
      <c r="BE114"/>
      <c r="BF114"/>
      <c r="BG114"/>
      <c r="BH114"/>
      <c r="BI114"/>
      <c r="BJ114"/>
      <c r="BK114"/>
      <c r="CH114" s="63"/>
      <c r="CI114" s="161"/>
      <c r="CJ114" s="63"/>
      <c r="CK114" s="63"/>
      <c r="CL114" s="63"/>
      <c r="CM114" s="63"/>
      <c r="CN114" s="63"/>
    </row>
    <row r="115" spans="2:92" ht="12.75" customHeight="1" x14ac:dyDescent="0.2">
      <c r="B115" s="17"/>
      <c r="C115" s="17"/>
      <c r="H115" s="84"/>
      <c r="I115" s="84"/>
      <c r="J115" s="84"/>
      <c r="K115" s="225"/>
      <c r="L115" s="225"/>
      <c r="M115" s="225"/>
      <c r="AL115" s="68"/>
      <c r="AM115" s="255"/>
      <c r="AN115" s="256"/>
      <c r="AO115" s="68"/>
      <c r="AP115" s="68"/>
      <c r="AR115" s="161"/>
      <c r="AS115" s="179"/>
      <c r="AT115" s="179"/>
      <c r="AU115" s="179"/>
      <c r="AV115" s="179"/>
      <c r="AZ115" s="63"/>
      <c r="BA115" s="42"/>
      <c r="BB115" s="42"/>
      <c r="BC115" s="42"/>
      <c r="BD115" s="42"/>
      <c r="BE115"/>
      <c r="BF115"/>
      <c r="BG115"/>
      <c r="BH115"/>
      <c r="BI115"/>
      <c r="BJ115"/>
      <c r="BK115"/>
      <c r="CH115" s="63"/>
      <c r="CI115" s="161"/>
      <c r="CJ115" s="179"/>
      <c r="CK115" s="179"/>
      <c r="CL115" s="179"/>
      <c r="CM115" s="63"/>
      <c r="CN115" s="63"/>
    </row>
    <row r="116" spans="2:92" ht="12.75" customHeight="1" x14ac:dyDescent="0.2">
      <c r="B116" s="17"/>
      <c r="C116" s="17"/>
      <c r="H116" s="84"/>
      <c r="I116" s="84"/>
      <c r="J116" s="84"/>
      <c r="K116" s="225"/>
      <c r="L116" s="225"/>
      <c r="M116" s="225"/>
      <c r="AL116" s="68"/>
      <c r="AM116" s="255"/>
      <c r="AN116" s="256"/>
      <c r="AO116" s="68"/>
      <c r="AP116" s="68"/>
      <c r="AQ116" s="168"/>
      <c r="AR116" s="230"/>
      <c r="AS116" s="502"/>
      <c r="AT116" s="502"/>
      <c r="AU116" s="248"/>
      <c r="AV116" s="502"/>
      <c r="AW116" s="168"/>
      <c r="AX116" s="168"/>
      <c r="AY116" s="168"/>
      <c r="AZ116" s="168"/>
      <c r="BA116" s="231"/>
      <c r="BB116" s="231"/>
      <c r="BC116" s="231"/>
      <c r="BD116" s="231"/>
      <c r="BE116" s="162"/>
      <c r="BF116" s="162"/>
      <c r="BG116" s="162"/>
      <c r="BH116" s="162"/>
      <c r="BI116" s="162"/>
      <c r="BJ116" s="162"/>
      <c r="BK116" s="162"/>
      <c r="BL116" s="162"/>
      <c r="BM116" s="162"/>
      <c r="BN116" s="162"/>
      <c r="BO116" s="162"/>
      <c r="BP116" s="162"/>
      <c r="BQ116" s="162"/>
      <c r="BR116" s="162"/>
      <c r="BS116" s="162"/>
      <c r="BT116" s="162"/>
      <c r="BU116" s="162"/>
      <c r="BV116" s="162"/>
      <c r="BW116" s="162"/>
      <c r="BX116" s="162"/>
      <c r="BY116" s="162"/>
      <c r="BZ116" s="162"/>
      <c r="CA116" s="162"/>
      <c r="CB116" s="162"/>
      <c r="CC116" s="162"/>
      <c r="CD116" s="162"/>
      <c r="CE116" s="162"/>
      <c r="CF116" s="162"/>
      <c r="CG116" s="162"/>
      <c r="CH116" s="168"/>
      <c r="CI116" s="230"/>
      <c r="CJ116" s="502"/>
      <c r="CK116" s="502"/>
      <c r="CL116" s="502"/>
      <c r="CM116" s="168"/>
      <c r="CN116" s="168"/>
    </row>
    <row r="117" spans="2:92" ht="12.75" customHeight="1" x14ac:dyDescent="0.2">
      <c r="B117" s="17"/>
      <c r="C117" s="17"/>
      <c r="H117" s="84"/>
      <c r="I117" s="84"/>
      <c r="J117" s="84"/>
      <c r="K117" s="225"/>
      <c r="L117" s="225"/>
      <c r="M117" s="225"/>
      <c r="AL117" s="68"/>
      <c r="AM117" s="255"/>
      <c r="AN117" s="256"/>
      <c r="AO117" s="68"/>
      <c r="AP117" s="68"/>
      <c r="AQ117" s="168"/>
      <c r="AR117" s="230"/>
      <c r="AS117" s="502"/>
      <c r="AT117" s="502"/>
      <c r="AU117" s="248"/>
      <c r="AV117" s="502"/>
      <c r="AW117" s="168"/>
      <c r="AX117" s="168"/>
      <c r="AY117" s="168"/>
      <c r="AZ117" s="168"/>
      <c r="BA117" s="231"/>
      <c r="BB117" s="231"/>
      <c r="BC117" s="231"/>
      <c r="BD117" s="231"/>
      <c r="BE117" s="162"/>
      <c r="BF117" s="162"/>
      <c r="BG117" s="162"/>
      <c r="BH117" s="162"/>
      <c r="BI117" s="162"/>
      <c r="BJ117" s="162"/>
      <c r="BK117" s="162"/>
      <c r="BL117" s="162"/>
      <c r="BM117" s="162"/>
      <c r="BN117" s="162"/>
      <c r="BO117" s="162"/>
      <c r="BP117" s="162"/>
      <c r="BQ117" s="162"/>
      <c r="BR117" s="162"/>
      <c r="BS117" s="162"/>
      <c r="BT117" s="162"/>
      <c r="BU117" s="162"/>
      <c r="BV117" s="162"/>
      <c r="BW117" s="162"/>
      <c r="BX117" s="162"/>
      <c r="BY117" s="162"/>
      <c r="BZ117" s="162"/>
      <c r="CA117" s="162"/>
      <c r="CB117" s="162"/>
      <c r="CC117" s="162"/>
      <c r="CD117" s="162"/>
      <c r="CE117" s="162"/>
      <c r="CF117" s="162"/>
      <c r="CG117" s="162"/>
      <c r="CH117" s="168"/>
      <c r="CI117" s="230"/>
      <c r="CJ117" s="502"/>
      <c r="CK117" s="502"/>
      <c r="CL117" s="502"/>
      <c r="CM117" s="168"/>
      <c r="CN117" s="168"/>
    </row>
    <row r="118" spans="2:92" ht="12.75" customHeight="1" x14ac:dyDescent="0.2">
      <c r="B118" s="17"/>
      <c r="C118" s="17"/>
      <c r="H118" s="84"/>
      <c r="I118" s="84"/>
      <c r="J118" s="84"/>
      <c r="K118" s="225"/>
      <c r="L118" s="225"/>
      <c r="M118" s="225"/>
      <c r="AL118" s="42"/>
      <c r="AM118" s="42"/>
      <c r="AN118" s="42"/>
      <c r="AO118" s="17"/>
      <c r="AP118" s="17"/>
      <c r="AQ118" s="168"/>
      <c r="AR118" s="230"/>
      <c r="AS118" s="502"/>
      <c r="AT118" s="502"/>
      <c r="AU118" s="248"/>
      <c r="AV118" s="502"/>
      <c r="AW118" s="168"/>
      <c r="AX118" s="168"/>
      <c r="AY118" s="168"/>
      <c r="AZ118" s="168"/>
      <c r="BA118" s="231"/>
      <c r="BB118" s="231"/>
      <c r="BC118" s="231"/>
      <c r="BD118" s="231"/>
      <c r="BE118" s="162"/>
      <c r="BF118" s="162"/>
      <c r="BG118" s="162"/>
      <c r="BH118" s="162"/>
      <c r="BI118" s="162"/>
      <c r="BJ118" s="162"/>
      <c r="BK118" s="162"/>
      <c r="BL118" s="162"/>
      <c r="BM118" s="162"/>
      <c r="BN118" s="162"/>
      <c r="BO118" s="162"/>
      <c r="BP118" s="162"/>
      <c r="BQ118" s="162"/>
      <c r="BR118" s="162"/>
      <c r="BS118" s="162"/>
      <c r="BT118" s="162"/>
      <c r="BU118" s="162"/>
      <c r="BV118" s="162"/>
      <c r="BW118" s="162"/>
      <c r="BX118" s="162"/>
      <c r="BY118" s="162"/>
      <c r="BZ118" s="162"/>
      <c r="CA118" s="162"/>
      <c r="CB118" s="162"/>
      <c r="CC118" s="162"/>
      <c r="CD118" s="162"/>
      <c r="CE118" s="162"/>
      <c r="CF118" s="162"/>
      <c r="CG118" s="162"/>
      <c r="CH118" s="168"/>
      <c r="CI118" s="230"/>
      <c r="CJ118" s="502"/>
      <c r="CK118" s="502"/>
      <c r="CL118" s="502"/>
      <c r="CM118" s="168"/>
      <c r="CN118" s="168"/>
    </row>
    <row r="119" spans="2:92" ht="12.75" customHeight="1" x14ac:dyDescent="0.2">
      <c r="B119" s="17"/>
      <c r="C119" s="17"/>
      <c r="H119" s="84"/>
      <c r="I119" s="84"/>
      <c r="J119" s="84"/>
      <c r="K119" s="225"/>
      <c r="L119" s="225"/>
      <c r="M119" s="225"/>
      <c r="AL119" s="69"/>
      <c r="AM119" s="69"/>
      <c r="AN119" s="69"/>
      <c r="AO119" s="17"/>
      <c r="AP119" s="17"/>
      <c r="AQ119" s="168"/>
      <c r="AR119" s="230"/>
      <c r="AS119" s="502"/>
      <c r="AT119" s="502"/>
      <c r="AU119" s="248"/>
      <c r="AV119" s="502"/>
      <c r="AW119" s="168"/>
      <c r="AX119" s="168"/>
      <c r="AY119" s="168"/>
      <c r="AZ119" s="168"/>
      <c r="BA119" s="231"/>
      <c r="BB119" s="231"/>
      <c r="BC119" s="231"/>
      <c r="BD119" s="231"/>
      <c r="BE119" s="162"/>
      <c r="BF119" s="162"/>
      <c r="BG119" s="162"/>
      <c r="BH119" s="162"/>
      <c r="BI119" s="162"/>
      <c r="BJ119" s="162"/>
      <c r="BK119" s="162"/>
      <c r="BL119" s="162"/>
      <c r="BM119" s="162"/>
      <c r="BN119" s="162"/>
      <c r="BO119" s="162"/>
      <c r="BP119" s="162"/>
      <c r="BQ119" s="162"/>
      <c r="BR119" s="162"/>
      <c r="BS119" s="162"/>
      <c r="BT119" s="162"/>
      <c r="BU119" s="162"/>
      <c r="BV119" s="162"/>
      <c r="BW119" s="162"/>
      <c r="BX119" s="162"/>
      <c r="BY119" s="162"/>
      <c r="BZ119" s="162"/>
      <c r="CA119" s="162"/>
      <c r="CB119" s="162"/>
      <c r="CC119" s="162"/>
      <c r="CD119" s="162"/>
      <c r="CE119" s="162"/>
      <c r="CF119" s="162"/>
      <c r="CG119" s="162"/>
      <c r="CH119" s="168"/>
      <c r="CI119" s="230"/>
      <c r="CJ119" s="502"/>
      <c r="CK119" s="502"/>
      <c r="CL119" s="502"/>
      <c r="CM119" s="168"/>
      <c r="CN119" s="168"/>
    </row>
    <row r="120" spans="2:92" ht="12.75" customHeight="1" x14ac:dyDescent="0.2">
      <c r="B120" s="17"/>
      <c r="C120" s="17"/>
      <c r="H120" s="84"/>
      <c r="I120" s="84"/>
      <c r="J120" s="84"/>
      <c r="K120" s="225"/>
      <c r="L120" s="225"/>
      <c r="M120" s="225"/>
      <c r="AL120" s="69"/>
      <c r="AM120" s="69"/>
      <c r="AN120" s="69"/>
      <c r="AO120" s="17"/>
      <c r="AP120" s="17"/>
      <c r="AR120" s="161"/>
      <c r="AZ120" s="63"/>
      <c r="BA120" s="42"/>
      <c r="BB120" s="42"/>
      <c r="BC120" s="42"/>
      <c r="BD120" s="42"/>
      <c r="BE120"/>
      <c r="BF120"/>
      <c r="BG120"/>
      <c r="BH120"/>
      <c r="BI120"/>
      <c r="BJ120"/>
      <c r="BK120"/>
      <c r="CH120" s="63"/>
      <c r="CI120" s="161"/>
      <c r="CJ120" s="63"/>
      <c r="CK120" s="63"/>
      <c r="CL120" s="63"/>
      <c r="CM120" s="63"/>
      <c r="CN120" s="63"/>
    </row>
    <row r="121" spans="2:92" s="43" customFormat="1" ht="12.75" customHeight="1" x14ac:dyDescent="0.2">
      <c r="B121" s="17"/>
      <c r="C121" s="17"/>
      <c r="D121"/>
      <c r="E121" s="21"/>
      <c r="F121"/>
      <c r="G121"/>
      <c r="H121" s="84"/>
      <c r="I121" s="84"/>
      <c r="J121" s="84"/>
      <c r="K121" s="225"/>
      <c r="L121" s="225"/>
      <c r="M121" s="225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69"/>
      <c r="AM121" s="69"/>
      <c r="AN121" s="69"/>
      <c r="AP121" s="67"/>
      <c r="AQ121" s="63"/>
      <c r="AR121" s="161"/>
      <c r="AS121" s="63"/>
      <c r="AT121" s="63"/>
      <c r="AU121" s="63"/>
      <c r="AV121" s="63"/>
      <c r="AW121" s="63"/>
      <c r="AX121" s="63"/>
      <c r="AY121" s="63"/>
      <c r="AZ121" s="63"/>
      <c r="BA121" s="42"/>
      <c r="BB121" s="42"/>
      <c r="BC121" s="42"/>
      <c r="BD121" s="42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 s="63"/>
      <c r="CI121" s="161"/>
      <c r="CJ121" s="63"/>
      <c r="CK121" s="63"/>
      <c r="CL121" s="63"/>
      <c r="CM121" s="63"/>
      <c r="CN121" s="63"/>
    </row>
    <row r="122" spans="2:92" ht="12.75" customHeight="1" x14ac:dyDescent="0.25">
      <c r="B122" s="17"/>
      <c r="C122" s="17"/>
      <c r="H122" s="84"/>
      <c r="I122" s="84"/>
      <c r="J122" s="84"/>
      <c r="K122" s="225"/>
      <c r="L122" s="225"/>
      <c r="M122" s="225"/>
      <c r="AO122" s="98"/>
      <c r="AP122" s="98"/>
      <c r="AR122" s="161"/>
      <c r="AZ122" s="63"/>
      <c r="BA122" s="42"/>
      <c r="BB122" s="42"/>
      <c r="BC122" s="42"/>
      <c r="BD122" s="42"/>
      <c r="BE122"/>
      <c r="BF122"/>
      <c r="BG122"/>
      <c r="BH122"/>
      <c r="BI122"/>
      <c r="BJ122"/>
      <c r="BK122"/>
      <c r="CH122" s="63"/>
      <c r="CI122" s="161"/>
      <c r="CJ122" s="63"/>
      <c r="CK122" s="63"/>
      <c r="CL122" s="63"/>
      <c r="CM122" s="63"/>
      <c r="CN122" s="63"/>
    </row>
    <row r="123" spans="2:92" ht="12.75" customHeight="1" x14ac:dyDescent="0.25">
      <c r="B123" s="17"/>
      <c r="C123" s="17"/>
      <c r="H123" s="84"/>
      <c r="I123" s="84"/>
      <c r="J123" s="84"/>
      <c r="K123" s="225"/>
      <c r="L123" s="225"/>
      <c r="M123" s="225"/>
      <c r="AO123" s="98"/>
      <c r="AP123" s="98"/>
      <c r="AR123" s="161"/>
      <c r="AS123" s="179"/>
      <c r="AT123" s="179"/>
      <c r="AU123" s="179"/>
      <c r="AV123" s="179"/>
      <c r="AZ123" s="63"/>
      <c r="BA123" s="42"/>
      <c r="BB123" s="42"/>
      <c r="BC123" s="42"/>
      <c r="BD123" s="42"/>
      <c r="BE123"/>
      <c r="BF123"/>
      <c r="BG123"/>
      <c r="BH123"/>
      <c r="BI123"/>
      <c r="BJ123"/>
      <c r="BK123"/>
      <c r="CH123" s="63"/>
      <c r="CI123" s="161"/>
      <c r="CJ123" s="179"/>
      <c r="CK123" s="179"/>
      <c r="CL123" s="179"/>
      <c r="CM123" s="63"/>
      <c r="CN123" s="63"/>
    </row>
    <row r="124" spans="2:92" ht="12.75" customHeight="1" x14ac:dyDescent="0.25">
      <c r="B124" s="17"/>
      <c r="C124" s="17"/>
      <c r="H124" s="84"/>
      <c r="I124" s="84"/>
      <c r="J124" s="84"/>
      <c r="K124" s="225"/>
      <c r="L124" s="225"/>
      <c r="M124" s="225"/>
      <c r="AO124" s="98"/>
      <c r="AP124" s="98"/>
      <c r="AQ124" s="168"/>
      <c r="AR124" s="230"/>
      <c r="AS124" s="502"/>
      <c r="AT124" s="502"/>
      <c r="AU124" s="248"/>
      <c r="AV124" s="502"/>
      <c r="AW124" s="168"/>
      <c r="AX124" s="168"/>
      <c r="AY124" s="168"/>
      <c r="AZ124" s="168"/>
      <c r="BA124" s="231"/>
      <c r="BB124" s="231"/>
      <c r="BC124" s="231"/>
      <c r="BD124" s="231"/>
      <c r="BE124" s="162"/>
      <c r="BF124" s="162"/>
      <c r="BG124" s="162"/>
      <c r="BH124" s="162"/>
      <c r="BI124" s="162"/>
      <c r="BJ124" s="162"/>
      <c r="BK124" s="162"/>
      <c r="BL124" s="162"/>
      <c r="BM124" s="162"/>
      <c r="BN124" s="162"/>
      <c r="BO124" s="162"/>
      <c r="BP124" s="162"/>
      <c r="BQ124" s="162"/>
      <c r="BR124" s="162"/>
      <c r="BS124" s="162"/>
      <c r="BT124" s="162"/>
      <c r="BU124" s="162"/>
      <c r="BV124" s="162"/>
      <c r="BW124" s="162"/>
      <c r="BX124" s="162"/>
      <c r="BY124" s="162"/>
      <c r="BZ124" s="162"/>
      <c r="CA124" s="162"/>
      <c r="CB124" s="162"/>
      <c r="CC124" s="162"/>
      <c r="CD124" s="162"/>
      <c r="CE124" s="162"/>
      <c r="CF124" s="162"/>
      <c r="CG124" s="162"/>
      <c r="CH124" s="168"/>
      <c r="CI124" s="230"/>
      <c r="CJ124" s="502"/>
      <c r="CK124" s="502"/>
      <c r="CL124" s="502"/>
      <c r="CM124" s="168"/>
      <c r="CN124" s="168"/>
    </row>
    <row r="125" spans="2:92" ht="12.75" customHeight="1" x14ac:dyDescent="0.25">
      <c r="B125" s="17"/>
      <c r="C125" s="17"/>
      <c r="H125" s="84"/>
      <c r="I125" s="84"/>
      <c r="J125" s="84"/>
      <c r="K125" s="225"/>
      <c r="L125" s="225"/>
      <c r="M125" s="225"/>
      <c r="AO125" s="98"/>
      <c r="AP125" s="98"/>
      <c r="AQ125" s="168"/>
      <c r="AR125" s="230"/>
      <c r="AS125" s="502"/>
      <c r="AT125" s="502"/>
      <c r="AU125" s="248"/>
      <c r="AV125" s="502"/>
      <c r="AW125" s="168"/>
      <c r="AX125" s="168"/>
      <c r="AY125" s="168"/>
      <c r="AZ125" s="168"/>
      <c r="BA125" s="231"/>
      <c r="BB125" s="231"/>
      <c r="BC125" s="231"/>
      <c r="BD125" s="231"/>
      <c r="BE125" s="162"/>
      <c r="BF125" s="162"/>
      <c r="BG125" s="162"/>
      <c r="BH125" s="162"/>
      <c r="BI125" s="162"/>
      <c r="BJ125" s="162"/>
      <c r="BK125" s="162"/>
      <c r="BL125" s="162"/>
      <c r="BM125" s="162"/>
      <c r="BN125" s="162"/>
      <c r="BO125" s="162"/>
      <c r="BP125" s="162"/>
      <c r="BQ125" s="162"/>
      <c r="BR125" s="162"/>
      <c r="BS125" s="162"/>
      <c r="BT125" s="162"/>
      <c r="BU125" s="162"/>
      <c r="BV125" s="162"/>
      <c r="BW125" s="162"/>
      <c r="BX125" s="162"/>
      <c r="BY125" s="162"/>
      <c r="BZ125" s="162"/>
      <c r="CA125" s="162"/>
      <c r="CB125" s="162"/>
      <c r="CC125" s="162"/>
      <c r="CD125" s="162"/>
      <c r="CE125" s="162"/>
      <c r="CF125" s="162"/>
      <c r="CG125" s="162"/>
      <c r="CH125" s="168"/>
      <c r="CI125" s="230"/>
      <c r="CJ125" s="502"/>
      <c r="CK125" s="502"/>
      <c r="CL125" s="502"/>
      <c r="CM125" s="168"/>
      <c r="CN125" s="168"/>
    </row>
    <row r="126" spans="2:92" ht="12.75" customHeight="1" x14ac:dyDescent="0.2">
      <c r="AO126" s="99"/>
      <c r="AP126" s="99"/>
      <c r="AQ126" s="168"/>
      <c r="AR126" s="230"/>
      <c r="AS126" s="502"/>
      <c r="AT126" s="502"/>
      <c r="AU126" s="248"/>
      <c r="AV126" s="502"/>
      <c r="AW126" s="168"/>
      <c r="AX126" s="168"/>
      <c r="AY126" s="168"/>
      <c r="AZ126" s="168"/>
      <c r="BA126" s="231"/>
      <c r="BB126" s="231"/>
      <c r="BC126" s="231"/>
      <c r="BD126" s="231"/>
      <c r="BE126" s="162"/>
      <c r="BF126" s="162"/>
      <c r="BG126" s="162"/>
      <c r="BH126" s="162"/>
      <c r="BI126" s="162"/>
      <c r="BJ126" s="162"/>
      <c r="BK126" s="162"/>
      <c r="BL126" s="162"/>
      <c r="BM126" s="162"/>
      <c r="BN126" s="162"/>
      <c r="BO126" s="162"/>
      <c r="BP126" s="162"/>
      <c r="BQ126" s="162"/>
      <c r="BR126" s="162"/>
      <c r="BS126" s="162"/>
      <c r="BT126" s="162"/>
      <c r="BU126" s="162"/>
      <c r="BV126" s="162"/>
      <c r="BW126" s="162"/>
      <c r="BX126" s="162"/>
      <c r="BY126" s="162"/>
      <c r="BZ126" s="162"/>
      <c r="CA126" s="162"/>
      <c r="CB126" s="162"/>
      <c r="CC126" s="162"/>
      <c r="CD126" s="162"/>
      <c r="CE126" s="162"/>
      <c r="CF126" s="162"/>
      <c r="CG126" s="162"/>
      <c r="CH126" s="168"/>
      <c r="CI126" s="230"/>
      <c r="CJ126" s="502"/>
      <c r="CK126" s="502"/>
      <c r="CL126" s="502"/>
      <c r="CM126" s="168"/>
      <c r="CN126" s="168"/>
    </row>
    <row r="127" spans="2:92" ht="12.75" customHeight="1" x14ac:dyDescent="0.25">
      <c r="AO127" s="424"/>
      <c r="AP127" s="424"/>
      <c r="AQ127" s="168"/>
      <c r="AR127" s="230"/>
      <c r="AS127" s="502"/>
      <c r="AT127" s="502"/>
      <c r="AU127" s="248"/>
      <c r="AV127" s="502"/>
      <c r="AW127" s="168"/>
      <c r="AX127" s="168"/>
      <c r="AY127" s="168"/>
      <c r="AZ127" s="168"/>
      <c r="BA127" s="231"/>
      <c r="BB127" s="231"/>
      <c r="BC127" s="231"/>
      <c r="BD127" s="231"/>
      <c r="BE127" s="162"/>
      <c r="BF127" s="162"/>
      <c r="BG127" s="162"/>
      <c r="BH127" s="162"/>
      <c r="BI127" s="162"/>
      <c r="BJ127" s="162"/>
      <c r="BK127" s="162"/>
      <c r="BL127" s="162"/>
      <c r="BM127" s="162"/>
      <c r="BN127" s="162"/>
      <c r="BO127" s="162"/>
      <c r="BP127" s="162"/>
      <c r="BQ127" s="162"/>
      <c r="BR127" s="162"/>
      <c r="BS127" s="162"/>
      <c r="BT127" s="162"/>
      <c r="BU127" s="162"/>
      <c r="BV127" s="162"/>
      <c r="BW127" s="162"/>
      <c r="BX127" s="162"/>
      <c r="BY127" s="162"/>
      <c r="BZ127" s="162"/>
      <c r="CA127" s="162"/>
      <c r="CB127" s="162"/>
      <c r="CC127" s="162"/>
      <c r="CD127" s="162"/>
      <c r="CE127" s="162"/>
      <c r="CF127" s="162"/>
      <c r="CG127" s="162"/>
      <c r="CH127" s="168"/>
      <c r="CI127" s="230"/>
      <c r="CJ127" s="502"/>
      <c r="CK127" s="502"/>
      <c r="CL127" s="502"/>
      <c r="CM127" s="168"/>
      <c r="CN127" s="168"/>
    </row>
    <row r="128" spans="2:92" ht="12.75" customHeight="1" x14ac:dyDescent="0.25">
      <c r="AO128" s="424"/>
      <c r="AP128" s="424"/>
      <c r="AR128" s="161"/>
      <c r="AZ128" s="63"/>
      <c r="BA128" s="42"/>
      <c r="BB128" s="42"/>
      <c r="BC128" s="42"/>
      <c r="BD128" s="42"/>
      <c r="BE128"/>
      <c r="BF128"/>
      <c r="BG128"/>
      <c r="BH128"/>
      <c r="BI128"/>
      <c r="BJ128"/>
      <c r="BK128"/>
      <c r="CH128" s="63"/>
      <c r="CI128" s="161"/>
      <c r="CJ128" s="63"/>
      <c r="CK128" s="63"/>
      <c r="CL128" s="63"/>
      <c r="CM128" s="63"/>
      <c r="CN128" s="63"/>
    </row>
    <row r="129" spans="41:92" ht="12.75" customHeight="1" x14ac:dyDescent="0.25">
      <c r="AO129" s="424"/>
      <c r="AP129" s="424"/>
      <c r="AR129" s="161"/>
      <c r="AZ129" s="63"/>
      <c r="BA129" s="42"/>
      <c r="BB129" s="42"/>
      <c r="BC129" s="42"/>
      <c r="BD129" s="42"/>
      <c r="BE129"/>
      <c r="BF129"/>
      <c r="BG129"/>
      <c r="BH129"/>
      <c r="BI129"/>
      <c r="BJ129"/>
      <c r="BK129"/>
      <c r="CH129" s="63"/>
      <c r="CI129" s="161"/>
      <c r="CJ129" s="63"/>
      <c r="CK129" s="63"/>
      <c r="CL129" s="63"/>
      <c r="CM129" s="63"/>
      <c r="CN129" s="63"/>
    </row>
    <row r="130" spans="41:92" ht="12.75" customHeight="1" x14ac:dyDescent="0.25">
      <c r="AO130" s="424"/>
      <c r="AP130" s="424"/>
      <c r="AQ130" s="101"/>
      <c r="AR130" s="102"/>
      <c r="AS130" s="101"/>
      <c r="AT130" s="102"/>
      <c r="AU130" s="102"/>
      <c r="AV130" s="101"/>
      <c r="AW130" s="101"/>
      <c r="AX130" s="101"/>
      <c r="AY130" s="102"/>
      <c r="AZ130" s="102"/>
      <c r="BA130" s="102"/>
      <c r="BB130" s="102"/>
      <c r="BC130" s="102"/>
      <c r="BD130" s="101"/>
      <c r="BE130" s="102"/>
      <c r="BF130" s="101"/>
      <c r="BG130" s="102"/>
    </row>
  </sheetData>
  <sheetProtection password="88B8" sheet="1" selectLockedCells="1"/>
  <mergeCells count="122">
    <mergeCell ref="AO130:AP130"/>
    <mergeCell ref="C29:J29"/>
    <mergeCell ref="C30:J30"/>
    <mergeCell ref="C31:J31"/>
    <mergeCell ref="C32:J32"/>
    <mergeCell ref="C33:J33"/>
    <mergeCell ref="C34:J34"/>
    <mergeCell ref="C46:J46"/>
    <mergeCell ref="C39:J39"/>
    <mergeCell ref="C40:J40"/>
    <mergeCell ref="C41:J41"/>
    <mergeCell ref="C42:J42"/>
    <mergeCell ref="C43:J43"/>
    <mergeCell ref="C44:J44"/>
    <mergeCell ref="C60:J60"/>
    <mergeCell ref="C61:J61"/>
    <mergeCell ref="C62:J62"/>
    <mergeCell ref="C63:J63"/>
    <mergeCell ref="C65:E65"/>
    <mergeCell ref="C52:J52"/>
    <mergeCell ref="C53:J53"/>
    <mergeCell ref="C54:J54"/>
    <mergeCell ref="C55:J55"/>
    <mergeCell ref="B56:K56"/>
    <mergeCell ref="AS124:AS127"/>
    <mergeCell ref="AT124:AT127"/>
    <mergeCell ref="AV124:AV127"/>
    <mergeCell ref="CJ124:CJ127"/>
    <mergeCell ref="CK124:CK127"/>
    <mergeCell ref="CL124:CL127"/>
    <mergeCell ref="AO127:AP127"/>
    <mergeCell ref="AO128:AP128"/>
    <mergeCell ref="AO129:AP129"/>
    <mergeCell ref="AS108:AS111"/>
    <mergeCell ref="AT108:AT111"/>
    <mergeCell ref="AV108:AV111"/>
    <mergeCell ref="CJ108:CJ111"/>
    <mergeCell ref="CK108:CK111"/>
    <mergeCell ref="CL108:CL111"/>
    <mergeCell ref="AS116:AS119"/>
    <mergeCell ref="AT116:AT119"/>
    <mergeCell ref="AV116:AV119"/>
    <mergeCell ref="CJ116:CJ119"/>
    <mergeCell ref="CK116:CK119"/>
    <mergeCell ref="CL116:CL119"/>
    <mergeCell ref="AS92:AS95"/>
    <mergeCell ref="AT92:AT95"/>
    <mergeCell ref="AV92:AV95"/>
    <mergeCell ref="CJ92:CJ95"/>
    <mergeCell ref="CK92:CK95"/>
    <mergeCell ref="CL92:CL95"/>
    <mergeCell ref="AS100:AS103"/>
    <mergeCell ref="AT100:AT103"/>
    <mergeCell ref="AV100:AV103"/>
    <mergeCell ref="CJ100:CJ103"/>
    <mergeCell ref="CK100:CK103"/>
    <mergeCell ref="CL100:CL103"/>
    <mergeCell ref="CK70:CK71"/>
    <mergeCell ref="CL70:CL71"/>
    <mergeCell ref="AS76:AS79"/>
    <mergeCell ref="AT76:AT79"/>
    <mergeCell ref="AV76:AV79"/>
    <mergeCell ref="CJ76:CJ79"/>
    <mergeCell ref="CK76:CK79"/>
    <mergeCell ref="CL76:CL79"/>
    <mergeCell ref="AS84:AS87"/>
    <mergeCell ref="AT84:AT87"/>
    <mergeCell ref="AV84:AV87"/>
    <mergeCell ref="CJ84:CJ87"/>
    <mergeCell ref="CK84:CK87"/>
    <mergeCell ref="CL84:CL87"/>
    <mergeCell ref="AS70:AS71"/>
    <mergeCell ref="AT70:AT71"/>
    <mergeCell ref="AV70:AV71"/>
    <mergeCell ref="CJ70:CJ71"/>
    <mergeCell ref="C57:J57"/>
    <mergeCell ref="C58:J58"/>
    <mergeCell ref="BD58:BE58"/>
    <mergeCell ref="C59:J59"/>
    <mergeCell ref="BD59:BE59"/>
    <mergeCell ref="C47:J47"/>
    <mergeCell ref="C48:J48"/>
    <mergeCell ref="C35:J35"/>
    <mergeCell ref="C36:J36"/>
    <mergeCell ref="C37:J37"/>
    <mergeCell ref="C45:J45"/>
    <mergeCell ref="C49:J49"/>
    <mergeCell ref="C50:J50"/>
    <mergeCell ref="C51:J51"/>
    <mergeCell ref="C21:J21"/>
    <mergeCell ref="C22:J22"/>
    <mergeCell ref="C23:J23"/>
    <mergeCell ref="C24:J24"/>
    <mergeCell ref="C25:J25"/>
    <mergeCell ref="C26:J26"/>
    <mergeCell ref="C27:J27"/>
    <mergeCell ref="C28:J28"/>
    <mergeCell ref="C38:J38"/>
    <mergeCell ref="C11:E11"/>
    <mergeCell ref="F11:G11"/>
    <mergeCell ref="C12:E12"/>
    <mergeCell ref="F12:G12"/>
    <mergeCell ref="B16:K16"/>
    <mergeCell ref="C17:J17"/>
    <mergeCell ref="C18:J18"/>
    <mergeCell ref="C19:J19"/>
    <mergeCell ref="C20:J20"/>
    <mergeCell ref="C2:J2"/>
    <mergeCell ref="C3:J3"/>
    <mergeCell ref="C5:AQ5"/>
    <mergeCell ref="AY6:AZ6"/>
    <mergeCell ref="BU6:CD7"/>
    <mergeCell ref="D7:G7"/>
    <mergeCell ref="D8:G8"/>
    <mergeCell ref="BU8:BV10"/>
    <mergeCell ref="BW8:BX10"/>
    <mergeCell ref="BY8:BZ10"/>
    <mergeCell ref="CA8:CB10"/>
    <mergeCell ref="CC8:CD10"/>
    <mergeCell ref="D9:G9"/>
    <mergeCell ref="C10:E10"/>
    <mergeCell ref="F10:G10"/>
  </mergeCells>
  <conditionalFormatting sqref="AM96:AM117">
    <cfRule type="cellIs" dxfId="4" priority="5" stopIfTrue="1" operator="equal">
      <formula>0</formula>
    </cfRule>
  </conditionalFormatting>
  <conditionalFormatting sqref="D67:D69">
    <cfRule type="cellIs" dxfId="3" priority="3" stopIfTrue="1" operator="between">
      <formula>1</formula>
      <formula>3.94</formula>
    </cfRule>
    <cfRule type="cellIs" dxfId="2" priority="4" stopIfTrue="1" operator="between">
      <formula>3.95</formula>
      <formula>7</formula>
    </cfRule>
  </conditionalFormatting>
  <conditionalFormatting sqref="D70">
    <cfRule type="cellIs" dxfId="1" priority="1" stopIfTrue="1" operator="between">
      <formula>1</formula>
      <formula>3.94</formula>
    </cfRule>
    <cfRule type="cellIs" dxfId="0" priority="2" stopIfTrue="1" operator="between">
      <formula>3.95</formula>
      <formula>7</formula>
    </cfRule>
  </conditionalFormatting>
  <dataValidations disablePrompts="1" count="4">
    <dataValidation type="list" allowBlank="1" showInputMessage="1" showErrorMessage="1" errorTitle="ERROR" error="SOLO SE ADMITEN LAS RESPUESTAS NUMÉRICAS: 0, 1, 2 y 3." sqref="R76:AK76">
      <formula1>#REF!</formula1>
    </dataValidation>
    <dataValidation type="list" allowBlank="1" showInputMessage="1" showErrorMessage="1" errorTitle="ERROR" error="SOLO SE ADMITEN LAS RESPUESTAS NUMÉRICAS: 0, 1 y 2." sqref="N76:Q76">
      <formula1>#REF!</formula1>
    </dataValidation>
    <dataValidation type="list" allowBlank="1" showInputMessage="1" showErrorMessage="1" errorTitle="ERROR" error="SOLO SE ADMITEN LAS ALTERNATIVAS: A, B, C y D." sqref="F96:G117 H117:I117">
      <formula1>$H$8:$H$11</formula1>
    </dataValidation>
    <dataValidation type="list" allowBlank="1" showInputMessage="1" showErrorMessage="1" errorTitle="Error" error="DIGITAR &quot;p o P&quot; SI ALUMNO SE ENCUENTRA PRESENTE O BIEN &quot;a o A&quot;  SI ESTÁ AUSENTE." sqref="E96:E117">
      <formula1>$BO$14:$BO$15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258" scale="24" orientation="landscape" r:id="rId1"/>
  <headerFooter>
    <oddHeader>&amp;C&amp;G</oddHeader>
  </headerFooter>
  <rowBreaks count="1" manualBreakCount="1">
    <brk id="53" max="94" man="1"/>
  </rowBreaks>
  <colBreaks count="2" manualBreakCount="2">
    <brk id="50" max="92" man="1"/>
    <brk id="95" max="92" man="1"/>
  </colBreaks>
  <ignoredErrors>
    <ignoredError sqref="D9" unlockedFormula="1"/>
    <ignoredError sqref="BY12:BZ15 BW12:BX15 CA12:CB15 CC12:CD15" formula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3º básico A</vt:lpstr>
      <vt:lpstr>3º básico B</vt:lpstr>
      <vt:lpstr>3º básico C</vt:lpstr>
      <vt:lpstr>INFORME GLOBAL</vt:lpstr>
      <vt:lpstr>'3º básico A'!Área_de_impresión</vt:lpstr>
      <vt:lpstr>'3º básico B'!Área_de_impresión</vt:lpstr>
      <vt:lpstr>'3º básico C'!Área_de_impresión</vt:lpstr>
      <vt:lpstr>'INFORME GLOBAL'!Área_de_impresión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b3OWu1F</dc:creator>
  <cp:lastModifiedBy>Luffi</cp:lastModifiedBy>
  <cp:lastPrinted>2015-04-02T09:28:49Z</cp:lastPrinted>
  <dcterms:created xsi:type="dcterms:W3CDTF">2012-03-12T00:55:10Z</dcterms:created>
  <dcterms:modified xsi:type="dcterms:W3CDTF">2016-03-17T14:17:59Z</dcterms:modified>
</cp:coreProperties>
</file>