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B19" i="1" l="1"/>
  <c r="AB20"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E41" i="2" l="1"/>
  <c r="F41" i="2"/>
  <c r="G41" i="2"/>
  <c r="H41" i="2"/>
  <c r="E42" i="2"/>
  <c r="F42" i="2"/>
  <c r="G42" i="2"/>
  <c r="H42"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B9" i="2" l="1"/>
  <c r="AY19" i="1" l="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AY12" i="1" l="1"/>
  <c r="H109" i="2" s="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H40" i="2" s="1"/>
  <c r="AT19" i="1"/>
  <c r="AU19" i="1"/>
  <c r="AV19" i="1"/>
  <c r="AW19" i="1"/>
  <c r="AX19" i="1"/>
  <c r="AT20" i="1"/>
  <c r="AU20" i="1"/>
  <c r="AV20" i="1"/>
  <c r="AW20" i="1"/>
  <c r="AX20" i="1"/>
  <c r="AT21" i="1"/>
  <c r="AU21" i="1"/>
  <c r="AV21" i="1"/>
  <c r="AW21" i="1"/>
  <c r="AX21" i="1"/>
  <c r="H43" i="2" s="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G40" i="2" l="1"/>
  <c r="G43" i="2"/>
  <c r="Z63" i="1"/>
  <c r="AW12" i="1"/>
  <c r="H107" i="2" s="1"/>
  <c r="AV12" i="1"/>
  <c r="H106" i="2" s="1"/>
  <c r="AX12" i="1"/>
  <c r="H108" i="2" s="1"/>
  <c r="AT12" i="1"/>
  <c r="H104" i="2" s="1"/>
  <c r="AU12" i="1"/>
  <c r="H105" i="2" s="1"/>
  <c r="AG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E40" i="2" l="1"/>
  <c r="F40" i="2"/>
  <c r="F43" i="2"/>
  <c r="Z62" i="1"/>
  <c r="Z58" i="1"/>
  <c r="Z60" i="1"/>
  <c r="Z56" i="1"/>
  <c r="Z59" i="1"/>
  <c r="Z55" i="1"/>
  <c r="Z61" i="1"/>
  <c r="Z57" i="1"/>
  <c r="Z18" i="1"/>
  <c r="AB18"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F86" i="2" l="1"/>
  <c r="H86" i="2"/>
  <c r="G86" i="2"/>
  <c r="AA57" i="1"/>
  <c r="AA61" i="1"/>
  <c r="AA58" i="1"/>
  <c r="AA62" i="1"/>
  <c r="AA59" i="1"/>
  <c r="AA55" i="1"/>
  <c r="AA60" i="1"/>
  <c r="AA56" i="1"/>
  <c r="AA18" i="1"/>
  <c r="AG51" i="1"/>
  <c r="Z51" i="1" s="1"/>
  <c r="AG52" i="1"/>
  <c r="Z52" i="1" s="1"/>
  <c r="AG53" i="1"/>
  <c r="Z53" i="1" s="1"/>
  <c r="AG54" i="1"/>
  <c r="Z54" i="1" s="1"/>
  <c r="AG19" i="1"/>
  <c r="AG20" i="1"/>
  <c r="AG21" i="1"/>
  <c r="E43" i="2" s="1"/>
  <c r="AG22" i="1"/>
  <c r="AG23" i="1"/>
  <c r="AG24" i="1"/>
  <c r="AG25" i="1"/>
  <c r="AG26" i="1"/>
  <c r="AG27" i="1"/>
  <c r="AG28" i="1"/>
  <c r="AG29" i="1"/>
  <c r="AG30" i="1"/>
  <c r="AG31" i="1"/>
  <c r="AG32" i="1"/>
  <c r="AG33" i="1"/>
  <c r="AG34" i="1"/>
  <c r="AG35" i="1"/>
  <c r="AG36" i="1"/>
  <c r="AG37" i="1"/>
  <c r="AG38" i="1"/>
  <c r="AG39" i="1"/>
  <c r="AG40" i="1"/>
  <c r="AG41" i="1"/>
  <c r="AG42" i="1"/>
  <c r="AG43" i="1"/>
  <c r="AG44" i="1"/>
  <c r="AG45" i="1"/>
  <c r="Z45" i="1" s="1"/>
  <c r="AG46" i="1"/>
  <c r="Z46" i="1" s="1"/>
  <c r="AG47" i="1"/>
  <c r="Z47" i="1" s="1"/>
  <c r="AG48" i="1"/>
  <c r="Z48" i="1" s="1"/>
  <c r="AG49" i="1"/>
  <c r="Z49" i="1" s="1"/>
  <c r="AG50" i="1"/>
  <c r="Z50" i="1" s="1"/>
  <c r="B4" i="2"/>
  <c r="Z42" i="1" l="1"/>
  <c r="Z38" i="1"/>
  <c r="Z34" i="1"/>
  <c r="Z30" i="1"/>
  <c r="Z26" i="1"/>
  <c r="Z22" i="1"/>
  <c r="Z41" i="1"/>
  <c r="Z37" i="1"/>
  <c r="Z33" i="1"/>
  <c r="Z29" i="1"/>
  <c r="Z25" i="1"/>
  <c r="Z21" i="1"/>
  <c r="AB21" i="1" s="1"/>
  <c r="Z44" i="1"/>
  <c r="Z40" i="1"/>
  <c r="Z36" i="1"/>
  <c r="Z32" i="1"/>
  <c r="Z28" i="1"/>
  <c r="Z24" i="1"/>
  <c r="Z20" i="1"/>
  <c r="Z43" i="1"/>
  <c r="Z39" i="1"/>
  <c r="Z35" i="1"/>
  <c r="Z31" i="1"/>
  <c r="Z27" i="1"/>
  <c r="Z23" i="1"/>
  <c r="Z19" i="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puntaje max. 4ptos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 xml:space="preserve">pregunta abierta 
</t>
        </r>
        <r>
          <rPr>
            <sz val="9"/>
            <color indexed="81"/>
            <rFont val="Tahoma"/>
            <family val="2"/>
          </rPr>
          <t xml:space="preserve">
</t>
        </r>
      </text>
    </comment>
  </commentList>
</comments>
</file>

<file path=xl/sharedStrings.xml><?xml version="1.0" encoding="utf-8"?>
<sst xmlns="http://schemas.openxmlformats.org/spreadsheetml/2006/main" count="359" uniqueCount="164">
  <si>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</si>
  <si>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</si>
  <si>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</si>
  <si>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</si>
  <si>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</si>
  <si>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</si>
  <si>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</si>
  <si>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</si>
  <si>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</si>
  <si>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</si>
  <si>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</si>
  <si>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</si>
  <si>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</si>
  <si>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</si>
  <si>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</si>
  <si>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</si>
  <si>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</si>
  <si>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</si>
  <si>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</si>
  <si>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</si>
  <si>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</si>
  <si>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</si>
  <si>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</si>
  <si>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</si>
  <si>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</si>
  <si>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</si>
  <si>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</si>
  <si>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</si>
  <si>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</si>
  <si>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</si>
  <si>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</si>
  <si>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</si>
  <si>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</si>
  <si>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</si>
  <si>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</si>
  <si>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</si>
  <si>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</si>
  <si>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</si>
  <si>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</si>
  <si>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</si>
  <si>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</si>
  <si>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</si>
  <si>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</si>
  <si>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</si>
  <si>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</si>
  <si>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</si>
  <si>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</si>
  <si>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</si>
  <si>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</si>
  <si>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</si>
  <si>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</si>
  <si>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</si>
  <si>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</si>
  <si>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</si>
  <si>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</si>
  <si>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</si>
  <si>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</si>
  <si>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</si>
  <si>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</si>
  <si>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</si>
  <si>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</si>
  <si>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</si>
  <si>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</si>
  <si>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</si>
  <si>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</si>
  <si>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D</t>
  </si>
  <si>
    <t>P19</t>
  </si>
  <si>
    <t>HABILIDAD (OA)</t>
  </si>
  <si>
    <t>OA6</t>
  </si>
  <si>
    <t>OA7</t>
  </si>
  <si>
    <t>OA8</t>
  </si>
  <si>
    <t>OA16</t>
  </si>
  <si>
    <t xml:space="preserve">INFORME RESULTADOS PERIODO 1 HISTORIA                                                                                                                                                                    4Bº año Básico  </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</si>
  <si>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</si>
  <si>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</si>
  <si>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</si>
  <si>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</si>
  <si>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</si>
  <si>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</si>
  <si>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</si>
  <si>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</si>
  <si>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</si>
  <si>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</si>
  <si>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</si>
  <si>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</si>
  <si>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</si>
  <si>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</si>
  <si>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</si>
  <si>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</si>
  <si>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</si>
  <si>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</si>
  <si>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</si>
  <si>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</si>
  <si>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</si>
  <si>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</si>
  <si>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</si>
  <si>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</si>
  <si>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</si>
  <si>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</si>
  <si>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</si>
  <si>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</si>
  <si>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</si>
  <si>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</si>
  <si>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</si>
  <si>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</si>
  <si>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</si>
  <si>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</si>
  <si>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</si>
  <si>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</si>
  <si>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</si>
  <si>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</si>
  <si>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</si>
  <si>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</si>
  <si>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</si>
  <si>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</si>
  <si>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</si>
  <si>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</si>
  <si>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</si>
  <si>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r>
      <t>-</t>
    </r>
    <r>
      <rPr>
        <sz val="7"/>
        <color theme="1"/>
        <rFont val="Times New Roman"/>
        <family val="1"/>
      </rPr>
      <t xml:space="preserve">          </t>
    </r>
    <r>
      <rPr>
        <sz val="12"/>
        <color theme="1"/>
        <rFont val="Calibri"/>
        <family val="2"/>
        <scheme val="minor"/>
      </rPr>
      <t>Aplican categorías de ubicación relativa, como cerca de, lejos de, tras de, delante de, arriba de etc.para ubicarse en planos simples.</t>
    </r>
  </si>
  <si>
    <r>
      <t>-</t>
    </r>
    <r>
      <rPr>
        <sz val="7"/>
        <color theme="1"/>
        <rFont val="Times New Roman"/>
        <family val="1"/>
      </rPr>
      <t xml:space="preserve">          </t>
    </r>
    <r>
      <rPr>
        <sz val="12"/>
        <color theme="1"/>
        <rFont val="Calibri"/>
        <family val="2"/>
        <scheme val="minor"/>
      </rPr>
      <t>Reconocen la utilidad de los planos.</t>
    </r>
  </si>
  <si>
    <r>
      <t>-</t>
    </r>
    <r>
      <rPr>
        <sz val="7"/>
        <color theme="1"/>
        <rFont val="Times New Roman"/>
        <family val="1"/>
      </rPr>
      <t xml:space="preserve">          </t>
    </r>
    <r>
      <rPr>
        <sz val="12"/>
        <color theme="1"/>
        <rFont val="Calibri"/>
        <family val="2"/>
        <scheme val="minor"/>
      </rPr>
      <t>Identifican los puntos  cardiales y los utilizan para localizar lugares.</t>
    </r>
  </si>
  <si>
    <r>
      <t>-</t>
    </r>
    <r>
      <rPr>
        <sz val="7"/>
        <color theme="1"/>
        <rFont val="Times New Roman"/>
        <family val="1"/>
      </rPr>
      <t xml:space="preserve">          </t>
    </r>
    <r>
      <rPr>
        <sz val="12"/>
        <color theme="1"/>
        <rFont val="Calibri"/>
        <family val="2"/>
        <scheme val="minor"/>
      </rPr>
      <t>Reconocen la utilidad de los puntos cardinales</t>
    </r>
  </si>
  <si>
    <r>
      <t>-</t>
    </r>
    <r>
      <rPr>
        <sz val="7"/>
        <color theme="1"/>
        <rFont val="Times New Roman"/>
        <family val="1"/>
      </rPr>
      <t xml:space="preserve">          </t>
    </r>
    <r>
      <rPr>
        <sz val="12"/>
        <color theme="1"/>
        <rFont val="Calibri"/>
        <family val="2"/>
        <scheme val="minor"/>
      </rPr>
      <t>Reconocen instrumento que representa la Tierra.</t>
    </r>
  </si>
  <si>
    <r>
      <t>-</t>
    </r>
    <r>
      <rPr>
        <sz val="7"/>
        <color theme="1"/>
        <rFont val="Times New Roman"/>
        <family val="1"/>
      </rPr>
      <t xml:space="preserve">          </t>
    </r>
    <r>
      <rPr>
        <sz val="12"/>
        <color theme="1"/>
        <rFont val="Calibri"/>
        <family val="2"/>
        <scheme val="minor"/>
      </rPr>
      <t>Utilizan los puntos cardinales  para descubrir la ubicación relativa de pises limítrofes de Chile.</t>
    </r>
  </si>
  <si>
    <r>
      <t>-</t>
    </r>
    <r>
      <rPr>
        <sz val="7"/>
        <color theme="1"/>
        <rFont val="Times New Roman"/>
        <family val="1"/>
      </rPr>
      <t xml:space="preserve">          </t>
    </r>
    <r>
      <rPr>
        <sz val="12"/>
        <color theme="1"/>
        <rFont val="Calibri"/>
        <family val="2"/>
        <scheme val="minor"/>
      </rPr>
      <t>Identifican ubicación de Chile en un continente.</t>
    </r>
  </si>
  <si>
    <r>
      <t>-</t>
    </r>
    <r>
      <rPr>
        <sz val="7"/>
        <color theme="1"/>
        <rFont val="Times New Roman"/>
        <family val="1"/>
      </rPr>
      <t xml:space="preserve">          </t>
    </r>
    <r>
      <rPr>
        <sz val="12"/>
        <color theme="1"/>
        <rFont val="Calibri"/>
        <family val="2"/>
        <scheme val="minor"/>
      </rPr>
      <t>Identifican la capital del país donde viven.</t>
    </r>
  </si>
  <si>
    <r>
      <t>-</t>
    </r>
    <r>
      <rPr>
        <sz val="7"/>
        <color theme="1"/>
        <rFont val="Times New Roman"/>
        <family val="1"/>
      </rPr>
      <t xml:space="preserve">          </t>
    </r>
    <r>
      <rPr>
        <sz val="12"/>
        <color theme="1"/>
        <rFont val="Calibri"/>
        <family val="2"/>
        <scheme val="minor"/>
      </rPr>
      <t>Reconocen números de regiones de Chile.</t>
    </r>
  </si>
  <si>
    <r>
      <t>-</t>
    </r>
    <r>
      <rPr>
        <sz val="7"/>
        <color theme="1"/>
        <rFont val="Times New Roman"/>
        <family val="1"/>
      </rPr>
      <t xml:space="preserve">          </t>
    </r>
    <r>
      <rPr>
        <sz val="12"/>
        <color theme="1"/>
        <rFont val="Calibri"/>
        <family val="2"/>
        <scheme val="minor"/>
      </rPr>
      <t>Identifican la región donde viven.</t>
    </r>
  </si>
  <si>
    <r>
      <t>-</t>
    </r>
    <r>
      <rPr>
        <sz val="7"/>
        <color theme="1"/>
        <rFont val="Times New Roman"/>
        <family val="1"/>
      </rPr>
      <t xml:space="preserve">          </t>
    </r>
    <r>
      <rPr>
        <sz val="12"/>
        <color theme="1"/>
        <rFont val="Calibri"/>
        <family val="2"/>
        <scheme val="minor"/>
      </rPr>
      <t>Identifican la zona natural en la que se encuentra Chile.</t>
    </r>
  </si>
  <si>
    <r>
      <t>-</t>
    </r>
    <r>
      <rPr>
        <sz val="7"/>
        <color theme="1"/>
        <rFont val="Times New Roman"/>
        <family val="1"/>
      </rPr>
      <t xml:space="preserve">          </t>
    </r>
    <r>
      <rPr>
        <sz val="12"/>
        <color theme="1"/>
        <rFont val="Calibri"/>
        <family val="2"/>
        <scheme val="minor"/>
      </rPr>
      <t>Relacionan el clima de la zona sur con el de su ciudad.</t>
    </r>
  </si>
  <si>
    <r>
      <t>-</t>
    </r>
    <r>
      <rPr>
        <sz val="7"/>
        <color theme="1"/>
        <rFont val="Times New Roman"/>
        <family val="1"/>
      </rPr>
      <t xml:space="preserve">          </t>
    </r>
    <r>
      <rPr>
        <sz val="12"/>
        <color theme="1"/>
        <rFont val="Calibri"/>
        <family val="2"/>
        <scheme val="minor"/>
      </rPr>
      <t xml:space="preserve">Asocian características de la zona norte con el clima y la vestimenta necesaria. </t>
    </r>
  </si>
  <si>
    <r>
      <t>-</t>
    </r>
    <r>
      <rPr>
        <sz val="7"/>
        <color theme="1"/>
        <rFont val="Times New Roman"/>
        <family val="1"/>
      </rPr>
      <t xml:space="preserve">          </t>
    </r>
    <r>
      <rPr>
        <sz val="12"/>
        <color theme="1"/>
        <rFont val="Calibri"/>
        <family val="2"/>
        <scheme val="minor"/>
      </rPr>
      <t>Reconocen acciones que pueden ayudar a cuidar  los espacios públicos que constituye parte del entorno local o nacional.</t>
    </r>
  </si>
  <si>
    <r>
      <t>-</t>
    </r>
    <r>
      <rPr>
        <sz val="7"/>
        <color theme="1"/>
        <rFont val="Times New Roman"/>
        <family val="1"/>
      </rPr>
      <t xml:space="preserve">          </t>
    </r>
    <r>
      <rPr>
        <sz val="12"/>
        <color theme="1"/>
        <rFont val="Calibri"/>
        <family val="2"/>
        <scheme val="minor"/>
      </rPr>
      <t>Ubican puntos cardinales.</t>
    </r>
  </si>
  <si>
    <t>Reconocen la utilidad de los puntos cardinales</t>
  </si>
  <si>
    <t>Identifican los puntos  cardiales y los utilizan para localizar lugares.</t>
  </si>
  <si>
    <t>-          Aplican categorías de ubicación relativa, como cerca de, lejos de, tras de, delante de, arriba de etc.para ubicarse en planos simples.</t>
  </si>
  <si>
    <t>-          Reconocen la utilidad de los planos.</t>
  </si>
  <si>
    <t>-          Reconocen instrumento que representa la Tierra.</t>
  </si>
  <si>
    <t>-          Utilizan los puntos cardinales  para descubrir la ubicación relativa de pises limítrofes de Chile.</t>
  </si>
  <si>
    <t>-          Identifican ubicación de Chile en un continente.</t>
  </si>
  <si>
    <t>-          Identifican la capital del país donde viven.</t>
  </si>
  <si>
    <t>-          Reconocen números de regiones de Chile.</t>
  </si>
  <si>
    <t>-          Identifican la región donde viven.</t>
  </si>
  <si>
    <t>-          Identifican la zona natural en la que se encuentra Chile.</t>
  </si>
  <si>
    <t>-          Relacionan el clima de la zona sur con el de su ciudad.</t>
  </si>
  <si>
    <t xml:space="preserve">-          Asocian características de la zona norte con el clima y la vestimenta necesaria. </t>
  </si>
  <si>
    <t>-          Reconocen acciones que pueden ayudar a cuidar  los espacios públicos que constituye parte del entorno local o nacional.</t>
  </si>
  <si>
    <t>-          Ubican puntos cardinales.</t>
  </si>
  <si>
    <t>Ubican puntos cardinales.</t>
  </si>
  <si>
    <t xml:space="preserve">Asocian características de la zona norte con el clima y la vestimenta necesaria. </t>
  </si>
  <si>
    <t>Identifican la región donde viven.</t>
  </si>
  <si>
    <t>Identifican la capital del país donde viven.</t>
  </si>
  <si>
    <t>Identifican ubicación de Chile en un continente.</t>
  </si>
  <si>
    <t>Utilizan los puntos cardinales  para descubrir la ubicación relativa de pises limítrofes de Chile.</t>
  </si>
  <si>
    <t>Reconocen instrumento que representa la Tierra.</t>
  </si>
  <si>
    <t>Reconocen la utilidad de los planos.</t>
  </si>
  <si>
    <t>Aplican categorías de ubicación relativa, como cerca de, lejos de, tras de, delante de, arriba de etc.para ubicarse en planos simples.</t>
  </si>
  <si>
    <t>Identifican la zona natural en la que se encuentra Chile.</t>
  </si>
  <si>
    <t xml:space="preserve"> Relacionan el clima de la zona sur con el de su ciudad.</t>
  </si>
  <si>
    <t>-          Identifican los puntos  cardiales y los utilizan para localizar lugares.</t>
  </si>
  <si>
    <t>-          Reconocen la utilidad de los puntos cardinales</t>
  </si>
  <si>
    <t xml:space="preserve"> Reconocen números de regiones de Chile.</t>
  </si>
  <si>
    <t>Educación HISTORIA 2Bº básico A</t>
  </si>
  <si>
    <t>LUCERO VILLEGAS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</si>
</sst>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10"/>
      <color indexed="8"/>
      <name val="Calibri"/>
      <family val="2"/>
    </font>
    <font>
      <sz val="7"/>
      <color theme="1"/>
      <name val="Times New Roman"/>
      <family val="1"/>
    </font>
    <font>
      <sz val="8"/>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49" fontId="23" fillId="0" borderId="0" xfId="0" applyNumberFormat="1" applyFont="1" applyAlignment="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left"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0"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center"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4" xfId="0" applyFont="1" applyBorder="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8" fillId="0" borderId="1" xfId="0" applyFont="1" applyBorder="1" applyAlignment="1">
      <alignment horizontal="left"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topLeftCell="A7" zoomScale="80" zoomScaleNormal="80" workbookViewId="0">
      <selection activeCell="BX13" sqref="BX13"/>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3.7109375" style="73" customWidth="1"/>
    <col min="13" max="13" width="3.5703125" customWidth="1"/>
    <col min="14" max="15" width="3.85546875" customWidth="1"/>
    <col min="16" max="18" width="4.42578125" customWidth="1"/>
    <col min="19" max="23" width="4.42578125" style="72" customWidth="1"/>
    <col min="24" max="24" width="4.42578125" style="73" customWidth="1"/>
    <col min="25" max="25" width="4.85546875" style="73"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5" hidden="1" customWidth="1"/>
    <col min="39" max="44" width="5.140625" style="21" hidden="1" customWidth="1"/>
    <col min="45" max="45" width="5.140625" style="75" hidden="1" customWidth="1"/>
    <col min="46" max="46" width="5.140625" style="21" hidden="1" customWidth="1"/>
    <col min="47" max="47" width="6.42578125" style="21" hidden="1" customWidth="1"/>
    <col min="48" max="61" width="5.140625" style="21" hidden="1" customWidth="1"/>
    <col min="62" max="62" width="5.140625" style="20" hidden="1" customWidth="1"/>
    <col min="63" max="73" width="5.140625" hidden="1" customWidth="1"/>
    <col min="74" max="74" width="5.140625" customWidth="1"/>
    <col min="75" max="75" width="5" customWidth="1"/>
    <col min="76" max="87" width="5.140625" customWidth="1"/>
  </cols>
  <sheetData>
    <row r="1" spans="1:87" x14ac:dyDescent="0.25">
      <c r="A1" s="117" t="s">
        <v>51</v>
      </c>
      <c r="B1" s="118"/>
      <c r="C1" s="118"/>
      <c r="D1" s="118"/>
      <c r="E1" s="118"/>
      <c r="F1" s="118"/>
      <c r="G1" s="118"/>
      <c r="H1" s="118"/>
    </row>
    <row r="2" spans="1:87" x14ac:dyDescent="0.25">
      <c r="A2" s="117" t="s">
        <v>162</v>
      </c>
      <c r="B2" s="118"/>
      <c r="C2" s="118"/>
      <c r="D2" s="118"/>
      <c r="E2" s="118"/>
      <c r="F2" s="118"/>
      <c r="G2" s="118"/>
      <c r="H2" s="118"/>
    </row>
    <row r="4" spans="1:87" ht="15" customHeight="1" x14ac:dyDescent="0.25">
      <c r="A4" s="119" t="s">
        <v>0</v>
      </c>
      <c r="B4" s="119"/>
      <c r="C4" s="119"/>
      <c r="D4" s="119"/>
      <c r="E4" s="119"/>
      <c r="F4" s="119"/>
      <c r="G4" s="119"/>
      <c r="H4" s="119"/>
      <c r="I4" s="119"/>
    </row>
    <row r="5" spans="1:87" x14ac:dyDescent="0.25">
      <c r="A5" s="119"/>
      <c r="B5" s="119"/>
      <c r="C5" s="119"/>
      <c r="D5" s="119"/>
      <c r="E5" s="119"/>
      <c r="F5" s="119"/>
      <c r="G5" s="119"/>
      <c r="H5" s="119"/>
      <c r="I5" s="119"/>
      <c r="AT5" s="112" t="s">
        <v>40</v>
      </c>
      <c r="AU5" s="113"/>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7"/>
      <c r="BV5" s="58"/>
      <c r="BW5" s="58"/>
      <c r="BX5" s="58"/>
      <c r="BY5" s="58"/>
      <c r="BZ5" s="58"/>
      <c r="CA5" s="58"/>
      <c r="CB5" s="58"/>
      <c r="CC5" s="58"/>
      <c r="CD5" s="58"/>
      <c r="CE5" s="58"/>
      <c r="CF5" s="58"/>
      <c r="CG5" s="58"/>
      <c r="CH5" s="58"/>
      <c r="CI5" s="58"/>
    </row>
    <row r="6" spans="1:87" x14ac:dyDescent="0.25">
      <c r="A6" s="119"/>
      <c r="B6" s="119"/>
      <c r="C6" s="119"/>
      <c r="D6" s="119"/>
      <c r="E6" s="119"/>
      <c r="F6" s="119"/>
      <c r="G6" s="119"/>
      <c r="H6" s="119"/>
      <c r="I6" s="119"/>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19"/>
      <c r="B7" s="119"/>
      <c r="C7" s="119"/>
      <c r="D7" s="119"/>
      <c r="E7" s="119"/>
      <c r="F7" s="119"/>
      <c r="G7" s="119"/>
      <c r="H7" s="119"/>
      <c r="I7" s="119"/>
      <c r="AV7" s="46" t="s">
        <v>28</v>
      </c>
      <c r="AW7" s="47" t="s">
        <v>65</v>
      </c>
      <c r="AX7" s="47" t="s">
        <v>65</v>
      </c>
      <c r="AY7" s="47" t="s">
        <v>45</v>
      </c>
      <c r="AZ7" s="47" t="s">
        <v>45</v>
      </c>
      <c r="BA7" s="47" t="s">
        <v>65</v>
      </c>
      <c r="BB7" s="47" t="s">
        <v>28</v>
      </c>
      <c r="BC7" s="47" t="s">
        <v>45</v>
      </c>
      <c r="BD7" s="47" t="s">
        <v>28</v>
      </c>
      <c r="BE7" s="47" t="s">
        <v>28</v>
      </c>
      <c r="BF7" s="47" t="s">
        <v>28</v>
      </c>
      <c r="BG7" s="47" t="s">
        <v>45</v>
      </c>
      <c r="BH7" s="47" t="s">
        <v>8</v>
      </c>
      <c r="BI7" s="47" t="s">
        <v>45</v>
      </c>
      <c r="BJ7" s="47" t="s">
        <v>45</v>
      </c>
      <c r="BK7" s="47" t="s">
        <v>28</v>
      </c>
      <c r="BL7" s="47" t="s">
        <v>28</v>
      </c>
      <c r="BM7" s="47" t="s">
        <v>45</v>
      </c>
      <c r="BN7" s="39"/>
      <c r="BO7" s="39"/>
      <c r="BP7" s="39"/>
      <c r="BQ7" s="39"/>
      <c r="BR7" s="39"/>
      <c r="BS7" s="39"/>
      <c r="BT7" s="39"/>
      <c r="BU7" s="57"/>
      <c r="BV7" s="58"/>
      <c r="BW7" s="58"/>
      <c r="BX7" s="58"/>
      <c r="BY7" s="58"/>
      <c r="BZ7" s="58"/>
      <c r="CA7" s="58"/>
      <c r="CB7" s="58"/>
      <c r="CC7" s="58"/>
      <c r="CD7" s="58"/>
      <c r="CE7" s="58"/>
      <c r="CF7" s="58"/>
      <c r="CG7" s="58"/>
      <c r="CH7" s="58"/>
      <c r="CI7" s="58"/>
    </row>
    <row r="8" spans="1:87" x14ac:dyDescent="0.25">
      <c r="A8" s="1"/>
      <c r="B8" s="1"/>
      <c r="C8" s="1"/>
      <c r="D8" s="1"/>
      <c r="E8" s="1"/>
      <c r="F8" s="1"/>
      <c r="G8" s="1"/>
      <c r="H8" s="1"/>
    </row>
    <row r="9" spans="1:87" x14ac:dyDescent="0.25">
      <c r="A9" s="120" t="s">
        <v>1</v>
      </c>
      <c r="B9" s="120"/>
      <c r="C9" s="2" t="s">
        <v>2</v>
      </c>
      <c r="D9" s="2" t="s">
        <v>3</v>
      </c>
      <c r="E9" s="121" t="s">
        <v>4</v>
      </c>
      <c r="F9" s="121"/>
      <c r="G9" s="121"/>
      <c r="H9" s="121"/>
    </row>
    <row r="10" spans="1:87" x14ac:dyDescent="0.25">
      <c r="A10" s="28"/>
      <c r="B10" s="28"/>
      <c r="C10" s="37"/>
      <c r="D10" s="38" t="s">
        <v>52</v>
      </c>
      <c r="E10" s="123"/>
      <c r="F10" s="123"/>
      <c r="G10" s="123"/>
      <c r="H10" s="124"/>
    </row>
    <row r="11" spans="1:87" ht="29.25" customHeight="1" x14ac:dyDescent="0.25">
      <c r="A11" s="120" t="s">
        <v>5</v>
      </c>
      <c r="B11" s="120"/>
      <c r="C11" s="125" t="s">
        <v>47</v>
      </c>
      <c r="D11" s="126"/>
      <c r="E11" s="126"/>
      <c r="F11" s="126"/>
      <c r="G11" s="126"/>
      <c r="H11" s="127"/>
      <c r="AG11" s="39">
        <v>1</v>
      </c>
      <c r="AH11" s="39">
        <v>2</v>
      </c>
      <c r="AI11" s="39">
        <v>3</v>
      </c>
      <c r="AJ11" s="39">
        <v>4</v>
      </c>
      <c r="AK11" s="39">
        <v>5</v>
      </c>
      <c r="AL11" s="76">
        <v>6</v>
      </c>
      <c r="AM11" s="39">
        <v>7</v>
      </c>
      <c r="AN11" s="39">
        <v>8</v>
      </c>
      <c r="AO11" s="39">
        <v>9</v>
      </c>
      <c r="AP11" s="39">
        <v>10</v>
      </c>
      <c r="AQ11" s="39">
        <v>11</v>
      </c>
      <c r="AR11" s="39">
        <v>12</v>
      </c>
      <c r="AS11" s="76">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20" t="s">
        <v>6</v>
      </c>
      <c r="B12" s="120"/>
      <c r="C12" s="128" t="s">
        <v>163</v>
      </c>
      <c r="D12" s="128"/>
      <c r="E12" s="128"/>
      <c r="F12" s="128"/>
      <c r="G12" s="128"/>
      <c r="H12" s="128"/>
      <c r="L12" s="74"/>
      <c r="M12" s="64"/>
      <c r="N12" s="64"/>
      <c r="O12" s="64"/>
      <c r="P12" s="64"/>
      <c r="Q12" s="64"/>
      <c r="AG12" s="39">
        <f>SUM(AG18:AG63)</f>
        <v>1</v>
      </c>
      <c r="AH12" s="39">
        <f t="shared" ref="AH12:AY12" si="0">SUM(AH18:AH63)</f>
        <v>1</v>
      </c>
      <c r="AI12" s="39">
        <f t="shared" si="0"/>
        <v>1</v>
      </c>
      <c r="AJ12" s="39">
        <f t="shared" si="0"/>
        <v>1</v>
      </c>
      <c r="AK12" s="39">
        <f t="shared" si="0"/>
        <v>1</v>
      </c>
      <c r="AL12" s="76">
        <f t="shared" si="0"/>
        <v>1</v>
      </c>
      <c r="AM12" s="39">
        <f t="shared" si="0"/>
        <v>1</v>
      </c>
      <c r="AN12" s="39">
        <f t="shared" si="0"/>
        <v>1</v>
      </c>
      <c r="AO12" s="39">
        <f t="shared" si="0"/>
        <v>1</v>
      </c>
      <c r="AP12" s="39">
        <f t="shared" si="0"/>
        <v>1</v>
      </c>
      <c r="AQ12" s="39">
        <f t="shared" si="0"/>
        <v>1</v>
      </c>
      <c r="AR12" s="39">
        <f t="shared" si="0"/>
        <v>1</v>
      </c>
      <c r="AS12" s="76">
        <f t="shared" si="0"/>
        <v>1</v>
      </c>
      <c r="AT12" s="76">
        <f t="shared" si="0"/>
        <v>1</v>
      </c>
      <c r="AU12" s="76">
        <f t="shared" si="0"/>
        <v>1</v>
      </c>
      <c r="AV12" s="76">
        <f t="shared" si="0"/>
        <v>1</v>
      </c>
      <c r="AW12" s="76">
        <f t="shared" si="0"/>
        <v>1</v>
      </c>
      <c r="AX12" s="76">
        <f t="shared" si="0"/>
        <v>1</v>
      </c>
      <c r="AY12" s="76">
        <f t="shared" si="0"/>
        <v>4</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29" t="s">
        <v>7</v>
      </c>
      <c r="B13" s="130"/>
      <c r="C13" s="131"/>
      <c r="D13" s="131"/>
      <c r="E13" s="131"/>
      <c r="F13" s="131"/>
      <c r="G13" s="131"/>
      <c r="H13" s="131"/>
      <c r="L13" s="24"/>
      <c r="M13" s="5"/>
      <c r="N13" s="5"/>
      <c r="O13" s="5"/>
      <c r="P13" s="5"/>
      <c r="Q13" s="5"/>
    </row>
    <row r="14" spans="1:87" ht="15.75" thickBot="1" x14ac:dyDescent="0.3">
      <c r="AG14" s="52"/>
      <c r="AH14" s="52"/>
      <c r="AI14" s="52"/>
      <c r="AJ14" s="52"/>
      <c r="AK14" s="52"/>
      <c r="AL14" s="77"/>
      <c r="AM14" s="52"/>
      <c r="AN14" s="52"/>
      <c r="AO14" s="52"/>
    </row>
    <row r="15" spans="1:87" ht="15.75" thickBot="1" x14ac:dyDescent="0.3">
      <c r="D15" s="122" t="s">
        <v>27</v>
      </c>
      <c r="E15" s="122"/>
      <c r="F15" s="98">
        <v>45</v>
      </c>
    </row>
    <row r="16" spans="1:87" ht="15.75" thickBot="1" x14ac:dyDescent="0.3"/>
    <row r="17" spans="1:75" ht="30.75" thickBot="1" x14ac:dyDescent="0.3">
      <c r="A17" s="3" t="s">
        <v>9</v>
      </c>
      <c r="B17" s="3" t="s">
        <v>10</v>
      </c>
      <c r="C17" s="3" t="s">
        <v>11</v>
      </c>
      <c r="D17" s="3" t="s">
        <v>12</v>
      </c>
      <c r="E17" s="59" t="s">
        <v>13</v>
      </c>
      <c r="F17" s="62" t="s">
        <v>56</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60</v>
      </c>
      <c r="U17" s="81" t="s">
        <v>61</v>
      </c>
      <c r="V17" s="81" t="s">
        <v>62</v>
      </c>
      <c r="W17" s="81" t="s">
        <v>63</v>
      </c>
      <c r="X17" s="82" t="s">
        <v>64</v>
      </c>
      <c r="Y17" s="100" t="s">
        <v>66</v>
      </c>
      <c r="Z17" s="67" t="s">
        <v>48</v>
      </c>
      <c r="AA17" s="68" t="s">
        <v>49</v>
      </c>
      <c r="AB17" s="69" t="s">
        <v>50</v>
      </c>
      <c r="AC17" s="23"/>
      <c r="AD17" s="23"/>
      <c r="AE17" s="23"/>
    </row>
    <row r="18" spans="1:75" ht="15.75" x14ac:dyDescent="0.25">
      <c r="A18" s="4">
        <v>1</v>
      </c>
      <c r="B18" s="114" t="s">
        <v>73</v>
      </c>
      <c r="C18" s="115" t="s">
        <v>73</v>
      </c>
      <c r="D18" s="116" t="s">
        <v>73</v>
      </c>
      <c r="E18" s="60"/>
      <c r="F18" s="93" t="s">
        <v>58</v>
      </c>
      <c r="G18" s="83" t="s">
        <v>28</v>
      </c>
      <c r="H18" s="84" t="s">
        <v>65</v>
      </c>
      <c r="I18" s="84" t="s">
        <v>65</v>
      </c>
      <c r="J18" s="84" t="s">
        <v>45</v>
      </c>
      <c r="K18" s="84" t="s">
        <v>45</v>
      </c>
      <c r="L18" s="85" t="s">
        <v>65</v>
      </c>
      <c r="M18" s="84" t="s">
        <v>28</v>
      </c>
      <c r="N18" s="84" t="s">
        <v>45</v>
      </c>
      <c r="O18" s="84" t="s">
        <v>28</v>
      </c>
      <c r="P18" s="84" t="s">
        <v>28</v>
      </c>
      <c r="Q18" s="84" t="s">
        <v>28</v>
      </c>
      <c r="R18" s="84" t="s">
        <v>45</v>
      </c>
      <c r="S18" s="84" t="s">
        <v>8</v>
      </c>
      <c r="T18" s="84" t="s">
        <v>45</v>
      </c>
      <c r="U18" s="84" t="s">
        <v>45</v>
      </c>
      <c r="V18" s="84" t="s">
        <v>28</v>
      </c>
      <c r="W18" s="84" t="s">
        <v>28</v>
      </c>
      <c r="X18" s="85" t="s">
        <v>45</v>
      </c>
      <c r="Y18" s="101">
        <v>4</v>
      </c>
      <c r="Z18" s="44">
        <f>SUM(AG18:AY18)</f>
        <v>22</v>
      </c>
      <c r="AA18" s="45">
        <f>Z18/B$71</f>
        <v>1</v>
      </c>
      <c r="AB18" s="65">
        <f>IF(Z18&gt;=B$72,0.3409*Z18-0.5,0.1515*Z18+2)</f>
        <v>6.9997999999999996</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4</v>
      </c>
      <c r="BJ18" s="21"/>
      <c r="BK18" s="21"/>
      <c r="BL18" s="21"/>
      <c r="BM18" s="21"/>
      <c r="BN18" s="21"/>
      <c r="BO18" s="21"/>
      <c r="BP18" s="21"/>
      <c r="BQ18" s="21"/>
      <c r="BR18" s="21"/>
      <c r="BS18" s="21"/>
      <c r="BT18" s="21"/>
      <c r="BV18" s="21"/>
      <c r="BW18" s="42"/>
    </row>
    <row r="19" spans="1:75" ht="15.75" x14ac:dyDescent="0.25">
      <c r="A19" s="4">
        <v>2</v>
      </c>
      <c r="B19" s="114" t="s">
        <v>74</v>
      </c>
      <c r="C19" s="115" t="s">
        <v>74</v>
      </c>
      <c r="D19" s="116" t="s">
        <v>74</v>
      </c>
      <c r="E19" s="60"/>
      <c r="F19" s="93"/>
      <c r="G19" s="86"/>
      <c r="H19" s="87"/>
      <c r="I19" s="87"/>
      <c r="J19" s="87"/>
      <c r="K19" s="87"/>
      <c r="L19" s="88"/>
      <c r="M19" s="87"/>
      <c r="N19" s="87"/>
      <c r="O19" s="87"/>
      <c r="P19" s="87"/>
      <c r="Q19" s="87"/>
      <c r="R19" s="87"/>
      <c r="S19" s="87"/>
      <c r="T19" s="87"/>
      <c r="U19" s="87"/>
      <c r="V19" s="87"/>
      <c r="W19" s="87"/>
      <c r="X19" s="88"/>
      <c r="Y19" s="101"/>
      <c r="Z19" s="44">
        <f t="shared" ref="Z19:Z63" si="19">SUM(AG19:AY19)</f>
        <v>0</v>
      </c>
      <c r="AA19" s="45">
        <f t="shared" ref="AA19:AA63" si="20">Z19/B$71</f>
        <v>0</v>
      </c>
      <c r="AB19" s="65">
        <f t="shared" ref="AB19:AB63" si="21">IF(Z19&gt;=B$72,0.3409*Z19-0.5,0.1515*Z19+2)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14" t="s">
        <v>75</v>
      </c>
      <c r="C20" s="115" t="s">
        <v>75</v>
      </c>
      <c r="D20" s="116" t="s">
        <v>75</v>
      </c>
      <c r="E20" s="60"/>
      <c r="F20" s="93"/>
      <c r="G20" s="86"/>
      <c r="H20" s="87"/>
      <c r="I20" s="87"/>
      <c r="J20" s="87"/>
      <c r="K20" s="87"/>
      <c r="L20" s="88"/>
      <c r="M20" s="87"/>
      <c r="N20" s="87"/>
      <c r="O20" s="87"/>
      <c r="P20" s="87"/>
      <c r="Q20" s="87"/>
      <c r="R20" s="87"/>
      <c r="S20" s="87"/>
      <c r="T20" s="87"/>
      <c r="U20" s="87"/>
      <c r="V20" s="87"/>
      <c r="W20" s="87"/>
      <c r="X20" s="88"/>
      <c r="Y20" s="101"/>
      <c r="Z20" s="44">
        <f t="shared" si="19"/>
        <v>0</v>
      </c>
      <c r="AA20" s="45">
        <f t="shared" si="20"/>
        <v>0</v>
      </c>
      <c r="AB20" s="65">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14" t="s">
        <v>76</v>
      </c>
      <c r="C21" s="115" t="s">
        <v>76</v>
      </c>
      <c r="D21" s="116" t="s">
        <v>76</v>
      </c>
      <c r="E21" s="60"/>
      <c r="F21" s="93"/>
      <c r="G21" s="86"/>
      <c r="H21" s="87"/>
      <c r="I21" s="87"/>
      <c r="J21" s="87"/>
      <c r="K21" s="87"/>
      <c r="L21" s="88"/>
      <c r="M21" s="87"/>
      <c r="N21" s="87"/>
      <c r="O21" s="87"/>
      <c r="P21" s="87"/>
      <c r="Q21" s="87"/>
      <c r="R21" s="87"/>
      <c r="S21" s="87"/>
      <c r="T21" s="87"/>
      <c r="U21" s="87"/>
      <c r="V21" s="87"/>
      <c r="W21" s="87"/>
      <c r="X21" s="88"/>
      <c r="Y21" s="101"/>
      <c r="Z21" s="44">
        <f t="shared" si="19"/>
        <v>0</v>
      </c>
      <c r="AA21" s="45">
        <f t="shared" si="20"/>
        <v>0</v>
      </c>
      <c r="AB21" s="65">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14" t="s">
        <v>77</v>
      </c>
      <c r="C22" s="115" t="s">
        <v>77</v>
      </c>
      <c r="D22" s="116" t="s">
        <v>77</v>
      </c>
      <c r="E22" s="60"/>
      <c r="F22" s="93"/>
      <c r="G22" s="86"/>
      <c r="H22" s="87"/>
      <c r="I22" s="87"/>
      <c r="J22" s="87"/>
      <c r="K22" s="87"/>
      <c r="L22" s="88"/>
      <c r="M22" s="87"/>
      <c r="N22" s="87"/>
      <c r="O22" s="87"/>
      <c r="P22" s="87"/>
      <c r="Q22" s="87"/>
      <c r="R22" s="87"/>
      <c r="S22" s="87"/>
      <c r="T22" s="87"/>
      <c r="U22" s="87"/>
      <c r="V22" s="87"/>
      <c r="W22" s="87"/>
      <c r="X22" s="88"/>
      <c r="Y22" s="101"/>
      <c r="Z22" s="44">
        <f t="shared" si="19"/>
        <v>0</v>
      </c>
      <c r="AA22" s="45">
        <f t="shared" si="20"/>
        <v>0</v>
      </c>
      <c r="AB22" s="65">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14" t="s">
        <v>78</v>
      </c>
      <c r="C23" s="115" t="s">
        <v>78</v>
      </c>
      <c r="D23" s="116" t="s">
        <v>78</v>
      </c>
      <c r="E23" s="60"/>
      <c r="F23" s="93"/>
      <c r="G23" s="86"/>
      <c r="H23" s="87"/>
      <c r="I23" s="87"/>
      <c r="J23" s="87"/>
      <c r="K23" s="87"/>
      <c r="L23" s="88"/>
      <c r="M23" s="87"/>
      <c r="N23" s="87"/>
      <c r="O23" s="87"/>
      <c r="P23" s="87"/>
      <c r="Q23" s="87"/>
      <c r="R23" s="87"/>
      <c r="S23" s="87"/>
      <c r="T23" s="87"/>
      <c r="U23" s="87"/>
      <c r="V23" s="87"/>
      <c r="W23" s="87"/>
      <c r="X23" s="88"/>
      <c r="Y23" s="101"/>
      <c r="Z23" s="44">
        <f t="shared" si="19"/>
        <v>0</v>
      </c>
      <c r="AA23" s="45">
        <f t="shared" si="20"/>
        <v>0</v>
      </c>
      <c r="AB23" s="65">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14" t="s">
        <v>79</v>
      </c>
      <c r="C24" s="115" t="s">
        <v>79</v>
      </c>
      <c r="D24" s="116" t="s">
        <v>79</v>
      </c>
      <c r="E24" s="60"/>
      <c r="F24" s="93"/>
      <c r="G24" s="86"/>
      <c r="H24" s="87"/>
      <c r="I24" s="87"/>
      <c r="J24" s="87"/>
      <c r="K24" s="87"/>
      <c r="L24" s="88"/>
      <c r="M24" s="87"/>
      <c r="N24" s="87"/>
      <c r="O24" s="87"/>
      <c r="P24" s="87"/>
      <c r="Q24" s="87"/>
      <c r="R24" s="87"/>
      <c r="S24" s="87"/>
      <c r="T24" s="87"/>
      <c r="U24" s="87"/>
      <c r="V24" s="87"/>
      <c r="W24" s="87"/>
      <c r="X24" s="88"/>
      <c r="Y24" s="101"/>
      <c r="Z24" s="44">
        <f t="shared" si="19"/>
        <v>0</v>
      </c>
      <c r="AA24" s="45">
        <f t="shared" si="20"/>
        <v>0</v>
      </c>
      <c r="AB24" s="65">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14" t="s">
        <v>80</v>
      </c>
      <c r="C25" s="115" t="s">
        <v>80</v>
      </c>
      <c r="D25" s="116" t="s">
        <v>80</v>
      </c>
      <c r="E25" s="60"/>
      <c r="F25" s="93"/>
      <c r="G25" s="86"/>
      <c r="H25" s="87"/>
      <c r="I25" s="87"/>
      <c r="J25" s="87"/>
      <c r="K25" s="87"/>
      <c r="L25" s="88"/>
      <c r="M25" s="87"/>
      <c r="N25" s="87"/>
      <c r="O25" s="87"/>
      <c r="P25" s="87"/>
      <c r="Q25" s="87"/>
      <c r="R25" s="87"/>
      <c r="S25" s="87"/>
      <c r="T25" s="87"/>
      <c r="U25" s="87"/>
      <c r="V25" s="87"/>
      <c r="W25" s="87"/>
      <c r="X25" s="88"/>
      <c r="Y25" s="101"/>
      <c r="Z25" s="44">
        <f t="shared" si="19"/>
        <v>0</v>
      </c>
      <c r="AA25" s="45">
        <f t="shared" si="20"/>
        <v>0</v>
      </c>
      <c r="AB25" s="65">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14" t="s">
        <v>81</v>
      </c>
      <c r="C26" s="115" t="s">
        <v>81</v>
      </c>
      <c r="D26" s="116" t="s">
        <v>81</v>
      </c>
      <c r="E26" s="60"/>
      <c r="F26" s="94"/>
      <c r="G26" s="86"/>
      <c r="H26" s="87"/>
      <c r="I26" s="87"/>
      <c r="J26" s="87"/>
      <c r="K26" s="87"/>
      <c r="L26" s="88"/>
      <c r="M26" s="87"/>
      <c r="N26" s="87"/>
      <c r="O26" s="87"/>
      <c r="P26" s="87"/>
      <c r="Q26" s="87"/>
      <c r="R26" s="87"/>
      <c r="S26" s="87"/>
      <c r="T26" s="87"/>
      <c r="U26" s="87"/>
      <c r="V26" s="87"/>
      <c r="W26" s="87"/>
      <c r="X26" s="88"/>
      <c r="Y26" s="101"/>
      <c r="Z26" s="44">
        <f t="shared" si="19"/>
        <v>0</v>
      </c>
      <c r="AA26" s="45">
        <f t="shared" si="20"/>
        <v>0</v>
      </c>
      <c r="AB26" s="65">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14" t="s">
        <v>82</v>
      </c>
      <c r="C27" s="115" t="s">
        <v>82</v>
      </c>
      <c r="D27" s="116" t="s">
        <v>82</v>
      </c>
      <c r="E27" s="60"/>
      <c r="F27" s="93"/>
      <c r="G27" s="86"/>
      <c r="H27" s="87"/>
      <c r="I27" s="87"/>
      <c r="J27" s="87"/>
      <c r="K27" s="87"/>
      <c r="L27" s="88"/>
      <c r="M27" s="87"/>
      <c r="N27" s="87"/>
      <c r="O27" s="87"/>
      <c r="P27" s="87"/>
      <c r="Q27" s="87"/>
      <c r="R27" s="87"/>
      <c r="S27" s="87"/>
      <c r="T27" s="87"/>
      <c r="U27" s="87"/>
      <c r="V27" s="87"/>
      <c r="W27" s="87"/>
      <c r="X27" s="88"/>
      <c r="Y27" s="101"/>
      <c r="Z27" s="44">
        <f t="shared" si="19"/>
        <v>0</v>
      </c>
      <c r="AA27" s="45">
        <f t="shared" si="20"/>
        <v>0</v>
      </c>
      <c r="AB27" s="65">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14" t="s">
        <v>83</v>
      </c>
      <c r="C28" s="115" t="s">
        <v>83</v>
      </c>
      <c r="D28" s="116" t="s">
        <v>83</v>
      </c>
      <c r="E28" s="60"/>
      <c r="F28" s="93"/>
      <c r="G28" s="86"/>
      <c r="H28" s="87"/>
      <c r="I28" s="87"/>
      <c r="J28" s="87"/>
      <c r="K28" s="87"/>
      <c r="L28" s="88"/>
      <c r="M28" s="87"/>
      <c r="N28" s="87"/>
      <c r="O28" s="87"/>
      <c r="P28" s="87"/>
      <c r="Q28" s="87"/>
      <c r="R28" s="87"/>
      <c r="S28" s="87"/>
      <c r="T28" s="87"/>
      <c r="U28" s="87"/>
      <c r="V28" s="87"/>
      <c r="W28" s="87"/>
      <c r="X28" s="88"/>
      <c r="Y28" s="101"/>
      <c r="Z28" s="44">
        <f t="shared" si="19"/>
        <v>0</v>
      </c>
      <c r="AA28" s="45">
        <f t="shared" si="20"/>
        <v>0</v>
      </c>
      <c r="AB28" s="65">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14" t="s">
        <v>84</v>
      </c>
      <c r="C29" s="115" t="s">
        <v>84</v>
      </c>
      <c r="D29" s="116" t="s">
        <v>84</v>
      </c>
      <c r="E29" s="60"/>
      <c r="F29" s="93"/>
      <c r="G29" s="86"/>
      <c r="H29" s="87"/>
      <c r="I29" s="87"/>
      <c r="J29" s="87"/>
      <c r="K29" s="87"/>
      <c r="L29" s="88"/>
      <c r="M29" s="87"/>
      <c r="N29" s="87"/>
      <c r="O29" s="87"/>
      <c r="P29" s="87"/>
      <c r="Q29" s="87"/>
      <c r="R29" s="87"/>
      <c r="S29" s="87"/>
      <c r="T29" s="87"/>
      <c r="U29" s="87"/>
      <c r="V29" s="87"/>
      <c r="W29" s="87"/>
      <c r="X29" s="88"/>
      <c r="Y29" s="101"/>
      <c r="Z29" s="44">
        <f t="shared" si="19"/>
        <v>0</v>
      </c>
      <c r="AA29" s="45">
        <f t="shared" si="20"/>
        <v>0</v>
      </c>
      <c r="AB29" s="65">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14" t="s">
        <v>85</v>
      </c>
      <c r="C30" s="115" t="s">
        <v>85</v>
      </c>
      <c r="D30" s="116" t="s">
        <v>85</v>
      </c>
      <c r="E30" s="60"/>
      <c r="F30" s="93"/>
      <c r="G30" s="86"/>
      <c r="H30" s="87"/>
      <c r="I30" s="87"/>
      <c r="J30" s="87"/>
      <c r="K30" s="87"/>
      <c r="L30" s="88"/>
      <c r="M30" s="87"/>
      <c r="N30" s="87"/>
      <c r="O30" s="87"/>
      <c r="P30" s="87"/>
      <c r="Q30" s="87"/>
      <c r="R30" s="87"/>
      <c r="S30" s="87"/>
      <c r="T30" s="87"/>
      <c r="U30" s="87"/>
      <c r="V30" s="87"/>
      <c r="W30" s="87"/>
      <c r="X30" s="88"/>
      <c r="Y30" s="101"/>
      <c r="Z30" s="44">
        <f t="shared" si="19"/>
        <v>0</v>
      </c>
      <c r="AA30" s="45">
        <f t="shared" si="20"/>
        <v>0</v>
      </c>
      <c r="AB30" s="65">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14" t="s">
        <v>86</v>
      </c>
      <c r="C31" s="115" t="s">
        <v>86</v>
      </c>
      <c r="D31" s="116" t="s">
        <v>86</v>
      </c>
      <c r="E31" s="60"/>
      <c r="F31" s="93"/>
      <c r="G31" s="86"/>
      <c r="H31" s="87"/>
      <c r="I31" s="87"/>
      <c r="J31" s="87"/>
      <c r="K31" s="87"/>
      <c r="L31" s="88"/>
      <c r="M31" s="87"/>
      <c r="N31" s="87"/>
      <c r="O31" s="87"/>
      <c r="P31" s="87"/>
      <c r="Q31" s="87"/>
      <c r="R31" s="87"/>
      <c r="S31" s="87"/>
      <c r="T31" s="87"/>
      <c r="U31" s="87"/>
      <c r="V31" s="87"/>
      <c r="W31" s="87"/>
      <c r="X31" s="88"/>
      <c r="Y31" s="101"/>
      <c r="Z31" s="44">
        <f t="shared" si="19"/>
        <v>0</v>
      </c>
      <c r="AA31" s="45">
        <f t="shared" si="20"/>
        <v>0</v>
      </c>
      <c r="AB31" s="65">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14" t="s">
        <v>87</v>
      </c>
      <c r="C32" s="115" t="s">
        <v>87</v>
      </c>
      <c r="D32" s="116" t="s">
        <v>87</v>
      </c>
      <c r="E32" s="60"/>
      <c r="F32" s="93"/>
      <c r="G32" s="86"/>
      <c r="H32" s="87"/>
      <c r="I32" s="87"/>
      <c r="J32" s="87"/>
      <c r="K32" s="87"/>
      <c r="L32" s="88"/>
      <c r="M32" s="87"/>
      <c r="N32" s="87"/>
      <c r="O32" s="87"/>
      <c r="P32" s="87"/>
      <c r="Q32" s="87"/>
      <c r="R32" s="87"/>
      <c r="S32" s="87"/>
      <c r="T32" s="87"/>
      <c r="U32" s="87"/>
      <c r="V32" s="87"/>
      <c r="W32" s="87"/>
      <c r="X32" s="88"/>
      <c r="Y32" s="101"/>
      <c r="Z32" s="44">
        <f t="shared" si="19"/>
        <v>0</v>
      </c>
      <c r="AA32" s="45">
        <f t="shared" si="20"/>
        <v>0</v>
      </c>
      <c r="AB32" s="65">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14" t="s">
        <v>88</v>
      </c>
      <c r="C33" s="115" t="s">
        <v>88</v>
      </c>
      <c r="D33" s="116" t="s">
        <v>88</v>
      </c>
      <c r="E33" s="60"/>
      <c r="F33" s="93"/>
      <c r="G33" s="86"/>
      <c r="H33" s="87"/>
      <c r="I33" s="87"/>
      <c r="J33" s="87"/>
      <c r="K33" s="87"/>
      <c r="L33" s="88"/>
      <c r="M33" s="87"/>
      <c r="N33" s="87"/>
      <c r="O33" s="87"/>
      <c r="P33" s="87"/>
      <c r="Q33" s="87"/>
      <c r="R33" s="87"/>
      <c r="S33" s="87"/>
      <c r="T33" s="87"/>
      <c r="U33" s="87"/>
      <c r="V33" s="87"/>
      <c r="W33" s="87"/>
      <c r="X33" s="88"/>
      <c r="Y33" s="101"/>
      <c r="Z33" s="44">
        <f t="shared" si="19"/>
        <v>0</v>
      </c>
      <c r="AA33" s="45">
        <f t="shared" si="20"/>
        <v>0</v>
      </c>
      <c r="AB33" s="65">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14" t="s">
        <v>89</v>
      </c>
      <c r="C34" s="115" t="s">
        <v>89</v>
      </c>
      <c r="D34" s="116" t="s">
        <v>89</v>
      </c>
      <c r="E34" s="60"/>
      <c r="F34" s="93"/>
      <c r="G34" s="86"/>
      <c r="H34" s="87"/>
      <c r="I34" s="87"/>
      <c r="J34" s="87"/>
      <c r="K34" s="87"/>
      <c r="L34" s="88"/>
      <c r="M34" s="87"/>
      <c r="N34" s="87"/>
      <c r="O34" s="87"/>
      <c r="P34" s="87"/>
      <c r="Q34" s="87"/>
      <c r="R34" s="87"/>
      <c r="S34" s="87"/>
      <c r="T34" s="87"/>
      <c r="U34" s="87"/>
      <c r="V34" s="87"/>
      <c r="W34" s="87"/>
      <c r="X34" s="88"/>
      <c r="Y34" s="101"/>
      <c r="Z34" s="44">
        <f t="shared" si="19"/>
        <v>0</v>
      </c>
      <c r="AA34" s="45">
        <f t="shared" si="20"/>
        <v>0</v>
      </c>
      <c r="AB34" s="65">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14" t="s">
        <v>90</v>
      </c>
      <c r="C35" s="115" t="s">
        <v>90</v>
      </c>
      <c r="D35" s="116" t="s">
        <v>90</v>
      </c>
      <c r="E35" s="60"/>
      <c r="F35" s="93"/>
      <c r="G35" s="86"/>
      <c r="H35" s="87"/>
      <c r="I35" s="87"/>
      <c r="J35" s="87"/>
      <c r="K35" s="87"/>
      <c r="L35" s="88"/>
      <c r="M35" s="87"/>
      <c r="N35" s="87"/>
      <c r="O35" s="87"/>
      <c r="P35" s="87"/>
      <c r="Q35" s="87"/>
      <c r="R35" s="87"/>
      <c r="S35" s="87"/>
      <c r="T35" s="87"/>
      <c r="U35" s="87"/>
      <c r="V35" s="87"/>
      <c r="W35" s="87"/>
      <c r="X35" s="88"/>
      <c r="Y35" s="101"/>
      <c r="Z35" s="44">
        <f t="shared" si="19"/>
        <v>0</v>
      </c>
      <c r="AA35" s="45">
        <f t="shared" si="20"/>
        <v>0</v>
      </c>
      <c r="AB35" s="65">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14" t="s">
        <v>91</v>
      </c>
      <c r="C36" s="115" t="s">
        <v>91</v>
      </c>
      <c r="D36" s="116" t="s">
        <v>91</v>
      </c>
      <c r="E36" s="60"/>
      <c r="F36" s="93"/>
      <c r="G36" s="86"/>
      <c r="H36" s="87"/>
      <c r="I36" s="87"/>
      <c r="J36" s="87"/>
      <c r="K36" s="87"/>
      <c r="L36" s="88"/>
      <c r="M36" s="87"/>
      <c r="N36" s="87"/>
      <c r="O36" s="87"/>
      <c r="P36" s="87"/>
      <c r="Q36" s="87"/>
      <c r="R36" s="87"/>
      <c r="S36" s="87"/>
      <c r="T36" s="87"/>
      <c r="U36" s="87"/>
      <c r="V36" s="87"/>
      <c r="W36" s="87"/>
      <c r="X36" s="88"/>
      <c r="Y36" s="101"/>
      <c r="Z36" s="44">
        <f t="shared" si="19"/>
        <v>0</v>
      </c>
      <c r="AA36" s="45">
        <f t="shared" si="20"/>
        <v>0</v>
      </c>
      <c r="AB36" s="65">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14" t="s">
        <v>92</v>
      </c>
      <c r="C37" s="115" t="s">
        <v>92</v>
      </c>
      <c r="D37" s="116" t="s">
        <v>92</v>
      </c>
      <c r="E37" s="60"/>
      <c r="F37" s="93"/>
      <c r="G37" s="86"/>
      <c r="H37" s="87"/>
      <c r="I37" s="87"/>
      <c r="J37" s="87"/>
      <c r="K37" s="87"/>
      <c r="L37" s="88"/>
      <c r="M37" s="87"/>
      <c r="N37" s="87"/>
      <c r="O37" s="87"/>
      <c r="P37" s="87"/>
      <c r="Q37" s="87"/>
      <c r="R37" s="87"/>
      <c r="S37" s="87"/>
      <c r="T37" s="87"/>
      <c r="U37" s="87"/>
      <c r="V37" s="87"/>
      <c r="W37" s="87"/>
      <c r="X37" s="88"/>
      <c r="Y37" s="101"/>
      <c r="Z37" s="44">
        <f t="shared" si="19"/>
        <v>0</v>
      </c>
      <c r="AA37" s="45">
        <f t="shared" si="20"/>
        <v>0</v>
      </c>
      <c r="AB37" s="65">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14" t="s">
        <v>93</v>
      </c>
      <c r="C38" s="115" t="s">
        <v>93</v>
      </c>
      <c r="D38" s="116" t="s">
        <v>93</v>
      </c>
      <c r="E38" s="60"/>
      <c r="F38" s="93"/>
      <c r="G38" s="86"/>
      <c r="H38" s="87"/>
      <c r="I38" s="87"/>
      <c r="J38" s="87"/>
      <c r="K38" s="87"/>
      <c r="L38" s="88"/>
      <c r="M38" s="87"/>
      <c r="N38" s="87"/>
      <c r="O38" s="87"/>
      <c r="P38" s="87"/>
      <c r="Q38" s="87"/>
      <c r="R38" s="87"/>
      <c r="S38" s="87"/>
      <c r="T38" s="87"/>
      <c r="U38" s="87"/>
      <c r="V38" s="87"/>
      <c r="W38" s="87"/>
      <c r="X38" s="88"/>
      <c r="Y38" s="101"/>
      <c r="Z38" s="44">
        <f t="shared" si="19"/>
        <v>0</v>
      </c>
      <c r="AA38" s="45">
        <f t="shared" si="20"/>
        <v>0</v>
      </c>
      <c r="AB38" s="65">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14" t="s">
        <v>94</v>
      </c>
      <c r="C39" s="115" t="s">
        <v>94</v>
      </c>
      <c r="D39" s="116" t="s">
        <v>94</v>
      </c>
      <c r="E39" s="60"/>
      <c r="F39" s="93"/>
      <c r="G39" s="86"/>
      <c r="H39" s="87"/>
      <c r="I39" s="87"/>
      <c r="J39" s="87"/>
      <c r="K39" s="87"/>
      <c r="L39" s="88"/>
      <c r="M39" s="87"/>
      <c r="N39" s="87"/>
      <c r="O39" s="87"/>
      <c r="P39" s="87"/>
      <c r="Q39" s="87"/>
      <c r="R39" s="87"/>
      <c r="S39" s="87"/>
      <c r="T39" s="87"/>
      <c r="U39" s="87"/>
      <c r="V39" s="87"/>
      <c r="W39" s="87"/>
      <c r="X39" s="88"/>
      <c r="Y39" s="101"/>
      <c r="Z39" s="44">
        <f t="shared" si="19"/>
        <v>0</v>
      </c>
      <c r="AA39" s="45">
        <f t="shared" si="20"/>
        <v>0</v>
      </c>
      <c r="AB39" s="65">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14" t="s">
        <v>95</v>
      </c>
      <c r="C40" s="115" t="s">
        <v>95</v>
      </c>
      <c r="D40" s="116" t="s">
        <v>95</v>
      </c>
      <c r="E40" s="60"/>
      <c r="F40" s="93"/>
      <c r="G40" s="86"/>
      <c r="H40" s="87"/>
      <c r="I40" s="87"/>
      <c r="J40" s="87"/>
      <c r="K40" s="87"/>
      <c r="L40" s="88"/>
      <c r="M40" s="87"/>
      <c r="N40" s="87"/>
      <c r="O40" s="87"/>
      <c r="P40" s="87"/>
      <c r="Q40" s="87"/>
      <c r="R40" s="87"/>
      <c r="S40" s="87"/>
      <c r="T40" s="87"/>
      <c r="U40" s="87"/>
      <c r="V40" s="87"/>
      <c r="W40" s="87"/>
      <c r="X40" s="88"/>
      <c r="Y40" s="101"/>
      <c r="Z40" s="44">
        <f t="shared" si="19"/>
        <v>0</v>
      </c>
      <c r="AA40" s="45">
        <f t="shared" si="20"/>
        <v>0</v>
      </c>
      <c r="AB40" s="65">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14" t="s">
        <v>96</v>
      </c>
      <c r="C41" s="115" t="s">
        <v>96</v>
      </c>
      <c r="D41" s="116" t="s">
        <v>96</v>
      </c>
      <c r="E41" s="60"/>
      <c r="F41" s="93"/>
      <c r="G41" s="86"/>
      <c r="H41" s="87"/>
      <c r="I41" s="87"/>
      <c r="J41" s="87"/>
      <c r="K41" s="87"/>
      <c r="L41" s="88"/>
      <c r="M41" s="87"/>
      <c r="N41" s="87"/>
      <c r="O41" s="87"/>
      <c r="P41" s="87"/>
      <c r="Q41" s="87"/>
      <c r="R41" s="87"/>
      <c r="S41" s="87"/>
      <c r="T41" s="87"/>
      <c r="U41" s="87"/>
      <c r="V41" s="87"/>
      <c r="W41" s="87"/>
      <c r="X41" s="88"/>
      <c r="Y41" s="101"/>
      <c r="Z41" s="44">
        <f t="shared" si="19"/>
        <v>0</v>
      </c>
      <c r="AA41" s="45">
        <f t="shared" si="20"/>
        <v>0</v>
      </c>
      <c r="AB41" s="65">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14" t="s">
        <v>97</v>
      </c>
      <c r="C42" s="115" t="s">
        <v>97</v>
      </c>
      <c r="D42" s="116" t="s">
        <v>97</v>
      </c>
      <c r="E42" s="60"/>
      <c r="F42" s="93"/>
      <c r="G42" s="86"/>
      <c r="H42" s="87"/>
      <c r="I42" s="87"/>
      <c r="J42" s="87"/>
      <c r="K42" s="87"/>
      <c r="L42" s="88"/>
      <c r="M42" s="87"/>
      <c r="N42" s="87"/>
      <c r="O42" s="87"/>
      <c r="P42" s="87"/>
      <c r="Q42" s="87"/>
      <c r="R42" s="87"/>
      <c r="S42" s="87"/>
      <c r="T42" s="87"/>
      <c r="U42" s="87"/>
      <c r="V42" s="87"/>
      <c r="W42" s="87"/>
      <c r="X42" s="88"/>
      <c r="Y42" s="101"/>
      <c r="Z42" s="44">
        <f t="shared" si="19"/>
        <v>0</v>
      </c>
      <c r="AA42" s="45">
        <f t="shared" si="20"/>
        <v>0</v>
      </c>
      <c r="AB42" s="65">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14" t="s">
        <v>98</v>
      </c>
      <c r="C43" s="115" t="s">
        <v>98</v>
      </c>
      <c r="D43" s="116" t="s">
        <v>98</v>
      </c>
      <c r="E43" s="60"/>
      <c r="F43" s="93"/>
      <c r="G43" s="86"/>
      <c r="H43" s="87"/>
      <c r="I43" s="87"/>
      <c r="J43" s="87"/>
      <c r="K43" s="87"/>
      <c r="L43" s="88"/>
      <c r="M43" s="87"/>
      <c r="N43" s="87"/>
      <c r="O43" s="87"/>
      <c r="P43" s="87"/>
      <c r="Q43" s="87"/>
      <c r="R43" s="87"/>
      <c r="S43" s="87"/>
      <c r="T43" s="87"/>
      <c r="U43" s="87"/>
      <c r="V43" s="87"/>
      <c r="W43" s="87"/>
      <c r="X43" s="88"/>
      <c r="Y43" s="101"/>
      <c r="Z43" s="44">
        <f t="shared" si="19"/>
        <v>0</v>
      </c>
      <c r="AA43" s="45">
        <f t="shared" si="20"/>
        <v>0</v>
      </c>
      <c r="AB43" s="65">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14" t="s">
        <v>99</v>
      </c>
      <c r="C44" s="115" t="s">
        <v>99</v>
      </c>
      <c r="D44" s="116" t="s">
        <v>99</v>
      </c>
      <c r="E44" s="60"/>
      <c r="F44" s="93"/>
      <c r="G44" s="86"/>
      <c r="H44" s="87"/>
      <c r="I44" s="87"/>
      <c r="J44" s="87"/>
      <c r="K44" s="87"/>
      <c r="L44" s="88"/>
      <c r="M44" s="87"/>
      <c r="N44" s="87"/>
      <c r="O44" s="87"/>
      <c r="P44" s="87"/>
      <c r="Q44" s="87"/>
      <c r="R44" s="87"/>
      <c r="S44" s="87"/>
      <c r="T44" s="87"/>
      <c r="U44" s="87"/>
      <c r="V44" s="87"/>
      <c r="W44" s="87"/>
      <c r="X44" s="88"/>
      <c r="Y44" s="101"/>
      <c r="Z44" s="44">
        <f t="shared" si="19"/>
        <v>0</v>
      </c>
      <c r="AA44" s="45">
        <f t="shared" si="20"/>
        <v>0</v>
      </c>
      <c r="AB44" s="65">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14" t="s">
        <v>100</v>
      </c>
      <c r="C45" s="115" t="s">
        <v>100</v>
      </c>
      <c r="D45" s="116" t="s">
        <v>100</v>
      </c>
      <c r="E45" s="60"/>
      <c r="F45" s="93"/>
      <c r="G45" s="86"/>
      <c r="H45" s="87"/>
      <c r="I45" s="87"/>
      <c r="J45" s="87"/>
      <c r="K45" s="87"/>
      <c r="L45" s="88"/>
      <c r="M45" s="87"/>
      <c r="N45" s="87"/>
      <c r="O45" s="87"/>
      <c r="P45" s="87"/>
      <c r="Q45" s="87"/>
      <c r="R45" s="87"/>
      <c r="S45" s="87"/>
      <c r="T45" s="87"/>
      <c r="U45" s="87"/>
      <c r="V45" s="87"/>
      <c r="W45" s="87"/>
      <c r="X45" s="88"/>
      <c r="Y45" s="101"/>
      <c r="Z45" s="44">
        <f t="shared" si="19"/>
        <v>0</v>
      </c>
      <c r="AA45" s="45">
        <f t="shared" si="20"/>
        <v>0</v>
      </c>
      <c r="AB45" s="65">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14" t="s">
        <v>101</v>
      </c>
      <c r="C46" s="115" t="s">
        <v>101</v>
      </c>
      <c r="D46" s="116" t="s">
        <v>101</v>
      </c>
      <c r="E46" s="60"/>
      <c r="F46" s="95"/>
      <c r="G46" s="89"/>
      <c r="H46" s="87"/>
      <c r="I46" s="87"/>
      <c r="J46" s="87"/>
      <c r="K46" s="90"/>
      <c r="L46" s="91"/>
      <c r="M46" s="87"/>
      <c r="N46" s="87"/>
      <c r="O46" s="87"/>
      <c r="P46" s="90"/>
      <c r="Q46" s="90"/>
      <c r="R46" s="90"/>
      <c r="S46" s="90"/>
      <c r="T46" s="90"/>
      <c r="U46" s="90"/>
      <c r="V46" s="90"/>
      <c r="W46" s="90"/>
      <c r="X46" s="91"/>
      <c r="Y46" s="101"/>
      <c r="Z46" s="44">
        <f t="shared" si="19"/>
        <v>0</v>
      </c>
      <c r="AA46" s="45">
        <f t="shared" si="20"/>
        <v>0</v>
      </c>
      <c r="AB46" s="65">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14" t="s">
        <v>102</v>
      </c>
      <c r="C47" s="115" t="s">
        <v>102</v>
      </c>
      <c r="D47" s="116" t="s">
        <v>102</v>
      </c>
      <c r="E47" s="60"/>
      <c r="F47" s="93"/>
      <c r="G47" s="86"/>
      <c r="H47" s="87"/>
      <c r="I47" s="87"/>
      <c r="J47" s="87"/>
      <c r="K47" s="87"/>
      <c r="L47" s="88"/>
      <c r="M47" s="87"/>
      <c r="N47" s="87"/>
      <c r="O47" s="87"/>
      <c r="P47" s="87"/>
      <c r="Q47" s="87"/>
      <c r="R47" s="87"/>
      <c r="S47" s="87"/>
      <c r="T47" s="87"/>
      <c r="U47" s="87"/>
      <c r="V47" s="87"/>
      <c r="W47" s="87"/>
      <c r="X47" s="88"/>
      <c r="Y47" s="101"/>
      <c r="Z47" s="44">
        <f t="shared" si="19"/>
        <v>0</v>
      </c>
      <c r="AA47" s="45">
        <f t="shared" si="20"/>
        <v>0</v>
      </c>
      <c r="AB47" s="65">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14" t="s">
        <v>103</v>
      </c>
      <c r="C48" s="115" t="s">
        <v>103</v>
      </c>
      <c r="D48" s="116" t="s">
        <v>103</v>
      </c>
      <c r="E48" s="60"/>
      <c r="F48" s="93"/>
      <c r="G48" s="86"/>
      <c r="H48" s="87"/>
      <c r="I48" s="87"/>
      <c r="J48" s="87"/>
      <c r="K48" s="87"/>
      <c r="L48" s="88"/>
      <c r="M48" s="87"/>
      <c r="N48" s="87"/>
      <c r="O48" s="87"/>
      <c r="P48" s="87"/>
      <c r="Q48" s="87"/>
      <c r="R48" s="87"/>
      <c r="S48" s="87"/>
      <c r="T48" s="87"/>
      <c r="U48" s="87"/>
      <c r="V48" s="87"/>
      <c r="W48" s="87"/>
      <c r="X48" s="88"/>
      <c r="Y48" s="101"/>
      <c r="Z48" s="44">
        <f t="shared" si="19"/>
        <v>0</v>
      </c>
      <c r="AA48" s="45">
        <f t="shared" si="20"/>
        <v>0</v>
      </c>
      <c r="AB48" s="65">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14" t="s">
        <v>104</v>
      </c>
      <c r="C49" s="115" t="s">
        <v>104</v>
      </c>
      <c r="D49" s="116" t="s">
        <v>104</v>
      </c>
      <c r="E49" s="61"/>
      <c r="F49" s="95"/>
      <c r="G49" s="89"/>
      <c r="H49" s="87"/>
      <c r="I49" s="87"/>
      <c r="J49" s="87"/>
      <c r="K49" s="90"/>
      <c r="L49" s="91"/>
      <c r="M49" s="87"/>
      <c r="N49" s="87"/>
      <c r="O49" s="87"/>
      <c r="P49" s="90"/>
      <c r="Q49" s="90"/>
      <c r="R49" s="90"/>
      <c r="S49" s="90"/>
      <c r="T49" s="90"/>
      <c r="U49" s="90"/>
      <c r="V49" s="90"/>
      <c r="W49" s="90"/>
      <c r="X49" s="91"/>
      <c r="Y49" s="101"/>
      <c r="Z49" s="44">
        <f t="shared" si="19"/>
        <v>0</v>
      </c>
      <c r="AA49" s="45">
        <f t="shared" si="20"/>
        <v>0</v>
      </c>
      <c r="AB49" s="65">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14" t="s">
        <v>105</v>
      </c>
      <c r="C50" s="115" t="s">
        <v>105</v>
      </c>
      <c r="D50" s="116" t="s">
        <v>105</v>
      </c>
      <c r="E50" s="61"/>
      <c r="F50" s="95"/>
      <c r="G50" s="89"/>
      <c r="H50" s="87"/>
      <c r="I50" s="87"/>
      <c r="J50" s="87"/>
      <c r="K50" s="90"/>
      <c r="L50" s="91"/>
      <c r="M50" s="87"/>
      <c r="N50" s="87"/>
      <c r="O50" s="87"/>
      <c r="P50" s="90"/>
      <c r="Q50" s="90"/>
      <c r="R50" s="90"/>
      <c r="S50" s="90"/>
      <c r="T50" s="90"/>
      <c r="U50" s="90"/>
      <c r="V50" s="90"/>
      <c r="W50" s="90"/>
      <c r="X50" s="91"/>
      <c r="Y50" s="101"/>
      <c r="Z50" s="44">
        <f t="shared" si="19"/>
        <v>0</v>
      </c>
      <c r="AA50" s="45">
        <f t="shared" si="20"/>
        <v>0</v>
      </c>
      <c r="AB50" s="65">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14" t="s">
        <v>106</v>
      </c>
      <c r="C51" s="115" t="s">
        <v>106</v>
      </c>
      <c r="D51" s="116" t="s">
        <v>106</v>
      </c>
      <c r="E51" s="43"/>
      <c r="F51" s="93"/>
      <c r="G51" s="92"/>
      <c r="H51" s="87"/>
      <c r="I51" s="87"/>
      <c r="J51" s="87"/>
      <c r="K51" s="87"/>
      <c r="L51" s="88"/>
      <c r="M51" s="87"/>
      <c r="N51" s="87"/>
      <c r="O51" s="87"/>
      <c r="P51" s="87"/>
      <c r="Q51" s="87"/>
      <c r="R51" s="87"/>
      <c r="S51" s="87"/>
      <c r="T51" s="87"/>
      <c r="U51" s="87"/>
      <c r="V51" s="87"/>
      <c r="W51" s="87"/>
      <c r="X51" s="88"/>
      <c r="Y51" s="101"/>
      <c r="Z51" s="44">
        <f t="shared" si="19"/>
        <v>0</v>
      </c>
      <c r="AA51" s="45">
        <f t="shared" si="20"/>
        <v>0</v>
      </c>
      <c r="AB51" s="65">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14" t="s">
        <v>107</v>
      </c>
      <c r="C52" s="115" t="s">
        <v>107</v>
      </c>
      <c r="D52" s="116" t="s">
        <v>107</v>
      </c>
      <c r="E52" s="43"/>
      <c r="F52" s="93"/>
      <c r="G52" s="92"/>
      <c r="H52" s="87"/>
      <c r="I52" s="87"/>
      <c r="J52" s="87"/>
      <c r="K52" s="87"/>
      <c r="L52" s="88"/>
      <c r="M52" s="87"/>
      <c r="N52" s="87"/>
      <c r="O52" s="87"/>
      <c r="P52" s="87"/>
      <c r="Q52" s="87"/>
      <c r="R52" s="87"/>
      <c r="S52" s="87"/>
      <c r="T52" s="87"/>
      <c r="U52" s="87"/>
      <c r="V52" s="87"/>
      <c r="W52" s="87"/>
      <c r="X52" s="88"/>
      <c r="Y52" s="101"/>
      <c r="Z52" s="44">
        <f t="shared" si="19"/>
        <v>0</v>
      </c>
      <c r="AA52" s="45">
        <f t="shared" si="20"/>
        <v>0</v>
      </c>
      <c r="AB52" s="65">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14" t="s">
        <v>108</v>
      </c>
      <c r="C53" s="115" t="s">
        <v>108</v>
      </c>
      <c r="D53" s="116" t="s">
        <v>108</v>
      </c>
      <c r="E53" s="43"/>
      <c r="F53" s="93"/>
      <c r="G53" s="92"/>
      <c r="H53" s="87"/>
      <c r="I53" s="87"/>
      <c r="J53" s="87"/>
      <c r="K53" s="87"/>
      <c r="L53" s="88"/>
      <c r="M53" s="87"/>
      <c r="N53" s="87"/>
      <c r="O53" s="87"/>
      <c r="P53" s="87"/>
      <c r="Q53" s="87"/>
      <c r="R53" s="87"/>
      <c r="S53" s="87"/>
      <c r="T53" s="87"/>
      <c r="U53" s="87"/>
      <c r="V53" s="87"/>
      <c r="W53" s="87"/>
      <c r="X53" s="88"/>
      <c r="Y53" s="101"/>
      <c r="Z53" s="44">
        <f t="shared" si="19"/>
        <v>0</v>
      </c>
      <c r="AA53" s="45">
        <f t="shared" si="20"/>
        <v>0</v>
      </c>
      <c r="AB53" s="65">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14" t="s">
        <v>109</v>
      </c>
      <c r="C54" s="115" t="s">
        <v>109</v>
      </c>
      <c r="D54" s="116" t="s">
        <v>109</v>
      </c>
      <c r="E54" s="43"/>
      <c r="F54" s="93"/>
      <c r="G54" s="92"/>
      <c r="H54" s="87"/>
      <c r="I54" s="87"/>
      <c r="J54" s="87"/>
      <c r="K54" s="87"/>
      <c r="L54" s="88"/>
      <c r="M54" s="87"/>
      <c r="N54" s="87"/>
      <c r="O54" s="87"/>
      <c r="P54" s="87"/>
      <c r="Q54" s="87"/>
      <c r="R54" s="87"/>
      <c r="S54" s="87"/>
      <c r="T54" s="87"/>
      <c r="U54" s="87"/>
      <c r="V54" s="87"/>
      <c r="W54" s="87"/>
      <c r="X54" s="88"/>
      <c r="Y54" s="101"/>
      <c r="Z54" s="44">
        <f t="shared" si="19"/>
        <v>0</v>
      </c>
      <c r="AA54" s="45">
        <f t="shared" si="20"/>
        <v>0</v>
      </c>
      <c r="AB54" s="65">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14" t="s">
        <v>110</v>
      </c>
      <c r="C55" s="115" t="s">
        <v>110</v>
      </c>
      <c r="D55" s="116" t="s">
        <v>110</v>
      </c>
      <c r="E55" s="43"/>
      <c r="F55" s="93"/>
      <c r="G55" s="92"/>
      <c r="H55" s="87"/>
      <c r="I55" s="87"/>
      <c r="J55" s="87"/>
      <c r="K55" s="87"/>
      <c r="L55" s="88"/>
      <c r="M55" s="87"/>
      <c r="N55" s="87"/>
      <c r="O55" s="87"/>
      <c r="P55" s="87"/>
      <c r="Q55" s="87"/>
      <c r="R55" s="87"/>
      <c r="S55" s="87"/>
      <c r="T55" s="87"/>
      <c r="U55" s="87"/>
      <c r="V55" s="87"/>
      <c r="W55" s="87"/>
      <c r="X55" s="88"/>
      <c r="Y55" s="101"/>
      <c r="Z55" s="44">
        <f t="shared" si="19"/>
        <v>0</v>
      </c>
      <c r="AA55" s="45">
        <f t="shared" si="20"/>
        <v>0</v>
      </c>
      <c r="AB55" s="65">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14" t="s">
        <v>111</v>
      </c>
      <c r="C56" s="115" t="s">
        <v>111</v>
      </c>
      <c r="D56" s="116" t="s">
        <v>111</v>
      </c>
      <c r="E56" s="43"/>
      <c r="F56" s="93"/>
      <c r="G56" s="92"/>
      <c r="H56" s="87"/>
      <c r="I56" s="87"/>
      <c r="J56" s="87"/>
      <c r="K56" s="87"/>
      <c r="L56" s="88"/>
      <c r="M56" s="87"/>
      <c r="N56" s="87"/>
      <c r="O56" s="87"/>
      <c r="P56" s="87"/>
      <c r="Q56" s="87"/>
      <c r="R56" s="87"/>
      <c r="S56" s="87"/>
      <c r="T56" s="87"/>
      <c r="U56" s="87"/>
      <c r="V56" s="87"/>
      <c r="W56" s="87"/>
      <c r="X56" s="88"/>
      <c r="Y56" s="101"/>
      <c r="Z56" s="44">
        <f t="shared" si="19"/>
        <v>0</v>
      </c>
      <c r="AA56" s="45">
        <f t="shared" si="20"/>
        <v>0</v>
      </c>
      <c r="AB56" s="65">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14" t="s">
        <v>112</v>
      </c>
      <c r="C57" s="115" t="s">
        <v>112</v>
      </c>
      <c r="D57" s="116" t="s">
        <v>112</v>
      </c>
      <c r="E57" s="43"/>
      <c r="F57" s="93"/>
      <c r="G57" s="92"/>
      <c r="H57" s="87"/>
      <c r="I57" s="87"/>
      <c r="J57" s="87"/>
      <c r="K57" s="87"/>
      <c r="L57" s="88"/>
      <c r="M57" s="87"/>
      <c r="N57" s="87"/>
      <c r="O57" s="87"/>
      <c r="P57" s="87"/>
      <c r="Q57" s="87"/>
      <c r="R57" s="87"/>
      <c r="S57" s="87"/>
      <c r="T57" s="87"/>
      <c r="U57" s="87"/>
      <c r="V57" s="87"/>
      <c r="W57" s="87"/>
      <c r="X57" s="88"/>
      <c r="Y57" s="101"/>
      <c r="Z57" s="44">
        <f t="shared" si="19"/>
        <v>0</v>
      </c>
      <c r="AA57" s="45">
        <f t="shared" si="20"/>
        <v>0</v>
      </c>
      <c r="AB57" s="65">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14" t="s">
        <v>113</v>
      </c>
      <c r="C58" s="115" t="s">
        <v>113</v>
      </c>
      <c r="D58" s="116" t="s">
        <v>113</v>
      </c>
      <c r="E58" s="43"/>
      <c r="F58" s="93"/>
      <c r="G58" s="92"/>
      <c r="H58" s="87"/>
      <c r="I58" s="87"/>
      <c r="J58" s="87"/>
      <c r="K58" s="87"/>
      <c r="L58" s="88"/>
      <c r="M58" s="87"/>
      <c r="N58" s="87"/>
      <c r="O58" s="87"/>
      <c r="P58" s="87"/>
      <c r="Q58" s="87"/>
      <c r="R58" s="87"/>
      <c r="S58" s="87"/>
      <c r="T58" s="87"/>
      <c r="U58" s="87"/>
      <c r="V58" s="87"/>
      <c r="W58" s="87"/>
      <c r="X58" s="88"/>
      <c r="Y58" s="101"/>
      <c r="Z58" s="44">
        <f t="shared" si="19"/>
        <v>0</v>
      </c>
      <c r="AA58" s="45">
        <f t="shared" si="20"/>
        <v>0</v>
      </c>
      <c r="AB58" s="65">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14" t="s">
        <v>114</v>
      </c>
      <c r="C59" s="115" t="s">
        <v>114</v>
      </c>
      <c r="D59" s="116" t="s">
        <v>114</v>
      </c>
      <c r="E59" s="43"/>
      <c r="F59" s="93"/>
      <c r="G59" s="92"/>
      <c r="H59" s="87"/>
      <c r="I59" s="87"/>
      <c r="J59" s="87"/>
      <c r="K59" s="87"/>
      <c r="L59" s="88"/>
      <c r="M59" s="87"/>
      <c r="N59" s="87"/>
      <c r="O59" s="87"/>
      <c r="P59" s="87"/>
      <c r="Q59" s="87"/>
      <c r="R59" s="87"/>
      <c r="S59" s="87"/>
      <c r="T59" s="87"/>
      <c r="U59" s="87"/>
      <c r="V59" s="87"/>
      <c r="W59" s="87"/>
      <c r="X59" s="88"/>
      <c r="Y59" s="101"/>
      <c r="Z59" s="44">
        <f t="shared" si="19"/>
        <v>0</v>
      </c>
      <c r="AA59" s="45">
        <f t="shared" si="20"/>
        <v>0</v>
      </c>
      <c r="AB59" s="65">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14" t="s">
        <v>115</v>
      </c>
      <c r="C60" s="115" t="s">
        <v>115</v>
      </c>
      <c r="D60" s="116" t="s">
        <v>115</v>
      </c>
      <c r="E60" s="43"/>
      <c r="F60" s="93"/>
      <c r="G60" s="92"/>
      <c r="H60" s="87"/>
      <c r="I60" s="87"/>
      <c r="J60" s="87"/>
      <c r="K60" s="87"/>
      <c r="L60" s="88"/>
      <c r="M60" s="87"/>
      <c r="N60" s="87"/>
      <c r="O60" s="87"/>
      <c r="P60" s="87"/>
      <c r="Q60" s="87"/>
      <c r="R60" s="87"/>
      <c r="S60" s="87"/>
      <c r="T60" s="87"/>
      <c r="U60" s="87"/>
      <c r="V60" s="87"/>
      <c r="W60" s="87"/>
      <c r="X60" s="88"/>
      <c r="Y60" s="101"/>
      <c r="Z60" s="44">
        <f t="shared" si="19"/>
        <v>0</v>
      </c>
      <c r="AA60" s="45">
        <f t="shared" si="20"/>
        <v>0</v>
      </c>
      <c r="AB60" s="65">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14" t="s">
        <v>116</v>
      </c>
      <c r="C61" s="115" t="s">
        <v>116</v>
      </c>
      <c r="D61" s="116" t="s">
        <v>116</v>
      </c>
      <c r="E61" s="43"/>
      <c r="F61" s="93"/>
      <c r="G61" s="92"/>
      <c r="H61" s="87"/>
      <c r="I61" s="87"/>
      <c r="J61" s="87"/>
      <c r="K61" s="87"/>
      <c r="L61" s="88"/>
      <c r="M61" s="87"/>
      <c r="N61" s="87"/>
      <c r="O61" s="87"/>
      <c r="P61" s="87"/>
      <c r="Q61" s="87"/>
      <c r="R61" s="87"/>
      <c r="S61" s="87"/>
      <c r="T61" s="87"/>
      <c r="U61" s="87"/>
      <c r="V61" s="87"/>
      <c r="W61" s="87"/>
      <c r="X61" s="88"/>
      <c r="Y61" s="101"/>
      <c r="Z61" s="44">
        <f t="shared" si="19"/>
        <v>0</v>
      </c>
      <c r="AA61" s="45">
        <f t="shared" si="20"/>
        <v>0</v>
      </c>
      <c r="AB61" s="65">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14" t="s">
        <v>117</v>
      </c>
      <c r="C62" s="115" t="s">
        <v>117</v>
      </c>
      <c r="D62" s="116" t="s">
        <v>117</v>
      </c>
      <c r="E62" s="43"/>
      <c r="F62" s="93"/>
      <c r="G62" s="92"/>
      <c r="H62" s="87"/>
      <c r="I62" s="87"/>
      <c r="J62" s="87"/>
      <c r="K62" s="87"/>
      <c r="L62" s="88"/>
      <c r="M62" s="87"/>
      <c r="N62" s="87"/>
      <c r="O62" s="87"/>
      <c r="P62" s="87"/>
      <c r="Q62" s="87"/>
      <c r="R62" s="87"/>
      <c r="S62" s="87"/>
      <c r="T62" s="87"/>
      <c r="U62" s="87"/>
      <c r="V62" s="87"/>
      <c r="W62" s="87"/>
      <c r="X62" s="88"/>
      <c r="Y62" s="101"/>
      <c r="Z62" s="44">
        <f t="shared" si="19"/>
        <v>0</v>
      </c>
      <c r="AA62" s="45">
        <f t="shared" si="20"/>
        <v>0</v>
      </c>
      <c r="AB62" s="65">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14"/>
      <c r="C63" s="115"/>
      <c r="D63" s="116"/>
      <c r="E63" s="43"/>
      <c r="F63" s="96"/>
      <c r="G63" s="92"/>
      <c r="H63" s="87"/>
      <c r="I63" s="87"/>
      <c r="J63" s="87"/>
      <c r="K63" s="87"/>
      <c r="L63" s="88"/>
      <c r="M63" s="87"/>
      <c r="N63" s="87"/>
      <c r="O63" s="87"/>
      <c r="P63" s="87"/>
      <c r="Q63" s="87"/>
      <c r="R63" s="87"/>
      <c r="S63" s="87"/>
      <c r="T63" s="87"/>
      <c r="U63" s="87"/>
      <c r="V63" s="87"/>
      <c r="W63" s="87"/>
      <c r="X63" s="88"/>
      <c r="Y63" s="101"/>
      <c r="Z63" s="44">
        <f t="shared" si="19"/>
        <v>0</v>
      </c>
      <c r="AA63" s="45">
        <f t="shared" si="20"/>
        <v>0</v>
      </c>
      <c r="AB63" s="65">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6"/>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3">
        <v>22</v>
      </c>
      <c r="C71" s="33" t="s">
        <v>54</v>
      </c>
      <c r="D71" s="64"/>
      <c r="E71" s="64"/>
      <c r="F71" s="64"/>
      <c r="G71" s="64"/>
      <c r="H71" s="11"/>
      <c r="I71" s="11"/>
      <c r="J71" s="11"/>
    </row>
    <row r="72" spans="2:10" x14ac:dyDescent="0.25">
      <c r="B72" s="43">
        <f>B71*0.6</f>
        <v>13.2</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19" workbookViewId="0">
      <selection activeCell="E40" sqref="E40"/>
    </sheetView>
  </sheetViews>
  <sheetFormatPr baseColWidth="10" defaultRowHeight="15" x14ac:dyDescent="0.25"/>
  <cols>
    <col min="1" max="1" width="5.7109375" customWidth="1"/>
    <col min="2" max="2" width="15.140625" customWidth="1"/>
    <col min="4" max="4" width="14" customWidth="1"/>
    <col min="5" max="5" width="9.5703125" customWidth="1"/>
    <col min="6" max="6" width="11.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2" t="s">
        <v>72</v>
      </c>
      <c r="C1" s="142"/>
      <c r="D1" s="142"/>
      <c r="E1" s="142"/>
      <c r="F1" s="142"/>
      <c r="G1" s="142"/>
      <c r="H1" s="19" t="s">
        <v>44</v>
      </c>
      <c r="I1" s="19"/>
    </row>
    <row r="2" spans="2:9" ht="15.75" x14ac:dyDescent="0.25">
      <c r="B2" s="143"/>
      <c r="C2" s="143"/>
      <c r="D2" s="143"/>
      <c r="E2" s="143"/>
      <c r="F2" s="143"/>
      <c r="G2" s="143"/>
      <c r="H2" s="19"/>
      <c r="I2" s="19"/>
    </row>
    <row r="3" spans="2:9" ht="15.75" x14ac:dyDescent="0.25">
      <c r="B3" s="148"/>
      <c r="C3" s="149"/>
      <c r="D3" s="149"/>
      <c r="E3" s="149"/>
      <c r="F3" s="149"/>
      <c r="G3" s="149"/>
      <c r="H3" s="149"/>
      <c r="I3" s="149"/>
    </row>
    <row r="4" spans="2:9" ht="15.75" x14ac:dyDescent="0.25">
      <c r="B4" s="150" t="str">
        <f>"ESTABLECIMIENTO: "&amp;Evamat!C11</f>
        <v>ESTABLECIMIENTO: ESCUELA LAS CAMELIAS</v>
      </c>
      <c r="C4" s="150"/>
      <c r="D4" s="150"/>
      <c r="E4" s="150"/>
      <c r="F4" s="150"/>
      <c r="G4" s="150"/>
      <c r="H4" s="6"/>
      <c r="I4" s="30"/>
    </row>
    <row r="5" spans="2:9" ht="15.75" x14ac:dyDescent="0.25">
      <c r="B5" s="150" t="str">
        <f>"CURSO: 4º Letra "&amp;Evamat!C13</f>
        <v xml:space="preserve">CURSO: 4º Letra </v>
      </c>
      <c r="C5" s="150"/>
      <c r="D5" s="150"/>
      <c r="E5" s="150"/>
      <c r="F5" s="150"/>
      <c r="G5" s="150"/>
    </row>
    <row r="6" spans="2:9" x14ac:dyDescent="0.25">
      <c r="B6" s="147" t="str">
        <f xml:space="preserve"> "PROFESOR(A) JEFE: "&amp;Evamat!C12</f>
        <v>PROFESOR(A) JEFE: LUCERO VILLEGAS</v>
      </c>
      <c r="C6" s="147"/>
      <c r="D6" s="147"/>
      <c r="E6" s="147"/>
      <c r="F6" s="147"/>
      <c r="G6" s="147"/>
    </row>
    <row r="7" spans="2:9" x14ac:dyDescent="0.25">
      <c r="B7" s="7"/>
      <c r="C7" s="7"/>
      <c r="D7" s="7"/>
      <c r="E7" s="7"/>
      <c r="F7" s="7"/>
      <c r="G7" s="7"/>
    </row>
    <row r="8" spans="2:9" ht="15.75" x14ac:dyDescent="0.25">
      <c r="B8" s="144" t="s">
        <v>29</v>
      </c>
      <c r="C8" s="144"/>
      <c r="D8" s="144"/>
      <c r="E8" s="144"/>
      <c r="F8" s="144"/>
      <c r="G8" s="144"/>
      <c r="H8" s="144"/>
    </row>
    <row r="9" spans="2:9" ht="54.75" customHeight="1" x14ac:dyDescent="0.25">
      <c r="B9" s="145"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45 alumnos. Mientras mayor es el número de alumnos presentes, más representativos son los datos</v>
      </c>
      <c r="C9" s="145"/>
      <c r="D9" s="145"/>
      <c r="E9" s="145"/>
      <c r="F9" s="145"/>
      <c r="G9" s="145"/>
      <c r="H9" s="16"/>
      <c r="I9" s="29"/>
    </row>
    <row r="10" spans="2:9" x14ac:dyDescent="0.25">
      <c r="B10" s="146" t="s">
        <v>30</v>
      </c>
      <c r="C10" s="146"/>
      <c r="D10" s="146"/>
      <c r="E10" s="146"/>
      <c r="F10" s="146"/>
      <c r="G10" s="146"/>
      <c r="H10" s="146"/>
    </row>
    <row r="11" spans="2:9" ht="15" customHeight="1" x14ac:dyDescent="0.25">
      <c r="B11" s="146"/>
      <c r="C11" s="146"/>
      <c r="D11" s="146"/>
      <c r="E11" s="146"/>
      <c r="F11" s="146"/>
      <c r="G11" s="146"/>
      <c r="H11" s="146"/>
    </row>
    <row r="12" spans="2:9" ht="44.25" customHeight="1" x14ac:dyDescent="0.25">
      <c r="B12" s="146"/>
      <c r="C12" s="146"/>
      <c r="D12" s="146"/>
      <c r="E12" s="146"/>
      <c r="F12" s="146"/>
      <c r="G12" s="146"/>
      <c r="H12" s="146"/>
    </row>
    <row r="14" spans="2:9" x14ac:dyDescent="0.25">
      <c r="B14" s="36" t="s">
        <v>31</v>
      </c>
      <c r="C14" s="54" t="s">
        <v>68</v>
      </c>
      <c r="D14" s="104" t="s">
        <v>69</v>
      </c>
      <c r="E14" s="102" t="s">
        <v>70</v>
      </c>
      <c r="F14" s="103" t="s">
        <v>71</v>
      </c>
      <c r="G14" s="33"/>
      <c r="H14" s="32"/>
      <c r="I14" s="5"/>
    </row>
    <row r="15" spans="2:9" x14ac:dyDescent="0.25">
      <c r="B15" s="26" t="s">
        <v>32</v>
      </c>
      <c r="C15" s="35">
        <f t="shared" ref="C15:F15" si="0">IF(SUM(E40:E85)=0,0,(AVERAGE(E40:E85)))</f>
        <v>2.2222222222222223E-2</v>
      </c>
      <c r="D15" s="35">
        <f t="shared" si="0"/>
        <v>2.2222222222222223E-2</v>
      </c>
      <c r="E15" s="35">
        <f t="shared" si="0"/>
        <v>2.2222222222222223E-2</v>
      </c>
      <c r="F15" s="35">
        <f t="shared" si="0"/>
        <v>2.2222222222222223E-2</v>
      </c>
      <c r="G15" s="35"/>
      <c r="H15" s="35"/>
      <c r="I15" s="34"/>
    </row>
    <row r="16" spans="2:9" x14ac:dyDescent="0.25">
      <c r="B16" s="26" t="s">
        <v>33</v>
      </c>
      <c r="C16" s="35">
        <f t="shared" ref="C16:F16" si="1">MIN(E40:E85)</f>
        <v>0</v>
      </c>
      <c r="D16" s="35">
        <f t="shared" si="1"/>
        <v>0</v>
      </c>
      <c r="E16" s="35">
        <f t="shared" si="1"/>
        <v>0</v>
      </c>
      <c r="F16" s="35">
        <f t="shared" si="1"/>
        <v>0</v>
      </c>
      <c r="G16" s="35"/>
      <c r="H16" s="35"/>
      <c r="I16" s="5"/>
    </row>
    <row r="17" spans="2:9" x14ac:dyDescent="0.25">
      <c r="B17" s="26" t="s">
        <v>34</v>
      </c>
      <c r="C17" s="35">
        <f t="shared" ref="C17:F17" si="2">MAX(E40:E85)</f>
        <v>1</v>
      </c>
      <c r="D17" s="35">
        <f t="shared" si="2"/>
        <v>1</v>
      </c>
      <c r="E17" s="35">
        <f t="shared" si="2"/>
        <v>1</v>
      </c>
      <c r="F17" s="35">
        <f t="shared" si="2"/>
        <v>1</v>
      </c>
      <c r="G17" s="35"/>
      <c r="H17" s="35"/>
      <c r="I17" s="5"/>
    </row>
    <row r="19" spans="2:9" ht="15" customHeight="1" x14ac:dyDescent="0.25">
      <c r="B19" s="151" t="s">
        <v>46</v>
      </c>
      <c r="C19" s="151"/>
      <c r="D19" s="151"/>
      <c r="E19" s="151"/>
      <c r="F19" s="151"/>
      <c r="G19" s="151"/>
      <c r="H19" s="17"/>
    </row>
    <row r="20" spans="2:9" ht="12.75" customHeight="1" x14ac:dyDescent="0.25">
      <c r="B20" s="151"/>
      <c r="C20" s="151"/>
      <c r="D20" s="151"/>
      <c r="E20" s="151"/>
      <c r="F20" s="151"/>
      <c r="G20" s="151"/>
      <c r="H20" s="17"/>
    </row>
    <row r="21" spans="2:9" x14ac:dyDescent="0.25">
      <c r="B21" s="151"/>
      <c r="C21" s="151"/>
      <c r="D21" s="151"/>
      <c r="E21" s="151"/>
      <c r="F21" s="151"/>
      <c r="G21" s="151"/>
    </row>
    <row r="22" spans="2:9" x14ac:dyDescent="0.25">
      <c r="B22" s="151"/>
      <c r="C22" s="151"/>
      <c r="D22" s="151"/>
      <c r="E22" s="151"/>
      <c r="F22" s="151"/>
      <c r="G22" s="151"/>
    </row>
    <row r="23" spans="2:9" hidden="1" x14ac:dyDescent="0.25">
      <c r="B23" s="151"/>
      <c r="C23" s="151"/>
      <c r="D23" s="151"/>
      <c r="E23" s="151"/>
      <c r="F23" s="151"/>
      <c r="G23" s="151"/>
    </row>
    <row r="24" spans="2:9" hidden="1" x14ac:dyDescent="0.25">
      <c r="B24" s="151"/>
      <c r="C24" s="151"/>
      <c r="D24" s="151"/>
      <c r="E24" s="151"/>
      <c r="F24" s="151"/>
      <c r="G24" s="151"/>
    </row>
    <row r="25" spans="2:9" ht="8.25" hidden="1" customHeight="1" x14ac:dyDescent="0.25">
      <c r="B25" s="151"/>
      <c r="C25" s="151"/>
      <c r="D25" s="151"/>
      <c r="E25" s="151"/>
      <c r="F25" s="151"/>
      <c r="G25" s="15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0"/>
      <c r="C35" s="140"/>
      <c r="D35" s="140"/>
      <c r="E35" s="140"/>
      <c r="F35" s="140"/>
      <c r="G35" s="140"/>
      <c r="H35" s="140"/>
    </row>
    <row r="37" spans="1:10" ht="33" customHeight="1" x14ac:dyDescent="0.25">
      <c r="B37" s="146" t="s">
        <v>42</v>
      </c>
      <c r="C37" s="146"/>
      <c r="D37" s="146"/>
      <c r="E37" s="146"/>
      <c r="F37" s="146"/>
      <c r="G37" s="146"/>
      <c r="H37" s="18"/>
    </row>
    <row r="39" spans="1:10" ht="30" customHeight="1" x14ac:dyDescent="0.25">
      <c r="A39" s="8" t="s">
        <v>9</v>
      </c>
      <c r="B39" s="152" t="s">
        <v>35</v>
      </c>
      <c r="C39" s="152"/>
      <c r="D39" s="152"/>
      <c r="E39" s="54" t="s">
        <v>68</v>
      </c>
      <c r="F39" s="54" t="s">
        <v>69</v>
      </c>
      <c r="G39" s="105" t="s">
        <v>70</v>
      </c>
      <c r="H39" s="106" t="s">
        <v>71</v>
      </c>
      <c r="I39" s="99"/>
      <c r="J39" s="27"/>
    </row>
    <row r="40" spans="1:10" x14ac:dyDescent="0.25">
      <c r="A40" s="4">
        <v>1</v>
      </c>
      <c r="B40" s="134" t="str">
        <f>Evamat!B18&amp;" "</f>
        <v xml:space="preserve">Águila Rodríguez Dante Exequiel </v>
      </c>
      <c r="C40" s="134"/>
      <c r="D40" s="134"/>
      <c r="E40" s="9">
        <f>IF(Evamat!B18&lt;&gt;"",SUM(Evamat!AG18:AJ18,Evamat!AY18)/8,"")</f>
        <v>1</v>
      </c>
      <c r="F40" s="9">
        <f>IF(Evamat!B18&lt;&gt;"",SUM(Evamat!AK18:AT18)/10,"")</f>
        <v>1</v>
      </c>
      <c r="G40" s="9">
        <f>IF(Evamat!B18&lt;&gt;"",SUM(Evamat!AU18:AW18)/3,"")</f>
        <v>1</v>
      </c>
      <c r="H40" s="9">
        <f>IF(Evamat!B18&lt;&gt;"",SUM(Evamat!AX18)/1,"")</f>
        <v>1</v>
      </c>
      <c r="I40" s="9"/>
      <c r="J40" s="9"/>
    </row>
    <row r="41" spans="1:10" x14ac:dyDescent="0.25">
      <c r="A41" s="4">
        <v>2</v>
      </c>
      <c r="B41" s="134" t="str">
        <f>Evamat!B19&amp;" "</f>
        <v xml:space="preserve">Almonacid Torres Matías Esteban </v>
      </c>
      <c r="C41" s="134"/>
      <c r="D41" s="134"/>
      <c r="E41" s="9">
        <f>IF(Evamat!B19&lt;&gt;"",SUM(Evamat!AG19:AJ19,Evamat!AY19)/8,"")</f>
        <v>0</v>
      </c>
      <c r="F41" s="9">
        <f>IF(Evamat!B19&lt;&gt;"",SUM(Evamat!AK19:AT19)/10,"")</f>
        <v>0</v>
      </c>
      <c r="G41" s="9">
        <f>IF(Evamat!B19&lt;&gt;"",SUM(Evamat!AU19:AW19)/3,"")</f>
        <v>0</v>
      </c>
      <c r="H41" s="9">
        <f>IF(Evamat!B19&lt;&gt;"",SUM(Evamat!AX19)/1,"")</f>
        <v>0</v>
      </c>
      <c r="I41" s="9"/>
      <c r="J41" s="9"/>
    </row>
    <row r="42" spans="1:10" x14ac:dyDescent="0.25">
      <c r="A42" s="4">
        <v>3</v>
      </c>
      <c r="B42" s="134" t="str">
        <f>Evamat!B20&amp;" "</f>
        <v xml:space="preserve">Alvarado Pérez Cristóbal Andrés </v>
      </c>
      <c r="C42" s="134"/>
      <c r="D42" s="134"/>
      <c r="E42" s="9">
        <f>IF(Evamat!B20&lt;&gt;"",SUM(Evamat!AG20:AJ20,Evamat!AY20)/8,"")</f>
        <v>0</v>
      </c>
      <c r="F42" s="9">
        <f>IF(Evamat!B20&lt;&gt;"",SUM(Evamat!AK20:AT20)/10,"")</f>
        <v>0</v>
      </c>
      <c r="G42" s="9">
        <f>IF(Evamat!B20&lt;&gt;"",SUM(Evamat!AU20:AW20)/3,"")</f>
        <v>0</v>
      </c>
      <c r="H42" s="9">
        <f>IF(Evamat!B20&lt;&gt;"",SUM(Evamat!AX20)/1,"")</f>
        <v>0</v>
      </c>
      <c r="I42" s="9"/>
      <c r="J42" s="9"/>
    </row>
    <row r="43" spans="1:10" x14ac:dyDescent="0.25">
      <c r="A43" s="4">
        <v>4</v>
      </c>
      <c r="B43" s="134" t="str">
        <f>Evamat!B21&amp;" "</f>
        <v xml:space="preserve">Álvarez Cárdenas Benjamín Armando </v>
      </c>
      <c r="C43" s="134"/>
      <c r="D43" s="134"/>
      <c r="E43" s="9">
        <f>IF(Evamat!B21&lt;&gt;"",SUM(Evamat!AG21:AJ21,Evamat!AY21)/8,"")</f>
        <v>0</v>
      </c>
      <c r="F43" s="9">
        <f>IF(Evamat!B21&lt;&gt;"",SUM(Evamat!AK21:AT21)/10,"")</f>
        <v>0</v>
      </c>
      <c r="G43" s="9">
        <f>IF(Evamat!B21&lt;&gt;"",SUM(Evamat!AU21:AW21)/3,"")</f>
        <v>0</v>
      </c>
      <c r="H43" s="9">
        <f>IF(Evamat!B21&lt;&gt;"",SUM(Evamat!AX21)/1,"")</f>
        <v>0</v>
      </c>
      <c r="I43" s="9"/>
      <c r="J43" s="9"/>
    </row>
    <row r="44" spans="1:10" x14ac:dyDescent="0.25">
      <c r="A44" s="4">
        <v>5</v>
      </c>
      <c r="B44" s="134" t="str">
        <f>Evamat!B22&amp;" "</f>
        <v xml:space="preserve">Arcos Leal Elizabeth Constanza </v>
      </c>
      <c r="C44" s="134"/>
      <c r="D44" s="134"/>
      <c r="E44" s="9">
        <f>IF(Evamat!B22&lt;&gt;"",SUM(Evamat!AG22:AJ22,Evamat!AY22)/8,"")</f>
        <v>0</v>
      </c>
      <c r="F44" s="9">
        <f>IF(Evamat!B22&lt;&gt;"",SUM(Evamat!AK22:AT22)/10,"")</f>
        <v>0</v>
      </c>
      <c r="G44" s="9">
        <f>IF(Evamat!B22&lt;&gt;"",SUM(Evamat!AU22:AW22)/3,"")</f>
        <v>0</v>
      </c>
      <c r="H44" s="9">
        <f>IF(Evamat!B22&lt;&gt;"",SUM(Evamat!AX22)/1,"")</f>
        <v>0</v>
      </c>
      <c r="I44" s="9"/>
      <c r="J44" s="9"/>
    </row>
    <row r="45" spans="1:10" x14ac:dyDescent="0.25">
      <c r="A45" s="4">
        <v>6</v>
      </c>
      <c r="B45" s="134" t="str">
        <f>Evamat!B23&amp;" "</f>
        <v xml:space="preserve">Arias Ibáñez Bastián Alejandro </v>
      </c>
      <c r="C45" s="134"/>
      <c r="D45" s="134"/>
      <c r="E45" s="9">
        <f>IF(Evamat!B23&lt;&gt;"",SUM(Evamat!AG23:AJ23,Evamat!AY23)/8,"")</f>
        <v>0</v>
      </c>
      <c r="F45" s="9">
        <f>IF(Evamat!B23&lt;&gt;"",SUM(Evamat!AK23:AT23)/10,"")</f>
        <v>0</v>
      </c>
      <c r="G45" s="9">
        <f>IF(Evamat!B23&lt;&gt;"",SUM(Evamat!AU23:AW23)/3,"")</f>
        <v>0</v>
      </c>
      <c r="H45" s="9">
        <f>IF(Evamat!B23&lt;&gt;"",SUM(Evamat!AX23)/1,"")</f>
        <v>0</v>
      </c>
      <c r="I45" s="9"/>
      <c r="J45" s="9"/>
    </row>
    <row r="46" spans="1:10" x14ac:dyDescent="0.25">
      <c r="A46" s="4">
        <v>7</v>
      </c>
      <c r="B46" s="134" t="str">
        <f>Evamat!B24&amp;" "</f>
        <v xml:space="preserve">Ayancán Valle Rosa Pascal </v>
      </c>
      <c r="C46" s="134"/>
      <c r="D46" s="134"/>
      <c r="E46" s="9">
        <f>IF(Evamat!B24&lt;&gt;"",SUM(Evamat!AG24:AJ24,Evamat!AY24)/8,"")</f>
        <v>0</v>
      </c>
      <c r="F46" s="9">
        <f>IF(Evamat!B24&lt;&gt;"",SUM(Evamat!AK24:AT24)/10,"")</f>
        <v>0</v>
      </c>
      <c r="G46" s="9">
        <f>IF(Evamat!B24&lt;&gt;"",SUM(Evamat!AU24:AW24)/3,"")</f>
        <v>0</v>
      </c>
      <c r="H46" s="9">
        <f>IF(Evamat!B24&lt;&gt;"",SUM(Evamat!AX24)/1,"")</f>
        <v>0</v>
      </c>
      <c r="I46" s="9"/>
      <c r="J46" s="9"/>
    </row>
    <row r="47" spans="1:10" x14ac:dyDescent="0.25">
      <c r="A47" s="4">
        <v>8</v>
      </c>
      <c r="B47" s="134" t="str">
        <f>Evamat!B25&amp;" "</f>
        <v xml:space="preserve">Barrientos Vega Benjamín Alejandro </v>
      </c>
      <c r="C47" s="134"/>
      <c r="D47" s="134"/>
      <c r="E47" s="9">
        <f>IF(Evamat!B25&lt;&gt;"",SUM(Evamat!AG25:AJ25,Evamat!AY25)/8,"")</f>
        <v>0</v>
      </c>
      <c r="F47" s="9">
        <f>IF(Evamat!B25&lt;&gt;"",SUM(Evamat!AK25:AT25)/10,"")</f>
        <v>0</v>
      </c>
      <c r="G47" s="9">
        <f>IF(Evamat!B25&lt;&gt;"",SUM(Evamat!AU25:AW25)/3,"")</f>
        <v>0</v>
      </c>
      <c r="H47" s="9">
        <f>IF(Evamat!B25&lt;&gt;"",SUM(Evamat!AX25)/1,"")</f>
        <v>0</v>
      </c>
      <c r="I47" s="9"/>
      <c r="J47" s="9"/>
    </row>
    <row r="48" spans="1:10" x14ac:dyDescent="0.25">
      <c r="A48" s="4">
        <v>9</v>
      </c>
      <c r="B48" s="134" t="str">
        <f>Evamat!B26&amp;" "</f>
        <v xml:space="preserve">Cárcamo Salazar Jostin Steven </v>
      </c>
      <c r="C48" s="134"/>
      <c r="D48" s="134"/>
      <c r="E48" s="9">
        <f>IF(Evamat!B26&lt;&gt;"",SUM(Evamat!AG26:AJ26,Evamat!AY26)/8,"")</f>
        <v>0</v>
      </c>
      <c r="F48" s="9">
        <f>IF(Evamat!B26&lt;&gt;"",SUM(Evamat!AK26:AT26)/10,"")</f>
        <v>0</v>
      </c>
      <c r="G48" s="9">
        <f>IF(Evamat!B26&lt;&gt;"",SUM(Evamat!AU26:AW26)/3,"")</f>
        <v>0</v>
      </c>
      <c r="H48" s="9">
        <f>IF(Evamat!B26&lt;&gt;"",SUM(Evamat!AX26)/1,"")</f>
        <v>0</v>
      </c>
      <c r="I48" s="9"/>
      <c r="J48" s="9"/>
    </row>
    <row r="49" spans="1:10" x14ac:dyDescent="0.25">
      <c r="A49" s="4">
        <v>10</v>
      </c>
      <c r="B49" s="134" t="str">
        <f>Evamat!B27&amp;" "</f>
        <v xml:space="preserve">Carrera Muñoz Sidrit Fransheska </v>
      </c>
      <c r="C49" s="134"/>
      <c r="D49" s="134"/>
      <c r="E49" s="9">
        <f>IF(Evamat!B27&lt;&gt;"",SUM(Evamat!AG27:AJ27,Evamat!AY27)/8,"")</f>
        <v>0</v>
      </c>
      <c r="F49" s="9">
        <f>IF(Evamat!B27&lt;&gt;"",SUM(Evamat!AK27:AT27)/10,"")</f>
        <v>0</v>
      </c>
      <c r="G49" s="9">
        <f>IF(Evamat!B27&lt;&gt;"",SUM(Evamat!AU27:AW27)/3,"")</f>
        <v>0</v>
      </c>
      <c r="H49" s="9">
        <f>IF(Evamat!B27&lt;&gt;"",SUM(Evamat!AX27)/1,"")</f>
        <v>0</v>
      </c>
      <c r="I49" s="9"/>
      <c r="J49" s="9"/>
    </row>
    <row r="50" spans="1:10" x14ac:dyDescent="0.25">
      <c r="A50" s="4">
        <v>11</v>
      </c>
      <c r="B50" s="134" t="str">
        <f>Evamat!B28&amp;" "</f>
        <v xml:space="preserve">Carrillo Ortega Javiera Ignacia </v>
      </c>
      <c r="C50" s="134"/>
      <c r="D50" s="134"/>
      <c r="E50" s="9">
        <f>IF(Evamat!B28&lt;&gt;"",SUM(Evamat!AG28:AJ28,Evamat!AY28)/8,"")</f>
        <v>0</v>
      </c>
      <c r="F50" s="9">
        <f>IF(Evamat!B28&lt;&gt;"",SUM(Evamat!AK28:AT28)/10,"")</f>
        <v>0</v>
      </c>
      <c r="G50" s="9">
        <f>IF(Evamat!B28&lt;&gt;"",SUM(Evamat!AU28:AW28)/3,"")</f>
        <v>0</v>
      </c>
      <c r="H50" s="9">
        <f>IF(Evamat!B28&lt;&gt;"",SUM(Evamat!AX28)/1,"")</f>
        <v>0</v>
      </c>
      <c r="I50" s="9"/>
      <c r="J50" s="9"/>
    </row>
    <row r="51" spans="1:10" x14ac:dyDescent="0.25">
      <c r="A51" s="4">
        <v>12</v>
      </c>
      <c r="B51" s="134" t="str">
        <f>Evamat!B29&amp;" "</f>
        <v xml:space="preserve">Chávez Inai Kevin Nicolás </v>
      </c>
      <c r="C51" s="134"/>
      <c r="D51" s="134"/>
      <c r="E51" s="9">
        <f>IF(Evamat!B29&lt;&gt;"",SUM(Evamat!AG29:AJ29,Evamat!AY29)/8,"")</f>
        <v>0</v>
      </c>
      <c r="F51" s="9">
        <f>IF(Evamat!B29&lt;&gt;"",SUM(Evamat!AK29:AT29)/10,"")</f>
        <v>0</v>
      </c>
      <c r="G51" s="9">
        <f>IF(Evamat!B29&lt;&gt;"",SUM(Evamat!AU29:AW29)/3,"")</f>
        <v>0</v>
      </c>
      <c r="H51" s="9">
        <f>IF(Evamat!B29&lt;&gt;"",SUM(Evamat!AX29)/1,"")</f>
        <v>0</v>
      </c>
      <c r="I51" s="9"/>
      <c r="J51" s="9"/>
    </row>
    <row r="52" spans="1:10" x14ac:dyDescent="0.25">
      <c r="A52" s="4">
        <v>13</v>
      </c>
      <c r="B52" s="134" t="str">
        <f>Evamat!B30&amp;" "</f>
        <v xml:space="preserve">Coronado Cárdenas Matías Andrés </v>
      </c>
      <c r="C52" s="134"/>
      <c r="D52" s="134"/>
      <c r="E52" s="9">
        <f>IF(Evamat!B30&lt;&gt;"",SUM(Evamat!AG30:AJ30,Evamat!AY30)/8,"")</f>
        <v>0</v>
      </c>
      <c r="F52" s="9">
        <f>IF(Evamat!B30&lt;&gt;"",SUM(Evamat!AK30:AT30)/10,"")</f>
        <v>0</v>
      </c>
      <c r="G52" s="9">
        <f>IF(Evamat!B30&lt;&gt;"",SUM(Evamat!AU30:AW30)/3,"")</f>
        <v>0</v>
      </c>
      <c r="H52" s="9">
        <f>IF(Evamat!B30&lt;&gt;"",SUM(Evamat!AX30)/1,"")</f>
        <v>0</v>
      </c>
      <c r="I52" s="9"/>
      <c r="J52" s="9"/>
    </row>
    <row r="53" spans="1:10" x14ac:dyDescent="0.25">
      <c r="A53" s="4">
        <v>14</v>
      </c>
      <c r="B53" s="134" t="str">
        <f>Evamat!B31&amp;" "</f>
        <v xml:space="preserve">Delgado Sepúlveda Linda Thais </v>
      </c>
      <c r="C53" s="134"/>
      <c r="D53" s="134"/>
      <c r="E53" s="9">
        <f>IF(Evamat!B31&lt;&gt;"",SUM(Evamat!AG31:AJ31,Evamat!AY31)/8,"")</f>
        <v>0</v>
      </c>
      <c r="F53" s="9">
        <f>IF(Evamat!B31&lt;&gt;"",SUM(Evamat!AK31:AT31)/10,"")</f>
        <v>0</v>
      </c>
      <c r="G53" s="9">
        <f>IF(Evamat!B31&lt;&gt;"",SUM(Evamat!AU31:AW31)/3,"")</f>
        <v>0</v>
      </c>
      <c r="H53" s="9">
        <f>IF(Evamat!B31&lt;&gt;"",SUM(Evamat!AX31)/1,"")</f>
        <v>0</v>
      </c>
      <c r="I53" s="9"/>
      <c r="J53" s="9"/>
    </row>
    <row r="54" spans="1:10" x14ac:dyDescent="0.25">
      <c r="A54" s="4">
        <v>15</v>
      </c>
      <c r="B54" s="134" t="str">
        <f>Evamat!B32&amp;" "</f>
        <v xml:space="preserve">Díaz Pardo Amili Estefanía </v>
      </c>
      <c r="C54" s="134"/>
      <c r="D54" s="134"/>
      <c r="E54" s="9">
        <f>IF(Evamat!B32&lt;&gt;"",SUM(Evamat!AG32:AJ32,Evamat!AY32)/8,"")</f>
        <v>0</v>
      </c>
      <c r="F54" s="9">
        <f>IF(Evamat!B32&lt;&gt;"",SUM(Evamat!AK32:AT32)/10,"")</f>
        <v>0</v>
      </c>
      <c r="G54" s="9">
        <f>IF(Evamat!B32&lt;&gt;"",SUM(Evamat!AU32:AW32)/3,"")</f>
        <v>0</v>
      </c>
      <c r="H54" s="9">
        <f>IF(Evamat!B32&lt;&gt;"",SUM(Evamat!AX32)/1,"")</f>
        <v>0</v>
      </c>
      <c r="I54" s="9"/>
      <c r="J54" s="9"/>
    </row>
    <row r="55" spans="1:10" x14ac:dyDescent="0.25">
      <c r="A55" s="4">
        <v>16</v>
      </c>
      <c r="B55" s="134" t="str">
        <f>Evamat!B33&amp;" "</f>
        <v xml:space="preserve">Espinoza Angulo Ian Darío </v>
      </c>
      <c r="C55" s="134"/>
      <c r="D55" s="134"/>
      <c r="E55" s="9">
        <f>IF(Evamat!B33&lt;&gt;"",SUM(Evamat!AG33:AJ33,Evamat!AY33)/8,"")</f>
        <v>0</v>
      </c>
      <c r="F55" s="9">
        <f>IF(Evamat!B33&lt;&gt;"",SUM(Evamat!AK33:AT33)/10,"")</f>
        <v>0</v>
      </c>
      <c r="G55" s="9">
        <f>IF(Evamat!B33&lt;&gt;"",SUM(Evamat!AU33:AW33)/3,"")</f>
        <v>0</v>
      </c>
      <c r="H55" s="9">
        <f>IF(Evamat!B33&lt;&gt;"",SUM(Evamat!AX33)/1,"")</f>
        <v>0</v>
      </c>
      <c r="I55" s="9"/>
      <c r="J55" s="9"/>
    </row>
    <row r="56" spans="1:10" x14ac:dyDescent="0.25">
      <c r="A56" s="4">
        <v>17</v>
      </c>
      <c r="B56" s="134" t="str">
        <f>Evamat!B34&amp;" "</f>
        <v xml:space="preserve">Fernández Bohle Gabriela Abigail </v>
      </c>
      <c r="C56" s="134"/>
      <c r="D56" s="134"/>
      <c r="E56" s="9">
        <f>IF(Evamat!B34&lt;&gt;"",SUM(Evamat!AG34:AJ34,Evamat!AY34)/8,"")</f>
        <v>0</v>
      </c>
      <c r="F56" s="9">
        <f>IF(Evamat!B34&lt;&gt;"",SUM(Evamat!AK34:AT34)/10,"")</f>
        <v>0</v>
      </c>
      <c r="G56" s="9">
        <f>IF(Evamat!B34&lt;&gt;"",SUM(Evamat!AU34:AW34)/3,"")</f>
        <v>0</v>
      </c>
      <c r="H56" s="9">
        <f>IF(Evamat!B34&lt;&gt;"",SUM(Evamat!AX34)/1,"")</f>
        <v>0</v>
      </c>
      <c r="I56" s="9"/>
      <c r="J56" s="9"/>
    </row>
    <row r="57" spans="1:10" x14ac:dyDescent="0.25">
      <c r="A57" s="4">
        <v>18</v>
      </c>
      <c r="B57" s="134" t="str">
        <f>Evamat!B35&amp;" "</f>
        <v xml:space="preserve">Guerrero Rodríguez Benjamín Andrés </v>
      </c>
      <c r="C57" s="134"/>
      <c r="D57" s="134"/>
      <c r="E57" s="9">
        <f>IF(Evamat!B35&lt;&gt;"",SUM(Evamat!AG35:AJ35,Evamat!AY35)/8,"")</f>
        <v>0</v>
      </c>
      <c r="F57" s="9">
        <f>IF(Evamat!B35&lt;&gt;"",SUM(Evamat!AK35:AT35)/10,"")</f>
        <v>0</v>
      </c>
      <c r="G57" s="9">
        <f>IF(Evamat!B35&lt;&gt;"",SUM(Evamat!AU35:AW35)/3,"")</f>
        <v>0</v>
      </c>
      <c r="H57" s="9">
        <f>IF(Evamat!B35&lt;&gt;"",SUM(Evamat!AX35)/1,"")</f>
        <v>0</v>
      </c>
      <c r="I57" s="9"/>
      <c r="J57" s="9"/>
    </row>
    <row r="58" spans="1:10" x14ac:dyDescent="0.25">
      <c r="A58" s="4">
        <v>19</v>
      </c>
      <c r="B58" s="134" t="str">
        <f>Evamat!B36&amp;" "</f>
        <v xml:space="preserve">Hernández Gallardo Jonatan Alejandro </v>
      </c>
      <c r="C58" s="134"/>
      <c r="D58" s="134"/>
      <c r="E58" s="9">
        <f>IF(Evamat!B36&lt;&gt;"",SUM(Evamat!AG36:AJ36,Evamat!AY36)/8,"")</f>
        <v>0</v>
      </c>
      <c r="F58" s="9">
        <f>IF(Evamat!B36&lt;&gt;"",SUM(Evamat!AK36:AT36)/10,"")</f>
        <v>0</v>
      </c>
      <c r="G58" s="9">
        <f>IF(Evamat!B36&lt;&gt;"",SUM(Evamat!AU36:AW36)/3,"")</f>
        <v>0</v>
      </c>
      <c r="H58" s="9">
        <f>IF(Evamat!B36&lt;&gt;"",SUM(Evamat!AX36)/1,"")</f>
        <v>0</v>
      </c>
      <c r="I58" s="9"/>
      <c r="J58" s="9"/>
    </row>
    <row r="59" spans="1:10" x14ac:dyDescent="0.25">
      <c r="A59" s="4">
        <v>20</v>
      </c>
      <c r="B59" s="134" t="str">
        <f>Evamat!B37&amp;" "</f>
        <v xml:space="preserve">Ibáñez Bobadilla Simón Mateo </v>
      </c>
      <c r="C59" s="134"/>
      <c r="D59" s="134"/>
      <c r="E59" s="9">
        <f>IF(Evamat!B37&lt;&gt;"",SUM(Evamat!AG37:AJ37,Evamat!AY37)/8,"")</f>
        <v>0</v>
      </c>
      <c r="F59" s="9">
        <f>IF(Evamat!B37&lt;&gt;"",SUM(Evamat!AK37:AT37)/10,"")</f>
        <v>0</v>
      </c>
      <c r="G59" s="9">
        <f>IF(Evamat!B37&lt;&gt;"",SUM(Evamat!AU37:AW37)/3,"")</f>
        <v>0</v>
      </c>
      <c r="H59" s="9">
        <f>IF(Evamat!B37&lt;&gt;"",SUM(Evamat!AX37)/1,"")</f>
        <v>0</v>
      </c>
      <c r="I59" s="9"/>
      <c r="J59" s="9"/>
    </row>
    <row r="60" spans="1:10" x14ac:dyDescent="0.25">
      <c r="A60" s="4">
        <v>21</v>
      </c>
      <c r="B60" s="134" t="str">
        <f>Evamat!B38&amp;" "</f>
        <v xml:space="preserve">Llanquilef Torres Scarlet Bruxell </v>
      </c>
      <c r="C60" s="134"/>
      <c r="D60" s="134"/>
      <c r="E60" s="9">
        <f>IF(Evamat!B38&lt;&gt;"",SUM(Evamat!AG38:AJ38,Evamat!AY38)/8,"")</f>
        <v>0</v>
      </c>
      <c r="F60" s="9">
        <f>IF(Evamat!B38&lt;&gt;"",SUM(Evamat!AK38:AT38)/10,"")</f>
        <v>0</v>
      </c>
      <c r="G60" s="9">
        <f>IF(Evamat!B38&lt;&gt;"",SUM(Evamat!AU38:AW38)/3,"")</f>
        <v>0</v>
      </c>
      <c r="H60" s="9">
        <f>IF(Evamat!B38&lt;&gt;"",SUM(Evamat!AX38)/1,"")</f>
        <v>0</v>
      </c>
      <c r="I60" s="9"/>
      <c r="J60" s="9"/>
    </row>
    <row r="61" spans="1:10" x14ac:dyDescent="0.25">
      <c r="A61" s="4">
        <v>22</v>
      </c>
      <c r="B61" s="134" t="str">
        <f>Evamat!B39&amp;" "</f>
        <v xml:space="preserve">Manríquez Tobar José Luis Esteban </v>
      </c>
      <c r="C61" s="134"/>
      <c r="D61" s="134"/>
      <c r="E61" s="9">
        <f>IF(Evamat!B39&lt;&gt;"",SUM(Evamat!AG39:AJ39,Evamat!AY39)/8,"")</f>
        <v>0</v>
      </c>
      <c r="F61" s="9">
        <f>IF(Evamat!B39&lt;&gt;"",SUM(Evamat!AK39:AT39)/10,"")</f>
        <v>0</v>
      </c>
      <c r="G61" s="9">
        <f>IF(Evamat!B39&lt;&gt;"",SUM(Evamat!AU39:AW39)/3,"")</f>
        <v>0</v>
      </c>
      <c r="H61" s="9">
        <f>IF(Evamat!B39&lt;&gt;"",SUM(Evamat!AX39)/1,"")</f>
        <v>0</v>
      </c>
      <c r="I61" s="9"/>
      <c r="J61" s="9"/>
    </row>
    <row r="62" spans="1:10" x14ac:dyDescent="0.25">
      <c r="A62" s="4">
        <v>23</v>
      </c>
      <c r="B62" s="134" t="str">
        <f>Evamat!B40&amp;" "</f>
        <v xml:space="preserve">Mansilla Vega Genesis Samyra </v>
      </c>
      <c r="C62" s="134"/>
      <c r="D62" s="134"/>
      <c r="E62" s="9">
        <f>IF(Evamat!B40&lt;&gt;"",SUM(Evamat!AG40:AJ40,Evamat!AY40)/8,"")</f>
        <v>0</v>
      </c>
      <c r="F62" s="9">
        <f>IF(Evamat!B40&lt;&gt;"",SUM(Evamat!AK40:AT40)/10,"")</f>
        <v>0</v>
      </c>
      <c r="G62" s="9">
        <f>IF(Evamat!B40&lt;&gt;"",SUM(Evamat!AU40:AW40)/3,"")</f>
        <v>0</v>
      </c>
      <c r="H62" s="9">
        <f>IF(Evamat!B40&lt;&gt;"",SUM(Evamat!AX40)/1,"")</f>
        <v>0</v>
      </c>
      <c r="I62" s="9"/>
      <c r="J62" s="9"/>
    </row>
    <row r="63" spans="1:10" x14ac:dyDescent="0.25">
      <c r="A63" s="4">
        <v>24</v>
      </c>
      <c r="B63" s="134" t="str">
        <f>Evamat!B41&amp;" "</f>
        <v xml:space="preserve">Mayorga Cofré Neithan Matthew Jadiel </v>
      </c>
      <c r="C63" s="134"/>
      <c r="D63" s="134"/>
      <c r="E63" s="9">
        <f>IF(Evamat!B41&lt;&gt;"",SUM(Evamat!AG41:AJ41,Evamat!AY41)/8,"")</f>
        <v>0</v>
      </c>
      <c r="F63" s="9">
        <f>IF(Evamat!B41&lt;&gt;"",SUM(Evamat!AK41:AT41)/10,"")</f>
        <v>0</v>
      </c>
      <c r="G63" s="9">
        <f>IF(Evamat!B41&lt;&gt;"",SUM(Evamat!AU41:AW41)/3,"")</f>
        <v>0</v>
      </c>
      <c r="H63" s="9">
        <f>IF(Evamat!B41&lt;&gt;"",SUM(Evamat!AX41)/1,"")</f>
        <v>0</v>
      </c>
      <c r="I63" s="9"/>
      <c r="J63" s="9"/>
    </row>
    <row r="64" spans="1:10" x14ac:dyDescent="0.25">
      <c r="A64" s="4">
        <v>25</v>
      </c>
      <c r="B64" s="134" t="str">
        <f>Evamat!B42&amp;" "</f>
        <v xml:space="preserve">Muñoz Vejar Ailyn Alejandra </v>
      </c>
      <c r="C64" s="134"/>
      <c r="D64" s="134"/>
      <c r="E64" s="9">
        <f>IF(Evamat!B42&lt;&gt;"",SUM(Evamat!AG42:AJ42,Evamat!AY42)/8,"")</f>
        <v>0</v>
      </c>
      <c r="F64" s="9">
        <f>IF(Evamat!B42&lt;&gt;"",SUM(Evamat!AK42:AT42)/10,"")</f>
        <v>0</v>
      </c>
      <c r="G64" s="9">
        <f>IF(Evamat!B42&lt;&gt;"",SUM(Evamat!AU42:AW42)/3,"")</f>
        <v>0</v>
      </c>
      <c r="H64" s="9">
        <f>IF(Evamat!B42&lt;&gt;"",SUM(Evamat!AX42)/1,"")</f>
        <v>0</v>
      </c>
      <c r="I64" s="9"/>
      <c r="J64" s="9"/>
    </row>
    <row r="65" spans="1:10" x14ac:dyDescent="0.25">
      <c r="A65" s="4">
        <v>26</v>
      </c>
      <c r="B65" s="134" t="str">
        <f>Evamat!B43&amp;" "</f>
        <v xml:space="preserve">Ojeda Araneda Máximo Alexander </v>
      </c>
      <c r="C65" s="134"/>
      <c r="D65" s="134"/>
      <c r="E65" s="9">
        <f>IF(Evamat!B43&lt;&gt;"",SUM(Evamat!AG43:AJ43,Evamat!AY43)/8,"")</f>
        <v>0</v>
      </c>
      <c r="F65" s="9">
        <f>IF(Evamat!B43&lt;&gt;"",SUM(Evamat!AK43:AT43)/10,"")</f>
        <v>0</v>
      </c>
      <c r="G65" s="9">
        <f>IF(Evamat!B43&lt;&gt;"",SUM(Evamat!AU43:AW43)/3,"")</f>
        <v>0</v>
      </c>
      <c r="H65" s="9">
        <f>IF(Evamat!B43&lt;&gt;"",SUM(Evamat!AX43)/1,"")</f>
        <v>0</v>
      </c>
      <c r="I65" s="9"/>
      <c r="J65" s="9"/>
    </row>
    <row r="66" spans="1:10" x14ac:dyDescent="0.25">
      <c r="A66" s="4">
        <v>27</v>
      </c>
      <c r="B66" s="134" t="str">
        <f>Evamat!B44&amp;" "</f>
        <v xml:space="preserve">Ojeda Quintul Angelo Axel Fernando </v>
      </c>
      <c r="C66" s="134"/>
      <c r="D66" s="134"/>
      <c r="E66" s="9">
        <f>IF(Evamat!B44&lt;&gt;"",SUM(Evamat!AG44:AJ44,Evamat!AY44)/8,"")</f>
        <v>0</v>
      </c>
      <c r="F66" s="9">
        <f>IF(Evamat!B44&lt;&gt;"",SUM(Evamat!AK44:AT44)/10,"")</f>
        <v>0</v>
      </c>
      <c r="G66" s="9">
        <f>IF(Evamat!B44&lt;&gt;"",SUM(Evamat!AU44:AW44)/3,"")</f>
        <v>0</v>
      </c>
      <c r="H66" s="9">
        <f>IF(Evamat!B44&lt;&gt;"",SUM(Evamat!AX44)/1,"")</f>
        <v>0</v>
      </c>
      <c r="I66" s="9"/>
      <c r="J66" s="9"/>
    </row>
    <row r="67" spans="1:10" x14ac:dyDescent="0.25">
      <c r="A67" s="4">
        <v>28</v>
      </c>
      <c r="B67" s="134" t="str">
        <f>Evamat!B45&amp;" "</f>
        <v xml:space="preserve">Ojeda Serón Carla Hanais </v>
      </c>
      <c r="C67" s="134"/>
      <c r="D67" s="134"/>
      <c r="E67" s="9">
        <f>IF(Evamat!B45&lt;&gt;"",SUM(Evamat!AG45:AJ45,Evamat!AY45)/8,"")</f>
        <v>0</v>
      </c>
      <c r="F67" s="9">
        <f>IF(Evamat!B45&lt;&gt;"",SUM(Evamat!AK45:AT45)/10,"")</f>
        <v>0</v>
      </c>
      <c r="G67" s="9">
        <f>IF(Evamat!B45&lt;&gt;"",SUM(Evamat!AU45:AW45)/3,"")</f>
        <v>0</v>
      </c>
      <c r="H67" s="9">
        <f>IF(Evamat!B45&lt;&gt;"",SUM(Evamat!AX45)/1,"")</f>
        <v>0</v>
      </c>
      <c r="I67" s="9"/>
      <c r="J67" s="9"/>
    </row>
    <row r="68" spans="1:10" x14ac:dyDescent="0.25">
      <c r="A68" s="4">
        <v>29</v>
      </c>
      <c r="B68" s="134" t="str">
        <f>Evamat!B46&amp;" "</f>
        <v xml:space="preserve">Paillacar Soto Kristel Ermelinda Anallely </v>
      </c>
      <c r="C68" s="134"/>
      <c r="D68" s="134"/>
      <c r="E68" s="9">
        <f>IF(Evamat!B46&lt;&gt;"",SUM(Evamat!AG46:AJ46,Evamat!AY46)/8,"")</f>
        <v>0</v>
      </c>
      <c r="F68" s="9">
        <f>IF(Evamat!B46&lt;&gt;"",SUM(Evamat!AK46:AT46)/10,"")</f>
        <v>0</v>
      </c>
      <c r="G68" s="9">
        <f>IF(Evamat!B46&lt;&gt;"",SUM(Evamat!AU46:AW46)/3,"")</f>
        <v>0</v>
      </c>
      <c r="H68" s="9">
        <f>IF(Evamat!B46&lt;&gt;"",SUM(Evamat!AX46)/1,"")</f>
        <v>0</v>
      </c>
      <c r="I68" s="9"/>
      <c r="J68" s="9"/>
    </row>
    <row r="69" spans="1:10" x14ac:dyDescent="0.25">
      <c r="A69" s="4">
        <v>30</v>
      </c>
      <c r="B69" s="134" t="str">
        <f>Evamat!B47&amp;" "</f>
        <v xml:space="preserve">Pinda Molina Britany Fernanda </v>
      </c>
      <c r="C69" s="134"/>
      <c r="D69" s="134"/>
      <c r="E69" s="9">
        <f>IF(Evamat!B47&lt;&gt;"",SUM(Evamat!AG47:AJ47,Evamat!AY47)/8,"")</f>
        <v>0</v>
      </c>
      <c r="F69" s="9">
        <f>IF(Evamat!B47&lt;&gt;"",SUM(Evamat!AK47:AT47)/10,"")</f>
        <v>0</v>
      </c>
      <c r="G69" s="9">
        <f>IF(Evamat!B47&lt;&gt;"",SUM(Evamat!AU47:AW47)/3,"")</f>
        <v>0</v>
      </c>
      <c r="H69" s="9">
        <f>IF(Evamat!B47&lt;&gt;"",SUM(Evamat!AX47)/1,"")</f>
        <v>0</v>
      </c>
      <c r="I69" s="9"/>
      <c r="J69" s="9"/>
    </row>
    <row r="70" spans="1:10" x14ac:dyDescent="0.25">
      <c r="A70" s="4">
        <v>31</v>
      </c>
      <c r="B70" s="134" t="str">
        <f>Evamat!B48&amp;" "</f>
        <v xml:space="preserve">Retamal Guichaman Victoria Esperanza </v>
      </c>
      <c r="C70" s="134"/>
      <c r="D70" s="134"/>
      <c r="E70" s="9">
        <f>IF(Evamat!B48&lt;&gt;"",SUM(Evamat!AG48:AJ48,Evamat!AY48)/8,"")</f>
        <v>0</v>
      </c>
      <c r="F70" s="9">
        <f>IF(Evamat!B48&lt;&gt;"",SUM(Evamat!AK48:AT48)/10,"")</f>
        <v>0</v>
      </c>
      <c r="G70" s="9">
        <f>IF(Evamat!B48&lt;&gt;"",SUM(Evamat!AU48:AW48)/3,"")</f>
        <v>0</v>
      </c>
      <c r="H70" s="9">
        <f>IF(Evamat!B48&lt;&gt;"",SUM(Evamat!AX48)/1,"")</f>
        <v>0</v>
      </c>
      <c r="I70" s="9"/>
      <c r="J70" s="9"/>
    </row>
    <row r="71" spans="1:10" x14ac:dyDescent="0.25">
      <c r="A71" s="4">
        <v>32</v>
      </c>
      <c r="B71" s="134" t="str">
        <f>Evamat!B49&amp;" "</f>
        <v xml:space="preserve">Santana Jaques Maichol Johani </v>
      </c>
      <c r="C71" s="134"/>
      <c r="D71" s="134"/>
      <c r="E71" s="9">
        <f>IF(Evamat!B49&lt;&gt;"",SUM(Evamat!AG49:AJ49,Evamat!AY49)/8,"")</f>
        <v>0</v>
      </c>
      <c r="F71" s="9">
        <f>IF(Evamat!B49&lt;&gt;"",SUM(Evamat!AK49:AT49)/10,"")</f>
        <v>0</v>
      </c>
      <c r="G71" s="9">
        <f>IF(Evamat!B49&lt;&gt;"",SUM(Evamat!AU49:AW49)/3,"")</f>
        <v>0</v>
      </c>
      <c r="H71" s="9">
        <f>IF(Evamat!B49&lt;&gt;"",SUM(Evamat!AX49)/1,"")</f>
        <v>0</v>
      </c>
      <c r="I71" s="9"/>
      <c r="J71" s="9"/>
    </row>
    <row r="72" spans="1:10" x14ac:dyDescent="0.25">
      <c r="A72" s="4">
        <v>33</v>
      </c>
      <c r="B72" s="134" t="str">
        <f>Evamat!B50&amp;" "</f>
        <v xml:space="preserve">Seguel Obando Ester Belén </v>
      </c>
      <c r="C72" s="134"/>
      <c r="D72" s="134"/>
      <c r="E72" s="9">
        <f>IF(Evamat!B50&lt;&gt;"",SUM(Evamat!AG50:AJ50,Evamat!AY50)/8,"")</f>
        <v>0</v>
      </c>
      <c r="F72" s="9">
        <f>IF(Evamat!B50&lt;&gt;"",SUM(Evamat!AK50:AT50)/10,"")</f>
        <v>0</v>
      </c>
      <c r="G72" s="9">
        <f>IF(Evamat!B50&lt;&gt;"",SUM(Evamat!AU50:AW50)/3,"")</f>
        <v>0</v>
      </c>
      <c r="H72" s="9">
        <f>IF(Evamat!B50&lt;&gt;"",SUM(Evamat!AX50)/1,"")</f>
        <v>0</v>
      </c>
      <c r="I72" s="9"/>
      <c r="J72" s="9"/>
    </row>
    <row r="73" spans="1:10" x14ac:dyDescent="0.25">
      <c r="A73" s="4">
        <v>34</v>
      </c>
      <c r="B73" s="134" t="str">
        <f>Evamat!B51&amp;" "</f>
        <v xml:space="preserve">Silva Peralta Martina Pascal </v>
      </c>
      <c r="C73" s="134"/>
      <c r="D73" s="134"/>
      <c r="E73" s="9">
        <f>IF(Evamat!B51&lt;&gt;"",SUM(Evamat!AG51:AJ51,Evamat!AY51)/8,"")</f>
        <v>0</v>
      </c>
      <c r="F73" s="9">
        <f>IF(Evamat!B51&lt;&gt;"",SUM(Evamat!AK51:AT51)/10,"")</f>
        <v>0</v>
      </c>
      <c r="G73" s="9">
        <f>IF(Evamat!B51&lt;&gt;"",SUM(Evamat!AU51:AW51)/3,"")</f>
        <v>0</v>
      </c>
      <c r="H73" s="9">
        <f>IF(Evamat!B51&lt;&gt;"",SUM(Evamat!AX51)/1,"")</f>
        <v>0</v>
      </c>
      <c r="I73" s="9"/>
      <c r="J73" s="9"/>
    </row>
    <row r="74" spans="1:10" x14ac:dyDescent="0.25">
      <c r="A74" s="4">
        <v>35</v>
      </c>
      <c r="B74" s="134" t="str">
        <f>Evamat!B52&amp;" "</f>
        <v xml:space="preserve">Silva Sierpe Fernanda Alexiel </v>
      </c>
      <c r="C74" s="134"/>
      <c r="D74" s="134"/>
      <c r="E74" s="9">
        <f>IF(Evamat!B52&lt;&gt;"",SUM(Evamat!AG52:AJ52,Evamat!AY52)/8,"")</f>
        <v>0</v>
      </c>
      <c r="F74" s="9">
        <f>IF(Evamat!B52&lt;&gt;"",SUM(Evamat!AK52:AT52)/10,"")</f>
        <v>0</v>
      </c>
      <c r="G74" s="9">
        <f>IF(Evamat!B52&lt;&gt;"",SUM(Evamat!AU52:AW52)/3,"")</f>
        <v>0</v>
      </c>
      <c r="H74" s="9">
        <f>IF(Evamat!B52&lt;&gt;"",SUM(Evamat!AX52)/1,"")</f>
        <v>0</v>
      </c>
      <c r="I74" s="9"/>
      <c r="J74" s="9"/>
    </row>
    <row r="75" spans="1:10" x14ac:dyDescent="0.25">
      <c r="A75" s="4">
        <v>36</v>
      </c>
      <c r="B75" s="134" t="str">
        <f>Evamat!B53&amp;" "</f>
        <v xml:space="preserve">Soto Soto Bayron Marcelo </v>
      </c>
      <c r="C75" s="134"/>
      <c r="D75" s="134"/>
      <c r="E75" s="9">
        <f>IF(Evamat!B53&lt;&gt;"",SUM(Evamat!AG53:AJ53,Evamat!AY53)/8,"")</f>
        <v>0</v>
      </c>
      <c r="F75" s="9">
        <f>IF(Evamat!B53&lt;&gt;"",SUM(Evamat!AK53:AT53)/10,"")</f>
        <v>0</v>
      </c>
      <c r="G75" s="9">
        <f>IF(Evamat!B53&lt;&gt;"",SUM(Evamat!AU53:AW53)/3,"")</f>
        <v>0</v>
      </c>
      <c r="H75" s="9">
        <f>IF(Evamat!B53&lt;&gt;"",SUM(Evamat!AX53)/1,"")</f>
        <v>0</v>
      </c>
      <c r="I75" s="9"/>
      <c r="J75" s="9"/>
    </row>
    <row r="76" spans="1:10" x14ac:dyDescent="0.25">
      <c r="A76" s="4">
        <v>37</v>
      </c>
      <c r="B76" s="134" t="str">
        <f>Evamat!B54&amp;" "</f>
        <v xml:space="preserve">Toledo Marihuán Angel Nicolás </v>
      </c>
      <c r="C76" s="134"/>
      <c r="D76" s="134"/>
      <c r="E76" s="9">
        <f>IF(Evamat!B54&lt;&gt;"",SUM(Evamat!AG54:AJ54,Evamat!AY54)/8,"")</f>
        <v>0</v>
      </c>
      <c r="F76" s="9">
        <f>IF(Evamat!B54&lt;&gt;"",SUM(Evamat!AK54:AT54)/10,"")</f>
        <v>0</v>
      </c>
      <c r="G76" s="9">
        <f>IF(Evamat!B54&lt;&gt;"",SUM(Evamat!AU54:AW54)/3,"")</f>
        <v>0</v>
      </c>
      <c r="H76" s="9">
        <f>IF(Evamat!B54&lt;&gt;"",SUM(Evamat!AX54)/1,"")</f>
        <v>0</v>
      </c>
      <c r="I76" s="9"/>
      <c r="J76" s="9"/>
    </row>
    <row r="77" spans="1:10" x14ac:dyDescent="0.25">
      <c r="A77" s="4">
        <v>38</v>
      </c>
      <c r="B77" s="134" t="str">
        <f>Evamat!B55&amp;" "</f>
        <v xml:space="preserve">Triviño Díaz Celso Rodrigo </v>
      </c>
      <c r="C77" s="134"/>
      <c r="D77" s="134"/>
      <c r="E77" s="9">
        <f>IF(Evamat!B55&lt;&gt;"",SUM(Evamat!AG55:AJ55,Evamat!AY55)/8,"")</f>
        <v>0</v>
      </c>
      <c r="F77" s="9">
        <f>IF(Evamat!B55&lt;&gt;"",SUM(Evamat!AK55:AT55)/10,"")</f>
        <v>0</v>
      </c>
      <c r="G77" s="9">
        <f>IF(Evamat!B55&lt;&gt;"",SUM(Evamat!AU55:AW55)/3,"")</f>
        <v>0</v>
      </c>
      <c r="H77" s="9">
        <f>IF(Evamat!B55&lt;&gt;"",SUM(Evamat!AX55)/1,"")</f>
        <v>0</v>
      </c>
      <c r="I77" s="9"/>
      <c r="J77" s="9"/>
    </row>
    <row r="78" spans="1:10" x14ac:dyDescent="0.25">
      <c r="A78" s="4">
        <v>39</v>
      </c>
      <c r="B78" s="134" t="str">
        <f>Evamat!B56&amp;" "</f>
        <v xml:space="preserve">Trujillo Alvarado Diego Alains Alejandro </v>
      </c>
      <c r="C78" s="134"/>
      <c r="D78" s="134"/>
      <c r="E78" s="9">
        <f>IF(Evamat!B56&lt;&gt;"",SUM(Evamat!AG56:AJ56,Evamat!AY56)/8,"")</f>
        <v>0</v>
      </c>
      <c r="F78" s="9">
        <f>IF(Evamat!B56&lt;&gt;"",SUM(Evamat!AK56:AT56)/10,"")</f>
        <v>0</v>
      </c>
      <c r="G78" s="9">
        <f>IF(Evamat!B56&lt;&gt;"",SUM(Evamat!AU56:AW56)/3,"")</f>
        <v>0</v>
      </c>
      <c r="H78" s="9">
        <f>IF(Evamat!B56&lt;&gt;"",SUM(Evamat!AX56)/1,"")</f>
        <v>0</v>
      </c>
      <c r="I78" s="9"/>
      <c r="J78" s="9"/>
    </row>
    <row r="79" spans="1:10" x14ac:dyDescent="0.25">
      <c r="A79" s="4">
        <v>40</v>
      </c>
      <c r="B79" s="134" t="str">
        <f>Evamat!B57&amp;" "</f>
        <v xml:space="preserve">Ureta Hidalgo Manuel Ignacio </v>
      </c>
      <c r="C79" s="134"/>
      <c r="D79" s="134"/>
      <c r="E79" s="9">
        <f>IF(Evamat!B57&lt;&gt;"",SUM(Evamat!AG57:AJ57,Evamat!AY57)/8,"")</f>
        <v>0</v>
      </c>
      <c r="F79" s="9">
        <f>IF(Evamat!B57&lt;&gt;"",SUM(Evamat!AK57:AT57)/10,"")</f>
        <v>0</v>
      </c>
      <c r="G79" s="9">
        <f>IF(Evamat!B57&lt;&gt;"",SUM(Evamat!AU57:AW57)/3,"")</f>
        <v>0</v>
      </c>
      <c r="H79" s="9">
        <f>IF(Evamat!B57&lt;&gt;"",SUM(Evamat!AX57)/1,"")</f>
        <v>0</v>
      </c>
      <c r="I79" s="9"/>
      <c r="J79" s="9"/>
    </row>
    <row r="80" spans="1:10" x14ac:dyDescent="0.25">
      <c r="A80" s="4">
        <v>41</v>
      </c>
      <c r="B80" s="134" t="str">
        <f>Evamat!B58&amp;" "</f>
        <v xml:space="preserve">Velásquez Yefi Yonatan Israel </v>
      </c>
      <c r="C80" s="134"/>
      <c r="D80" s="134"/>
      <c r="E80" s="9">
        <f>IF(Evamat!B58&lt;&gt;"",SUM(Evamat!AG58:AJ58,Evamat!AY58)/8,"")</f>
        <v>0</v>
      </c>
      <c r="F80" s="9">
        <f>IF(Evamat!B58&lt;&gt;"",SUM(Evamat!AK58:AT58)/10,"")</f>
        <v>0</v>
      </c>
      <c r="G80" s="9">
        <f>IF(Evamat!B58&lt;&gt;"",SUM(Evamat!AU58:AW58)/3,"")</f>
        <v>0</v>
      </c>
      <c r="H80" s="9">
        <f>IF(Evamat!B58&lt;&gt;"",SUM(Evamat!AX58)/1,"")</f>
        <v>0</v>
      </c>
      <c r="I80" s="9"/>
      <c r="J80" s="9"/>
    </row>
    <row r="81" spans="1:13" x14ac:dyDescent="0.25">
      <c r="A81" s="4">
        <v>42</v>
      </c>
      <c r="B81" s="134" t="str">
        <f>Evamat!B59&amp;" "</f>
        <v xml:space="preserve">Zúñiga Torrealba Jian Franco </v>
      </c>
      <c r="C81" s="134"/>
      <c r="D81" s="134"/>
      <c r="E81" s="9">
        <f>IF(Evamat!B59&lt;&gt;"",SUM(Evamat!AG59:AJ59,Evamat!AY59)/8,"")</f>
        <v>0</v>
      </c>
      <c r="F81" s="9">
        <f>IF(Evamat!B59&lt;&gt;"",SUM(Evamat!AK59:AT59)/10,"")</f>
        <v>0</v>
      </c>
      <c r="G81" s="9">
        <f>IF(Evamat!B59&lt;&gt;"",SUM(Evamat!AU59:AW59)/3,"")</f>
        <v>0</v>
      </c>
      <c r="H81" s="9">
        <f>IF(Evamat!B59&lt;&gt;"",SUM(Evamat!AX59)/1,"")</f>
        <v>0</v>
      </c>
      <c r="I81" s="9"/>
      <c r="J81" s="9"/>
    </row>
    <row r="82" spans="1:13" x14ac:dyDescent="0.25">
      <c r="A82" s="4">
        <v>43</v>
      </c>
      <c r="B82" s="134" t="str">
        <f>Evamat!B60&amp;" "</f>
        <v xml:space="preserve">Maldonado Mancilla Juan Esteban </v>
      </c>
      <c r="C82" s="134"/>
      <c r="D82" s="134"/>
      <c r="E82" s="9">
        <f>IF(Evamat!B60&lt;&gt;"",SUM(Evamat!AG60:AJ60,Evamat!AY60)/8,"")</f>
        <v>0</v>
      </c>
      <c r="F82" s="9">
        <f>IF(Evamat!B60&lt;&gt;"",SUM(Evamat!AK60:AT60)/10,"")</f>
        <v>0</v>
      </c>
      <c r="G82" s="9">
        <f>IF(Evamat!B60&lt;&gt;"",SUM(Evamat!AU60:AW60)/3,"")</f>
        <v>0</v>
      </c>
      <c r="H82" s="9">
        <f>IF(Evamat!B60&lt;&gt;"",SUM(Evamat!AX60)/1,"")</f>
        <v>0</v>
      </c>
      <c r="I82" s="9"/>
      <c r="J82" s="9"/>
    </row>
    <row r="83" spans="1:13" x14ac:dyDescent="0.25">
      <c r="A83" s="4">
        <v>44</v>
      </c>
      <c r="B83" s="134" t="str">
        <f>Evamat!B61&amp;" "</f>
        <v xml:space="preserve">Guajardo Uribe Yanara Beatriz </v>
      </c>
      <c r="C83" s="134"/>
      <c r="D83" s="134"/>
      <c r="E83" s="9">
        <f>IF(Evamat!B61&lt;&gt;"",SUM(Evamat!AG61:AJ61,Evamat!AY61)/8,"")</f>
        <v>0</v>
      </c>
      <c r="F83" s="9">
        <f>IF(Evamat!B61&lt;&gt;"",SUM(Evamat!AK61:AT61)/10,"")</f>
        <v>0</v>
      </c>
      <c r="G83" s="9">
        <f>IF(Evamat!B61&lt;&gt;"",SUM(Evamat!AU61:AW61)/3,"")</f>
        <v>0</v>
      </c>
      <c r="H83" s="9">
        <f>IF(Evamat!B61&lt;&gt;"",SUM(Evamat!AX61)/1,"")</f>
        <v>0</v>
      </c>
      <c r="I83" s="9"/>
      <c r="J83" s="9"/>
    </row>
    <row r="84" spans="1:13" x14ac:dyDescent="0.25">
      <c r="A84" s="4">
        <v>45</v>
      </c>
      <c r="B84" s="134" t="str">
        <f>Evamat!B62&amp;" "</f>
        <v xml:space="preserve">Burgos Trujillo Manuel Orlando David </v>
      </c>
      <c r="C84" s="134"/>
      <c r="D84" s="134"/>
      <c r="E84" s="9">
        <f>IF(Evamat!B62&lt;&gt;"",SUM(Evamat!AG62:AJ62,Evamat!AY62)/8,"")</f>
        <v>0</v>
      </c>
      <c r="F84" s="9">
        <f>IF(Evamat!B62&lt;&gt;"",SUM(Evamat!AK62:AT62)/10,"")</f>
        <v>0</v>
      </c>
      <c r="G84" s="9">
        <f>IF(Evamat!B62&lt;&gt;"",SUM(Evamat!AU62:AW62)/3,"")</f>
        <v>0</v>
      </c>
      <c r="H84" s="9">
        <f>IF(Evamat!B62&lt;&gt;"",SUM(Evamat!AX62)/1,"")</f>
        <v>0</v>
      </c>
      <c r="I84" s="9"/>
      <c r="J84" s="9"/>
    </row>
    <row r="85" spans="1:13" ht="15.75" thickBot="1" x14ac:dyDescent="0.3">
      <c r="A85" s="14">
        <v>46</v>
      </c>
      <c r="B85" s="136" t="str">
        <f>Evamat!B63&amp;" "</f>
        <v xml:space="preserve"> </v>
      </c>
      <c r="C85" s="136"/>
      <c r="D85" s="136"/>
      <c r="E85" s="9" t="str">
        <f>IF(Evamat!B63&lt;&gt;"",SUM(Evamat!AG63:AJ63,Evamat!AY63)/8,"")</f>
        <v/>
      </c>
      <c r="F85" s="9" t="str">
        <f>IF(Evamat!B63&lt;&gt;"",SUM(Evamat!AK63:AT63)/10,"")</f>
        <v/>
      </c>
      <c r="G85" s="9" t="str">
        <f>IF(Evamat!B63&lt;&gt;"",SUM(Evamat!AU63:AW63)/3,"")</f>
        <v/>
      </c>
      <c r="H85" s="9" t="str">
        <f>IF(Evamat!B63&lt;&gt;"",SUM(Evamat!AX63)/1,"")</f>
        <v/>
      </c>
      <c r="I85" s="9"/>
      <c r="J85" s="48"/>
    </row>
    <row r="86" spans="1:13" ht="15.75" thickBot="1" x14ac:dyDescent="0.3">
      <c r="A86" s="137" t="s">
        <v>37</v>
      </c>
      <c r="B86" s="138"/>
      <c r="C86" s="138"/>
      <c r="D86" s="139"/>
      <c r="E86" s="50">
        <f>AVERAGE(E40:E85)</f>
        <v>2.2222222222222223E-2</v>
      </c>
      <c r="F86" s="49">
        <f>AVERAGE(F40:F85)</f>
        <v>2.2222222222222223E-2</v>
      </c>
      <c r="G86" s="51">
        <f>AVERAGE(G40:G85)</f>
        <v>2.2222222222222223E-2</v>
      </c>
      <c r="H86" s="49">
        <f>AVERAGE(H40:H85)</f>
        <v>2.2222222222222223E-2</v>
      </c>
      <c r="I86" s="49"/>
      <c r="J86" s="49"/>
    </row>
    <row r="88" spans="1:13" ht="83.25" customHeight="1" x14ac:dyDescent="0.25">
      <c r="B88" s="140" t="s">
        <v>43</v>
      </c>
      <c r="C88" s="140"/>
      <c r="D88" s="140"/>
      <c r="E88" s="140"/>
      <c r="F88" s="140"/>
      <c r="G88" s="140"/>
      <c r="H88" s="140"/>
    </row>
    <row r="89" spans="1:13" ht="15.75" thickBot="1" x14ac:dyDescent="0.3"/>
    <row r="90" spans="1:13" ht="16.5" thickBot="1" x14ac:dyDescent="0.3">
      <c r="A90" s="56" t="s">
        <v>38</v>
      </c>
      <c r="B90" s="156" t="s">
        <v>67</v>
      </c>
      <c r="C90" s="157"/>
      <c r="D90" s="154" t="s">
        <v>53</v>
      </c>
      <c r="E90" s="154"/>
      <c r="F90" s="154"/>
      <c r="G90" s="155"/>
      <c r="H90" s="53" t="s">
        <v>36</v>
      </c>
    </row>
    <row r="91" spans="1:13" ht="28.5" customHeight="1" x14ac:dyDescent="0.25">
      <c r="A91" s="25">
        <v>1</v>
      </c>
      <c r="B91" s="158" t="s">
        <v>68</v>
      </c>
      <c r="C91" s="158"/>
      <c r="D91" s="159" t="s">
        <v>156</v>
      </c>
      <c r="E91" s="160" t="s">
        <v>135</v>
      </c>
      <c r="F91" s="160" t="s">
        <v>135</v>
      </c>
      <c r="G91" s="161" t="s">
        <v>135</v>
      </c>
      <c r="H91" s="55">
        <f>IF(Evamat!AG12=0,0,(Evamat!AG12/Evamat!$F$15))</f>
        <v>2.2222222222222223E-2</v>
      </c>
      <c r="M91" s="97"/>
    </row>
    <row r="92" spans="1:13" ht="28.5" customHeight="1" x14ac:dyDescent="0.25">
      <c r="A92" s="25">
        <v>2</v>
      </c>
      <c r="B92" s="133" t="s">
        <v>68</v>
      </c>
      <c r="C92" s="133"/>
      <c r="D92" s="153" t="s">
        <v>156</v>
      </c>
      <c r="E92" s="153" t="s">
        <v>135</v>
      </c>
      <c r="F92" s="153" t="s">
        <v>135</v>
      </c>
      <c r="G92" s="153" t="s">
        <v>135</v>
      </c>
      <c r="H92" s="55">
        <f>Evamat!AH$12/Evamat!F$15</f>
        <v>2.2222222222222223E-2</v>
      </c>
      <c r="M92" s="97"/>
    </row>
    <row r="93" spans="1:13" ht="28.5" customHeight="1" x14ac:dyDescent="0.25">
      <c r="A93" s="25">
        <v>3</v>
      </c>
      <c r="B93" s="133" t="s">
        <v>68</v>
      </c>
      <c r="C93" s="133"/>
      <c r="D93" s="153" t="s">
        <v>156</v>
      </c>
      <c r="E93" s="153" t="s">
        <v>135</v>
      </c>
      <c r="F93" s="153" t="s">
        <v>135</v>
      </c>
      <c r="G93" s="153" t="s">
        <v>135</v>
      </c>
      <c r="H93" s="55">
        <f>Evamat!AI$12/Evamat!F$15</f>
        <v>2.2222222222222223E-2</v>
      </c>
      <c r="M93" s="97"/>
    </row>
    <row r="94" spans="1:13" ht="28.5" customHeight="1" x14ac:dyDescent="0.25">
      <c r="A94" s="25">
        <v>4</v>
      </c>
      <c r="B94" s="133" t="s">
        <v>68</v>
      </c>
      <c r="C94" s="133"/>
      <c r="D94" s="132" t="s">
        <v>155</v>
      </c>
      <c r="E94" s="132" t="s">
        <v>136</v>
      </c>
      <c r="F94" s="132" t="s">
        <v>136</v>
      </c>
      <c r="G94" s="132" t="s">
        <v>136</v>
      </c>
      <c r="H94" s="55">
        <f>Evamat!AJ$12/Evamat!F$15</f>
        <v>2.2222222222222223E-2</v>
      </c>
      <c r="M94" s="97"/>
    </row>
    <row r="95" spans="1:13" ht="28.5" customHeight="1" x14ac:dyDescent="0.25">
      <c r="A95" s="25">
        <v>5</v>
      </c>
      <c r="B95" s="133" t="s">
        <v>69</v>
      </c>
      <c r="C95" s="133"/>
      <c r="D95" s="132" t="s">
        <v>134</v>
      </c>
      <c r="E95" s="132" t="s">
        <v>159</v>
      </c>
      <c r="F95" s="132" t="s">
        <v>159</v>
      </c>
      <c r="G95" s="132" t="s">
        <v>159</v>
      </c>
      <c r="H95" s="55">
        <f>Evamat!AK$12/Evamat!F$15</f>
        <v>2.2222222222222223E-2</v>
      </c>
      <c r="M95" s="97"/>
    </row>
    <row r="96" spans="1:13" ht="28.5" customHeight="1" x14ac:dyDescent="0.25">
      <c r="A96" s="25">
        <v>6</v>
      </c>
      <c r="B96" s="133" t="s">
        <v>69</v>
      </c>
      <c r="C96" s="133"/>
      <c r="D96" s="132" t="s">
        <v>134</v>
      </c>
      <c r="E96" s="132" t="s">
        <v>159</v>
      </c>
      <c r="F96" s="132" t="s">
        <v>159</v>
      </c>
      <c r="G96" s="132" t="s">
        <v>159</v>
      </c>
      <c r="H96" s="55">
        <f>Evamat!AL$12/Evamat!F$15</f>
        <v>2.2222222222222223E-2</v>
      </c>
      <c r="M96" s="97"/>
    </row>
    <row r="97" spans="1:13" ht="28.5" customHeight="1" x14ac:dyDescent="0.25">
      <c r="A97" s="25">
        <v>7</v>
      </c>
      <c r="B97" s="133" t="s">
        <v>69</v>
      </c>
      <c r="C97" s="133"/>
      <c r="D97" s="132" t="s">
        <v>134</v>
      </c>
      <c r="E97" s="132" t="s">
        <v>159</v>
      </c>
      <c r="F97" s="132" t="s">
        <v>159</v>
      </c>
      <c r="G97" s="132" t="s">
        <v>159</v>
      </c>
      <c r="H97" s="55">
        <f>Evamat!AM$12/Evamat!F$15</f>
        <v>2.2222222222222223E-2</v>
      </c>
      <c r="M97" s="97"/>
    </row>
    <row r="98" spans="1:13" ht="28.5" customHeight="1" x14ac:dyDescent="0.25">
      <c r="A98" s="25">
        <v>8</v>
      </c>
      <c r="B98" s="133" t="s">
        <v>69</v>
      </c>
      <c r="C98" s="133"/>
      <c r="D98" s="132" t="s">
        <v>133</v>
      </c>
      <c r="E98" s="132" t="s">
        <v>160</v>
      </c>
      <c r="F98" s="132" t="s">
        <v>160</v>
      </c>
      <c r="G98" s="132" t="s">
        <v>160</v>
      </c>
      <c r="H98" s="55">
        <f>Evamat!AN$12/Evamat!F$15</f>
        <v>2.2222222222222223E-2</v>
      </c>
      <c r="M98" s="97"/>
    </row>
    <row r="99" spans="1:13" ht="28.5" customHeight="1" x14ac:dyDescent="0.25">
      <c r="A99" s="25">
        <v>9</v>
      </c>
      <c r="B99" s="133" t="s">
        <v>69</v>
      </c>
      <c r="C99" s="133"/>
      <c r="D99" s="132" t="s">
        <v>154</v>
      </c>
      <c r="E99" s="132" t="s">
        <v>137</v>
      </c>
      <c r="F99" s="132" t="s">
        <v>137</v>
      </c>
      <c r="G99" s="132" t="s">
        <v>137</v>
      </c>
      <c r="H99" s="55">
        <f>Evamat!AO$12/Evamat!F$15</f>
        <v>2.2222222222222223E-2</v>
      </c>
      <c r="M99" s="97"/>
    </row>
    <row r="100" spans="1:13" ht="28.5" customHeight="1" x14ac:dyDescent="0.25">
      <c r="A100" s="25">
        <v>10</v>
      </c>
      <c r="B100" s="133" t="s">
        <v>69</v>
      </c>
      <c r="C100" s="133"/>
      <c r="D100" s="132" t="s">
        <v>153</v>
      </c>
      <c r="E100" s="132" t="s">
        <v>138</v>
      </c>
      <c r="F100" s="132" t="s">
        <v>138</v>
      </c>
      <c r="G100" s="132" t="s">
        <v>138</v>
      </c>
      <c r="H100" s="55">
        <f>Evamat!AP$12/Evamat!F$15</f>
        <v>2.2222222222222223E-2</v>
      </c>
      <c r="M100" s="97"/>
    </row>
    <row r="101" spans="1:13" ht="28.5" customHeight="1" x14ac:dyDescent="0.25">
      <c r="A101" s="25">
        <v>11</v>
      </c>
      <c r="B101" s="133" t="s">
        <v>69</v>
      </c>
      <c r="C101" s="133"/>
      <c r="D101" s="141" t="s">
        <v>152</v>
      </c>
      <c r="E101" s="141" t="s">
        <v>139</v>
      </c>
      <c r="F101" s="141" t="s">
        <v>139</v>
      </c>
      <c r="G101" s="141" t="s">
        <v>139</v>
      </c>
      <c r="H101" s="55">
        <f>Evamat!AQ$12/Evamat!F$15</f>
        <v>2.2222222222222223E-2</v>
      </c>
      <c r="M101" s="97"/>
    </row>
    <row r="102" spans="1:13" ht="33" customHeight="1" x14ac:dyDescent="0.25">
      <c r="A102" s="25">
        <v>12</v>
      </c>
      <c r="B102" s="133" t="s">
        <v>69</v>
      </c>
      <c r="C102" s="133"/>
      <c r="D102" s="141" t="s">
        <v>151</v>
      </c>
      <c r="E102" s="141" t="s">
        <v>140</v>
      </c>
      <c r="F102" s="141" t="s">
        <v>140</v>
      </c>
      <c r="G102" s="141" t="s">
        <v>140</v>
      </c>
      <c r="H102" s="55">
        <f>Evamat!AR$12/Evamat!F$15</f>
        <v>2.2222222222222223E-2</v>
      </c>
      <c r="M102" s="97"/>
    </row>
    <row r="103" spans="1:13" ht="28.5" customHeight="1" x14ac:dyDescent="0.25">
      <c r="A103" s="25">
        <v>13</v>
      </c>
      <c r="B103" s="133" t="s">
        <v>69</v>
      </c>
      <c r="C103" s="133"/>
      <c r="D103" s="141" t="s">
        <v>161</v>
      </c>
      <c r="E103" s="141" t="s">
        <v>141</v>
      </c>
      <c r="F103" s="141" t="s">
        <v>141</v>
      </c>
      <c r="G103" s="141" t="s">
        <v>141</v>
      </c>
      <c r="H103" s="55">
        <f>Evamat!AS$12/Evamat!F$15</f>
        <v>2.2222222222222223E-2</v>
      </c>
      <c r="M103" s="97"/>
    </row>
    <row r="104" spans="1:13" s="71" customFormat="1" ht="28.5" customHeight="1" x14ac:dyDescent="0.25">
      <c r="A104" s="25">
        <v>14</v>
      </c>
      <c r="B104" s="133" t="s">
        <v>69</v>
      </c>
      <c r="C104" s="133"/>
      <c r="D104" s="165" t="s">
        <v>150</v>
      </c>
      <c r="E104" s="166" t="s">
        <v>142</v>
      </c>
      <c r="F104" s="166" t="s">
        <v>142</v>
      </c>
      <c r="G104" s="167" t="s">
        <v>142</v>
      </c>
      <c r="H104" s="55">
        <f>Evamat!AT$12/Evamat!F$15</f>
        <v>2.2222222222222223E-2</v>
      </c>
      <c r="I104" s="31"/>
      <c r="M104" s="97"/>
    </row>
    <row r="105" spans="1:13" s="71" customFormat="1" ht="28.5" customHeight="1" x14ac:dyDescent="0.25">
      <c r="A105" s="25">
        <v>15</v>
      </c>
      <c r="B105" s="162" t="s">
        <v>70</v>
      </c>
      <c r="C105" s="163"/>
      <c r="D105" s="165" t="s">
        <v>157</v>
      </c>
      <c r="E105" s="166" t="s">
        <v>143</v>
      </c>
      <c r="F105" s="166" t="s">
        <v>143</v>
      </c>
      <c r="G105" s="167" t="s">
        <v>143</v>
      </c>
      <c r="H105" s="55">
        <f>Evamat!AU$12/Evamat!F$15</f>
        <v>2.2222222222222223E-2</v>
      </c>
      <c r="I105" s="31"/>
      <c r="M105" s="97"/>
    </row>
    <row r="106" spans="1:13" s="71" customFormat="1" ht="28.5" customHeight="1" x14ac:dyDescent="0.25">
      <c r="A106" s="25">
        <v>16</v>
      </c>
      <c r="B106" s="162" t="s">
        <v>70</v>
      </c>
      <c r="C106" s="163"/>
      <c r="D106" s="165" t="s">
        <v>158</v>
      </c>
      <c r="E106" s="166" t="s">
        <v>144</v>
      </c>
      <c r="F106" s="166" t="s">
        <v>144</v>
      </c>
      <c r="G106" s="167" t="s">
        <v>144</v>
      </c>
      <c r="H106" s="55">
        <f>Evamat!AV$12/Evamat!F$15</f>
        <v>2.2222222222222223E-2</v>
      </c>
      <c r="I106" s="31"/>
      <c r="M106" s="97"/>
    </row>
    <row r="107" spans="1:13" s="71" customFormat="1" ht="28.5" customHeight="1" x14ac:dyDescent="0.25">
      <c r="A107" s="25">
        <v>17</v>
      </c>
      <c r="B107" s="162" t="s">
        <v>70</v>
      </c>
      <c r="C107" s="163"/>
      <c r="D107" s="165" t="s">
        <v>149</v>
      </c>
      <c r="E107" s="166" t="s">
        <v>145</v>
      </c>
      <c r="F107" s="166" t="s">
        <v>145</v>
      </c>
      <c r="G107" s="167" t="s">
        <v>145</v>
      </c>
      <c r="H107" s="55">
        <f>Evamat!AW$12/Evamat!F$15</f>
        <v>2.2222222222222223E-2</v>
      </c>
      <c r="I107" s="31"/>
      <c r="M107" s="97"/>
    </row>
    <row r="108" spans="1:13" s="71" customFormat="1" ht="28.5" customHeight="1" x14ac:dyDescent="0.25">
      <c r="A108" s="25">
        <v>18</v>
      </c>
      <c r="B108" s="168" t="s">
        <v>71</v>
      </c>
      <c r="C108" s="169"/>
      <c r="D108" s="165" t="s">
        <v>146</v>
      </c>
      <c r="E108" s="166" t="s">
        <v>146</v>
      </c>
      <c r="F108" s="166" t="s">
        <v>146</v>
      </c>
      <c r="G108" s="167" t="s">
        <v>146</v>
      </c>
      <c r="H108" s="55">
        <f>Evamat!AX$12/Evamat!F$15</f>
        <v>2.2222222222222223E-2</v>
      </c>
      <c r="I108" s="31"/>
      <c r="M108" s="97"/>
    </row>
    <row r="109" spans="1:13" ht="25.5" customHeight="1" x14ac:dyDescent="0.25">
      <c r="A109" s="25">
        <v>19</v>
      </c>
      <c r="B109" s="162" t="s">
        <v>68</v>
      </c>
      <c r="C109" s="163"/>
      <c r="D109" s="164" t="s">
        <v>148</v>
      </c>
      <c r="E109" s="164" t="s">
        <v>147</v>
      </c>
      <c r="F109" s="164" t="s">
        <v>147</v>
      </c>
      <c r="G109" s="164" t="s">
        <v>147</v>
      </c>
      <c r="H109" s="55">
        <f>Evamat!AY$12/Evamat!F$15/4</f>
        <v>2.2222222222222223E-2</v>
      </c>
      <c r="M109" s="70"/>
    </row>
    <row r="110" spans="1:13" ht="41.25" customHeight="1" x14ac:dyDescent="0.25">
      <c r="A110" s="24"/>
      <c r="B110" s="135" t="s">
        <v>39</v>
      </c>
      <c r="C110" s="135"/>
      <c r="D110" s="135"/>
      <c r="E110" s="135"/>
      <c r="F110" s="135"/>
      <c r="G110" s="135"/>
      <c r="H110" s="135"/>
      <c r="M110" s="70"/>
    </row>
    <row r="111" spans="1:13" x14ac:dyDescent="0.25">
      <c r="A111" s="24"/>
      <c r="M111" s="70"/>
    </row>
    <row r="112" spans="1:13" x14ac:dyDescent="0.25">
      <c r="A112" s="24"/>
      <c r="M112" s="70"/>
    </row>
    <row r="113" spans="1:13" x14ac:dyDescent="0.25">
      <c r="A113" s="24"/>
      <c r="M113" s="70"/>
    </row>
  </sheetData>
  <mergeCells count="102">
    <mergeCell ref="B104:C104"/>
    <mergeCell ref="D104:G104"/>
    <mergeCell ref="B105:C105"/>
    <mergeCell ref="D105:G105"/>
    <mergeCell ref="B106:C106"/>
    <mergeCell ref="D106:G106"/>
    <mergeCell ref="B107:C107"/>
    <mergeCell ref="D107:G107"/>
    <mergeCell ref="B108:C108"/>
    <mergeCell ref="D108:G108"/>
    <mergeCell ref="B48:D48"/>
    <mergeCell ref="B93:C93"/>
    <mergeCell ref="D93:G93"/>
    <mergeCell ref="B94:C94"/>
    <mergeCell ref="D94:G94"/>
    <mergeCell ref="B82:D82"/>
    <mergeCell ref="B83:D83"/>
    <mergeCell ref="D90:G90"/>
    <mergeCell ref="B90:C90"/>
    <mergeCell ref="B91:C91"/>
    <mergeCell ref="D91:G91"/>
    <mergeCell ref="B92:C92"/>
    <mergeCell ref="D92:G92"/>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84:D84"/>
    <mergeCell ref="B102:C102"/>
    <mergeCell ref="D102:G102"/>
    <mergeCell ref="B103:C103"/>
    <mergeCell ref="D103:G103"/>
    <mergeCell ref="B109:C109"/>
    <mergeCell ref="D109:G109"/>
    <mergeCell ref="D99:G99"/>
    <mergeCell ref="B100:C100"/>
    <mergeCell ref="D100:G100"/>
    <mergeCell ref="B76:D76"/>
    <mergeCell ref="B77:D77"/>
    <mergeCell ref="B78:D78"/>
    <mergeCell ref="B79:D79"/>
    <mergeCell ref="B80:D80"/>
    <mergeCell ref="B67:D67"/>
    <mergeCell ref="B68:D68"/>
    <mergeCell ref="B69:D69"/>
    <mergeCell ref="B70:D70"/>
    <mergeCell ref="B71:D71"/>
    <mergeCell ref="B72:D72"/>
    <mergeCell ref="B73:D73"/>
    <mergeCell ref="B74:D74"/>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H140:I162"/>
  <sheetViews>
    <sheetView topLeftCell="A140" workbookViewId="0">
      <selection activeCell="H141" sqref="H141:H159"/>
    </sheetView>
  </sheetViews>
  <sheetFormatPr baseColWidth="10" defaultRowHeight="15" x14ac:dyDescent="0.25"/>
  <cols>
    <col min="8" max="8" width="82.28515625" customWidth="1"/>
  </cols>
  <sheetData>
    <row r="140" spans="8:9" ht="15.75" customHeight="1" thickBot="1" x14ac:dyDescent="0.3"/>
    <row r="141" spans="8:9" ht="15.75" customHeight="1" x14ac:dyDescent="0.25">
      <c r="H141" s="108" t="s">
        <v>118</v>
      </c>
      <c r="I141" s="107"/>
    </row>
    <row r="142" spans="8:9" ht="15.75" customHeight="1" x14ac:dyDescent="0.25">
      <c r="H142" s="109"/>
      <c r="I142" s="107"/>
    </row>
    <row r="143" spans="8:9" ht="15.75" customHeight="1" thickBot="1" x14ac:dyDescent="0.3">
      <c r="H143" s="110"/>
      <c r="I143" s="107"/>
    </row>
    <row r="144" spans="8:9" ht="15.75" customHeight="1" thickBot="1" x14ac:dyDescent="0.3">
      <c r="H144" s="111" t="s">
        <v>119</v>
      </c>
      <c r="I144" s="107"/>
    </row>
    <row r="145" spans="8:9" ht="15.75" customHeight="1" x14ac:dyDescent="0.25">
      <c r="H145" s="108" t="s">
        <v>120</v>
      </c>
      <c r="I145" s="107"/>
    </row>
    <row r="146" spans="8:9" ht="15.75" customHeight="1" x14ac:dyDescent="0.25">
      <c r="H146" s="109"/>
      <c r="I146" s="107"/>
    </row>
    <row r="147" spans="8:9" ht="15.75" customHeight="1" thickBot="1" x14ac:dyDescent="0.3">
      <c r="H147" s="110"/>
      <c r="I147" s="107"/>
    </row>
    <row r="148" spans="8:9" ht="15.75" customHeight="1" thickBot="1" x14ac:dyDescent="0.3">
      <c r="H148" s="111" t="s">
        <v>121</v>
      </c>
      <c r="I148" s="107"/>
    </row>
    <row r="149" spans="8:9" ht="15.75" customHeight="1" thickBot="1" x14ac:dyDescent="0.3">
      <c r="H149" s="111" t="s">
        <v>122</v>
      </c>
      <c r="I149" s="107"/>
    </row>
    <row r="150" spans="8:9" ht="15.75" customHeight="1" thickBot="1" x14ac:dyDescent="0.3">
      <c r="H150" s="111" t="s">
        <v>123</v>
      </c>
      <c r="I150" s="107"/>
    </row>
    <row r="151" spans="8:9" ht="15.75" customHeight="1" thickBot="1" x14ac:dyDescent="0.3">
      <c r="H151" s="111" t="s">
        <v>124</v>
      </c>
      <c r="I151" s="107"/>
    </row>
    <row r="152" spans="8:9" ht="15.75" customHeight="1" thickBot="1" x14ac:dyDescent="0.3">
      <c r="H152" s="111" t="s">
        <v>125</v>
      </c>
      <c r="I152" s="107"/>
    </row>
    <row r="153" spans="8:9" ht="15.75" customHeight="1" thickBot="1" x14ac:dyDescent="0.3">
      <c r="H153" s="111" t="s">
        <v>126</v>
      </c>
      <c r="I153" s="107"/>
    </row>
    <row r="154" spans="8:9" ht="15.75" customHeight="1" thickBot="1" x14ac:dyDescent="0.3">
      <c r="H154" s="111" t="s">
        <v>127</v>
      </c>
      <c r="I154" s="107"/>
    </row>
    <row r="155" spans="8:9" ht="15.75" customHeight="1" thickBot="1" x14ac:dyDescent="0.3">
      <c r="H155" s="111" t="s">
        <v>128</v>
      </c>
      <c r="I155" s="107"/>
    </row>
    <row r="156" spans="8:9" ht="15.75" customHeight="1" thickBot="1" x14ac:dyDescent="0.3">
      <c r="H156" s="111" t="s">
        <v>129</v>
      </c>
      <c r="I156" s="107"/>
    </row>
    <row r="157" spans="8:9" ht="15.75" customHeight="1" thickBot="1" x14ac:dyDescent="0.3">
      <c r="H157" s="111" t="s">
        <v>130</v>
      </c>
      <c r="I157" s="107"/>
    </row>
    <row r="158" spans="8:9" ht="15.75" customHeight="1" thickBot="1" x14ac:dyDescent="0.3">
      <c r="H158" s="111" t="s">
        <v>131</v>
      </c>
      <c r="I158" s="107"/>
    </row>
    <row r="159" spans="8:9" ht="15.75" customHeight="1" thickBot="1" x14ac:dyDescent="0.3">
      <c r="H159" s="111" t="s">
        <v>132</v>
      </c>
      <c r="I159" s="107"/>
    </row>
    <row r="160" spans="8:9" ht="15.75" customHeight="1" x14ac:dyDescent="0.25"/>
    <row r="161" ht="15.75" customHeight="1" x14ac:dyDescent="0.25"/>
    <row r="162" ht="15.75" customHeight="1"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2016-05-31T15:05:13Z</dcterms:modified>
</cp:coreProperties>
</file>