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AY12" i="1" l="1"/>
  <c r="H109" i="2"/>
  <c r="G15" i="2"/>
  <c r="G16" i="2"/>
  <c r="G17" i="2"/>
  <c r="I86"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40" i="2"/>
  <c r="F40" i="2"/>
  <c r="G40" i="2"/>
  <c r="H40" i="2"/>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52" i="1"/>
  <c r="AB53" i="1"/>
  <c r="AB54" i="1"/>
  <c r="AB55" i="1"/>
  <c r="AB56" i="1"/>
  <c r="AB57" i="1"/>
  <c r="AB58" i="1"/>
  <c r="AB59" i="1"/>
  <c r="AB60" i="1"/>
  <c r="AB61" i="1"/>
  <c r="AB62" i="1"/>
  <c r="AB63" i="1"/>
  <c r="AB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AB46" i="1" s="1"/>
  <c r="Z49" i="1"/>
  <c r="AB49" i="1" s="1"/>
  <c r="Z50" i="1"/>
  <c r="AB50" i="1" s="1"/>
  <c r="Z52" i="1"/>
  <c r="Z53" i="1"/>
  <c r="Z54" i="1"/>
  <c r="Z55" i="1"/>
  <c r="Z56" i="1"/>
  <c r="Z57" i="1"/>
  <c r="Z58" i="1"/>
  <c r="Z59" i="1"/>
  <c r="Z60" i="1"/>
  <c r="Z61" i="1"/>
  <c r="Z62" i="1"/>
  <c r="Z63" i="1"/>
  <c r="Z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Z47" i="1" s="1"/>
  <c r="AB47" i="1" s="1"/>
  <c r="AY48" i="1"/>
  <c r="Z48" i="1" s="1"/>
  <c r="AB48" i="1" s="1"/>
  <c r="AY49" i="1"/>
  <c r="AY50" i="1"/>
  <c r="AY51" i="1"/>
  <c r="Z51" i="1" s="1"/>
  <c r="AB51" i="1" s="1"/>
  <c r="AY52" i="1"/>
  <c r="AY53" i="1"/>
  <c r="AY54" i="1"/>
  <c r="AY55" i="1"/>
  <c r="AY56" i="1"/>
  <c r="AY57" i="1"/>
  <c r="AY58" i="1"/>
  <c r="AY59" i="1"/>
  <c r="AY60" i="1"/>
  <c r="AY61" i="1"/>
  <c r="AY62" i="1"/>
  <c r="AY63" i="1"/>
  <c r="AY18" i="1"/>
  <c r="G41" i="2" l="1"/>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F72" i="2"/>
  <c r="G72" i="2"/>
  <c r="G73" i="2"/>
  <c r="G74" i="2"/>
  <c r="G75" i="2"/>
  <c r="F76" i="2"/>
  <c r="G76" i="2"/>
  <c r="G77" i="2"/>
  <c r="G78" i="2"/>
  <c r="G79" i="2"/>
  <c r="F80" i="2"/>
  <c r="G80" i="2"/>
  <c r="G81" i="2"/>
  <c r="G82" i="2"/>
  <c r="G83" i="2"/>
  <c r="F84" i="2"/>
  <c r="G84" i="2"/>
  <c r="B72" i="1"/>
  <c r="AG63" i="1"/>
  <c r="AH63" i="1"/>
  <c r="AI63" i="1"/>
  <c r="AJ63" i="1"/>
  <c r="AK63" i="1"/>
  <c r="AL63" i="1"/>
  <c r="AM63" i="1"/>
  <c r="AN63" i="1"/>
  <c r="AO63" i="1"/>
  <c r="AP63" i="1"/>
  <c r="AQ63" i="1"/>
  <c r="AR63" i="1"/>
  <c r="AS63" i="1"/>
  <c r="AT63" i="1"/>
  <c r="AU63" i="1"/>
  <c r="AV63" i="1"/>
  <c r="AW63" i="1"/>
  <c r="AX63" i="1"/>
  <c r="B6" i="2"/>
  <c r="AT18" i="1"/>
  <c r="AU18" i="1"/>
  <c r="AV18" i="1"/>
  <c r="AV12" i="1" s="1"/>
  <c r="H106" i="2" s="1"/>
  <c r="AW18" i="1"/>
  <c r="AW12" i="1" s="1"/>
  <c r="H107" i="2" s="1"/>
  <c r="AX18" i="1"/>
  <c r="AX12" i="1" s="1"/>
  <c r="H108" i="2" s="1"/>
  <c r="AT19" i="1"/>
  <c r="AT12" i="1" s="1"/>
  <c r="H104" i="2" s="1"/>
  <c r="AU19" i="1"/>
  <c r="AV19" i="1"/>
  <c r="AW19" i="1"/>
  <c r="AX19" i="1"/>
  <c r="AT20" i="1"/>
  <c r="AU20" i="1"/>
  <c r="AV20" i="1"/>
  <c r="AW20" i="1"/>
  <c r="AX20" i="1"/>
  <c r="AT21" i="1"/>
  <c r="AU21" i="1"/>
  <c r="AV21" i="1"/>
  <c r="AW21" i="1"/>
  <c r="AX21" i="1"/>
  <c r="AT22" i="1"/>
  <c r="AU22" i="1"/>
  <c r="AV22" i="1"/>
  <c r="AW22" i="1"/>
  <c r="AX22" i="1"/>
  <c r="AT23" i="1"/>
  <c r="AU23" i="1"/>
  <c r="AV23" i="1"/>
  <c r="AW23" i="1"/>
  <c r="AX23" i="1"/>
  <c r="AT24" i="1"/>
  <c r="AU24" i="1"/>
  <c r="AV24" i="1"/>
  <c r="AW24" i="1"/>
  <c r="AX24" i="1"/>
  <c r="AT25" i="1"/>
  <c r="AU25" i="1"/>
  <c r="AV25" i="1"/>
  <c r="AW25" i="1"/>
  <c r="AX25" i="1"/>
  <c r="AT26" i="1"/>
  <c r="AU26" i="1"/>
  <c r="F48" i="2" s="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F41" i="2" s="1"/>
  <c r="AS20" i="1"/>
  <c r="F42" i="2" s="1"/>
  <c r="AS21" i="1"/>
  <c r="F43" i="2" s="1"/>
  <c r="AS22" i="1"/>
  <c r="F44" i="2" s="1"/>
  <c r="AS23" i="1"/>
  <c r="F45" i="2" s="1"/>
  <c r="AS24" i="1"/>
  <c r="F46" i="2" s="1"/>
  <c r="AS25" i="1"/>
  <c r="F47" i="2" s="1"/>
  <c r="AS26" i="1"/>
  <c r="AS27" i="1"/>
  <c r="F49" i="2" s="1"/>
  <c r="AS28" i="1"/>
  <c r="F50" i="2" s="1"/>
  <c r="AS29" i="1"/>
  <c r="F51" i="2" s="1"/>
  <c r="AS30" i="1"/>
  <c r="F52" i="2" s="1"/>
  <c r="AS31" i="1"/>
  <c r="F53" i="2" s="1"/>
  <c r="AS32" i="1"/>
  <c r="F54" i="2" s="1"/>
  <c r="AS33" i="1"/>
  <c r="F55" i="2" s="1"/>
  <c r="AS34" i="1"/>
  <c r="F56" i="2" s="1"/>
  <c r="AS35" i="1"/>
  <c r="F57" i="2" s="1"/>
  <c r="AS36" i="1"/>
  <c r="F58" i="2" s="1"/>
  <c r="AS37" i="1"/>
  <c r="F59" i="2" s="1"/>
  <c r="AS38" i="1"/>
  <c r="F60" i="2" s="1"/>
  <c r="AS39" i="1"/>
  <c r="F61" i="2" s="1"/>
  <c r="AS40" i="1"/>
  <c r="F62" i="2" s="1"/>
  <c r="AS41" i="1"/>
  <c r="F63" i="2" s="1"/>
  <c r="AS42" i="1"/>
  <c r="F64" i="2" s="1"/>
  <c r="AS43" i="1"/>
  <c r="F65" i="2" s="1"/>
  <c r="AS44" i="1"/>
  <c r="F66" i="2" s="1"/>
  <c r="AS45" i="1"/>
  <c r="F67" i="2" s="1"/>
  <c r="AS46" i="1"/>
  <c r="F68" i="2" s="1"/>
  <c r="AS47" i="1"/>
  <c r="F69" i="2" s="1"/>
  <c r="AS48" i="1"/>
  <c r="F70" i="2" s="1"/>
  <c r="AS49" i="1"/>
  <c r="F71" i="2" s="1"/>
  <c r="AS50" i="1"/>
  <c r="AS51" i="1"/>
  <c r="F73" i="2" s="1"/>
  <c r="AS52" i="1"/>
  <c r="F74" i="2" s="1"/>
  <c r="AS53" i="1"/>
  <c r="F75" i="2" s="1"/>
  <c r="AS54" i="1"/>
  <c r="AS55" i="1"/>
  <c r="F77" i="2" s="1"/>
  <c r="AS56" i="1"/>
  <c r="F78" i="2" s="1"/>
  <c r="AS57" i="1"/>
  <c r="F79" i="2" s="1"/>
  <c r="AS58" i="1"/>
  <c r="AS59" i="1"/>
  <c r="F81" i="2" s="1"/>
  <c r="AS60" i="1"/>
  <c r="F82" i="2" s="1"/>
  <c r="AS61" i="1"/>
  <c r="F83" i="2" s="1"/>
  <c r="AS62" i="1"/>
  <c r="AL19" i="1"/>
  <c r="H41" i="2" s="1"/>
  <c r="AL20" i="1"/>
  <c r="H42" i="2" s="1"/>
  <c r="AL21" i="1"/>
  <c r="H43" i="2" s="1"/>
  <c r="AL22" i="1"/>
  <c r="H44" i="2" s="1"/>
  <c r="AL23" i="1"/>
  <c r="H45" i="2" s="1"/>
  <c r="AL24" i="1"/>
  <c r="H46" i="2" s="1"/>
  <c r="AL25" i="1"/>
  <c r="H47" i="2" s="1"/>
  <c r="AL26" i="1"/>
  <c r="H48" i="2" s="1"/>
  <c r="AL27" i="1"/>
  <c r="H49" i="2" s="1"/>
  <c r="AL28" i="1"/>
  <c r="H50" i="2" s="1"/>
  <c r="AL29" i="1"/>
  <c r="H51" i="2" s="1"/>
  <c r="AL30" i="1"/>
  <c r="H52" i="2" s="1"/>
  <c r="AL31" i="1"/>
  <c r="H53" i="2" s="1"/>
  <c r="AL32" i="1"/>
  <c r="H54" i="2" s="1"/>
  <c r="AL33" i="1"/>
  <c r="H55" i="2" s="1"/>
  <c r="AL34" i="1"/>
  <c r="H56" i="2" s="1"/>
  <c r="AL35" i="1"/>
  <c r="H57" i="2" s="1"/>
  <c r="AL36" i="1"/>
  <c r="H58" i="2" s="1"/>
  <c r="AL37" i="1"/>
  <c r="H59" i="2" s="1"/>
  <c r="AL38" i="1"/>
  <c r="H60" i="2" s="1"/>
  <c r="AL39" i="1"/>
  <c r="H61" i="2" s="1"/>
  <c r="AL40" i="1"/>
  <c r="H62" i="2" s="1"/>
  <c r="AL41" i="1"/>
  <c r="H63" i="2" s="1"/>
  <c r="AL42" i="1"/>
  <c r="H64" i="2" s="1"/>
  <c r="AL43" i="1"/>
  <c r="H65" i="2" s="1"/>
  <c r="AL44" i="1"/>
  <c r="H66" i="2" s="1"/>
  <c r="AL45" i="1"/>
  <c r="H67" i="2" s="1"/>
  <c r="AL46" i="1"/>
  <c r="H68" i="2" s="1"/>
  <c r="AL47" i="1"/>
  <c r="H69" i="2" s="1"/>
  <c r="AL48" i="1"/>
  <c r="H70" i="2" s="1"/>
  <c r="AL49" i="1"/>
  <c r="H71" i="2" s="1"/>
  <c r="AL50" i="1"/>
  <c r="H72" i="2" s="1"/>
  <c r="AL51" i="1"/>
  <c r="H73" i="2" s="1"/>
  <c r="AL52" i="1"/>
  <c r="H74" i="2" s="1"/>
  <c r="AL53" i="1"/>
  <c r="H75" i="2" s="1"/>
  <c r="AL54" i="1"/>
  <c r="H76" i="2" s="1"/>
  <c r="AL55" i="1"/>
  <c r="H77" i="2" s="1"/>
  <c r="AL56" i="1"/>
  <c r="H78" i="2" s="1"/>
  <c r="AL57" i="1"/>
  <c r="H79" i="2" s="1"/>
  <c r="AL58" i="1"/>
  <c r="H80" i="2" s="1"/>
  <c r="AL59" i="1"/>
  <c r="H81" i="2" s="1"/>
  <c r="AL60" i="1"/>
  <c r="H82" i="2" s="1"/>
  <c r="AL61" i="1"/>
  <c r="H83" i="2" s="1"/>
  <c r="AL62" i="1"/>
  <c r="H84" i="2" s="1"/>
  <c r="AS18" i="1"/>
  <c r="AL18" i="1"/>
  <c r="H86" i="2" l="1"/>
  <c r="F86" i="2"/>
  <c r="AU12" i="1"/>
  <c r="H105" i="2" s="1"/>
  <c r="AG18" i="1"/>
  <c r="B9" i="2" l="1"/>
  <c r="B76" i="2"/>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AH18" i="1" l="1"/>
  <c r="AI18" i="1"/>
  <c r="AJ18" i="1"/>
  <c r="AK18" i="1"/>
  <c r="AM18" i="1"/>
  <c r="AN18" i="1"/>
  <c r="AO18" i="1"/>
  <c r="AP18" i="1"/>
  <c r="AQ18" i="1"/>
  <c r="AR18" i="1"/>
  <c r="AH19" i="1"/>
  <c r="AI19" i="1"/>
  <c r="AJ19" i="1"/>
  <c r="AK19" i="1"/>
  <c r="E41" i="2" s="1"/>
  <c r="AM19" i="1"/>
  <c r="AN19" i="1"/>
  <c r="AO19" i="1"/>
  <c r="AP19" i="1"/>
  <c r="AQ19" i="1"/>
  <c r="AR19" i="1"/>
  <c r="AH20" i="1"/>
  <c r="AI20" i="1"/>
  <c r="AJ20" i="1"/>
  <c r="AK20" i="1"/>
  <c r="AM20" i="1"/>
  <c r="AN20" i="1"/>
  <c r="AO20" i="1"/>
  <c r="AP20" i="1"/>
  <c r="AQ20" i="1"/>
  <c r="AR20" i="1"/>
  <c r="AH21" i="1"/>
  <c r="AI21" i="1"/>
  <c r="AJ21" i="1"/>
  <c r="AK21" i="1"/>
  <c r="E43" i="2" s="1"/>
  <c r="AM21" i="1"/>
  <c r="AN21" i="1"/>
  <c r="AO21" i="1"/>
  <c r="AP21" i="1"/>
  <c r="AQ21" i="1"/>
  <c r="AR21" i="1"/>
  <c r="AH22" i="1"/>
  <c r="AI22" i="1"/>
  <c r="AJ22" i="1"/>
  <c r="AK22" i="1"/>
  <c r="AM22" i="1"/>
  <c r="AN22" i="1"/>
  <c r="AO22" i="1"/>
  <c r="AP22" i="1"/>
  <c r="AQ22" i="1"/>
  <c r="AR22" i="1"/>
  <c r="AH23" i="1"/>
  <c r="AI23" i="1"/>
  <c r="AJ23" i="1"/>
  <c r="AK23" i="1"/>
  <c r="E45" i="2" s="1"/>
  <c r="AM23" i="1"/>
  <c r="AN23" i="1"/>
  <c r="AO23" i="1"/>
  <c r="AP23" i="1"/>
  <c r="AQ23" i="1"/>
  <c r="AR23" i="1"/>
  <c r="AH24" i="1"/>
  <c r="AI24" i="1"/>
  <c r="AJ24" i="1"/>
  <c r="AK24" i="1"/>
  <c r="AM24" i="1"/>
  <c r="AN24" i="1"/>
  <c r="AO24" i="1"/>
  <c r="AP24" i="1"/>
  <c r="AQ24" i="1"/>
  <c r="AR24" i="1"/>
  <c r="AH25" i="1"/>
  <c r="AI25" i="1"/>
  <c r="AJ25" i="1"/>
  <c r="AK25" i="1"/>
  <c r="E47" i="2" s="1"/>
  <c r="AM25" i="1"/>
  <c r="AN25" i="1"/>
  <c r="AO25" i="1"/>
  <c r="AP25" i="1"/>
  <c r="AQ25" i="1"/>
  <c r="AR25" i="1"/>
  <c r="AH26" i="1"/>
  <c r="AI26" i="1"/>
  <c r="AJ26" i="1"/>
  <c r="AK26" i="1"/>
  <c r="AM26" i="1"/>
  <c r="AN26" i="1"/>
  <c r="AO26" i="1"/>
  <c r="AP26" i="1"/>
  <c r="AQ26" i="1"/>
  <c r="AR26" i="1"/>
  <c r="AH27" i="1"/>
  <c r="AI27" i="1"/>
  <c r="AJ27" i="1"/>
  <c r="AK27" i="1"/>
  <c r="E49" i="2" s="1"/>
  <c r="AM27" i="1"/>
  <c r="AN27" i="1"/>
  <c r="AO27" i="1"/>
  <c r="AP27" i="1"/>
  <c r="AQ27" i="1"/>
  <c r="AR27" i="1"/>
  <c r="AH28" i="1"/>
  <c r="AI28" i="1"/>
  <c r="AJ28" i="1"/>
  <c r="AK28" i="1"/>
  <c r="AM28" i="1"/>
  <c r="AN28" i="1"/>
  <c r="AO28" i="1"/>
  <c r="AP28" i="1"/>
  <c r="AQ28" i="1"/>
  <c r="AR28" i="1"/>
  <c r="AH29" i="1"/>
  <c r="AI29" i="1"/>
  <c r="AJ29" i="1"/>
  <c r="AK29" i="1"/>
  <c r="E51" i="2" s="1"/>
  <c r="AM29" i="1"/>
  <c r="AN29" i="1"/>
  <c r="AO29" i="1"/>
  <c r="AP29" i="1"/>
  <c r="AQ29" i="1"/>
  <c r="AR29" i="1"/>
  <c r="AH30" i="1"/>
  <c r="AI30" i="1"/>
  <c r="AJ30" i="1"/>
  <c r="AK30" i="1"/>
  <c r="AM30" i="1"/>
  <c r="AN30" i="1"/>
  <c r="AO30" i="1"/>
  <c r="AP30" i="1"/>
  <c r="AQ30" i="1"/>
  <c r="AR30" i="1"/>
  <c r="AH31" i="1"/>
  <c r="AI31" i="1"/>
  <c r="AJ31" i="1"/>
  <c r="AK31" i="1"/>
  <c r="E53" i="2" s="1"/>
  <c r="AM31" i="1"/>
  <c r="AN31" i="1"/>
  <c r="AO31" i="1"/>
  <c r="AP31" i="1"/>
  <c r="AQ31" i="1"/>
  <c r="AR31" i="1"/>
  <c r="AH32" i="1"/>
  <c r="AI32" i="1"/>
  <c r="AJ32" i="1"/>
  <c r="AK32" i="1"/>
  <c r="AM32" i="1"/>
  <c r="AN32" i="1"/>
  <c r="AO32" i="1"/>
  <c r="AP32" i="1"/>
  <c r="AQ32" i="1"/>
  <c r="AR32" i="1"/>
  <c r="AH33" i="1"/>
  <c r="AI33" i="1"/>
  <c r="AJ33" i="1"/>
  <c r="AK33" i="1"/>
  <c r="E55" i="2" s="1"/>
  <c r="AM33" i="1"/>
  <c r="AN33" i="1"/>
  <c r="AO33" i="1"/>
  <c r="AP33" i="1"/>
  <c r="AQ33" i="1"/>
  <c r="AR33" i="1"/>
  <c r="AH34" i="1"/>
  <c r="AI34" i="1"/>
  <c r="AJ34" i="1"/>
  <c r="AK34" i="1"/>
  <c r="AM34" i="1"/>
  <c r="AN34" i="1"/>
  <c r="AO34" i="1"/>
  <c r="AP34" i="1"/>
  <c r="AQ34" i="1"/>
  <c r="AR34" i="1"/>
  <c r="AH35" i="1"/>
  <c r="AI35" i="1"/>
  <c r="AJ35" i="1"/>
  <c r="AK35" i="1"/>
  <c r="E57" i="2" s="1"/>
  <c r="AM35" i="1"/>
  <c r="AN35" i="1"/>
  <c r="AO35" i="1"/>
  <c r="AP35" i="1"/>
  <c r="AQ35" i="1"/>
  <c r="AR35" i="1"/>
  <c r="AH36" i="1"/>
  <c r="AI36" i="1"/>
  <c r="AJ36" i="1"/>
  <c r="AK36" i="1"/>
  <c r="AM36" i="1"/>
  <c r="AN36" i="1"/>
  <c r="AO36" i="1"/>
  <c r="AP36" i="1"/>
  <c r="AQ36" i="1"/>
  <c r="AR36" i="1"/>
  <c r="AH37" i="1"/>
  <c r="AI37" i="1"/>
  <c r="AJ37" i="1"/>
  <c r="AK37" i="1"/>
  <c r="E59" i="2" s="1"/>
  <c r="AM37" i="1"/>
  <c r="AN37" i="1"/>
  <c r="AO37" i="1"/>
  <c r="AP37" i="1"/>
  <c r="AQ37" i="1"/>
  <c r="AR37" i="1"/>
  <c r="AH38" i="1"/>
  <c r="AI38" i="1"/>
  <c r="AJ38" i="1"/>
  <c r="AK38" i="1"/>
  <c r="AM38" i="1"/>
  <c r="AN38" i="1"/>
  <c r="AO38" i="1"/>
  <c r="AP38" i="1"/>
  <c r="AQ38" i="1"/>
  <c r="AR38" i="1"/>
  <c r="AH39" i="1"/>
  <c r="AI39" i="1"/>
  <c r="AJ39" i="1"/>
  <c r="AK39" i="1"/>
  <c r="E61" i="2" s="1"/>
  <c r="AM39" i="1"/>
  <c r="AN39" i="1"/>
  <c r="AO39" i="1"/>
  <c r="AP39" i="1"/>
  <c r="AQ39" i="1"/>
  <c r="AR39" i="1"/>
  <c r="AH40" i="1"/>
  <c r="AI40" i="1"/>
  <c r="AJ40" i="1"/>
  <c r="AK40" i="1"/>
  <c r="AM40" i="1"/>
  <c r="AN40" i="1"/>
  <c r="AO40" i="1"/>
  <c r="AP40" i="1"/>
  <c r="AQ40" i="1"/>
  <c r="AR40" i="1"/>
  <c r="AH41" i="1"/>
  <c r="AI41" i="1"/>
  <c r="AJ41" i="1"/>
  <c r="AK41" i="1"/>
  <c r="E63" i="2" s="1"/>
  <c r="AM41" i="1"/>
  <c r="AN41" i="1"/>
  <c r="AO41" i="1"/>
  <c r="AP41" i="1"/>
  <c r="AQ41" i="1"/>
  <c r="AR41" i="1"/>
  <c r="AH42" i="1"/>
  <c r="AI42" i="1"/>
  <c r="AJ42" i="1"/>
  <c r="AK42" i="1"/>
  <c r="AM42" i="1"/>
  <c r="AN42" i="1"/>
  <c r="AO42" i="1"/>
  <c r="AP42" i="1"/>
  <c r="AQ42" i="1"/>
  <c r="AR42" i="1"/>
  <c r="AH43" i="1"/>
  <c r="AI43" i="1"/>
  <c r="AJ43" i="1"/>
  <c r="AK43" i="1"/>
  <c r="E65" i="2" s="1"/>
  <c r="AM43" i="1"/>
  <c r="AN43" i="1"/>
  <c r="AO43" i="1"/>
  <c r="AP43" i="1"/>
  <c r="AQ43" i="1"/>
  <c r="AR43" i="1"/>
  <c r="AH44" i="1"/>
  <c r="AI44" i="1"/>
  <c r="AJ44" i="1"/>
  <c r="AK44" i="1"/>
  <c r="AM44" i="1"/>
  <c r="AN44" i="1"/>
  <c r="AO44" i="1"/>
  <c r="AP44" i="1"/>
  <c r="AQ44" i="1"/>
  <c r="AR44" i="1"/>
  <c r="AH45" i="1"/>
  <c r="AI45" i="1"/>
  <c r="AJ45" i="1"/>
  <c r="AK45" i="1"/>
  <c r="E67" i="2" s="1"/>
  <c r="AM45" i="1"/>
  <c r="AN45" i="1"/>
  <c r="AO45" i="1"/>
  <c r="AP45" i="1"/>
  <c r="AQ45" i="1"/>
  <c r="AR45" i="1"/>
  <c r="AH46" i="1"/>
  <c r="AI46" i="1"/>
  <c r="AJ46" i="1"/>
  <c r="AK46" i="1"/>
  <c r="AM46" i="1"/>
  <c r="AN46" i="1"/>
  <c r="AO46" i="1"/>
  <c r="AP46" i="1"/>
  <c r="AQ46" i="1"/>
  <c r="AR46" i="1"/>
  <c r="AH47" i="1"/>
  <c r="AI47" i="1"/>
  <c r="AJ47" i="1"/>
  <c r="AK47" i="1"/>
  <c r="E69" i="2" s="1"/>
  <c r="AM47" i="1"/>
  <c r="AN47" i="1"/>
  <c r="AO47" i="1"/>
  <c r="AP47" i="1"/>
  <c r="AQ47" i="1"/>
  <c r="AR47" i="1"/>
  <c r="AH48" i="1"/>
  <c r="AI48" i="1"/>
  <c r="AJ48" i="1"/>
  <c r="AK48" i="1"/>
  <c r="AM48" i="1"/>
  <c r="AN48" i="1"/>
  <c r="AO48" i="1"/>
  <c r="AP48" i="1"/>
  <c r="AQ48" i="1"/>
  <c r="AR48" i="1"/>
  <c r="AH49" i="1"/>
  <c r="AI49" i="1"/>
  <c r="AJ49" i="1"/>
  <c r="AK49" i="1"/>
  <c r="E71" i="2" s="1"/>
  <c r="AM49" i="1"/>
  <c r="AN49" i="1"/>
  <c r="AO49" i="1"/>
  <c r="AP49" i="1"/>
  <c r="AQ49" i="1"/>
  <c r="AR49" i="1"/>
  <c r="AH50" i="1"/>
  <c r="AI50" i="1"/>
  <c r="AJ50" i="1"/>
  <c r="AK50" i="1"/>
  <c r="AM50" i="1"/>
  <c r="AN50" i="1"/>
  <c r="AO50" i="1"/>
  <c r="AP50" i="1"/>
  <c r="AQ50" i="1"/>
  <c r="AR50" i="1"/>
  <c r="AH51" i="1"/>
  <c r="AI51" i="1"/>
  <c r="AJ51" i="1"/>
  <c r="AK51" i="1"/>
  <c r="E73" i="2" s="1"/>
  <c r="AM51" i="1"/>
  <c r="AN51" i="1"/>
  <c r="AO51" i="1"/>
  <c r="AP51" i="1"/>
  <c r="AQ51" i="1"/>
  <c r="AR51" i="1"/>
  <c r="AH52" i="1"/>
  <c r="AI52" i="1"/>
  <c r="AJ52" i="1"/>
  <c r="AK52" i="1"/>
  <c r="AM52" i="1"/>
  <c r="AN52" i="1"/>
  <c r="AO52" i="1"/>
  <c r="AP52" i="1"/>
  <c r="AQ52" i="1"/>
  <c r="AR52" i="1"/>
  <c r="AH53" i="1"/>
  <c r="AI53" i="1"/>
  <c r="AJ53" i="1"/>
  <c r="AK53" i="1"/>
  <c r="E75" i="2" s="1"/>
  <c r="AM53" i="1"/>
  <c r="AN53" i="1"/>
  <c r="AO53" i="1"/>
  <c r="AP53" i="1"/>
  <c r="AQ53" i="1"/>
  <c r="AR53" i="1"/>
  <c r="AH54" i="1"/>
  <c r="AI54" i="1"/>
  <c r="AJ54" i="1"/>
  <c r="AK54" i="1"/>
  <c r="AM54" i="1"/>
  <c r="AN54" i="1"/>
  <c r="AO54" i="1"/>
  <c r="AP54" i="1"/>
  <c r="AQ54" i="1"/>
  <c r="AR54" i="1"/>
  <c r="AH55" i="1"/>
  <c r="AI55" i="1"/>
  <c r="AJ55" i="1"/>
  <c r="AK55" i="1"/>
  <c r="E77" i="2" s="1"/>
  <c r="AM55" i="1"/>
  <c r="AN55" i="1"/>
  <c r="AO55" i="1"/>
  <c r="AP55" i="1"/>
  <c r="AQ55" i="1"/>
  <c r="AR55" i="1"/>
  <c r="AH56" i="1"/>
  <c r="AI56" i="1"/>
  <c r="AJ56" i="1"/>
  <c r="AK56" i="1"/>
  <c r="AM56" i="1"/>
  <c r="AN56" i="1"/>
  <c r="AO56" i="1"/>
  <c r="AP56" i="1"/>
  <c r="AQ56" i="1"/>
  <c r="AR56" i="1"/>
  <c r="AH57" i="1"/>
  <c r="AI57" i="1"/>
  <c r="AJ57" i="1"/>
  <c r="AK57" i="1"/>
  <c r="E79" i="2" s="1"/>
  <c r="AM57" i="1"/>
  <c r="AN57" i="1"/>
  <c r="AO57" i="1"/>
  <c r="AP57" i="1"/>
  <c r="AQ57" i="1"/>
  <c r="AR57" i="1"/>
  <c r="AH58" i="1"/>
  <c r="AI58" i="1"/>
  <c r="AJ58" i="1"/>
  <c r="AK58" i="1"/>
  <c r="AM58" i="1"/>
  <c r="AN58" i="1"/>
  <c r="AO58" i="1"/>
  <c r="AP58" i="1"/>
  <c r="AQ58" i="1"/>
  <c r="AR58" i="1"/>
  <c r="AH59" i="1"/>
  <c r="AI59" i="1"/>
  <c r="AJ59" i="1"/>
  <c r="AK59" i="1"/>
  <c r="E81" i="2" s="1"/>
  <c r="AM59" i="1"/>
  <c r="AN59" i="1"/>
  <c r="AO59" i="1"/>
  <c r="AP59" i="1"/>
  <c r="AQ59" i="1"/>
  <c r="AR59" i="1"/>
  <c r="AH60" i="1"/>
  <c r="AI60" i="1"/>
  <c r="AJ60" i="1"/>
  <c r="AK60" i="1"/>
  <c r="AM60" i="1"/>
  <c r="AN60" i="1"/>
  <c r="AO60" i="1"/>
  <c r="AP60" i="1"/>
  <c r="AQ60" i="1"/>
  <c r="AR60" i="1"/>
  <c r="AH61" i="1"/>
  <c r="AI61" i="1"/>
  <c r="AJ61" i="1"/>
  <c r="AK61" i="1"/>
  <c r="E83" i="2" s="1"/>
  <c r="AM61" i="1"/>
  <c r="AN61" i="1"/>
  <c r="AO61" i="1"/>
  <c r="AP61" i="1"/>
  <c r="AQ61" i="1"/>
  <c r="AR61" i="1"/>
  <c r="AH62" i="1"/>
  <c r="AI62" i="1"/>
  <c r="AJ62" i="1"/>
  <c r="AK62" i="1"/>
  <c r="AM62" i="1"/>
  <c r="AN62" i="1"/>
  <c r="AO62" i="1"/>
  <c r="AP62" i="1"/>
  <c r="AQ62" i="1"/>
  <c r="AR62" i="1"/>
  <c r="AG55" i="1"/>
  <c r="AG56" i="1"/>
  <c r="AG57" i="1"/>
  <c r="AG58" i="1"/>
  <c r="AG59" i="1"/>
  <c r="AG60" i="1"/>
  <c r="AG61" i="1"/>
  <c r="AG62" i="1"/>
  <c r="E84" i="2" l="1"/>
  <c r="E82" i="2"/>
  <c r="E80" i="2"/>
  <c r="E78" i="2"/>
  <c r="E74" i="2"/>
  <c r="E72" i="2"/>
  <c r="E70" i="2"/>
  <c r="E68" i="2"/>
  <c r="E66" i="2"/>
  <c r="E64" i="2"/>
  <c r="E62" i="2"/>
  <c r="E60" i="2"/>
  <c r="E58" i="2"/>
  <c r="E56" i="2"/>
  <c r="E54" i="2"/>
  <c r="E52" i="2"/>
  <c r="E50" i="2"/>
  <c r="E48" i="2"/>
  <c r="E46" i="2"/>
  <c r="E44" i="2"/>
  <c r="E42" i="2"/>
  <c r="E40" i="2"/>
  <c r="E76" i="2"/>
  <c r="G86" i="2"/>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B5" i="2"/>
  <c r="E86" i="2" l="1"/>
  <c r="AA57" i="1"/>
  <c r="AA61" i="1"/>
  <c r="AA58" i="1"/>
  <c r="AA62" i="1"/>
  <c r="AA59" i="1"/>
  <c r="AA55" i="1"/>
  <c r="AA60" i="1"/>
  <c r="AA56" i="1"/>
  <c r="AA18" i="1"/>
  <c r="AG51" i="1"/>
  <c r="AG52" i="1"/>
  <c r="AG53" i="1"/>
  <c r="AG54"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B4" i="2"/>
  <c r="AG12" i="1" l="1"/>
  <c r="H91" i="2" s="1"/>
  <c r="AA19" i="1" l="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 ref="Y17" authorId="0">
      <text>
        <r>
          <rPr>
            <b/>
            <sz val="9"/>
            <color indexed="81"/>
            <rFont val="Tahoma"/>
            <family val="2"/>
          </rPr>
          <t>Pregunta abierta clase28:
puntaje max. 3ptos
-Respta Completa: 3ptos
-Respta incompleta: 2ptos
-Otras respuesta: 1ptos
-Omitida: 0ptos</t>
        </r>
        <r>
          <rPr>
            <sz val="9"/>
            <color indexed="81"/>
            <rFont val="Tahoma"/>
            <family val="2"/>
          </rPr>
          <t xml:space="preserve">
</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Nota:</t>
        </r>
        <r>
          <rPr>
            <sz val="9"/>
            <color indexed="81"/>
            <rFont val="Tahoma"/>
            <family val="2"/>
          </rPr>
          <t xml:space="preserve">
Preguna abierta
Clase21
</t>
        </r>
      </text>
    </comment>
  </commentList>
</comments>
</file>

<file path=xl/sharedStrings.xml><?xml version="1.0" encoding="utf-8"?>
<sst xmlns="http://schemas.openxmlformats.org/spreadsheetml/2006/main" count="636" uniqueCount="289">
  <si>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</si>
  <si>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</si>
  <si>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</si>
  <si>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</si>
  <si>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</si>
  <si>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</si>
  <si>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</si>
  <si>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</si>
  <si>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</si>
  <si>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</si>
  <si>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</si>
  <si>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</si>
  <si>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</si>
  <si>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</si>
  <si>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</si>
  <si>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</si>
  <si>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</si>
  <si>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</si>
  <si>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</si>
  <si>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</si>
  <si>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</si>
  <si>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</si>
  <si>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</si>
  <si>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</si>
  <si>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</si>
  <si>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</si>
  <si>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</si>
  <si>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</si>
  <si>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</si>
  <si>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</si>
  <si>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</si>
  <si>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</si>
  <si>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</si>
  <si>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</si>
  <si>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</si>
  <si>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</si>
  <si>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</si>
  <si>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</si>
  <si>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</si>
  <si>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</si>
  <si>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</si>
  <si>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</si>
  <si>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</si>
  <si>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</si>
  <si>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</si>
  <si>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</si>
  <si>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</si>
  <si>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</si>
  <si>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</si>
  <si>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</si>
  <si>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</si>
  <si>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</si>
  <si>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</si>
  <si>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23.128.462-1</t>
  </si>
  <si>
    <t>Cárcamo Cárdenas Luis Salvador</t>
  </si>
  <si>
    <t>PUERTO MONTT</t>
  </si>
  <si>
    <t>23.210.602-6</t>
  </si>
  <si>
    <t>Correa Uribe Máximo De Dios</t>
  </si>
  <si>
    <t>LA FLORIDA</t>
  </si>
  <si>
    <t>23.002.957-1</t>
  </si>
  <si>
    <t>Díaz Montiel Benjamín Esteban</t>
  </si>
  <si>
    <t>23.318.931-6</t>
  </si>
  <si>
    <t>Gadaleta Velásquez Lucas Alexander</t>
  </si>
  <si>
    <t>22.980.058-2</t>
  </si>
  <si>
    <t>Galindo Gallardo Samuel Antonio</t>
  </si>
  <si>
    <t>23.107.559-3</t>
  </si>
  <si>
    <t>Gallegos Ule Constanza Antonella</t>
  </si>
  <si>
    <t>23.012.769-7</t>
  </si>
  <si>
    <t>Gómez González Paloma Del Pilar</t>
  </si>
  <si>
    <t>23.319.336-4</t>
  </si>
  <si>
    <t>Gómez Gutiérrez Maximiliano Camilo</t>
  </si>
  <si>
    <t>23.296.233-K</t>
  </si>
  <si>
    <t>Gonzalez Obando Dennis Belén</t>
  </si>
  <si>
    <t>23.017.204-8</t>
  </si>
  <si>
    <t>González Salinas Yusey Javiera</t>
  </si>
  <si>
    <t>23.269.453-K</t>
  </si>
  <si>
    <t>Hidalgo Galindo Constanza Llamilett</t>
  </si>
  <si>
    <t>22.968.526-0</t>
  </si>
  <si>
    <t>Huenchur Soto Kevin Mauricio</t>
  </si>
  <si>
    <t>23.292.076-9</t>
  </si>
  <si>
    <t>Llanquilef Torres Pilar Isidora</t>
  </si>
  <si>
    <t>23.002.445-6</t>
  </si>
  <si>
    <t>Mancilla Paredes Vicente Andrés</t>
  </si>
  <si>
    <t>23.177.011-9</t>
  </si>
  <si>
    <t>Mansilla Aguilar Katherinne Anaís</t>
  </si>
  <si>
    <t>23.130.365-0</t>
  </si>
  <si>
    <t>Mansilla González Valentina Belén</t>
  </si>
  <si>
    <t>23.246.943-9</t>
  </si>
  <si>
    <t>Meriño Miranda Martina Rayen</t>
  </si>
  <si>
    <t>23.161.974-7</t>
  </si>
  <si>
    <t>Millalonco Uribe Constanza Saray</t>
  </si>
  <si>
    <t>23.028.876-3</t>
  </si>
  <si>
    <t>Miranda González Celeste Francisca</t>
  </si>
  <si>
    <t>22.996.848-3</t>
  </si>
  <si>
    <t>Molina López Jeremías Ismael Adán</t>
  </si>
  <si>
    <t>23.112.905-7</t>
  </si>
  <si>
    <t>Nanco Cifuentes Fhara Tais</t>
  </si>
  <si>
    <t>SAN ANTONIO</t>
  </si>
  <si>
    <t>23.225.510-2</t>
  </si>
  <si>
    <t>Navarro Rivera Isaac Alexander</t>
  </si>
  <si>
    <t>22.948.235-1</t>
  </si>
  <si>
    <t>Navarro Vera Álvaro Exequiel</t>
  </si>
  <si>
    <t>LLANQUIHUE</t>
  </si>
  <si>
    <t>23.161.066-9</t>
  </si>
  <si>
    <t>Ojeda Escobar Nia Antonella Pascal</t>
  </si>
  <si>
    <t>PALENA</t>
  </si>
  <si>
    <t>23.010.335-6</t>
  </si>
  <si>
    <t>Ojeda González Dorians Jesús Edinson</t>
  </si>
  <si>
    <t>23.276.843-6</t>
  </si>
  <si>
    <t>Olivares Vicencio Yarela Paola</t>
  </si>
  <si>
    <t>23.261.639-3</t>
  </si>
  <si>
    <t>Pacheco Coronado Magdalena Paz</t>
  </si>
  <si>
    <t>23.019.218-9</t>
  </si>
  <si>
    <t>Pacheco Pérez Monserrath Andrea</t>
  </si>
  <si>
    <t>23.213.450-K</t>
  </si>
  <si>
    <t>Peralta Ojeda Angel Benjamín Belarmino</t>
  </si>
  <si>
    <t>23.105.892-3</t>
  </si>
  <si>
    <t>Pérez Huenchur Mónica Isabel</t>
  </si>
  <si>
    <t>23.212.267-6</t>
  </si>
  <si>
    <t>Pinda Molina Axel Andrés</t>
  </si>
  <si>
    <t>23.118.832-0</t>
  </si>
  <si>
    <t>Pinda Pinda Amanda Gabriela</t>
  </si>
  <si>
    <t>23.190.063-2</t>
  </si>
  <si>
    <t>Pinilla Gadaleta Vicente Giovanni</t>
  </si>
  <si>
    <t>23.024.830-3</t>
  </si>
  <si>
    <t>Punol Oyarzo Valentina Nayarette</t>
  </si>
  <si>
    <t>23.009.351-2</t>
  </si>
  <si>
    <t>Rodríguez Arriagada Yeanyra Estrella</t>
  </si>
  <si>
    <t>22.923.644-K</t>
  </si>
  <si>
    <t>Sanhueza Santana Kevin Macklein</t>
  </si>
  <si>
    <t>23.162.804-5</t>
  </si>
  <si>
    <t>Seron Serón Polet Francisca</t>
  </si>
  <si>
    <t>23.128.518-0</t>
  </si>
  <si>
    <t>Soto Fernández Carolina Araceli</t>
  </si>
  <si>
    <t>22.935.778-6</t>
  </si>
  <si>
    <t>Soto González Williams Ignacio</t>
  </si>
  <si>
    <t>23.152.362-6</t>
  </si>
  <si>
    <t>Toledo Contreras Jeannette Soledad</t>
  </si>
  <si>
    <t>23.156.621-K</t>
  </si>
  <si>
    <t>Triviño Gutiérrez Diego Alejandro</t>
  </si>
  <si>
    <t>23.122.393-2</t>
  </si>
  <si>
    <t>Ulloa Velásquez Anto Monserrat</t>
  </si>
  <si>
    <t>22.934.003-4</t>
  </si>
  <si>
    <t>Vargas Cárdenas Yonathan Leonel</t>
  </si>
  <si>
    <t>23.263.187-2</t>
  </si>
  <si>
    <t>Vivar González Rosa Escarle</t>
  </si>
  <si>
    <t>23.263.229-1</t>
  </si>
  <si>
    <t>Vivar González Yadhira Monserratt</t>
  </si>
  <si>
    <t>22.991.448-0</t>
  </si>
  <si>
    <t>Rail Del Río Matías Benjamín</t>
  </si>
  <si>
    <t>18/0</t>
  </si>
  <si>
    <t>HABILIDAD</t>
  </si>
  <si>
    <t>INDICADORES</t>
  </si>
  <si>
    <t>Reflexión texto</t>
  </si>
  <si>
    <t>Reflexión sobre el texto.</t>
  </si>
  <si>
    <t>Extracción de información implícita.</t>
  </si>
  <si>
    <t>Extracción de información explícita.</t>
  </si>
  <si>
    <t>Puntos ideal</t>
  </si>
  <si>
    <t xml:space="preserve">Puntaje Corte 4,0 </t>
  </si>
  <si>
    <t>A o P</t>
  </si>
  <si>
    <t>Extracción implícita</t>
  </si>
  <si>
    <t>Extracción explícita</t>
  </si>
  <si>
    <t>Ausente</t>
  </si>
  <si>
    <t>P</t>
  </si>
  <si>
    <t>Presente</t>
  </si>
  <si>
    <t>Reconocimiento de funciones gramaticales y usos ortográficos.</t>
  </si>
  <si>
    <t>Extraen información inferencial global del texto: reconocen sentimiento implícito del hablante lírico.</t>
  </si>
  <si>
    <t>Extraen información inferencial global del texto: reconocen tema del texto.</t>
  </si>
  <si>
    <t>Identifican función gramatical: reconocen función adjetiva en contexto.</t>
  </si>
  <si>
    <t>Extraen información inferencial local del texto: reconocen significado de expresión en contexto.</t>
  </si>
  <si>
    <t>Extraen información literal simple del texto: reconocen información implícita distinguiéndola de otra próxima y semejante.</t>
  </si>
  <si>
    <t>Identifican uso ortográfico: reconocen uso de signos de exclamación.</t>
  </si>
  <si>
    <t>Extraen información inferencial global del texto: identifican tipo de texto.</t>
  </si>
  <si>
    <t>Extraen información inferencial global del texto: identifican propósito comunicativo del texto.</t>
  </si>
  <si>
    <t>Identifican función gramatical: reconocen función de correferencia.</t>
  </si>
  <si>
    <t>Extraen información literal simple del texto: reconocen información explícita distinguiéndola de otra próxima o semejante.</t>
  </si>
  <si>
    <t>Extraen información inferencial global del texto: reconocen un nuevo título en coherencia con el tema del texto.</t>
  </si>
  <si>
    <t>Extraen información literal compleja  del texto: completan  secuencia de acción del texto.</t>
  </si>
  <si>
    <t>Extraen información inferencial local del  texto: reconocen significado de expresión en contexto.</t>
  </si>
  <si>
    <t>Extraen información inferencial  local del  texto: reconocen significado de palabra  en contexto.</t>
  </si>
  <si>
    <t>Extraen información inferencial  local del texto: reconocen sentimiento implícito de personajes del texto.</t>
  </si>
  <si>
    <t>Extraen información literal compleja  del texto: reconocen información explícita distinguiéndola de otra  próxima o semejante.</t>
  </si>
  <si>
    <t>Extraen información inferencial local del  texto: reconocen significado de palabra  en contexto.</t>
  </si>
  <si>
    <t>P14</t>
  </si>
  <si>
    <t>P15</t>
  </si>
  <si>
    <t>P16</t>
  </si>
  <si>
    <t>P17</t>
  </si>
  <si>
    <t>P18</t>
  </si>
  <si>
    <t xml:space="preserve">INFORME RESULTADOS PERIODO 1 LENGUAJE                                                                                                                                                                     3º año Básico  </t>
  </si>
  <si>
    <t>22.423.296-9</t>
  </si>
  <si>
    <t>Aburto Barría Fernanda Belén</t>
  </si>
  <si>
    <t>22.549.563-7</t>
  </si>
  <si>
    <t>Aguilera Fernández Cristian Adrián Benjamín</t>
  </si>
  <si>
    <t>22.748.455-1</t>
  </si>
  <si>
    <t>Ampay Teuquil Francisco Eduardo</t>
  </si>
  <si>
    <t>22.553.640-6</t>
  </si>
  <si>
    <t>Andler Colil Alejandra Paola</t>
  </si>
  <si>
    <t>22.233.039-4</t>
  </si>
  <si>
    <t>Bustamante Ramírez Diego Ignacio</t>
  </si>
  <si>
    <t>22.530.476-9</t>
  </si>
  <si>
    <t>Bustamante Vargas Héctor Eduardo</t>
  </si>
  <si>
    <t>22.620.340-0</t>
  </si>
  <si>
    <t>Cárcamo Cárdenas Yonathan David</t>
  </si>
  <si>
    <t>22.579.299-2</t>
  </si>
  <si>
    <t>Coli Ojeda Bridny Soledad</t>
  </si>
  <si>
    <t>22.357.847-0</t>
  </si>
  <si>
    <t>Coronado Uribe Felipe Andrés</t>
  </si>
  <si>
    <t>22.579.618-1</t>
  </si>
  <si>
    <t>Correa Uribe Annette De Los Angeles</t>
  </si>
  <si>
    <t>22.317.165-6</t>
  </si>
  <si>
    <t>Cuitiño Barría Matías Ignacio</t>
  </si>
  <si>
    <t>22.557.543-6</t>
  </si>
  <si>
    <t>Díaz Gallardo Víctor Alexis</t>
  </si>
  <si>
    <t>22.489.482-1</t>
  </si>
  <si>
    <t>Espinoza Krema Alexander Patricio</t>
  </si>
  <si>
    <t>22.593.594-7</t>
  </si>
  <si>
    <t>Flores González Misael Alejandro</t>
  </si>
  <si>
    <t>20.566.043-7</t>
  </si>
  <si>
    <t>Gadaleta Velásquez Stephanie Esperanza</t>
  </si>
  <si>
    <t>OSORNO</t>
  </si>
  <si>
    <t>22.409.398-5</t>
  </si>
  <si>
    <t>Galindo Márquez Elías Sebastián</t>
  </si>
  <si>
    <t>22.376.242-5</t>
  </si>
  <si>
    <t>Gómez Paredes Danixsa Simoney</t>
  </si>
  <si>
    <t>22.376.250-6</t>
  </si>
  <si>
    <t>Gómez Paredes Vania Aylin</t>
  </si>
  <si>
    <t>22.637.349-7</t>
  </si>
  <si>
    <t>Gonzalez González Felipe Agustín</t>
  </si>
  <si>
    <t>22.584.506-9</t>
  </si>
  <si>
    <t>González Vargas Alan Damián</t>
  </si>
  <si>
    <t>22.170.260-3</t>
  </si>
  <si>
    <t>Guerrero Ojeda Cristofer Ignacio</t>
  </si>
  <si>
    <t>22.445.774-K</t>
  </si>
  <si>
    <t>Hernández Gallardo Katya Valesca</t>
  </si>
  <si>
    <t>22.619.853-9</t>
  </si>
  <si>
    <t>Igor Fuentes Ricardo Benjamín</t>
  </si>
  <si>
    <t>21.956.181-4</t>
  </si>
  <si>
    <t>Mena Maldonado Leandro Isaias</t>
  </si>
  <si>
    <t>22.555.019-0</t>
  </si>
  <si>
    <t>Millatureo Fuentealba Juan Pablo</t>
  </si>
  <si>
    <t>22.691.326-2</t>
  </si>
  <si>
    <t>Millatureo Fuentealba Maximiliano Andrés</t>
  </si>
  <si>
    <t>22.431.996-7</t>
  </si>
  <si>
    <t>Monsalve Aguilar Benjamín Juan Franco</t>
  </si>
  <si>
    <t>22.616.027-2</t>
  </si>
  <si>
    <t>Muñoz Navarro Lucas Abimael</t>
  </si>
  <si>
    <t>22.507.112-8</t>
  </si>
  <si>
    <t>Nancuante Burgos Boris Ignacio</t>
  </si>
  <si>
    <t>22.614.574-5</t>
  </si>
  <si>
    <t>Neumann Téllez Monserratt Alexandra</t>
  </si>
  <si>
    <t>22.285.617-5</t>
  </si>
  <si>
    <t>Ojeda Quintul Brayan Joaquín</t>
  </si>
  <si>
    <t>22.498.152-K</t>
  </si>
  <si>
    <t>Ojeda Vargas Juan Eros</t>
  </si>
  <si>
    <t>22.655.832-2</t>
  </si>
  <si>
    <t>Paillacar Barría Robin Rigoberto</t>
  </si>
  <si>
    <t>22.559.311-6</t>
  </si>
  <si>
    <t>Paredes Marquardt Omi Seyel</t>
  </si>
  <si>
    <t>22.616.939-3</t>
  </si>
  <si>
    <t>Peña Hernández Jazhiel De Jesús</t>
  </si>
  <si>
    <t>22.581.702-2</t>
  </si>
  <si>
    <t>Punol Oyarzo Bianka Odette</t>
  </si>
  <si>
    <t>22.418.876-5</t>
  </si>
  <si>
    <t>Quezada Arauz Francisco Andrés</t>
  </si>
  <si>
    <t>22.619.639-0</t>
  </si>
  <si>
    <t>Retamales Aliante Tiare Licete</t>
  </si>
  <si>
    <t>22.611.860-8</t>
  </si>
  <si>
    <t>Rubilar Barría Yaris Monserrat</t>
  </si>
  <si>
    <t>PUERTO VARAS</t>
  </si>
  <si>
    <t>22.395.585-1</t>
  </si>
  <si>
    <t>Soto Fernández Tomás Andrés</t>
  </si>
  <si>
    <t>22.347.216-8</t>
  </si>
  <si>
    <t>Soto Unquén Cintia Arleth</t>
  </si>
  <si>
    <t>22.450.024-6</t>
  </si>
  <si>
    <t>Ulloa Velásquez Bania Estefanía</t>
  </si>
  <si>
    <t>22.494.014-9</t>
  </si>
  <si>
    <t>Vargas Carimán Krisna Alejandra</t>
  </si>
  <si>
    <t>22.610.634-0</t>
  </si>
  <si>
    <t>Vera Poblete Benjamín Alexis</t>
  </si>
  <si>
    <t>22.737.758-5</t>
  </si>
  <si>
    <t>Guzmán Hermosilla Mercedes Yareska</t>
  </si>
  <si>
    <t>VILCÚN</t>
  </si>
  <si>
    <t>ITALO OYARZUN</t>
  </si>
  <si>
    <t>Educación Lenguaje 3º básico A</t>
  </si>
  <si>
    <t>D</t>
  </si>
  <si>
    <t>Funciones Gramatical</t>
  </si>
  <si>
    <t>P19</t>
  </si>
  <si>
    <t>Escritura</t>
  </si>
  <si>
    <t xml:space="preserve">Escribir una noticia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</si>
</sst>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8"/>
      <color rgb="FF000000"/>
      <name val="Inherit"/>
    </font>
    <font>
      <sz val="8"/>
      <color rgb="FF646C39"/>
      <name val="Inherit"/>
    </font>
    <font>
      <u/>
      <sz val="11"/>
      <color theme="1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8"/>
      <color theme="1"/>
      <name val="Inherit"/>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s>
  <fills count="2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FF"/>
        <bgColor indexed="64"/>
      </patternFill>
    </fill>
    <fill>
      <patternFill patternType="solid">
        <fgColor rgb="FFD5DBBA"/>
        <bgColor indexed="64"/>
      </patternFill>
    </fill>
    <fill>
      <patternFill patternType="solid">
        <fgColor rgb="FFD7DDBE"/>
        <bgColor indexed="64"/>
      </patternFill>
    </fill>
    <fill>
      <patternFill patternType="solid">
        <fgColor rgb="FFD9DFC1"/>
        <bgColor indexed="64"/>
      </patternFill>
    </fill>
    <fill>
      <patternFill patternType="solid">
        <fgColor rgb="FFDCE1C5"/>
        <bgColor indexed="64"/>
      </patternFill>
    </fill>
    <fill>
      <patternFill patternType="solid">
        <fgColor rgb="FFDEE3C9"/>
        <bgColor indexed="64"/>
      </patternFill>
    </fill>
    <fill>
      <patternFill patternType="solid">
        <fgColor rgb="FFE0E4CC"/>
        <bgColor indexed="64"/>
      </patternFill>
    </fill>
    <fill>
      <patternFill patternType="solid">
        <fgColor rgb="FFE2E6D0"/>
        <bgColor indexed="64"/>
      </patternFill>
    </fill>
    <fill>
      <patternFill patternType="solid">
        <fgColor rgb="FFE4E8D3"/>
        <bgColor indexed="64"/>
      </patternFill>
    </fill>
    <fill>
      <patternFill patternType="solid">
        <fgColor rgb="FFE7EAD7"/>
        <bgColor indexed="64"/>
      </patternFill>
    </fill>
    <fill>
      <patternFill patternType="solid">
        <fgColor rgb="FFE9ECDB"/>
        <bgColor indexed="64"/>
      </patternFill>
    </fill>
    <fill>
      <patternFill patternType="solid">
        <fgColor rgb="FFEBEEDE"/>
        <bgColor indexed="64"/>
      </patternFill>
    </fill>
    <fill>
      <patternFill patternType="solid">
        <fgColor rgb="FFEDF0E2"/>
        <bgColor indexed="64"/>
      </patternFill>
    </fill>
    <fill>
      <patternFill patternType="solid">
        <fgColor rgb="FFF0F2E6"/>
        <bgColor indexed="64"/>
      </patternFill>
    </fill>
    <fill>
      <patternFill patternType="solid">
        <fgColor rgb="FFF2F4E9"/>
        <bgColor indexed="64"/>
      </patternFill>
    </fill>
    <fill>
      <patternFill patternType="solid">
        <fgColor rgb="FFF4F6ED"/>
        <bgColor indexed="64"/>
      </patternFill>
    </fill>
    <fill>
      <patternFill patternType="solid">
        <fgColor rgb="FFF6F7F0"/>
        <bgColor indexed="64"/>
      </patternFill>
    </fill>
    <fill>
      <patternFill patternType="solid">
        <fgColor rgb="FFF8F9F4"/>
        <bgColor indexed="64"/>
      </patternFill>
    </fill>
    <fill>
      <patternFill patternType="solid">
        <fgColor rgb="FFFBFBF8"/>
        <bgColor indexed="64"/>
      </patternFill>
    </fill>
    <fill>
      <patternFill patternType="solid">
        <fgColor rgb="FFFDFDFB"/>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98A457"/>
      </right>
      <top/>
      <bottom style="medium">
        <color rgb="FFC0C796"/>
      </bottom>
      <diagonal/>
    </border>
    <border>
      <left style="medium">
        <color rgb="FF98A457"/>
      </left>
      <right style="medium">
        <color rgb="FF98A457"/>
      </right>
      <top/>
      <bottom/>
      <diagonal/>
    </border>
    <border>
      <left style="medium">
        <color rgb="FF98A457"/>
      </left>
      <right style="medium">
        <color rgb="FF98A457"/>
      </right>
      <top/>
      <bottom style="medium">
        <color rgb="FFC0C796"/>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37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0" fontId="0" fillId="4" borderId="0" xfId="0" applyFill="1"/>
    <xf numFmtId="0" fontId="16" fillId="6" borderId="17" xfId="0" applyFont="1" applyFill="1" applyBorder="1" applyAlignment="1">
      <alignment horizontal="center" vertical="center" wrapText="1"/>
    </xf>
    <xf numFmtId="0" fontId="18" fillId="6" borderId="17" xfId="1" applyFill="1" applyBorder="1" applyAlignment="1">
      <alignment horizontal="right" vertical="center" wrapText="1"/>
    </xf>
    <xf numFmtId="0" fontId="16" fillId="6" borderId="17" xfId="0" applyFont="1" applyFill="1" applyBorder="1" applyAlignment="1">
      <alignment horizontal="left" vertical="center" wrapText="1"/>
    </xf>
    <xf numFmtId="14" fontId="16" fillId="6" borderId="17" xfId="0" applyNumberFormat="1"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8" fillId="7" borderId="17" xfId="1" applyFill="1" applyBorder="1" applyAlignment="1">
      <alignment horizontal="right" vertical="center" wrapText="1"/>
    </xf>
    <xf numFmtId="0" fontId="16" fillId="7" borderId="17" xfId="0" applyFont="1" applyFill="1" applyBorder="1" applyAlignment="1">
      <alignment horizontal="left" vertical="center" wrapText="1"/>
    </xf>
    <xf numFmtId="14" fontId="16" fillId="7" borderId="17" xfId="0" applyNumberFormat="1"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8" fillId="8" borderId="17" xfId="1" applyFill="1" applyBorder="1" applyAlignment="1">
      <alignment horizontal="right" vertical="center" wrapText="1"/>
    </xf>
    <xf numFmtId="0" fontId="16" fillId="8" borderId="17" xfId="0" applyFont="1" applyFill="1" applyBorder="1" applyAlignment="1">
      <alignment horizontal="left" vertical="center" wrapText="1"/>
    </xf>
    <xf numFmtId="14" fontId="16" fillId="8" borderId="17" xfId="0" applyNumberFormat="1"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8" fillId="9" borderId="17" xfId="1" applyFill="1" applyBorder="1" applyAlignment="1">
      <alignment horizontal="right" vertical="center" wrapText="1"/>
    </xf>
    <xf numFmtId="0" fontId="16" fillId="9" borderId="17" xfId="0" applyFont="1" applyFill="1" applyBorder="1" applyAlignment="1">
      <alignment horizontal="left" vertical="center" wrapText="1"/>
    </xf>
    <xf numFmtId="14" fontId="16" fillId="9" borderId="17" xfId="0" applyNumberFormat="1"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18" fillId="10" borderId="17" xfId="1" applyFill="1" applyBorder="1" applyAlignment="1">
      <alignment horizontal="right" vertical="center" wrapText="1"/>
    </xf>
    <xf numFmtId="0" fontId="16" fillId="10" borderId="17" xfId="0" applyFont="1" applyFill="1" applyBorder="1" applyAlignment="1">
      <alignment horizontal="left" vertical="center" wrapText="1"/>
    </xf>
    <xf numFmtId="14" fontId="16" fillId="10" borderId="17" xfId="0" applyNumberFormat="1"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6" fillId="11" borderId="17" xfId="0" applyFont="1" applyFill="1" applyBorder="1" applyAlignment="1">
      <alignment horizontal="center" vertical="center" wrapText="1"/>
    </xf>
    <xf numFmtId="0" fontId="18" fillId="11" borderId="17" xfId="1" applyFill="1" applyBorder="1" applyAlignment="1">
      <alignment horizontal="right" vertical="center" wrapText="1"/>
    </xf>
    <xf numFmtId="0" fontId="16" fillId="11" borderId="17" xfId="0" applyFont="1" applyFill="1" applyBorder="1" applyAlignment="1">
      <alignment horizontal="left" vertical="center" wrapText="1"/>
    </xf>
    <xf numFmtId="14" fontId="16" fillId="11" borderId="17" xfId="0" applyNumberFormat="1" applyFont="1" applyFill="1" applyBorder="1" applyAlignment="1">
      <alignment horizontal="center" vertical="center" wrapText="1"/>
    </xf>
    <xf numFmtId="0" fontId="17" fillId="11" borderId="17"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8" fillId="12" borderId="17" xfId="1" applyFill="1" applyBorder="1" applyAlignment="1">
      <alignment horizontal="right" vertical="center" wrapText="1"/>
    </xf>
    <xf numFmtId="0" fontId="16" fillId="12" borderId="17" xfId="0" applyFont="1" applyFill="1" applyBorder="1" applyAlignment="1">
      <alignment horizontal="left" vertical="center" wrapText="1"/>
    </xf>
    <xf numFmtId="14" fontId="16" fillId="12" borderId="17" xfId="0" applyNumberFormat="1"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18" fillId="13" borderId="17" xfId="1" applyFill="1" applyBorder="1" applyAlignment="1">
      <alignment horizontal="right" vertical="center" wrapText="1"/>
    </xf>
    <xf numFmtId="0" fontId="16" fillId="13" borderId="17" xfId="0" applyFont="1" applyFill="1" applyBorder="1" applyAlignment="1">
      <alignment horizontal="left" vertical="center" wrapText="1"/>
    </xf>
    <xf numFmtId="14" fontId="16" fillId="13" borderId="17" xfId="0" applyNumberFormat="1" applyFont="1" applyFill="1" applyBorder="1" applyAlignment="1">
      <alignment horizontal="center" vertical="center" wrapText="1"/>
    </xf>
    <xf numFmtId="0" fontId="17" fillId="13" borderId="17"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8" fillId="14" borderId="17" xfId="1" applyFill="1" applyBorder="1" applyAlignment="1">
      <alignment horizontal="right" vertical="center" wrapText="1"/>
    </xf>
    <xf numFmtId="0" fontId="16" fillId="14" borderId="17" xfId="0" applyFont="1" applyFill="1" applyBorder="1" applyAlignment="1">
      <alignment horizontal="left" vertical="center" wrapText="1"/>
    </xf>
    <xf numFmtId="14" fontId="16" fillId="14" borderId="17" xfId="0" applyNumberFormat="1" applyFont="1" applyFill="1" applyBorder="1" applyAlignment="1">
      <alignment horizontal="center" vertical="center" wrapText="1"/>
    </xf>
    <xf numFmtId="0" fontId="17" fillId="14" borderId="17" xfId="0" applyFont="1" applyFill="1" applyBorder="1" applyAlignment="1">
      <alignment horizontal="center" vertical="center" wrapText="1"/>
    </xf>
    <xf numFmtId="0" fontId="16" fillId="15" borderId="17" xfId="0" applyFont="1" applyFill="1" applyBorder="1" applyAlignment="1">
      <alignment horizontal="center" vertical="center" wrapText="1"/>
    </xf>
    <xf numFmtId="0" fontId="18" fillId="15" borderId="17" xfId="1" applyFill="1" applyBorder="1" applyAlignment="1">
      <alignment horizontal="right" vertical="center" wrapText="1"/>
    </xf>
    <xf numFmtId="0" fontId="16" fillId="15" borderId="17" xfId="0" applyFont="1" applyFill="1" applyBorder="1" applyAlignment="1">
      <alignment horizontal="left" vertical="center" wrapText="1"/>
    </xf>
    <xf numFmtId="14" fontId="16" fillId="15" borderId="17" xfId="0" applyNumberFormat="1" applyFont="1" applyFill="1" applyBorder="1" applyAlignment="1">
      <alignment horizontal="center" vertical="center" wrapText="1"/>
    </xf>
    <xf numFmtId="0" fontId="17" fillId="15" borderId="17" xfId="0" applyFont="1" applyFill="1" applyBorder="1" applyAlignment="1">
      <alignment horizontal="center" vertical="center" wrapText="1"/>
    </xf>
    <xf numFmtId="0" fontId="16" fillId="16" borderId="17" xfId="0" applyFont="1" applyFill="1" applyBorder="1" applyAlignment="1">
      <alignment horizontal="center" vertical="center" wrapText="1"/>
    </xf>
    <xf numFmtId="0" fontId="18" fillId="16" borderId="17" xfId="1" applyFill="1" applyBorder="1" applyAlignment="1">
      <alignment horizontal="right" vertical="center" wrapText="1"/>
    </xf>
    <xf numFmtId="0" fontId="16" fillId="16" borderId="17" xfId="0" applyFont="1" applyFill="1" applyBorder="1" applyAlignment="1">
      <alignment horizontal="left" vertical="center" wrapText="1"/>
    </xf>
    <xf numFmtId="14" fontId="16" fillId="16" borderId="17" xfId="0" applyNumberFormat="1" applyFont="1" applyFill="1" applyBorder="1" applyAlignment="1">
      <alignment horizontal="center" vertical="center" wrapText="1"/>
    </xf>
    <xf numFmtId="0" fontId="17" fillId="16" borderId="17" xfId="0" applyFont="1" applyFill="1" applyBorder="1" applyAlignment="1">
      <alignment horizontal="center" vertical="center" wrapText="1"/>
    </xf>
    <xf numFmtId="0" fontId="16" fillId="17" borderId="17" xfId="0" applyFont="1" applyFill="1" applyBorder="1" applyAlignment="1">
      <alignment horizontal="center" vertical="center" wrapText="1"/>
    </xf>
    <xf numFmtId="0" fontId="18" fillId="17" borderId="17" xfId="1" applyFill="1" applyBorder="1" applyAlignment="1">
      <alignment horizontal="right" vertical="center" wrapText="1"/>
    </xf>
    <xf numFmtId="0" fontId="16" fillId="17" borderId="17" xfId="0" applyFont="1" applyFill="1" applyBorder="1" applyAlignment="1">
      <alignment horizontal="left" vertical="center" wrapText="1"/>
    </xf>
    <xf numFmtId="14" fontId="16" fillId="17" borderId="17" xfId="0" applyNumberFormat="1" applyFont="1" applyFill="1" applyBorder="1" applyAlignment="1">
      <alignment horizontal="center" vertical="center" wrapText="1"/>
    </xf>
    <xf numFmtId="0" fontId="17" fillId="17" borderId="17" xfId="0" applyFont="1" applyFill="1" applyBorder="1" applyAlignment="1">
      <alignment horizontal="center" vertical="center" wrapText="1"/>
    </xf>
    <xf numFmtId="0" fontId="16" fillId="18" borderId="17" xfId="0" applyFont="1" applyFill="1" applyBorder="1" applyAlignment="1">
      <alignment horizontal="center" vertical="center" wrapText="1"/>
    </xf>
    <xf numFmtId="0" fontId="18" fillId="18" borderId="17" xfId="1" applyFill="1" applyBorder="1" applyAlignment="1">
      <alignment horizontal="right" vertical="center" wrapText="1"/>
    </xf>
    <xf numFmtId="0" fontId="16" fillId="18" borderId="17" xfId="0" applyFont="1" applyFill="1" applyBorder="1" applyAlignment="1">
      <alignment horizontal="left" vertical="center" wrapText="1"/>
    </xf>
    <xf numFmtId="14" fontId="16" fillId="18" borderId="17" xfId="0" applyNumberFormat="1" applyFont="1" applyFill="1" applyBorder="1" applyAlignment="1">
      <alignment horizontal="center" vertical="center" wrapText="1"/>
    </xf>
    <xf numFmtId="0" fontId="17" fillId="18" borderId="17" xfId="0" applyFont="1" applyFill="1" applyBorder="1" applyAlignment="1">
      <alignment horizontal="center" vertical="center" wrapText="1"/>
    </xf>
    <xf numFmtId="0" fontId="16" fillId="19" borderId="17" xfId="0" applyFont="1" applyFill="1" applyBorder="1" applyAlignment="1">
      <alignment horizontal="center" vertical="center" wrapText="1"/>
    </xf>
    <xf numFmtId="0" fontId="18" fillId="19" borderId="17" xfId="1" applyFill="1" applyBorder="1" applyAlignment="1">
      <alignment horizontal="right" vertical="center" wrapText="1"/>
    </xf>
    <xf numFmtId="0" fontId="16" fillId="19" borderId="17" xfId="0" applyFont="1" applyFill="1" applyBorder="1" applyAlignment="1">
      <alignment horizontal="left" vertical="center" wrapText="1"/>
    </xf>
    <xf numFmtId="14" fontId="16" fillId="19" borderId="17" xfId="0" applyNumberFormat="1" applyFont="1" applyFill="1" applyBorder="1" applyAlignment="1">
      <alignment horizontal="center" vertical="center" wrapText="1"/>
    </xf>
    <xf numFmtId="0" fontId="17" fillId="19" borderId="17" xfId="0" applyFont="1" applyFill="1" applyBorder="1" applyAlignment="1">
      <alignment horizontal="center" vertical="center" wrapText="1"/>
    </xf>
    <xf numFmtId="0" fontId="16" fillId="20" borderId="17" xfId="0" applyFont="1" applyFill="1" applyBorder="1" applyAlignment="1">
      <alignment horizontal="center" vertical="center" wrapText="1"/>
    </xf>
    <xf numFmtId="0" fontId="18" fillId="20" borderId="17" xfId="1" applyFill="1" applyBorder="1" applyAlignment="1">
      <alignment horizontal="right" vertical="center" wrapText="1"/>
    </xf>
    <xf numFmtId="0" fontId="16" fillId="20" borderId="17" xfId="0" applyFont="1" applyFill="1" applyBorder="1" applyAlignment="1">
      <alignment horizontal="left" vertical="center" wrapText="1"/>
    </xf>
    <xf numFmtId="14" fontId="16" fillId="20" borderId="17" xfId="0" applyNumberFormat="1" applyFont="1" applyFill="1" applyBorder="1" applyAlignment="1">
      <alignment horizontal="center" vertical="center" wrapText="1"/>
    </xf>
    <xf numFmtId="0" fontId="17" fillId="20" borderId="17" xfId="0" applyFont="1" applyFill="1" applyBorder="1" applyAlignment="1">
      <alignment horizontal="center" vertical="center" wrapText="1"/>
    </xf>
    <xf numFmtId="0" fontId="16" fillId="21" borderId="17" xfId="0" applyFont="1" applyFill="1" applyBorder="1" applyAlignment="1">
      <alignment horizontal="center" vertical="center" wrapText="1"/>
    </xf>
    <xf numFmtId="0" fontId="18" fillId="21" borderId="17" xfId="1" applyFill="1" applyBorder="1" applyAlignment="1">
      <alignment horizontal="right" vertical="center" wrapText="1"/>
    </xf>
    <xf numFmtId="0" fontId="16" fillId="21" borderId="17" xfId="0" applyFont="1" applyFill="1" applyBorder="1" applyAlignment="1">
      <alignment horizontal="left" vertical="center" wrapText="1"/>
    </xf>
    <xf numFmtId="14" fontId="16" fillId="21" borderId="17" xfId="0" applyNumberFormat="1" applyFont="1" applyFill="1" applyBorder="1" applyAlignment="1">
      <alignment horizontal="center" vertical="center" wrapText="1"/>
    </xf>
    <xf numFmtId="0" fontId="17" fillId="21" borderId="17" xfId="0" applyFont="1" applyFill="1" applyBorder="1" applyAlignment="1">
      <alignment horizontal="center" vertical="center" wrapText="1"/>
    </xf>
    <xf numFmtId="0" fontId="16" fillId="22" borderId="17" xfId="0" applyFont="1" applyFill="1" applyBorder="1" applyAlignment="1">
      <alignment horizontal="center" vertical="center" wrapText="1"/>
    </xf>
    <xf numFmtId="0" fontId="18" fillId="22" borderId="17" xfId="1" applyFill="1" applyBorder="1" applyAlignment="1">
      <alignment horizontal="right" vertical="center" wrapText="1"/>
    </xf>
    <xf numFmtId="0" fontId="16" fillId="22" borderId="17" xfId="0" applyFont="1" applyFill="1" applyBorder="1" applyAlignment="1">
      <alignment horizontal="left" vertical="center" wrapText="1"/>
    </xf>
    <xf numFmtId="14" fontId="16" fillId="22" borderId="17" xfId="0" applyNumberFormat="1" applyFont="1" applyFill="1" applyBorder="1" applyAlignment="1">
      <alignment horizontal="center" vertical="center" wrapText="1"/>
    </xf>
    <xf numFmtId="0" fontId="17" fillId="22" borderId="17" xfId="0" applyFont="1" applyFill="1" applyBorder="1" applyAlignment="1">
      <alignment horizontal="center" vertical="center" wrapText="1"/>
    </xf>
    <xf numFmtId="0" fontId="16" fillId="23" borderId="17" xfId="0" applyFont="1" applyFill="1" applyBorder="1" applyAlignment="1">
      <alignment horizontal="center" vertical="center" wrapText="1"/>
    </xf>
    <xf numFmtId="0" fontId="18" fillId="23" borderId="17" xfId="1" applyFill="1" applyBorder="1" applyAlignment="1">
      <alignment horizontal="right" vertical="center" wrapText="1"/>
    </xf>
    <xf numFmtId="0" fontId="16" fillId="23" borderId="17" xfId="0" applyFont="1" applyFill="1" applyBorder="1" applyAlignment="1">
      <alignment horizontal="left" vertical="center" wrapText="1"/>
    </xf>
    <xf numFmtId="14" fontId="16" fillId="23" borderId="17" xfId="0" applyNumberFormat="1" applyFont="1" applyFill="1" applyBorder="1" applyAlignment="1">
      <alignment horizontal="center" vertical="center" wrapText="1"/>
    </xf>
    <xf numFmtId="0" fontId="17" fillId="23" borderId="1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8" fillId="4" borderId="17" xfId="1" applyFill="1" applyBorder="1" applyAlignment="1">
      <alignment horizontal="right" vertical="center" wrapText="1"/>
    </xf>
    <xf numFmtId="0" fontId="16" fillId="4" borderId="17" xfId="0" applyFont="1" applyFill="1" applyBorder="1" applyAlignment="1">
      <alignment horizontal="left" vertical="center" wrapText="1"/>
    </xf>
    <xf numFmtId="14" fontId="16" fillId="4" borderId="17" xfId="0" applyNumberFormat="1" applyFont="1" applyFill="1" applyBorder="1" applyAlignment="1">
      <alignment horizontal="center" vertical="center" wrapText="1"/>
    </xf>
    <xf numFmtId="0" fontId="17" fillId="4" borderId="17" xfId="0" applyFont="1" applyFill="1" applyBorder="1" applyAlignment="1">
      <alignment horizontal="center" vertical="center" wrapText="1"/>
    </xf>
    <xf numFmtId="0" fontId="0" fillId="5" borderId="18" xfId="0" applyFill="1" applyBorder="1" applyAlignment="1">
      <alignment horizontal="right" vertical="center" wrapText="1"/>
    </xf>
    <xf numFmtId="0" fontId="18" fillId="5" borderId="19" xfId="1" applyFill="1" applyBorder="1" applyAlignment="1">
      <alignment horizontal="right" vertical="center" wrapText="1"/>
    </xf>
    <xf numFmtId="0" fontId="16" fillId="6" borderId="19"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15" borderId="19"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7" borderId="19" xfId="0" applyFont="1" applyFill="1" applyBorder="1" applyAlignment="1">
      <alignment horizontal="center" vertical="center" wrapText="1"/>
    </xf>
    <xf numFmtId="0" fontId="16" fillId="18" borderId="19" xfId="0" applyFont="1" applyFill="1" applyBorder="1" applyAlignment="1">
      <alignment horizontal="center" vertical="center" wrapText="1"/>
    </xf>
    <xf numFmtId="0" fontId="16" fillId="19" borderId="19" xfId="0" applyFont="1" applyFill="1" applyBorder="1" applyAlignment="1">
      <alignment horizontal="center" vertical="center" wrapText="1"/>
    </xf>
    <xf numFmtId="0" fontId="16" fillId="20" borderId="19" xfId="0" applyFont="1" applyFill="1" applyBorder="1" applyAlignment="1">
      <alignment horizontal="center" vertical="center" wrapText="1"/>
    </xf>
    <xf numFmtId="0" fontId="16" fillId="21" borderId="19"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3" borderId="19"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5" borderId="18" xfId="0" applyFont="1" applyFill="1" applyBorder="1" applyAlignment="1">
      <alignment horizontal="left" vertical="center" wrapText="1"/>
    </xf>
    <xf numFmtId="0" fontId="16" fillId="5" borderId="18" xfId="0" applyFont="1" applyFill="1" applyBorder="1" applyAlignment="1">
      <alignment horizontal="center" vertical="center" wrapText="1"/>
    </xf>
    <xf numFmtId="14" fontId="16" fillId="5" borderId="18" xfId="0" applyNumberFormat="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6" fillId="5" borderId="19" xfId="0" applyFont="1" applyFill="1" applyBorder="1" applyAlignment="1">
      <alignment horizontal="left" vertical="center" wrapText="1"/>
    </xf>
    <xf numFmtId="0" fontId="16" fillId="5" borderId="19" xfId="0" applyFont="1" applyFill="1" applyBorder="1" applyAlignment="1">
      <alignment horizontal="center" vertical="center" wrapText="1"/>
    </xf>
    <xf numFmtId="14" fontId="16" fillId="5" borderId="19" xfId="0" applyNumberFormat="1" applyFont="1" applyFill="1" applyBorder="1" applyAlignment="1">
      <alignment horizontal="center" vertical="center" wrapText="1"/>
    </xf>
    <xf numFmtId="0" fontId="17" fillId="5" borderId="19" xfId="0" applyFont="1" applyFill="1" applyBorder="1" applyAlignment="1">
      <alignment horizontal="center" vertical="center" wrapText="1"/>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20" xfId="0" applyNumberFormat="1" applyFill="1" applyBorder="1"/>
    <xf numFmtId="9" fontId="6" fillId="0" borderId="0" xfId="0" applyNumberFormat="1" applyFont="1"/>
    <xf numFmtId="0" fontId="1" fillId="0" borderId="23" xfId="0" applyFont="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wrapText="1"/>
    </xf>
    <xf numFmtId="0" fontId="21" fillId="0" borderId="1" xfId="0" applyFont="1" applyBorder="1" applyAlignment="1">
      <alignment wrapText="1"/>
    </xf>
    <xf numFmtId="9" fontId="1" fillId="0" borderId="1" xfId="0" applyNumberFormat="1" applyFont="1" applyBorder="1" applyAlignment="1">
      <alignment horizontal="center" vertical="center"/>
    </xf>
    <xf numFmtId="0" fontId="7" fillId="0" borderId="22"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4"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Fill="1" applyBorder="1"/>
    <xf numFmtId="0" fontId="11" fillId="24" borderId="15" xfId="0" applyFont="1" applyFill="1" applyBorder="1" applyAlignment="1">
      <alignment horizontal="center" vertical="center"/>
    </xf>
    <xf numFmtId="9" fontId="11" fillId="24" borderId="9" xfId="0" applyNumberFormat="1" applyFont="1" applyFill="1" applyBorder="1" applyAlignment="1">
      <alignment horizontal="center" vertical="center"/>
    </xf>
    <xf numFmtId="0" fontId="11" fillId="24" borderId="16" xfId="0" applyFont="1" applyFill="1" applyBorder="1" applyAlignment="1">
      <alignment horizontal="center" vertical="center"/>
    </xf>
    <xf numFmtId="49" fontId="26" fillId="0" borderId="0" xfId="0" applyNumberFormat="1" applyFont="1"/>
    <xf numFmtId="0" fontId="0" fillId="0" borderId="0" xfId="0"/>
    <xf numFmtId="0" fontId="0" fillId="0" borderId="0" xfId="0"/>
    <xf numFmtId="49" fontId="26" fillId="0" borderId="0" xfId="0" applyNumberFormat="1" applyFont="1" applyAlignment="1"/>
    <xf numFmtId="49" fontId="26" fillId="0" borderId="0" xfId="0" applyNumberFormat="1" applyFont="1" applyAlignment="1">
      <alignment wrapText="1"/>
    </xf>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18" fillId="5" borderId="17" xfId="1" applyFill="1" applyBorder="1" applyAlignment="1">
      <alignment horizontal="right" vertical="center" wrapText="1"/>
    </xf>
    <xf numFmtId="0" fontId="27" fillId="5" borderId="17" xfId="0" applyFont="1" applyFill="1" applyBorder="1" applyAlignment="1">
      <alignment horizontal="left" vertical="center" wrapText="1"/>
    </xf>
    <xf numFmtId="14" fontId="27" fillId="5" borderId="17" xfId="0" applyNumberFormat="1" applyFont="1" applyFill="1" applyBorder="1" applyAlignment="1">
      <alignment horizontal="center" vertical="center" wrapText="1"/>
    </xf>
    <xf numFmtId="0" fontId="17" fillId="5"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17" xfId="0" applyFont="1" applyFill="1" applyBorder="1" applyAlignment="1">
      <alignment horizontal="left" vertical="center" wrapText="1"/>
    </xf>
    <xf numFmtId="14" fontId="27" fillId="6" borderId="17" xfId="0" applyNumberFormat="1"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7" fillId="7" borderId="17" xfId="0" applyFont="1" applyFill="1" applyBorder="1" applyAlignment="1">
      <alignment horizontal="left" vertical="center" wrapText="1"/>
    </xf>
    <xf numFmtId="14" fontId="27" fillId="7" borderId="17" xfId="0" applyNumberFormat="1"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7" fillId="8" borderId="17" xfId="0" applyFont="1" applyFill="1" applyBorder="1" applyAlignment="1">
      <alignment horizontal="left" vertical="center" wrapText="1"/>
    </xf>
    <xf numFmtId="14" fontId="27" fillId="8" borderId="17" xfId="0" applyNumberFormat="1" applyFont="1" applyFill="1" applyBorder="1" applyAlignment="1">
      <alignment horizontal="center" vertical="center" wrapText="1"/>
    </xf>
    <xf numFmtId="0" fontId="27" fillId="9" borderId="17" xfId="0" applyFont="1" applyFill="1" applyBorder="1" applyAlignment="1">
      <alignment horizontal="center" vertical="center" wrapText="1"/>
    </xf>
    <xf numFmtId="0" fontId="27" fillId="9" borderId="17" xfId="0" applyFont="1" applyFill="1" applyBorder="1" applyAlignment="1">
      <alignment horizontal="left" vertical="center" wrapText="1"/>
    </xf>
    <xf numFmtId="14" fontId="27" fillId="9" borderId="17" xfId="0" applyNumberFormat="1" applyFont="1" applyFill="1" applyBorder="1" applyAlignment="1">
      <alignment horizontal="center" vertical="center" wrapText="1"/>
    </xf>
    <xf numFmtId="0" fontId="27" fillId="10" borderId="17" xfId="0" applyFont="1" applyFill="1" applyBorder="1" applyAlignment="1">
      <alignment horizontal="center" vertical="center" wrapText="1"/>
    </xf>
    <xf numFmtId="0" fontId="27" fillId="10" borderId="17" xfId="0" applyFont="1" applyFill="1" applyBorder="1" applyAlignment="1">
      <alignment horizontal="left" vertical="center" wrapText="1"/>
    </xf>
    <xf numFmtId="14" fontId="27" fillId="10" borderId="17" xfId="0" applyNumberFormat="1" applyFont="1" applyFill="1" applyBorder="1" applyAlignment="1">
      <alignment horizontal="center" vertical="center" wrapText="1"/>
    </xf>
    <xf numFmtId="0" fontId="27" fillId="11" borderId="17" xfId="0" applyFont="1" applyFill="1" applyBorder="1" applyAlignment="1">
      <alignment horizontal="center" vertical="center" wrapText="1"/>
    </xf>
    <xf numFmtId="0" fontId="27" fillId="11" borderId="17" xfId="0" applyFont="1" applyFill="1" applyBorder="1" applyAlignment="1">
      <alignment horizontal="left" vertical="center" wrapText="1"/>
    </xf>
    <xf numFmtId="14" fontId="27" fillId="11" borderId="17" xfId="0" applyNumberFormat="1"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7" fillId="12" borderId="17" xfId="0" applyFont="1" applyFill="1" applyBorder="1" applyAlignment="1">
      <alignment horizontal="left" vertical="center" wrapText="1"/>
    </xf>
    <xf numFmtId="14" fontId="27" fillId="12" borderId="17" xfId="0" applyNumberFormat="1"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7" fillId="13" borderId="17" xfId="0" applyFont="1" applyFill="1" applyBorder="1" applyAlignment="1">
      <alignment horizontal="left" vertical="center" wrapText="1"/>
    </xf>
    <xf numFmtId="14" fontId="27" fillId="13" borderId="17" xfId="0" applyNumberFormat="1" applyFont="1" applyFill="1" applyBorder="1" applyAlignment="1">
      <alignment horizontal="center" vertical="center" wrapText="1"/>
    </xf>
    <xf numFmtId="0" fontId="27" fillId="14" borderId="17" xfId="0" applyFont="1" applyFill="1" applyBorder="1" applyAlignment="1">
      <alignment horizontal="center" vertical="center" wrapText="1"/>
    </xf>
    <xf numFmtId="0" fontId="27" fillId="14" borderId="17" xfId="0" applyFont="1" applyFill="1" applyBorder="1" applyAlignment="1">
      <alignment horizontal="left" vertical="center" wrapText="1"/>
    </xf>
    <xf numFmtId="14" fontId="27" fillId="14" borderId="17" xfId="0" applyNumberFormat="1" applyFont="1" applyFill="1" applyBorder="1" applyAlignment="1">
      <alignment horizontal="center" vertical="center" wrapText="1"/>
    </xf>
    <xf numFmtId="0" fontId="27" fillId="15" borderId="17" xfId="0" applyFont="1" applyFill="1" applyBorder="1" applyAlignment="1">
      <alignment horizontal="center" vertical="center" wrapText="1"/>
    </xf>
    <xf numFmtId="0" fontId="27" fillId="15" borderId="17" xfId="0" applyFont="1" applyFill="1" applyBorder="1" applyAlignment="1">
      <alignment horizontal="left" vertical="center" wrapText="1"/>
    </xf>
    <xf numFmtId="14" fontId="27" fillId="15" borderId="17" xfId="0" applyNumberFormat="1" applyFont="1" applyFill="1" applyBorder="1" applyAlignment="1">
      <alignment horizontal="center" vertical="center" wrapText="1"/>
    </xf>
    <xf numFmtId="0" fontId="27" fillId="16" borderId="17" xfId="0" applyFont="1" applyFill="1" applyBorder="1" applyAlignment="1">
      <alignment horizontal="center" vertical="center" wrapText="1"/>
    </xf>
    <xf numFmtId="0" fontId="27" fillId="16" borderId="17" xfId="0" applyFont="1" applyFill="1" applyBorder="1" applyAlignment="1">
      <alignment horizontal="left" vertical="center" wrapText="1"/>
    </xf>
    <xf numFmtId="14" fontId="27" fillId="16" borderId="17" xfId="0" applyNumberFormat="1"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27" fillId="17" borderId="17" xfId="0" applyFont="1" applyFill="1" applyBorder="1" applyAlignment="1">
      <alignment horizontal="left" vertical="center" wrapText="1"/>
    </xf>
    <xf numFmtId="14" fontId="27" fillId="17" borderId="17" xfId="0" applyNumberFormat="1" applyFont="1" applyFill="1" applyBorder="1" applyAlignment="1">
      <alignment horizontal="center" vertical="center" wrapText="1"/>
    </xf>
    <xf numFmtId="0" fontId="27" fillId="18" borderId="17" xfId="0" applyFont="1" applyFill="1" applyBorder="1" applyAlignment="1">
      <alignment horizontal="center" vertical="center" wrapText="1"/>
    </xf>
    <xf numFmtId="0" fontId="27" fillId="18" borderId="17" xfId="0" applyFont="1" applyFill="1" applyBorder="1" applyAlignment="1">
      <alignment horizontal="left" vertical="center" wrapText="1"/>
    </xf>
    <xf numFmtId="14" fontId="27" fillId="18" borderId="17" xfId="0" applyNumberFormat="1" applyFont="1" applyFill="1" applyBorder="1" applyAlignment="1">
      <alignment horizontal="center" vertical="center" wrapText="1"/>
    </xf>
    <xf numFmtId="0" fontId="27" fillId="19" borderId="17" xfId="0" applyFont="1" applyFill="1" applyBorder="1" applyAlignment="1">
      <alignment horizontal="center" vertical="center" wrapText="1"/>
    </xf>
    <xf numFmtId="0" fontId="27" fillId="19" borderId="17" xfId="0" applyFont="1" applyFill="1" applyBorder="1" applyAlignment="1">
      <alignment horizontal="left" vertical="center" wrapText="1"/>
    </xf>
    <xf numFmtId="14" fontId="27" fillId="19" borderId="17" xfId="0" applyNumberFormat="1" applyFont="1" applyFill="1" applyBorder="1" applyAlignment="1">
      <alignment horizontal="center" vertical="center" wrapText="1"/>
    </xf>
    <xf numFmtId="0" fontId="27" fillId="20" borderId="17" xfId="0" applyFont="1" applyFill="1" applyBorder="1" applyAlignment="1">
      <alignment horizontal="center" vertical="center" wrapText="1"/>
    </xf>
    <xf numFmtId="0" fontId="27" fillId="20" borderId="17" xfId="0" applyFont="1" applyFill="1" applyBorder="1" applyAlignment="1">
      <alignment horizontal="left" vertical="center" wrapText="1"/>
    </xf>
    <xf numFmtId="14" fontId="27" fillId="20" borderId="17" xfId="0" applyNumberFormat="1" applyFont="1" applyFill="1" applyBorder="1" applyAlignment="1">
      <alignment horizontal="center" vertical="center" wrapText="1"/>
    </xf>
    <xf numFmtId="0" fontId="27" fillId="21" borderId="17" xfId="0" applyFont="1" applyFill="1" applyBorder="1" applyAlignment="1">
      <alignment horizontal="center" vertical="center" wrapText="1"/>
    </xf>
    <xf numFmtId="0" fontId="27" fillId="21" borderId="17" xfId="0" applyFont="1" applyFill="1" applyBorder="1" applyAlignment="1">
      <alignment horizontal="left" vertical="center" wrapText="1"/>
    </xf>
    <xf numFmtId="14" fontId="27" fillId="21" borderId="17" xfId="0" applyNumberFormat="1" applyFont="1" applyFill="1" applyBorder="1" applyAlignment="1">
      <alignment horizontal="center" vertical="center" wrapText="1"/>
    </xf>
    <xf numFmtId="0" fontId="27" fillId="22" borderId="17" xfId="0" applyFont="1" applyFill="1" applyBorder="1" applyAlignment="1">
      <alignment horizontal="center" vertical="center" wrapText="1"/>
    </xf>
    <xf numFmtId="0" fontId="27" fillId="22" borderId="17" xfId="0" applyFont="1" applyFill="1" applyBorder="1" applyAlignment="1">
      <alignment horizontal="left" vertical="center" wrapText="1"/>
    </xf>
    <xf numFmtId="14" fontId="27" fillId="22" borderId="17" xfId="0" applyNumberFormat="1" applyFont="1" applyFill="1" applyBorder="1" applyAlignment="1">
      <alignment horizontal="center" vertical="center" wrapText="1"/>
    </xf>
    <xf numFmtId="0" fontId="27" fillId="23" borderId="17" xfId="0" applyFont="1" applyFill="1" applyBorder="1" applyAlignment="1">
      <alignment horizontal="center" vertical="center" wrapText="1"/>
    </xf>
    <xf numFmtId="0" fontId="27" fillId="23" borderId="17" xfId="0" applyFont="1" applyFill="1" applyBorder="1" applyAlignment="1">
      <alignment horizontal="left" vertical="center" wrapText="1"/>
    </xf>
    <xf numFmtId="14" fontId="27" fillId="23" borderId="17" xfId="0" applyNumberFormat="1"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7" xfId="0" applyFont="1" applyFill="1" applyBorder="1" applyAlignment="1">
      <alignment horizontal="left" vertical="center" wrapText="1"/>
    </xf>
    <xf numFmtId="14" fontId="27" fillId="4" borderId="17" xfId="0" applyNumberFormat="1" applyFont="1" applyFill="1" applyBorder="1" applyAlignment="1">
      <alignment horizontal="center" vertical="center" wrapText="1"/>
    </xf>
    <xf numFmtId="0" fontId="27" fillId="0" borderId="17" xfId="0" applyFont="1" applyBorder="1" applyAlignment="1">
      <alignment horizontal="center" vertical="center" wrapText="1"/>
    </xf>
    <xf numFmtId="0" fontId="18" fillId="0" borderId="17" xfId="1" applyBorder="1" applyAlignment="1">
      <alignment horizontal="right" vertical="center" wrapText="1"/>
    </xf>
    <xf numFmtId="0" fontId="27" fillId="0" borderId="17" xfId="0" applyFont="1" applyBorder="1" applyAlignment="1">
      <alignment horizontal="left" vertical="center" wrapText="1"/>
    </xf>
    <xf numFmtId="14" fontId="27" fillId="0" borderId="17"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27" fillId="5" borderId="19"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7" borderId="19"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7" fillId="9" borderId="19" xfId="0" applyFont="1" applyFill="1" applyBorder="1" applyAlignment="1">
      <alignment horizontal="center" vertical="center" wrapText="1"/>
    </xf>
    <xf numFmtId="0" fontId="27" fillId="10" borderId="19"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2" borderId="19" xfId="0" applyFont="1" applyFill="1" applyBorder="1" applyAlignment="1">
      <alignment horizontal="center" vertical="center" wrapText="1"/>
    </xf>
    <xf numFmtId="0" fontId="27" fillId="13" borderId="19" xfId="0" applyFont="1" applyFill="1" applyBorder="1" applyAlignment="1">
      <alignment horizontal="center" vertical="center" wrapText="1"/>
    </xf>
    <xf numFmtId="0" fontId="27" fillId="14" borderId="19" xfId="0" applyFont="1" applyFill="1" applyBorder="1" applyAlignment="1">
      <alignment horizontal="center" vertical="center" wrapText="1"/>
    </xf>
    <xf numFmtId="0" fontId="27" fillId="15" borderId="19" xfId="0" applyFont="1" applyFill="1" applyBorder="1" applyAlignment="1">
      <alignment horizontal="center" vertical="center" wrapText="1"/>
    </xf>
    <xf numFmtId="0" fontId="27" fillId="16" borderId="19" xfId="0" applyFont="1" applyFill="1" applyBorder="1" applyAlignment="1">
      <alignment horizontal="center" vertical="center" wrapText="1"/>
    </xf>
    <xf numFmtId="0" fontId="27" fillId="17" borderId="19" xfId="0" applyFont="1" applyFill="1" applyBorder="1" applyAlignment="1">
      <alignment horizontal="center" vertical="center" wrapText="1"/>
    </xf>
    <xf numFmtId="0" fontId="27" fillId="18" borderId="19" xfId="0" applyFont="1" applyFill="1" applyBorder="1" applyAlignment="1">
      <alignment horizontal="center" vertical="center" wrapText="1"/>
    </xf>
    <xf numFmtId="0" fontId="27" fillId="19" borderId="19" xfId="0" applyFont="1" applyFill="1" applyBorder="1" applyAlignment="1">
      <alignment horizontal="center" vertical="center" wrapText="1"/>
    </xf>
    <xf numFmtId="0" fontId="27" fillId="20" borderId="19" xfId="0" applyFont="1" applyFill="1" applyBorder="1" applyAlignment="1">
      <alignment horizontal="center" vertical="center" wrapText="1"/>
    </xf>
    <xf numFmtId="0" fontId="27" fillId="21" borderId="19" xfId="0" applyFont="1" applyFill="1" applyBorder="1" applyAlignment="1">
      <alignment horizontal="center" vertical="center" wrapText="1"/>
    </xf>
    <xf numFmtId="0" fontId="27" fillId="22" borderId="19" xfId="0" applyFont="1" applyFill="1" applyBorder="1" applyAlignment="1">
      <alignment horizontal="center" vertical="center" wrapText="1"/>
    </xf>
    <xf numFmtId="0" fontId="27" fillId="23" borderId="19"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0" borderId="19" xfId="0" applyFont="1" applyBorder="1" applyAlignment="1">
      <alignment horizontal="center" vertical="center" wrapText="1"/>
    </xf>
    <xf numFmtId="0" fontId="28" fillId="2" borderId="26" xfId="0" applyFont="1" applyFill="1" applyBorder="1" applyAlignment="1">
      <alignment horizontal="center"/>
    </xf>
    <xf numFmtId="0" fontId="28" fillId="0" borderId="27" xfId="0" applyFont="1" applyBorder="1" applyAlignment="1">
      <alignment horizontal="center"/>
    </xf>
    <xf numFmtId="0" fontId="28" fillId="0" borderId="27" xfId="0" applyFont="1" applyFill="1" applyBorder="1" applyAlignment="1">
      <alignment horizontal="center"/>
    </xf>
    <xf numFmtId="0" fontId="28" fillId="0" borderId="4" xfId="0" applyFont="1" applyBorder="1" applyAlignment="1">
      <alignment horizontal="center"/>
    </xf>
    <xf numFmtId="0" fontId="28" fillId="0" borderId="1" xfId="0" applyFont="1" applyBorder="1" applyAlignment="1">
      <alignment horizontal="center"/>
    </xf>
    <xf numFmtId="0" fontId="28" fillId="0" borderId="1" xfId="0" applyFont="1" applyFill="1" applyBorder="1" applyAlignment="1">
      <alignment horizontal="center"/>
    </xf>
    <xf numFmtId="0" fontId="28" fillId="0" borderId="5" xfId="0" applyFont="1" applyBorder="1" applyAlignment="1">
      <alignment horizontal="center"/>
    </xf>
    <xf numFmtId="0" fontId="28" fillId="0" borderId="3" xfId="0" applyFont="1" applyBorder="1" applyAlignment="1">
      <alignment horizontal="center"/>
    </xf>
    <xf numFmtId="0" fontId="28" fillId="0" borderId="3" xfId="0" applyFont="1" applyFill="1" applyBorder="1" applyAlignment="1">
      <alignment horizontal="center"/>
    </xf>
    <xf numFmtId="0" fontId="28" fillId="0" borderId="4" xfId="0" applyFont="1" applyFill="1" applyBorder="1" applyAlignment="1">
      <alignment horizontal="center"/>
    </xf>
    <xf numFmtId="0" fontId="29" fillId="0" borderId="11" xfId="0" applyFont="1" applyBorder="1"/>
    <xf numFmtId="0" fontId="29" fillId="0" borderId="11" xfId="0" applyFont="1" applyBorder="1" applyAlignment="1">
      <alignment horizontal="right"/>
    </xf>
    <xf numFmtId="0" fontId="29" fillId="0" borderId="25" xfId="0" applyFont="1" applyBorder="1"/>
    <xf numFmtId="0" fontId="29" fillId="0" borderId="12" xfId="0" applyFont="1" applyBorder="1"/>
    <xf numFmtId="0" fontId="0" fillId="0" borderId="0" xfId="0" applyBorder="1" applyAlignment="1">
      <alignment horizontal="center"/>
    </xf>
    <xf numFmtId="0" fontId="0" fillId="0" borderId="6"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4" fillId="0" borderId="1" xfId="0" applyFont="1" applyBorder="1" applyAlignment="1">
      <alignment horizontal="left"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24" fillId="0" borderId="4" xfId="0" applyFont="1" applyBorder="1" applyAlignment="1">
      <alignment horizontal="left" wrapText="1"/>
    </xf>
    <xf numFmtId="0" fontId="4" fillId="0" borderId="1" xfId="0" applyFont="1" applyBorder="1" applyAlignment="1">
      <alignment horizontal="left" vertical="center" wrapText="1"/>
    </xf>
    <xf numFmtId="0" fontId="23" fillId="0" borderId="1" xfId="0" applyFont="1" applyBorder="1" applyAlignment="1">
      <alignment horizontal="left" vertical="center" wrapText="1"/>
    </xf>
    <xf numFmtId="0" fontId="0" fillId="0" borderId="1" xfId="0" applyBorder="1" applyAlignment="1">
      <alignment horizontal="left"/>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0" xfId="0" applyAlignment="1">
      <alignment horizontal="left"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left"/>
    </xf>
    <xf numFmtId="0" fontId="0" fillId="3" borderId="15" xfId="0" applyFill="1" applyBorder="1" applyAlignment="1">
      <alignment horizontal="center"/>
    </xf>
    <xf numFmtId="0" fontId="0" fillId="3" borderId="20"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center" wrapText="1"/>
    </xf>
    <xf numFmtId="0" fontId="20" fillId="0" borderId="1"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right" vertical="center"/>
    </xf>
    <xf numFmtId="0" fontId="20" fillId="0" borderId="1" xfId="0" applyFont="1" applyBorder="1" applyAlignment="1">
      <alignment horizontal="center" vertical="center" wrapText="1"/>
    </xf>
    <xf numFmtId="0" fontId="20" fillId="0" borderId="1" xfId="0" applyFont="1" applyBorder="1" applyAlignment="1">
      <alignment horizontal="center" wrapText="1"/>
    </xf>
    <xf numFmtId="0" fontId="1" fillId="3" borderId="20" xfId="0" applyFont="1" applyFill="1" applyBorder="1" applyAlignment="1">
      <alignment horizontal="center" vertical="center" wrapText="1"/>
    </xf>
    <xf numFmtId="0" fontId="28" fillId="3" borderId="31" xfId="0" applyFont="1" applyFill="1" applyBorder="1" applyAlignment="1">
      <alignment horizontal="center"/>
    </xf>
  </cellXfs>
  <cellStyles count="2">
    <cellStyle name="Hipervínculo" xfId="1" builtinId="8"/>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180975</xdr:colOff>
      <xdr:row>4</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xdr:row>
      <xdr:rowOff>0</xdr:rowOff>
    </xdr:from>
    <xdr:to>
      <xdr:col>10</xdr:col>
      <xdr:colOff>142875</xdr:colOff>
      <xdr:row>4</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xdr:row>
      <xdr:rowOff>0</xdr:rowOff>
    </xdr:from>
    <xdr:to>
      <xdr:col>10</xdr:col>
      <xdr:colOff>180975</xdr:colOff>
      <xdr:row>6</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xdr:row>
      <xdr:rowOff>0</xdr:rowOff>
    </xdr:from>
    <xdr:to>
      <xdr:col>11</xdr:col>
      <xdr:colOff>142875</xdr:colOff>
      <xdr:row>6</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180975</xdr:colOff>
      <xdr:row>7</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142875</xdr:colOff>
      <xdr:row>7</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180975</xdr:colOff>
      <xdr:row>8</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142875</xdr:colOff>
      <xdr:row>8</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180975</xdr:colOff>
      <xdr:row>9</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xdr:row>
      <xdr:rowOff>0</xdr:rowOff>
    </xdr:from>
    <xdr:to>
      <xdr:col>10</xdr:col>
      <xdr:colOff>333375</xdr:colOff>
      <xdr:row>9</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142875</xdr:colOff>
      <xdr:row>9</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10</xdr:row>
      <xdr:rowOff>0</xdr:rowOff>
    </xdr:from>
    <xdr:to>
      <xdr:col>10</xdr:col>
      <xdr:colOff>180975</xdr:colOff>
      <xdr:row>10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11</xdr:col>
      <xdr:colOff>142875</xdr:colOff>
      <xdr:row>10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11</xdr:row>
      <xdr:rowOff>0</xdr:rowOff>
    </xdr:from>
    <xdr:to>
      <xdr:col>10</xdr:col>
      <xdr:colOff>180975</xdr:colOff>
      <xdr:row>11</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11</xdr:row>
      <xdr:rowOff>0</xdr:rowOff>
    </xdr:from>
    <xdr:to>
      <xdr:col>11</xdr:col>
      <xdr:colOff>142875</xdr:colOff>
      <xdr:row>11</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12</xdr:row>
      <xdr:rowOff>0</xdr:rowOff>
    </xdr:from>
    <xdr:to>
      <xdr:col>10</xdr:col>
      <xdr:colOff>180975</xdr:colOff>
      <xdr:row>12</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12</xdr:row>
      <xdr:rowOff>0</xdr:rowOff>
    </xdr:from>
    <xdr:to>
      <xdr:col>11</xdr:col>
      <xdr:colOff>142875</xdr:colOff>
      <xdr:row>12</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13</xdr:row>
      <xdr:rowOff>0</xdr:rowOff>
    </xdr:from>
    <xdr:to>
      <xdr:col>11</xdr:col>
      <xdr:colOff>142875</xdr:colOff>
      <xdr:row>13</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14</xdr:row>
      <xdr:rowOff>0</xdr:rowOff>
    </xdr:from>
    <xdr:to>
      <xdr:col>10</xdr:col>
      <xdr:colOff>180975</xdr:colOff>
      <xdr:row>14</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14</xdr:row>
      <xdr:rowOff>0</xdr:rowOff>
    </xdr:from>
    <xdr:to>
      <xdr:col>10</xdr:col>
      <xdr:colOff>333375</xdr:colOff>
      <xdr:row>14</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14</xdr:row>
      <xdr:rowOff>0</xdr:rowOff>
    </xdr:from>
    <xdr:to>
      <xdr:col>11</xdr:col>
      <xdr:colOff>142875</xdr:colOff>
      <xdr:row>14</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180975</xdr:colOff>
      <xdr:row>15</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142875</xdr:colOff>
      <xdr:row>15</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180975</xdr:colOff>
      <xdr:row>16</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16</xdr:row>
      <xdr:rowOff>0</xdr:rowOff>
    </xdr:from>
    <xdr:to>
      <xdr:col>10</xdr:col>
      <xdr:colOff>333375</xdr:colOff>
      <xdr:row>16</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xdr:row>
      <xdr:rowOff>0</xdr:rowOff>
    </xdr:from>
    <xdr:to>
      <xdr:col>11</xdr:col>
      <xdr:colOff>142875</xdr:colOff>
      <xdr:row>16</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xdr:row>
      <xdr:rowOff>0</xdr:rowOff>
    </xdr:from>
    <xdr:to>
      <xdr:col>10</xdr:col>
      <xdr:colOff>180975</xdr:colOff>
      <xdr:row>17</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142875</xdr:colOff>
      <xdr:row>17</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xdr:row>
      <xdr:rowOff>0</xdr:rowOff>
    </xdr:from>
    <xdr:to>
      <xdr:col>10</xdr:col>
      <xdr:colOff>142875</xdr:colOff>
      <xdr:row>18</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18</xdr:row>
      <xdr:rowOff>0</xdr:rowOff>
    </xdr:from>
    <xdr:to>
      <xdr:col>11</xdr:col>
      <xdr:colOff>142875</xdr:colOff>
      <xdr:row>18</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142875</xdr:colOff>
      <xdr:row>19</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xdr:row>
      <xdr:rowOff>0</xdr:rowOff>
    </xdr:from>
    <xdr:to>
      <xdr:col>10</xdr:col>
      <xdr:colOff>180975</xdr:colOff>
      <xdr:row>20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20</xdr:row>
      <xdr:rowOff>0</xdr:rowOff>
    </xdr:from>
    <xdr:to>
      <xdr:col>11</xdr:col>
      <xdr:colOff>142875</xdr:colOff>
      <xdr:row>20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21</xdr:row>
      <xdr:rowOff>0</xdr:rowOff>
    </xdr:from>
    <xdr:to>
      <xdr:col>10</xdr:col>
      <xdr:colOff>180975</xdr:colOff>
      <xdr:row>21</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21</xdr:row>
      <xdr:rowOff>0</xdr:rowOff>
    </xdr:from>
    <xdr:to>
      <xdr:col>10</xdr:col>
      <xdr:colOff>333375</xdr:colOff>
      <xdr:row>21</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21</xdr:row>
      <xdr:rowOff>0</xdr:rowOff>
    </xdr:from>
    <xdr:to>
      <xdr:col>11</xdr:col>
      <xdr:colOff>142875</xdr:colOff>
      <xdr:row>21</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22</xdr:row>
      <xdr:rowOff>0</xdr:rowOff>
    </xdr:from>
    <xdr:to>
      <xdr:col>10</xdr:col>
      <xdr:colOff>180975</xdr:colOff>
      <xdr:row>22</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22</xdr:row>
      <xdr:rowOff>0</xdr:rowOff>
    </xdr:from>
    <xdr:to>
      <xdr:col>11</xdr:col>
      <xdr:colOff>142875</xdr:colOff>
      <xdr:row>22</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23</xdr:row>
      <xdr:rowOff>0</xdr:rowOff>
    </xdr:from>
    <xdr:to>
      <xdr:col>10</xdr:col>
      <xdr:colOff>180975</xdr:colOff>
      <xdr:row>23</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23</xdr:row>
      <xdr:rowOff>0</xdr:rowOff>
    </xdr:from>
    <xdr:to>
      <xdr:col>11</xdr:col>
      <xdr:colOff>142875</xdr:colOff>
      <xdr:row>23</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24</xdr:row>
      <xdr:rowOff>0</xdr:rowOff>
    </xdr:from>
    <xdr:to>
      <xdr:col>10</xdr:col>
      <xdr:colOff>180975</xdr:colOff>
      <xdr:row>24</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24</xdr:row>
      <xdr:rowOff>0</xdr:rowOff>
    </xdr:from>
    <xdr:to>
      <xdr:col>11</xdr:col>
      <xdr:colOff>142875</xdr:colOff>
      <xdr:row>24</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25</xdr:row>
      <xdr:rowOff>0</xdr:rowOff>
    </xdr:from>
    <xdr:to>
      <xdr:col>10</xdr:col>
      <xdr:colOff>180975</xdr:colOff>
      <xdr:row>25</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25</xdr:row>
      <xdr:rowOff>0</xdr:rowOff>
    </xdr:from>
    <xdr:to>
      <xdr:col>11</xdr:col>
      <xdr:colOff>142875</xdr:colOff>
      <xdr:row>25</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26</xdr:row>
      <xdr:rowOff>0</xdr:rowOff>
    </xdr:from>
    <xdr:to>
      <xdr:col>10</xdr:col>
      <xdr:colOff>180975</xdr:colOff>
      <xdr:row>26</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26</xdr:row>
      <xdr:rowOff>0</xdr:rowOff>
    </xdr:from>
    <xdr:to>
      <xdr:col>10</xdr:col>
      <xdr:colOff>333375</xdr:colOff>
      <xdr:row>26</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142875</xdr:colOff>
      <xdr:row>26</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27</xdr:row>
      <xdr:rowOff>0</xdr:rowOff>
    </xdr:from>
    <xdr:to>
      <xdr:col>10</xdr:col>
      <xdr:colOff>180975</xdr:colOff>
      <xdr:row>27</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27</xdr:row>
      <xdr:rowOff>0</xdr:rowOff>
    </xdr:from>
    <xdr:to>
      <xdr:col>10</xdr:col>
      <xdr:colOff>333375</xdr:colOff>
      <xdr:row>27</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27</xdr:row>
      <xdr:rowOff>0</xdr:rowOff>
    </xdr:from>
    <xdr:to>
      <xdr:col>11</xdr:col>
      <xdr:colOff>142875</xdr:colOff>
      <xdr:row>27</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28</xdr:row>
      <xdr:rowOff>0</xdr:rowOff>
    </xdr:from>
    <xdr:to>
      <xdr:col>10</xdr:col>
      <xdr:colOff>180975</xdr:colOff>
      <xdr:row>28</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28</xdr:row>
      <xdr:rowOff>0</xdr:rowOff>
    </xdr:from>
    <xdr:to>
      <xdr:col>10</xdr:col>
      <xdr:colOff>333375</xdr:colOff>
      <xdr:row>28</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28</xdr:row>
      <xdr:rowOff>0</xdr:rowOff>
    </xdr:from>
    <xdr:to>
      <xdr:col>11</xdr:col>
      <xdr:colOff>142875</xdr:colOff>
      <xdr:row>28</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29</xdr:row>
      <xdr:rowOff>0</xdr:rowOff>
    </xdr:from>
    <xdr:to>
      <xdr:col>10</xdr:col>
      <xdr:colOff>180975</xdr:colOff>
      <xdr:row>29</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29</xdr:row>
      <xdr:rowOff>0</xdr:rowOff>
    </xdr:from>
    <xdr:to>
      <xdr:col>10</xdr:col>
      <xdr:colOff>333375</xdr:colOff>
      <xdr:row>29</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29</xdr:row>
      <xdr:rowOff>0</xdr:rowOff>
    </xdr:from>
    <xdr:to>
      <xdr:col>11</xdr:col>
      <xdr:colOff>142875</xdr:colOff>
      <xdr:row>29</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30</xdr:row>
      <xdr:rowOff>0</xdr:rowOff>
    </xdr:from>
    <xdr:to>
      <xdr:col>10</xdr:col>
      <xdr:colOff>180975</xdr:colOff>
      <xdr:row>30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30</xdr:row>
      <xdr:rowOff>0</xdr:rowOff>
    </xdr:from>
    <xdr:to>
      <xdr:col>10</xdr:col>
      <xdr:colOff>333375</xdr:colOff>
      <xdr:row>30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30</xdr:row>
      <xdr:rowOff>0</xdr:rowOff>
    </xdr:from>
    <xdr:to>
      <xdr:col>11</xdr:col>
      <xdr:colOff>142875</xdr:colOff>
      <xdr:row>30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31</xdr:row>
      <xdr:rowOff>0</xdr:rowOff>
    </xdr:from>
    <xdr:to>
      <xdr:col>10</xdr:col>
      <xdr:colOff>180975</xdr:colOff>
      <xdr:row>31</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31</xdr:row>
      <xdr:rowOff>0</xdr:rowOff>
    </xdr:from>
    <xdr:to>
      <xdr:col>10</xdr:col>
      <xdr:colOff>333375</xdr:colOff>
      <xdr:row>31</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31</xdr:row>
      <xdr:rowOff>0</xdr:rowOff>
    </xdr:from>
    <xdr:to>
      <xdr:col>11</xdr:col>
      <xdr:colOff>142875</xdr:colOff>
      <xdr:row>31</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32</xdr:row>
      <xdr:rowOff>0</xdr:rowOff>
    </xdr:from>
    <xdr:to>
      <xdr:col>10</xdr:col>
      <xdr:colOff>180975</xdr:colOff>
      <xdr:row>32</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32</xdr:row>
      <xdr:rowOff>0</xdr:rowOff>
    </xdr:from>
    <xdr:to>
      <xdr:col>11</xdr:col>
      <xdr:colOff>142875</xdr:colOff>
      <xdr:row>32</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33</xdr:row>
      <xdr:rowOff>0</xdr:rowOff>
    </xdr:from>
    <xdr:to>
      <xdr:col>10</xdr:col>
      <xdr:colOff>180975</xdr:colOff>
      <xdr:row>33</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33</xdr:row>
      <xdr:rowOff>0</xdr:rowOff>
    </xdr:from>
    <xdr:to>
      <xdr:col>10</xdr:col>
      <xdr:colOff>333375</xdr:colOff>
      <xdr:row>33</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33</xdr:row>
      <xdr:rowOff>0</xdr:rowOff>
    </xdr:from>
    <xdr:to>
      <xdr:col>11</xdr:col>
      <xdr:colOff>142875</xdr:colOff>
      <xdr:row>33</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34</xdr:row>
      <xdr:rowOff>0</xdr:rowOff>
    </xdr:from>
    <xdr:to>
      <xdr:col>10</xdr:col>
      <xdr:colOff>180975</xdr:colOff>
      <xdr:row>34</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34</xdr:row>
      <xdr:rowOff>0</xdr:rowOff>
    </xdr:from>
    <xdr:to>
      <xdr:col>10</xdr:col>
      <xdr:colOff>333375</xdr:colOff>
      <xdr:row>34</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34</xdr:row>
      <xdr:rowOff>0</xdr:rowOff>
    </xdr:from>
    <xdr:to>
      <xdr:col>11</xdr:col>
      <xdr:colOff>142875</xdr:colOff>
      <xdr:row>34</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35</xdr:row>
      <xdr:rowOff>0</xdr:rowOff>
    </xdr:from>
    <xdr:to>
      <xdr:col>10</xdr:col>
      <xdr:colOff>180975</xdr:colOff>
      <xdr:row>35</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35</xdr:row>
      <xdr:rowOff>0</xdr:rowOff>
    </xdr:from>
    <xdr:to>
      <xdr:col>10</xdr:col>
      <xdr:colOff>333375</xdr:colOff>
      <xdr:row>35</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35</xdr:row>
      <xdr:rowOff>0</xdr:rowOff>
    </xdr:from>
    <xdr:to>
      <xdr:col>11</xdr:col>
      <xdr:colOff>142875</xdr:colOff>
      <xdr:row>35</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36</xdr:row>
      <xdr:rowOff>0</xdr:rowOff>
    </xdr:from>
    <xdr:to>
      <xdr:col>10</xdr:col>
      <xdr:colOff>142875</xdr:colOff>
      <xdr:row>36</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36</xdr:row>
      <xdr:rowOff>0</xdr:rowOff>
    </xdr:from>
    <xdr:to>
      <xdr:col>11</xdr:col>
      <xdr:colOff>142875</xdr:colOff>
      <xdr:row>36</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10</xdr:col>
      <xdr:colOff>180975</xdr:colOff>
      <xdr:row>37</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37</xdr:row>
      <xdr:rowOff>0</xdr:rowOff>
    </xdr:from>
    <xdr:to>
      <xdr:col>10</xdr:col>
      <xdr:colOff>333375</xdr:colOff>
      <xdr:row>37</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37</xdr:row>
      <xdr:rowOff>0</xdr:rowOff>
    </xdr:from>
    <xdr:to>
      <xdr:col>11</xdr:col>
      <xdr:colOff>142875</xdr:colOff>
      <xdr:row>37</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38</xdr:row>
      <xdr:rowOff>0</xdr:rowOff>
    </xdr:from>
    <xdr:to>
      <xdr:col>10</xdr:col>
      <xdr:colOff>180975</xdr:colOff>
      <xdr:row>38</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38</xdr:row>
      <xdr:rowOff>0</xdr:rowOff>
    </xdr:from>
    <xdr:to>
      <xdr:col>10</xdr:col>
      <xdr:colOff>333375</xdr:colOff>
      <xdr:row>38</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38</xdr:row>
      <xdr:rowOff>0</xdr:rowOff>
    </xdr:from>
    <xdr:to>
      <xdr:col>11</xdr:col>
      <xdr:colOff>142875</xdr:colOff>
      <xdr:row>38</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39</xdr:row>
      <xdr:rowOff>0</xdr:rowOff>
    </xdr:from>
    <xdr:to>
      <xdr:col>10</xdr:col>
      <xdr:colOff>180975</xdr:colOff>
      <xdr:row>39</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39</xdr:row>
      <xdr:rowOff>0</xdr:rowOff>
    </xdr:from>
    <xdr:to>
      <xdr:col>10</xdr:col>
      <xdr:colOff>333375</xdr:colOff>
      <xdr:row>39</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39</xdr:row>
      <xdr:rowOff>0</xdr:rowOff>
    </xdr:from>
    <xdr:to>
      <xdr:col>11</xdr:col>
      <xdr:colOff>142875</xdr:colOff>
      <xdr:row>39</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180975</xdr:colOff>
      <xdr:row>40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40</xdr:row>
      <xdr:rowOff>0</xdr:rowOff>
    </xdr:from>
    <xdr:to>
      <xdr:col>10</xdr:col>
      <xdr:colOff>333375</xdr:colOff>
      <xdr:row>40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40</xdr:row>
      <xdr:rowOff>0</xdr:rowOff>
    </xdr:from>
    <xdr:to>
      <xdr:col>11</xdr:col>
      <xdr:colOff>142875</xdr:colOff>
      <xdr:row>40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41</xdr:row>
      <xdr:rowOff>0</xdr:rowOff>
    </xdr:from>
    <xdr:to>
      <xdr:col>10</xdr:col>
      <xdr:colOff>180975</xdr:colOff>
      <xdr:row>41</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41</xdr:row>
      <xdr:rowOff>0</xdr:rowOff>
    </xdr:from>
    <xdr:to>
      <xdr:col>10</xdr:col>
      <xdr:colOff>333375</xdr:colOff>
      <xdr:row>41</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41</xdr:row>
      <xdr:rowOff>0</xdr:rowOff>
    </xdr:from>
    <xdr:to>
      <xdr:col>11</xdr:col>
      <xdr:colOff>142875</xdr:colOff>
      <xdr:row>41</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42</xdr:row>
      <xdr:rowOff>0</xdr:rowOff>
    </xdr:from>
    <xdr:to>
      <xdr:col>10</xdr:col>
      <xdr:colOff>180975</xdr:colOff>
      <xdr:row>42</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42</xdr:row>
      <xdr:rowOff>0</xdr:rowOff>
    </xdr:from>
    <xdr:to>
      <xdr:col>10</xdr:col>
      <xdr:colOff>333375</xdr:colOff>
      <xdr:row>42</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42</xdr:row>
      <xdr:rowOff>0</xdr:rowOff>
    </xdr:from>
    <xdr:to>
      <xdr:col>11</xdr:col>
      <xdr:colOff>142875</xdr:colOff>
      <xdr:row>42</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43</xdr:row>
      <xdr:rowOff>0</xdr:rowOff>
    </xdr:from>
    <xdr:to>
      <xdr:col>10</xdr:col>
      <xdr:colOff>180975</xdr:colOff>
      <xdr:row>43</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43</xdr:row>
      <xdr:rowOff>0</xdr:rowOff>
    </xdr:from>
    <xdr:to>
      <xdr:col>10</xdr:col>
      <xdr:colOff>333375</xdr:colOff>
      <xdr:row>43</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43</xdr:row>
      <xdr:rowOff>0</xdr:rowOff>
    </xdr:from>
    <xdr:to>
      <xdr:col>11</xdr:col>
      <xdr:colOff>142875</xdr:colOff>
      <xdr:row>43</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44</xdr:row>
      <xdr:rowOff>0</xdr:rowOff>
    </xdr:from>
    <xdr:to>
      <xdr:col>10</xdr:col>
      <xdr:colOff>180975</xdr:colOff>
      <xdr:row>44</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44</xdr:row>
      <xdr:rowOff>0</xdr:rowOff>
    </xdr:from>
    <xdr:to>
      <xdr:col>10</xdr:col>
      <xdr:colOff>333375</xdr:colOff>
      <xdr:row>44</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44</xdr:row>
      <xdr:rowOff>0</xdr:rowOff>
    </xdr:from>
    <xdr:to>
      <xdr:col>11</xdr:col>
      <xdr:colOff>142875</xdr:colOff>
      <xdr:row>44</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45</xdr:row>
      <xdr:rowOff>0</xdr:rowOff>
    </xdr:from>
    <xdr:to>
      <xdr:col>10</xdr:col>
      <xdr:colOff>180975</xdr:colOff>
      <xdr:row>45</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45</xdr:row>
      <xdr:rowOff>0</xdr:rowOff>
    </xdr:from>
    <xdr:to>
      <xdr:col>10</xdr:col>
      <xdr:colOff>333375</xdr:colOff>
      <xdr:row>45</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45</xdr:row>
      <xdr:rowOff>0</xdr:rowOff>
    </xdr:from>
    <xdr:to>
      <xdr:col>11</xdr:col>
      <xdr:colOff>142875</xdr:colOff>
      <xdr:row>45</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46</xdr:row>
      <xdr:rowOff>0</xdr:rowOff>
    </xdr:from>
    <xdr:to>
      <xdr:col>10</xdr:col>
      <xdr:colOff>180975</xdr:colOff>
      <xdr:row>46</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46</xdr:row>
      <xdr:rowOff>0</xdr:rowOff>
    </xdr:from>
    <xdr:to>
      <xdr:col>10</xdr:col>
      <xdr:colOff>333375</xdr:colOff>
      <xdr:row>46</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46</xdr:row>
      <xdr:rowOff>0</xdr:rowOff>
    </xdr:from>
    <xdr:to>
      <xdr:col>11</xdr:col>
      <xdr:colOff>142875</xdr:colOff>
      <xdr:row>46</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47</xdr:row>
      <xdr:rowOff>0</xdr:rowOff>
    </xdr:from>
    <xdr:to>
      <xdr:col>10</xdr:col>
      <xdr:colOff>180975</xdr:colOff>
      <xdr:row>47</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47</xdr:row>
      <xdr:rowOff>0</xdr:rowOff>
    </xdr:from>
    <xdr:to>
      <xdr:col>10</xdr:col>
      <xdr:colOff>333375</xdr:colOff>
      <xdr:row>47</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47</xdr:row>
      <xdr:rowOff>0</xdr:rowOff>
    </xdr:from>
    <xdr:to>
      <xdr:col>11</xdr:col>
      <xdr:colOff>142875</xdr:colOff>
      <xdr:row>47</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48</xdr:row>
      <xdr:rowOff>0</xdr:rowOff>
    </xdr:from>
    <xdr:to>
      <xdr:col>10</xdr:col>
      <xdr:colOff>180975</xdr:colOff>
      <xdr:row>48</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48</xdr:row>
      <xdr:rowOff>0</xdr:rowOff>
    </xdr:from>
    <xdr:to>
      <xdr:col>10</xdr:col>
      <xdr:colOff>333375</xdr:colOff>
      <xdr:row>48</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48</xdr:row>
      <xdr:rowOff>0</xdr:rowOff>
    </xdr:from>
    <xdr:to>
      <xdr:col>11</xdr:col>
      <xdr:colOff>142875</xdr:colOff>
      <xdr:row>48</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49</xdr:row>
      <xdr:rowOff>0</xdr:rowOff>
    </xdr:from>
    <xdr:to>
      <xdr:col>10</xdr:col>
      <xdr:colOff>180975</xdr:colOff>
      <xdr:row>49</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49</xdr:row>
      <xdr:rowOff>0</xdr:rowOff>
    </xdr:from>
    <xdr:to>
      <xdr:col>10</xdr:col>
      <xdr:colOff>333375</xdr:colOff>
      <xdr:row>49</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49</xdr:row>
      <xdr:rowOff>0</xdr:rowOff>
    </xdr:from>
    <xdr:to>
      <xdr:col>11</xdr:col>
      <xdr:colOff>142875</xdr:colOff>
      <xdr:row>49</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xdr:row>
      <xdr:rowOff>0</xdr:rowOff>
    </xdr:from>
    <xdr:to>
      <xdr:col>10</xdr:col>
      <xdr:colOff>180975</xdr:colOff>
      <xdr:row>4</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xdr:row>
      <xdr:rowOff>0</xdr:rowOff>
    </xdr:from>
    <xdr:to>
      <xdr:col>11</xdr:col>
      <xdr:colOff>142875</xdr:colOff>
      <xdr:row>4</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55</xdr:row>
      <xdr:rowOff>0</xdr:rowOff>
    </xdr:from>
    <xdr:to>
      <xdr:col>10</xdr:col>
      <xdr:colOff>180975</xdr:colOff>
      <xdr:row>55</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55</xdr:row>
      <xdr:rowOff>0</xdr:rowOff>
    </xdr:from>
    <xdr:to>
      <xdr:col>10</xdr:col>
      <xdr:colOff>333375</xdr:colOff>
      <xdr:row>55</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55</xdr:row>
      <xdr:rowOff>0</xdr:rowOff>
    </xdr:from>
    <xdr:to>
      <xdr:col>11</xdr:col>
      <xdr:colOff>142875</xdr:colOff>
      <xdr:row>55</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56</xdr:row>
      <xdr:rowOff>0</xdr:rowOff>
    </xdr:from>
    <xdr:to>
      <xdr:col>10</xdr:col>
      <xdr:colOff>180975</xdr:colOff>
      <xdr:row>56</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56</xdr:row>
      <xdr:rowOff>0</xdr:rowOff>
    </xdr:from>
    <xdr:to>
      <xdr:col>10</xdr:col>
      <xdr:colOff>333375</xdr:colOff>
      <xdr:row>56</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56</xdr:row>
      <xdr:rowOff>0</xdr:rowOff>
    </xdr:from>
    <xdr:to>
      <xdr:col>11</xdr:col>
      <xdr:colOff>142875</xdr:colOff>
      <xdr:row>56</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57</xdr:row>
      <xdr:rowOff>0</xdr:rowOff>
    </xdr:from>
    <xdr:to>
      <xdr:col>10</xdr:col>
      <xdr:colOff>180975</xdr:colOff>
      <xdr:row>57</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57</xdr:row>
      <xdr:rowOff>0</xdr:rowOff>
    </xdr:from>
    <xdr:to>
      <xdr:col>10</xdr:col>
      <xdr:colOff>333375</xdr:colOff>
      <xdr:row>57</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57</xdr:row>
      <xdr:rowOff>0</xdr:rowOff>
    </xdr:from>
    <xdr:to>
      <xdr:col>11</xdr:col>
      <xdr:colOff>142875</xdr:colOff>
      <xdr:row>57</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58</xdr:row>
      <xdr:rowOff>0</xdr:rowOff>
    </xdr:from>
    <xdr:to>
      <xdr:col>10</xdr:col>
      <xdr:colOff>180975</xdr:colOff>
      <xdr:row>58</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58</xdr:row>
      <xdr:rowOff>0</xdr:rowOff>
    </xdr:from>
    <xdr:to>
      <xdr:col>10</xdr:col>
      <xdr:colOff>333375</xdr:colOff>
      <xdr:row>58</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58</xdr:row>
      <xdr:rowOff>0</xdr:rowOff>
    </xdr:from>
    <xdr:to>
      <xdr:col>11</xdr:col>
      <xdr:colOff>142875</xdr:colOff>
      <xdr:row>58</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59</xdr:row>
      <xdr:rowOff>0</xdr:rowOff>
    </xdr:from>
    <xdr:to>
      <xdr:col>10</xdr:col>
      <xdr:colOff>180975</xdr:colOff>
      <xdr:row>59</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59</xdr:row>
      <xdr:rowOff>0</xdr:rowOff>
    </xdr:from>
    <xdr:to>
      <xdr:col>10</xdr:col>
      <xdr:colOff>333375</xdr:colOff>
      <xdr:row>59</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59</xdr:row>
      <xdr:rowOff>0</xdr:rowOff>
    </xdr:from>
    <xdr:to>
      <xdr:col>11</xdr:col>
      <xdr:colOff>142875</xdr:colOff>
      <xdr:row>59</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180975</xdr:colOff>
      <xdr:row>60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60</xdr:row>
      <xdr:rowOff>0</xdr:rowOff>
    </xdr:from>
    <xdr:to>
      <xdr:col>11</xdr:col>
      <xdr:colOff>142875</xdr:colOff>
      <xdr:row>60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180975</xdr:colOff>
      <xdr:row>61</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61</xdr:row>
      <xdr:rowOff>0</xdr:rowOff>
    </xdr:from>
    <xdr:to>
      <xdr:col>10</xdr:col>
      <xdr:colOff>333375</xdr:colOff>
      <xdr:row>61</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61</xdr:row>
      <xdr:rowOff>0</xdr:rowOff>
    </xdr:from>
    <xdr:to>
      <xdr:col>11</xdr:col>
      <xdr:colOff>142875</xdr:colOff>
      <xdr:row>61</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142875</xdr:colOff>
      <xdr:row>62</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62</xdr:row>
      <xdr:rowOff>0</xdr:rowOff>
    </xdr:from>
    <xdr:to>
      <xdr:col>11</xdr:col>
      <xdr:colOff>142875</xdr:colOff>
      <xdr:row>62</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180975</xdr:colOff>
      <xdr:row>63</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63</xdr:row>
      <xdr:rowOff>0</xdr:rowOff>
    </xdr:from>
    <xdr:to>
      <xdr:col>10</xdr:col>
      <xdr:colOff>333375</xdr:colOff>
      <xdr:row>63</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142875</xdr:colOff>
      <xdr:row>63</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180975</xdr:colOff>
      <xdr:row>64</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64</xdr:row>
      <xdr:rowOff>0</xdr:rowOff>
    </xdr:from>
    <xdr:to>
      <xdr:col>10</xdr:col>
      <xdr:colOff>333375</xdr:colOff>
      <xdr:row>64</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64</xdr:row>
      <xdr:rowOff>0</xdr:rowOff>
    </xdr:from>
    <xdr:to>
      <xdr:col>11</xdr:col>
      <xdr:colOff>142875</xdr:colOff>
      <xdr:row>64</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180975</xdr:colOff>
      <xdr:row>65</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65</xdr:row>
      <xdr:rowOff>0</xdr:rowOff>
    </xdr:from>
    <xdr:to>
      <xdr:col>11</xdr:col>
      <xdr:colOff>142875</xdr:colOff>
      <xdr:row>65</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180975</xdr:colOff>
      <xdr:row>66</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66</xdr:row>
      <xdr:rowOff>0</xdr:rowOff>
    </xdr:from>
    <xdr:to>
      <xdr:col>10</xdr:col>
      <xdr:colOff>333375</xdr:colOff>
      <xdr:row>66</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66</xdr:row>
      <xdr:rowOff>0</xdr:rowOff>
    </xdr:from>
    <xdr:to>
      <xdr:col>11</xdr:col>
      <xdr:colOff>142875</xdr:colOff>
      <xdr:row>66</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180975</xdr:colOff>
      <xdr:row>67</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67</xdr:row>
      <xdr:rowOff>0</xdr:rowOff>
    </xdr:from>
    <xdr:to>
      <xdr:col>10</xdr:col>
      <xdr:colOff>333375</xdr:colOff>
      <xdr:row>67</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67</xdr:row>
      <xdr:rowOff>0</xdr:rowOff>
    </xdr:from>
    <xdr:to>
      <xdr:col>11</xdr:col>
      <xdr:colOff>142875</xdr:colOff>
      <xdr:row>67</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142875</xdr:colOff>
      <xdr:row>68</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68</xdr:row>
      <xdr:rowOff>0</xdr:rowOff>
    </xdr:from>
    <xdr:to>
      <xdr:col>11</xdr:col>
      <xdr:colOff>142875</xdr:colOff>
      <xdr:row>68</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180975</xdr:colOff>
      <xdr:row>69</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69</xdr:row>
      <xdr:rowOff>0</xdr:rowOff>
    </xdr:from>
    <xdr:to>
      <xdr:col>11</xdr:col>
      <xdr:colOff>142875</xdr:colOff>
      <xdr:row>69</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180975</xdr:colOff>
      <xdr:row>70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70</xdr:row>
      <xdr:rowOff>0</xdr:rowOff>
    </xdr:from>
    <xdr:to>
      <xdr:col>10</xdr:col>
      <xdr:colOff>333375</xdr:colOff>
      <xdr:row>70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70</xdr:row>
      <xdr:rowOff>0</xdr:rowOff>
    </xdr:from>
    <xdr:to>
      <xdr:col>11</xdr:col>
      <xdr:colOff>142875</xdr:colOff>
      <xdr:row>70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180975</xdr:colOff>
      <xdr:row>71</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71</xdr:row>
      <xdr:rowOff>0</xdr:rowOff>
    </xdr:from>
    <xdr:to>
      <xdr:col>10</xdr:col>
      <xdr:colOff>333375</xdr:colOff>
      <xdr:row>71</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71</xdr:row>
      <xdr:rowOff>0</xdr:rowOff>
    </xdr:from>
    <xdr:to>
      <xdr:col>11</xdr:col>
      <xdr:colOff>142875</xdr:colOff>
      <xdr:row>71</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180975</xdr:colOff>
      <xdr:row>72</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72</xdr:row>
      <xdr:rowOff>0</xdr:rowOff>
    </xdr:from>
    <xdr:to>
      <xdr:col>10</xdr:col>
      <xdr:colOff>333375</xdr:colOff>
      <xdr:row>72</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72</xdr:row>
      <xdr:rowOff>0</xdr:rowOff>
    </xdr:from>
    <xdr:to>
      <xdr:col>11</xdr:col>
      <xdr:colOff>142875</xdr:colOff>
      <xdr:row>72</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73</xdr:row>
      <xdr:rowOff>0</xdr:rowOff>
    </xdr:from>
    <xdr:to>
      <xdr:col>10</xdr:col>
      <xdr:colOff>180975</xdr:colOff>
      <xdr:row>73</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73</xdr:row>
      <xdr:rowOff>0</xdr:rowOff>
    </xdr:from>
    <xdr:to>
      <xdr:col>10</xdr:col>
      <xdr:colOff>333375</xdr:colOff>
      <xdr:row>73</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73</xdr:row>
      <xdr:rowOff>0</xdr:rowOff>
    </xdr:from>
    <xdr:to>
      <xdr:col>11</xdr:col>
      <xdr:colOff>142875</xdr:colOff>
      <xdr:row>73</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74</xdr:row>
      <xdr:rowOff>0</xdr:rowOff>
    </xdr:from>
    <xdr:to>
      <xdr:col>10</xdr:col>
      <xdr:colOff>142875</xdr:colOff>
      <xdr:row>74</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74</xdr:row>
      <xdr:rowOff>0</xdr:rowOff>
    </xdr:from>
    <xdr:to>
      <xdr:col>11</xdr:col>
      <xdr:colOff>142875</xdr:colOff>
      <xdr:row>74</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75</xdr:row>
      <xdr:rowOff>0</xdr:rowOff>
    </xdr:from>
    <xdr:to>
      <xdr:col>10</xdr:col>
      <xdr:colOff>180975</xdr:colOff>
      <xdr:row>75</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75</xdr:row>
      <xdr:rowOff>0</xdr:rowOff>
    </xdr:from>
    <xdr:to>
      <xdr:col>11</xdr:col>
      <xdr:colOff>142875</xdr:colOff>
      <xdr:row>75</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76</xdr:row>
      <xdr:rowOff>0</xdr:rowOff>
    </xdr:from>
    <xdr:to>
      <xdr:col>10</xdr:col>
      <xdr:colOff>180975</xdr:colOff>
      <xdr:row>76</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76</xdr:row>
      <xdr:rowOff>0</xdr:rowOff>
    </xdr:from>
    <xdr:to>
      <xdr:col>10</xdr:col>
      <xdr:colOff>333375</xdr:colOff>
      <xdr:row>76</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76</xdr:row>
      <xdr:rowOff>0</xdr:rowOff>
    </xdr:from>
    <xdr:to>
      <xdr:col>11</xdr:col>
      <xdr:colOff>142875</xdr:colOff>
      <xdr:row>76</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77</xdr:row>
      <xdr:rowOff>0</xdr:rowOff>
    </xdr:from>
    <xdr:to>
      <xdr:col>10</xdr:col>
      <xdr:colOff>180975</xdr:colOff>
      <xdr:row>77</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77</xdr:row>
      <xdr:rowOff>0</xdr:rowOff>
    </xdr:from>
    <xdr:to>
      <xdr:col>10</xdr:col>
      <xdr:colOff>180975</xdr:colOff>
      <xdr:row>77</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142875</xdr:colOff>
      <xdr:row>77</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78</xdr:row>
      <xdr:rowOff>0</xdr:rowOff>
    </xdr:from>
    <xdr:to>
      <xdr:col>10</xdr:col>
      <xdr:colOff>180975</xdr:colOff>
      <xdr:row>78</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78</xdr:row>
      <xdr:rowOff>0</xdr:rowOff>
    </xdr:from>
    <xdr:to>
      <xdr:col>10</xdr:col>
      <xdr:colOff>333375</xdr:colOff>
      <xdr:row>78</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78</xdr:row>
      <xdr:rowOff>0</xdr:rowOff>
    </xdr:from>
    <xdr:to>
      <xdr:col>11</xdr:col>
      <xdr:colOff>142875</xdr:colOff>
      <xdr:row>78</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180975</xdr:colOff>
      <xdr:row>79</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79</xdr:row>
      <xdr:rowOff>0</xdr:rowOff>
    </xdr:from>
    <xdr:to>
      <xdr:col>10</xdr:col>
      <xdr:colOff>333375</xdr:colOff>
      <xdr:row>79</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79</xdr:row>
      <xdr:rowOff>0</xdr:rowOff>
    </xdr:from>
    <xdr:to>
      <xdr:col>11</xdr:col>
      <xdr:colOff>142875</xdr:colOff>
      <xdr:row>79</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180975</xdr:colOff>
      <xdr:row>80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80</xdr:row>
      <xdr:rowOff>0</xdr:rowOff>
    </xdr:from>
    <xdr:to>
      <xdr:col>10</xdr:col>
      <xdr:colOff>333375</xdr:colOff>
      <xdr:row>80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80</xdr:row>
      <xdr:rowOff>0</xdr:rowOff>
    </xdr:from>
    <xdr:to>
      <xdr:col>11</xdr:col>
      <xdr:colOff>142875</xdr:colOff>
      <xdr:row>80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142875</xdr:colOff>
      <xdr:row>81</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81</xdr:row>
      <xdr:rowOff>0</xdr:rowOff>
    </xdr:from>
    <xdr:to>
      <xdr:col>11</xdr:col>
      <xdr:colOff>142875</xdr:colOff>
      <xdr:row>81</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82</xdr:row>
      <xdr:rowOff>0</xdr:rowOff>
    </xdr:from>
    <xdr:to>
      <xdr:col>10</xdr:col>
      <xdr:colOff>180975</xdr:colOff>
      <xdr:row>82</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82</xdr:row>
      <xdr:rowOff>0</xdr:rowOff>
    </xdr:from>
    <xdr:to>
      <xdr:col>10</xdr:col>
      <xdr:colOff>333375</xdr:colOff>
      <xdr:row>82</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82</xdr:row>
      <xdr:rowOff>0</xdr:rowOff>
    </xdr:from>
    <xdr:to>
      <xdr:col>11</xdr:col>
      <xdr:colOff>142875</xdr:colOff>
      <xdr:row>82</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83</xdr:row>
      <xdr:rowOff>0</xdr:rowOff>
    </xdr:from>
    <xdr:to>
      <xdr:col>10</xdr:col>
      <xdr:colOff>180975</xdr:colOff>
      <xdr:row>83</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83</xdr:row>
      <xdr:rowOff>0</xdr:rowOff>
    </xdr:from>
    <xdr:to>
      <xdr:col>10</xdr:col>
      <xdr:colOff>333375</xdr:colOff>
      <xdr:row>83</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83</xdr:row>
      <xdr:rowOff>0</xdr:rowOff>
    </xdr:from>
    <xdr:to>
      <xdr:col>11</xdr:col>
      <xdr:colOff>142875</xdr:colOff>
      <xdr:row>83</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180975</xdr:colOff>
      <xdr:row>84</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84</xdr:row>
      <xdr:rowOff>0</xdr:rowOff>
    </xdr:from>
    <xdr:to>
      <xdr:col>10</xdr:col>
      <xdr:colOff>333375</xdr:colOff>
      <xdr:row>84</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84</xdr:row>
      <xdr:rowOff>0</xdr:rowOff>
    </xdr:from>
    <xdr:to>
      <xdr:col>11</xdr:col>
      <xdr:colOff>142875</xdr:colOff>
      <xdr:row>84</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85</xdr:row>
      <xdr:rowOff>0</xdr:rowOff>
    </xdr:from>
    <xdr:to>
      <xdr:col>10</xdr:col>
      <xdr:colOff>142875</xdr:colOff>
      <xdr:row>85</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85</xdr:row>
      <xdr:rowOff>0</xdr:rowOff>
    </xdr:from>
    <xdr:to>
      <xdr:col>11</xdr:col>
      <xdr:colOff>142875</xdr:colOff>
      <xdr:row>85</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10</xdr:col>
      <xdr:colOff>180975</xdr:colOff>
      <xdr:row>86</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86</xdr:row>
      <xdr:rowOff>0</xdr:rowOff>
    </xdr:from>
    <xdr:to>
      <xdr:col>10</xdr:col>
      <xdr:colOff>333375</xdr:colOff>
      <xdr:row>86</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86</xdr:row>
      <xdr:rowOff>0</xdr:rowOff>
    </xdr:from>
    <xdr:to>
      <xdr:col>11</xdr:col>
      <xdr:colOff>142875</xdr:colOff>
      <xdr:row>86</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87</xdr:row>
      <xdr:rowOff>0</xdr:rowOff>
    </xdr:from>
    <xdr:to>
      <xdr:col>10</xdr:col>
      <xdr:colOff>180975</xdr:colOff>
      <xdr:row>87</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87</xdr:row>
      <xdr:rowOff>0</xdr:rowOff>
    </xdr:from>
    <xdr:to>
      <xdr:col>10</xdr:col>
      <xdr:colOff>333375</xdr:colOff>
      <xdr:row>87</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87</xdr:row>
      <xdr:rowOff>0</xdr:rowOff>
    </xdr:from>
    <xdr:to>
      <xdr:col>11</xdr:col>
      <xdr:colOff>142875</xdr:colOff>
      <xdr:row>87</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180975</xdr:colOff>
      <xdr:row>88</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88</xdr:row>
      <xdr:rowOff>0</xdr:rowOff>
    </xdr:from>
    <xdr:to>
      <xdr:col>10</xdr:col>
      <xdr:colOff>333375</xdr:colOff>
      <xdr:row>88</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88</xdr:row>
      <xdr:rowOff>0</xdr:rowOff>
    </xdr:from>
    <xdr:to>
      <xdr:col>11</xdr:col>
      <xdr:colOff>142875</xdr:colOff>
      <xdr:row>88</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89</xdr:row>
      <xdr:rowOff>0</xdr:rowOff>
    </xdr:from>
    <xdr:to>
      <xdr:col>10</xdr:col>
      <xdr:colOff>180975</xdr:colOff>
      <xdr:row>89</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89</xdr:row>
      <xdr:rowOff>0</xdr:rowOff>
    </xdr:from>
    <xdr:to>
      <xdr:col>11</xdr:col>
      <xdr:colOff>142875</xdr:colOff>
      <xdr:row>89</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90</xdr:row>
      <xdr:rowOff>0</xdr:rowOff>
    </xdr:from>
    <xdr:to>
      <xdr:col>10</xdr:col>
      <xdr:colOff>180975</xdr:colOff>
      <xdr:row>90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90</xdr:row>
      <xdr:rowOff>0</xdr:rowOff>
    </xdr:from>
    <xdr:to>
      <xdr:col>10</xdr:col>
      <xdr:colOff>333375</xdr:colOff>
      <xdr:row>90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90</xdr:row>
      <xdr:rowOff>0</xdr:rowOff>
    </xdr:from>
    <xdr:to>
      <xdr:col>11</xdr:col>
      <xdr:colOff>142875</xdr:colOff>
      <xdr:row>90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91</xdr:row>
      <xdr:rowOff>0</xdr:rowOff>
    </xdr:from>
    <xdr:to>
      <xdr:col>10</xdr:col>
      <xdr:colOff>180975</xdr:colOff>
      <xdr:row>91</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91</xdr:row>
      <xdr:rowOff>0</xdr:rowOff>
    </xdr:from>
    <xdr:to>
      <xdr:col>10</xdr:col>
      <xdr:colOff>333375</xdr:colOff>
      <xdr:row>91</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91</xdr:row>
      <xdr:rowOff>0</xdr:rowOff>
    </xdr:from>
    <xdr:to>
      <xdr:col>11</xdr:col>
      <xdr:colOff>142875</xdr:colOff>
      <xdr:row>91</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92</xdr:row>
      <xdr:rowOff>0</xdr:rowOff>
    </xdr:from>
    <xdr:to>
      <xdr:col>10</xdr:col>
      <xdr:colOff>180975</xdr:colOff>
      <xdr:row>92</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92</xdr:row>
      <xdr:rowOff>0</xdr:rowOff>
    </xdr:from>
    <xdr:to>
      <xdr:col>10</xdr:col>
      <xdr:colOff>333375</xdr:colOff>
      <xdr:row>92</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92</xdr:row>
      <xdr:rowOff>0</xdr:rowOff>
    </xdr:from>
    <xdr:to>
      <xdr:col>11</xdr:col>
      <xdr:colOff>142875</xdr:colOff>
      <xdr:row>92</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93</xdr:row>
      <xdr:rowOff>0</xdr:rowOff>
    </xdr:from>
    <xdr:to>
      <xdr:col>10</xdr:col>
      <xdr:colOff>180975</xdr:colOff>
      <xdr:row>93</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93</xdr:row>
      <xdr:rowOff>0</xdr:rowOff>
    </xdr:from>
    <xdr:to>
      <xdr:col>10</xdr:col>
      <xdr:colOff>333375</xdr:colOff>
      <xdr:row>93</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93</xdr:row>
      <xdr:rowOff>0</xdr:rowOff>
    </xdr:from>
    <xdr:to>
      <xdr:col>11</xdr:col>
      <xdr:colOff>142875</xdr:colOff>
      <xdr:row>93</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94</xdr:row>
      <xdr:rowOff>0</xdr:rowOff>
    </xdr:from>
    <xdr:to>
      <xdr:col>10</xdr:col>
      <xdr:colOff>180975</xdr:colOff>
      <xdr:row>94</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94</xdr:row>
      <xdr:rowOff>0</xdr:rowOff>
    </xdr:from>
    <xdr:to>
      <xdr:col>10</xdr:col>
      <xdr:colOff>333375</xdr:colOff>
      <xdr:row>94</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94</xdr:row>
      <xdr:rowOff>0</xdr:rowOff>
    </xdr:from>
    <xdr:to>
      <xdr:col>11</xdr:col>
      <xdr:colOff>142875</xdr:colOff>
      <xdr:row>94</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95</xdr:row>
      <xdr:rowOff>0</xdr:rowOff>
    </xdr:from>
    <xdr:to>
      <xdr:col>10</xdr:col>
      <xdr:colOff>180975</xdr:colOff>
      <xdr:row>95</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95</xdr:row>
      <xdr:rowOff>0</xdr:rowOff>
    </xdr:from>
    <xdr:to>
      <xdr:col>11</xdr:col>
      <xdr:colOff>142875</xdr:colOff>
      <xdr:row>95</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96</xdr:row>
      <xdr:rowOff>0</xdr:rowOff>
    </xdr:from>
    <xdr:to>
      <xdr:col>10</xdr:col>
      <xdr:colOff>180975</xdr:colOff>
      <xdr:row>96</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96</xdr:row>
      <xdr:rowOff>0</xdr:rowOff>
    </xdr:from>
    <xdr:to>
      <xdr:col>10</xdr:col>
      <xdr:colOff>333375</xdr:colOff>
      <xdr:row>96</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96</xdr:row>
      <xdr:rowOff>0</xdr:rowOff>
    </xdr:from>
    <xdr:to>
      <xdr:col>11</xdr:col>
      <xdr:colOff>142875</xdr:colOff>
      <xdr:row>96</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97</xdr:row>
      <xdr:rowOff>0</xdr:rowOff>
    </xdr:from>
    <xdr:to>
      <xdr:col>10</xdr:col>
      <xdr:colOff>180975</xdr:colOff>
      <xdr:row>97</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97</xdr:row>
      <xdr:rowOff>0</xdr:rowOff>
    </xdr:from>
    <xdr:to>
      <xdr:col>10</xdr:col>
      <xdr:colOff>333375</xdr:colOff>
      <xdr:row>97</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142875</xdr:colOff>
      <xdr:row>97</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98</xdr:row>
      <xdr:rowOff>0</xdr:rowOff>
    </xdr:from>
    <xdr:to>
      <xdr:col>10</xdr:col>
      <xdr:colOff>180975</xdr:colOff>
      <xdr:row>98</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98</xdr:row>
      <xdr:rowOff>0</xdr:rowOff>
    </xdr:from>
    <xdr:to>
      <xdr:col>10</xdr:col>
      <xdr:colOff>333375</xdr:colOff>
      <xdr:row>98</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98</xdr:row>
      <xdr:rowOff>0</xdr:rowOff>
    </xdr:from>
    <xdr:to>
      <xdr:col>11</xdr:col>
      <xdr:colOff>142875</xdr:colOff>
      <xdr:row>98</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99</xdr:row>
      <xdr:rowOff>0</xdr:rowOff>
    </xdr:from>
    <xdr:to>
      <xdr:col>11</xdr:col>
      <xdr:colOff>142875</xdr:colOff>
      <xdr:row>99</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javascript:enviaAlumno(23276843)" TargetMode="External"/><Relationship Id="rId21" Type="http://schemas.openxmlformats.org/officeDocument/2006/relationships/hyperlink" Target="javascript:enviaAlumno(23112905)" TargetMode="External"/><Relationship Id="rId42" Type="http://schemas.openxmlformats.org/officeDocument/2006/relationships/hyperlink" Target="javascript:enviaAlumno(23122393)" TargetMode="External"/><Relationship Id="rId47" Type="http://schemas.openxmlformats.org/officeDocument/2006/relationships/hyperlink" Target="javascript:enviaAlumno(23128462)" TargetMode="External"/><Relationship Id="rId63" Type="http://schemas.openxmlformats.org/officeDocument/2006/relationships/hyperlink" Target="javascript:enviaAlumno(22409398)" TargetMode="External"/><Relationship Id="rId68" Type="http://schemas.openxmlformats.org/officeDocument/2006/relationships/hyperlink" Target="javascript:enviaAlumno(22170260)" TargetMode="External"/><Relationship Id="rId84" Type="http://schemas.openxmlformats.org/officeDocument/2006/relationships/hyperlink" Target="javascript:enviaAlumno(22418876)" TargetMode="External"/><Relationship Id="rId89" Type="http://schemas.openxmlformats.org/officeDocument/2006/relationships/hyperlink" Target="javascript:enviaAlumno(22450024)" TargetMode="External"/><Relationship Id="rId16" Type="http://schemas.openxmlformats.org/officeDocument/2006/relationships/hyperlink" Target="javascript:enviaAlumno(23130365)" TargetMode="External"/><Relationship Id="rId11" Type="http://schemas.openxmlformats.org/officeDocument/2006/relationships/hyperlink" Target="javascript:enviaAlumno(23269453)" TargetMode="External"/><Relationship Id="rId32" Type="http://schemas.openxmlformats.org/officeDocument/2006/relationships/hyperlink" Target="javascript:enviaAlumno(23118832)" TargetMode="External"/><Relationship Id="rId37" Type="http://schemas.openxmlformats.org/officeDocument/2006/relationships/hyperlink" Target="javascript:enviaAlumno(23162804)" TargetMode="External"/><Relationship Id="rId53" Type="http://schemas.openxmlformats.org/officeDocument/2006/relationships/hyperlink" Target="javascript:enviaAlumno(22530476)" TargetMode="External"/><Relationship Id="rId58" Type="http://schemas.openxmlformats.org/officeDocument/2006/relationships/hyperlink" Target="javascript:enviaAlumno(22317165)" TargetMode="External"/><Relationship Id="rId74" Type="http://schemas.openxmlformats.org/officeDocument/2006/relationships/hyperlink" Target="javascript:enviaAlumno(22431996)" TargetMode="External"/><Relationship Id="rId79" Type="http://schemas.openxmlformats.org/officeDocument/2006/relationships/hyperlink" Target="javascript:enviaAlumno(22498152)" TargetMode="External"/><Relationship Id="rId5" Type="http://schemas.openxmlformats.org/officeDocument/2006/relationships/hyperlink" Target="javascript:enviaAlumno(22980058)" TargetMode="External"/><Relationship Id="rId90" Type="http://schemas.openxmlformats.org/officeDocument/2006/relationships/hyperlink" Target="javascript:enviaAlumno(22494014)" TargetMode="External"/><Relationship Id="rId22" Type="http://schemas.openxmlformats.org/officeDocument/2006/relationships/hyperlink" Target="javascript:enviaAlumno(23225510)" TargetMode="External"/><Relationship Id="rId27" Type="http://schemas.openxmlformats.org/officeDocument/2006/relationships/hyperlink" Target="javascript:enviaAlumno(23261639)" TargetMode="External"/><Relationship Id="rId43" Type="http://schemas.openxmlformats.org/officeDocument/2006/relationships/hyperlink" Target="javascript:enviaAlumno(22934003)" TargetMode="External"/><Relationship Id="rId48" Type="http://schemas.openxmlformats.org/officeDocument/2006/relationships/hyperlink" Target="javascript:enviaAlumno(22423296)" TargetMode="External"/><Relationship Id="rId64" Type="http://schemas.openxmlformats.org/officeDocument/2006/relationships/hyperlink" Target="javascript:enviaAlumno(22376242)" TargetMode="External"/><Relationship Id="rId69" Type="http://schemas.openxmlformats.org/officeDocument/2006/relationships/hyperlink" Target="javascript:enviaAlumno(22445774)" TargetMode="External"/><Relationship Id="rId8" Type="http://schemas.openxmlformats.org/officeDocument/2006/relationships/hyperlink" Target="javascript:enviaAlumno(23319336)" TargetMode="External"/><Relationship Id="rId51" Type="http://schemas.openxmlformats.org/officeDocument/2006/relationships/hyperlink" Target="javascript:enviaAlumno(22553640)" TargetMode="External"/><Relationship Id="rId72" Type="http://schemas.openxmlformats.org/officeDocument/2006/relationships/hyperlink" Target="javascript:enviaAlumno(22555019)" TargetMode="External"/><Relationship Id="rId80" Type="http://schemas.openxmlformats.org/officeDocument/2006/relationships/hyperlink" Target="javascript:enviaAlumno(22655832)" TargetMode="External"/><Relationship Id="rId85" Type="http://schemas.openxmlformats.org/officeDocument/2006/relationships/hyperlink" Target="javascript:enviaAlumno(22619639)" TargetMode="External"/><Relationship Id="rId93" Type="http://schemas.openxmlformats.org/officeDocument/2006/relationships/printerSettings" Target="../printerSettings/printerSettings3.bin"/><Relationship Id="rId3" Type="http://schemas.openxmlformats.org/officeDocument/2006/relationships/hyperlink" Target="javascript:enviaAlumno(23002957)" TargetMode="External"/><Relationship Id="rId12" Type="http://schemas.openxmlformats.org/officeDocument/2006/relationships/hyperlink" Target="javascript:enviaAlumno(22968526)" TargetMode="External"/><Relationship Id="rId17" Type="http://schemas.openxmlformats.org/officeDocument/2006/relationships/hyperlink" Target="javascript:enviaAlumno(23246943)" TargetMode="External"/><Relationship Id="rId25" Type="http://schemas.openxmlformats.org/officeDocument/2006/relationships/hyperlink" Target="javascript:enviaAlumno(23010335)" TargetMode="External"/><Relationship Id="rId33" Type="http://schemas.openxmlformats.org/officeDocument/2006/relationships/hyperlink" Target="javascript:enviaAlumno(23190063)" TargetMode="External"/><Relationship Id="rId38" Type="http://schemas.openxmlformats.org/officeDocument/2006/relationships/hyperlink" Target="javascript:enviaAlumno(23128518)" TargetMode="External"/><Relationship Id="rId46" Type="http://schemas.openxmlformats.org/officeDocument/2006/relationships/hyperlink" Target="javascript:enviaAlumno(22991448)" TargetMode="External"/><Relationship Id="rId59" Type="http://schemas.openxmlformats.org/officeDocument/2006/relationships/hyperlink" Target="javascript:enviaAlumno(22557543)" TargetMode="External"/><Relationship Id="rId67" Type="http://schemas.openxmlformats.org/officeDocument/2006/relationships/hyperlink" Target="javascript:enviaAlumno(22584506)" TargetMode="External"/><Relationship Id="rId20" Type="http://schemas.openxmlformats.org/officeDocument/2006/relationships/hyperlink" Target="javascript:enviaAlumno(22996848)" TargetMode="External"/><Relationship Id="rId41" Type="http://schemas.openxmlformats.org/officeDocument/2006/relationships/hyperlink" Target="javascript:enviaAlumno(23156621)" TargetMode="External"/><Relationship Id="rId54" Type="http://schemas.openxmlformats.org/officeDocument/2006/relationships/hyperlink" Target="javascript:enviaAlumno(22620340)" TargetMode="External"/><Relationship Id="rId62" Type="http://schemas.openxmlformats.org/officeDocument/2006/relationships/hyperlink" Target="javascript:enviaAlumno(20566043)" TargetMode="External"/><Relationship Id="rId70" Type="http://schemas.openxmlformats.org/officeDocument/2006/relationships/hyperlink" Target="javascript:enviaAlumno(22619853)" TargetMode="External"/><Relationship Id="rId75" Type="http://schemas.openxmlformats.org/officeDocument/2006/relationships/hyperlink" Target="javascript:enviaAlumno(22616027)" TargetMode="External"/><Relationship Id="rId83" Type="http://schemas.openxmlformats.org/officeDocument/2006/relationships/hyperlink" Target="javascript:enviaAlumno(22581702)" TargetMode="External"/><Relationship Id="rId88" Type="http://schemas.openxmlformats.org/officeDocument/2006/relationships/hyperlink" Target="javascript:enviaAlumno(22347216)" TargetMode="External"/><Relationship Id="rId91" Type="http://schemas.openxmlformats.org/officeDocument/2006/relationships/hyperlink" Target="javascript:enviaAlumno(22610634)" TargetMode="External"/><Relationship Id="rId1" Type="http://schemas.openxmlformats.org/officeDocument/2006/relationships/hyperlink" Target="javascript:enviaAlumno(23128462)" TargetMode="External"/><Relationship Id="rId6" Type="http://schemas.openxmlformats.org/officeDocument/2006/relationships/hyperlink" Target="javascript:enviaAlumno(23107559)" TargetMode="External"/><Relationship Id="rId15" Type="http://schemas.openxmlformats.org/officeDocument/2006/relationships/hyperlink" Target="javascript:enviaAlumno(23177011)" TargetMode="External"/><Relationship Id="rId23" Type="http://schemas.openxmlformats.org/officeDocument/2006/relationships/hyperlink" Target="javascript:enviaAlumno(22948235)" TargetMode="External"/><Relationship Id="rId28" Type="http://schemas.openxmlformats.org/officeDocument/2006/relationships/hyperlink" Target="javascript:enviaAlumno(23019218)" TargetMode="External"/><Relationship Id="rId36" Type="http://schemas.openxmlformats.org/officeDocument/2006/relationships/hyperlink" Target="javascript:enviaAlumno(22923644)" TargetMode="External"/><Relationship Id="rId49" Type="http://schemas.openxmlformats.org/officeDocument/2006/relationships/hyperlink" Target="javascript:enviaAlumno(22549563)" TargetMode="External"/><Relationship Id="rId57" Type="http://schemas.openxmlformats.org/officeDocument/2006/relationships/hyperlink" Target="javascript:enviaAlumno(22579618)" TargetMode="External"/><Relationship Id="rId10" Type="http://schemas.openxmlformats.org/officeDocument/2006/relationships/hyperlink" Target="javascript:enviaAlumno(23017204)" TargetMode="External"/><Relationship Id="rId31" Type="http://schemas.openxmlformats.org/officeDocument/2006/relationships/hyperlink" Target="javascript:enviaAlumno(23212267)" TargetMode="External"/><Relationship Id="rId44" Type="http://schemas.openxmlformats.org/officeDocument/2006/relationships/hyperlink" Target="javascript:enviaAlumno(23263187)" TargetMode="External"/><Relationship Id="rId52" Type="http://schemas.openxmlformats.org/officeDocument/2006/relationships/hyperlink" Target="javascript:enviaAlumno(22233039)" TargetMode="External"/><Relationship Id="rId60" Type="http://schemas.openxmlformats.org/officeDocument/2006/relationships/hyperlink" Target="javascript:enviaAlumno(22489482)" TargetMode="External"/><Relationship Id="rId65" Type="http://schemas.openxmlformats.org/officeDocument/2006/relationships/hyperlink" Target="javascript:enviaAlumno(22376250)" TargetMode="External"/><Relationship Id="rId73" Type="http://schemas.openxmlformats.org/officeDocument/2006/relationships/hyperlink" Target="javascript:enviaAlumno(22691326)" TargetMode="External"/><Relationship Id="rId78" Type="http://schemas.openxmlformats.org/officeDocument/2006/relationships/hyperlink" Target="javascript:enviaAlumno(22285617)" TargetMode="External"/><Relationship Id="rId81" Type="http://schemas.openxmlformats.org/officeDocument/2006/relationships/hyperlink" Target="javascript:enviaAlumno(22559311)" TargetMode="External"/><Relationship Id="rId86" Type="http://schemas.openxmlformats.org/officeDocument/2006/relationships/hyperlink" Target="javascript:enviaAlumno(22611860)" TargetMode="External"/><Relationship Id="rId94" Type="http://schemas.openxmlformats.org/officeDocument/2006/relationships/drawing" Target="../drawings/drawing1.xml"/><Relationship Id="rId4" Type="http://schemas.openxmlformats.org/officeDocument/2006/relationships/hyperlink" Target="javascript:enviaAlumno(23318931)" TargetMode="External"/><Relationship Id="rId9" Type="http://schemas.openxmlformats.org/officeDocument/2006/relationships/hyperlink" Target="javascript:enviaAlumno(23296233)" TargetMode="External"/><Relationship Id="rId13" Type="http://schemas.openxmlformats.org/officeDocument/2006/relationships/hyperlink" Target="javascript:enviaAlumno(23292076)" TargetMode="External"/><Relationship Id="rId18" Type="http://schemas.openxmlformats.org/officeDocument/2006/relationships/hyperlink" Target="javascript:enviaAlumno(23161974)" TargetMode="External"/><Relationship Id="rId39" Type="http://schemas.openxmlformats.org/officeDocument/2006/relationships/hyperlink" Target="javascript:enviaAlumno(22935778)" TargetMode="External"/><Relationship Id="rId34" Type="http://schemas.openxmlformats.org/officeDocument/2006/relationships/hyperlink" Target="javascript:enviaAlumno(23024830)" TargetMode="External"/><Relationship Id="rId50" Type="http://schemas.openxmlformats.org/officeDocument/2006/relationships/hyperlink" Target="javascript:enviaAlumno(22748455)" TargetMode="External"/><Relationship Id="rId55" Type="http://schemas.openxmlformats.org/officeDocument/2006/relationships/hyperlink" Target="javascript:enviaAlumno(22579299)" TargetMode="External"/><Relationship Id="rId76" Type="http://schemas.openxmlformats.org/officeDocument/2006/relationships/hyperlink" Target="javascript:enviaAlumno(22507112)" TargetMode="External"/><Relationship Id="rId7" Type="http://schemas.openxmlformats.org/officeDocument/2006/relationships/hyperlink" Target="javascript:enviaAlumno(23012769)" TargetMode="External"/><Relationship Id="rId71" Type="http://schemas.openxmlformats.org/officeDocument/2006/relationships/hyperlink" Target="javascript:enviaAlumno(21956181)" TargetMode="External"/><Relationship Id="rId92" Type="http://schemas.openxmlformats.org/officeDocument/2006/relationships/hyperlink" Target="javascript:enviaAlumno(22737758)" TargetMode="External"/><Relationship Id="rId2" Type="http://schemas.openxmlformats.org/officeDocument/2006/relationships/hyperlink" Target="javascript:enviaAlumno(23210602)" TargetMode="External"/><Relationship Id="rId29" Type="http://schemas.openxmlformats.org/officeDocument/2006/relationships/hyperlink" Target="javascript:enviaAlumno(23213450)" TargetMode="External"/><Relationship Id="rId24" Type="http://schemas.openxmlformats.org/officeDocument/2006/relationships/hyperlink" Target="javascript:enviaAlumno(23161066)" TargetMode="External"/><Relationship Id="rId40" Type="http://schemas.openxmlformats.org/officeDocument/2006/relationships/hyperlink" Target="javascript:enviaAlumno(23152362)" TargetMode="External"/><Relationship Id="rId45" Type="http://schemas.openxmlformats.org/officeDocument/2006/relationships/hyperlink" Target="javascript:enviaAlumno(23263229)" TargetMode="External"/><Relationship Id="rId66" Type="http://schemas.openxmlformats.org/officeDocument/2006/relationships/hyperlink" Target="javascript:enviaAlumno(22637349)" TargetMode="External"/><Relationship Id="rId87" Type="http://schemas.openxmlformats.org/officeDocument/2006/relationships/hyperlink" Target="javascript:enviaAlumno(22395585)" TargetMode="External"/><Relationship Id="rId61" Type="http://schemas.openxmlformats.org/officeDocument/2006/relationships/hyperlink" Target="javascript:enviaAlumno(22593594)" TargetMode="External"/><Relationship Id="rId82" Type="http://schemas.openxmlformats.org/officeDocument/2006/relationships/hyperlink" Target="javascript:enviaAlumno(22616939)" TargetMode="External"/><Relationship Id="rId19" Type="http://schemas.openxmlformats.org/officeDocument/2006/relationships/hyperlink" Target="javascript:enviaAlumno(23028876)" TargetMode="External"/><Relationship Id="rId14" Type="http://schemas.openxmlformats.org/officeDocument/2006/relationships/hyperlink" Target="javascript:enviaAlumno(23002445)" TargetMode="External"/><Relationship Id="rId30" Type="http://schemas.openxmlformats.org/officeDocument/2006/relationships/hyperlink" Target="javascript:enviaAlumno(23105892)" TargetMode="External"/><Relationship Id="rId35" Type="http://schemas.openxmlformats.org/officeDocument/2006/relationships/hyperlink" Target="javascript:enviaAlumno(23009351)" TargetMode="External"/><Relationship Id="rId56" Type="http://schemas.openxmlformats.org/officeDocument/2006/relationships/hyperlink" Target="javascript:enviaAlumno(22357847)" TargetMode="External"/><Relationship Id="rId77" Type="http://schemas.openxmlformats.org/officeDocument/2006/relationships/hyperlink" Target="javascript:enviaAlumno(226145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tabSelected="1" zoomScale="80" zoomScaleNormal="80" workbookViewId="0">
      <selection activeCell="Q10" sqref="Q10"/>
    </sheetView>
  </sheetViews>
  <sheetFormatPr baseColWidth="10" defaultRowHeight="1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202" customWidth="1"/>
    <col min="13" max="13" width="3.7109375" customWidth="1"/>
    <col min="14" max="15" width="3.85546875" customWidth="1"/>
    <col min="16" max="18" width="4.140625" customWidth="1"/>
    <col min="19" max="23" width="4.140625" style="199" customWidth="1"/>
    <col min="24" max="25" width="4.85546875" style="202"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204" hidden="1" customWidth="1"/>
    <col min="39" max="44" width="5.140625" style="21" hidden="1" customWidth="1"/>
    <col min="45" max="45" width="5.140625" style="204" hidden="1" customWidth="1"/>
    <col min="46" max="46" width="5.140625" style="21" hidden="1" customWidth="1"/>
    <col min="47" max="47" width="6.42578125" style="21" hidden="1" customWidth="1"/>
    <col min="48" max="61" width="5.140625" style="21" hidden="1" customWidth="1"/>
    <col min="62" max="62" width="5.140625" style="20" hidden="1" customWidth="1"/>
    <col min="63" max="74" width="5.140625" hidden="1" customWidth="1"/>
    <col min="75" max="75" width="5" customWidth="1"/>
    <col min="76" max="87" width="5.140625" customWidth="1"/>
  </cols>
  <sheetData>
    <row r="1" spans="1:87">
      <c r="A1" s="326" t="s">
        <v>51</v>
      </c>
      <c r="B1" s="327"/>
      <c r="C1" s="327"/>
      <c r="D1" s="327"/>
      <c r="E1" s="327"/>
      <c r="F1" s="327"/>
      <c r="G1" s="327"/>
      <c r="H1" s="327"/>
    </row>
    <row r="2" spans="1:87">
      <c r="A2" s="326" t="s">
        <v>283</v>
      </c>
      <c r="B2" s="327"/>
      <c r="C2" s="327"/>
      <c r="D2" s="327"/>
      <c r="E2" s="327"/>
      <c r="F2" s="327"/>
      <c r="G2" s="327"/>
      <c r="H2" s="327"/>
    </row>
    <row r="4" spans="1:87" ht="15" customHeight="1">
      <c r="A4" s="328" t="s">
        <v>0</v>
      </c>
      <c r="B4" s="328"/>
      <c r="C4" s="328"/>
      <c r="D4" s="328"/>
      <c r="E4" s="328"/>
      <c r="F4" s="328"/>
      <c r="G4" s="328"/>
      <c r="H4" s="328"/>
      <c r="I4" s="328"/>
    </row>
    <row r="5" spans="1:87">
      <c r="A5" s="328"/>
      <c r="B5" s="328"/>
      <c r="C5" s="328"/>
      <c r="D5" s="328"/>
      <c r="E5" s="328"/>
      <c r="F5" s="328"/>
      <c r="G5" s="328"/>
      <c r="H5" s="328"/>
      <c r="I5" s="328"/>
      <c r="AT5" s="333" t="s">
        <v>40</v>
      </c>
      <c r="AU5" s="334"/>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184"/>
      <c r="BV5" s="185"/>
      <c r="BW5" s="185"/>
      <c r="BX5" s="185"/>
      <c r="BY5" s="185"/>
      <c r="BZ5" s="185"/>
      <c r="CA5" s="185"/>
      <c r="CB5" s="185"/>
      <c r="CC5" s="185"/>
      <c r="CD5" s="185"/>
      <c r="CE5" s="185"/>
      <c r="CF5" s="185"/>
      <c r="CG5" s="185"/>
      <c r="CH5" s="185"/>
      <c r="CI5" s="185"/>
    </row>
    <row r="6" spans="1:87">
      <c r="A6" s="328"/>
      <c r="B6" s="328"/>
      <c r="C6" s="328"/>
      <c r="D6" s="328"/>
      <c r="E6" s="328"/>
      <c r="F6" s="328"/>
      <c r="G6" s="328"/>
      <c r="H6" s="328"/>
      <c r="I6" s="328"/>
      <c r="AV6" s="39"/>
      <c r="AW6" s="39"/>
      <c r="AX6" s="39"/>
      <c r="AY6" s="39"/>
      <c r="AZ6" s="39"/>
      <c r="BA6" s="39"/>
      <c r="BB6" s="39"/>
      <c r="BC6" s="39"/>
      <c r="BD6" s="39"/>
      <c r="BE6" s="39"/>
      <c r="BF6" s="39"/>
      <c r="BG6" s="39"/>
      <c r="BH6" s="39"/>
      <c r="BI6" s="39"/>
      <c r="BJ6" s="40"/>
      <c r="BK6" s="4"/>
      <c r="BL6" s="4"/>
      <c r="BM6" s="4"/>
      <c r="BN6" s="4"/>
      <c r="BO6" s="4"/>
      <c r="BP6" s="4"/>
      <c r="BQ6" s="4"/>
      <c r="BR6" s="4"/>
      <c r="BS6" s="4"/>
      <c r="BT6" s="4"/>
      <c r="BU6" s="43"/>
      <c r="BV6" s="5"/>
      <c r="BW6" s="5"/>
      <c r="BX6" s="5"/>
      <c r="BY6" s="5"/>
      <c r="BZ6" s="5"/>
      <c r="CA6" s="5"/>
      <c r="CB6" s="5"/>
      <c r="CC6" s="5"/>
      <c r="CD6" s="5"/>
      <c r="CE6" s="5"/>
      <c r="CF6" s="5"/>
      <c r="CG6" s="5"/>
      <c r="CH6" s="5"/>
      <c r="CI6" s="5"/>
    </row>
    <row r="7" spans="1:87">
      <c r="A7" s="328"/>
      <c r="B7" s="328"/>
      <c r="C7" s="328"/>
      <c r="D7" s="328"/>
      <c r="E7" s="328"/>
      <c r="F7" s="328"/>
      <c r="G7" s="328"/>
      <c r="H7" s="328"/>
      <c r="I7" s="328"/>
      <c r="AV7" s="46" t="s">
        <v>284</v>
      </c>
      <c r="AW7" s="47" t="s">
        <v>8</v>
      </c>
      <c r="AX7" s="47" t="s">
        <v>45</v>
      </c>
      <c r="AY7" s="47" t="s">
        <v>8</v>
      </c>
      <c r="AZ7" s="47" t="s">
        <v>28</v>
      </c>
      <c r="BA7" s="47" t="s">
        <v>45</v>
      </c>
      <c r="BB7" s="47" t="s">
        <v>8</v>
      </c>
      <c r="BC7" s="47" t="s">
        <v>28</v>
      </c>
      <c r="BD7" s="47" t="s">
        <v>28</v>
      </c>
      <c r="BE7" s="47" t="s">
        <v>45</v>
      </c>
      <c r="BF7" s="47" t="s">
        <v>28</v>
      </c>
      <c r="BG7" s="47" t="s">
        <v>45</v>
      </c>
      <c r="BH7" s="47" t="s">
        <v>8</v>
      </c>
      <c r="BI7" s="39" t="s">
        <v>284</v>
      </c>
      <c r="BJ7" s="39" t="s">
        <v>8</v>
      </c>
      <c r="BK7" s="39" t="s">
        <v>284</v>
      </c>
      <c r="BL7" s="39" t="s">
        <v>45</v>
      </c>
      <c r="BM7" s="39" t="s">
        <v>284</v>
      </c>
      <c r="BN7" s="39"/>
      <c r="BO7" s="39"/>
      <c r="BP7" s="39"/>
      <c r="BQ7" s="39"/>
      <c r="BR7" s="39"/>
      <c r="BS7" s="39"/>
      <c r="BT7" s="39"/>
      <c r="BU7" s="184"/>
      <c r="BV7" s="185"/>
      <c r="BW7" s="185"/>
      <c r="BX7" s="185"/>
      <c r="BY7" s="185"/>
      <c r="BZ7" s="185"/>
      <c r="CA7" s="185"/>
      <c r="CB7" s="185"/>
      <c r="CC7" s="185"/>
      <c r="CD7" s="185"/>
      <c r="CE7" s="185"/>
      <c r="CF7" s="185"/>
      <c r="CG7" s="185"/>
      <c r="CH7" s="185"/>
      <c r="CI7" s="185"/>
    </row>
    <row r="8" spans="1:87">
      <c r="A8" s="1"/>
      <c r="B8" s="1"/>
      <c r="C8" s="1"/>
      <c r="D8" s="1"/>
      <c r="E8" s="1"/>
      <c r="F8" s="1"/>
      <c r="G8" s="1"/>
      <c r="H8" s="1"/>
    </row>
    <row r="9" spans="1:87">
      <c r="A9" s="318" t="s">
        <v>1</v>
      </c>
      <c r="B9" s="318"/>
      <c r="C9" s="2" t="s">
        <v>2</v>
      </c>
      <c r="D9" s="2" t="s">
        <v>3</v>
      </c>
      <c r="E9" s="329" t="s">
        <v>4</v>
      </c>
      <c r="F9" s="329"/>
      <c r="G9" s="329"/>
      <c r="H9" s="329"/>
    </row>
    <row r="10" spans="1:87">
      <c r="A10" s="28"/>
      <c r="B10" s="28"/>
      <c r="C10" s="37"/>
      <c r="D10" s="38" t="s">
        <v>52</v>
      </c>
      <c r="E10" s="316"/>
      <c r="F10" s="316"/>
      <c r="G10" s="316"/>
      <c r="H10" s="317"/>
    </row>
    <row r="11" spans="1:87" ht="29.25" customHeight="1">
      <c r="A11" s="318" t="s">
        <v>5</v>
      </c>
      <c r="B11" s="318"/>
      <c r="C11" s="319" t="s">
        <v>47</v>
      </c>
      <c r="D11" s="320"/>
      <c r="E11" s="320"/>
      <c r="F11" s="320"/>
      <c r="G11" s="320"/>
      <c r="H11" s="321"/>
      <c r="AG11" s="39">
        <v>1</v>
      </c>
      <c r="AH11" s="39">
        <v>2</v>
      </c>
      <c r="AI11" s="39">
        <v>3</v>
      </c>
      <c r="AJ11" s="39">
        <v>4</v>
      </c>
      <c r="AK11" s="39">
        <v>5</v>
      </c>
      <c r="AL11" s="205">
        <v>6</v>
      </c>
      <c r="AM11" s="39">
        <v>7</v>
      </c>
      <c r="AN11" s="39">
        <v>8</v>
      </c>
      <c r="AO11" s="39">
        <v>9</v>
      </c>
      <c r="AP11" s="39">
        <v>10</v>
      </c>
      <c r="AQ11" s="39">
        <v>11</v>
      </c>
      <c r="AR11" s="39">
        <v>12</v>
      </c>
      <c r="AS11" s="205">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c r="A12" s="318" t="s">
        <v>6</v>
      </c>
      <c r="B12" s="318"/>
      <c r="C12" s="322" t="s">
        <v>282</v>
      </c>
      <c r="D12" s="322"/>
      <c r="E12" s="322"/>
      <c r="F12" s="322"/>
      <c r="G12" s="322"/>
      <c r="H12" s="322"/>
      <c r="L12" s="203"/>
      <c r="M12" s="191"/>
      <c r="N12" s="191"/>
      <c r="O12" s="191"/>
      <c r="P12" s="191"/>
      <c r="Q12" s="191"/>
      <c r="AG12" s="39">
        <f>SUM(AG18:AG63)</f>
        <v>1</v>
      </c>
      <c r="AH12" s="39">
        <f t="shared" ref="AH12:AY12" si="0">SUM(AH18:AH63)</f>
        <v>1</v>
      </c>
      <c r="AI12" s="39">
        <f t="shared" si="0"/>
        <v>1</v>
      </c>
      <c r="AJ12" s="39">
        <f t="shared" si="0"/>
        <v>1</v>
      </c>
      <c r="AK12" s="39">
        <f t="shared" si="0"/>
        <v>1</v>
      </c>
      <c r="AL12" s="205">
        <f t="shared" si="0"/>
        <v>1</v>
      </c>
      <c r="AM12" s="39">
        <f t="shared" si="0"/>
        <v>1</v>
      </c>
      <c r="AN12" s="39">
        <f t="shared" si="0"/>
        <v>1</v>
      </c>
      <c r="AO12" s="39">
        <f t="shared" si="0"/>
        <v>1</v>
      </c>
      <c r="AP12" s="39">
        <f t="shared" si="0"/>
        <v>1</v>
      </c>
      <c r="AQ12" s="39">
        <f t="shared" si="0"/>
        <v>1</v>
      </c>
      <c r="AR12" s="39">
        <f t="shared" si="0"/>
        <v>1</v>
      </c>
      <c r="AS12" s="205">
        <f t="shared" si="0"/>
        <v>1</v>
      </c>
      <c r="AT12" s="205">
        <f t="shared" si="0"/>
        <v>1</v>
      </c>
      <c r="AU12" s="205">
        <f t="shared" si="0"/>
        <v>1</v>
      </c>
      <c r="AV12" s="205">
        <f t="shared" si="0"/>
        <v>1</v>
      </c>
      <c r="AW12" s="205">
        <f t="shared" si="0"/>
        <v>1</v>
      </c>
      <c r="AX12" s="205">
        <f t="shared" si="0"/>
        <v>1</v>
      </c>
      <c r="AY12" s="205">
        <f t="shared" si="0"/>
        <v>3</v>
      </c>
      <c r="AZ12" s="39"/>
      <c r="BA12" s="39"/>
      <c r="BB12" s="39"/>
      <c r="BC12" s="39"/>
      <c r="BD12" s="39"/>
      <c r="BE12" s="39"/>
      <c r="BF12" s="39"/>
      <c r="BG12" s="39"/>
      <c r="BH12" s="39"/>
      <c r="BI12" s="39"/>
      <c r="BJ12" s="39"/>
      <c r="BK12" s="39"/>
      <c r="BL12" s="39"/>
      <c r="BM12" s="39"/>
      <c r="BN12" s="39"/>
      <c r="BO12" s="39"/>
      <c r="BP12" s="39"/>
      <c r="BQ12" s="39"/>
      <c r="BR12" s="39"/>
      <c r="BS12" s="39"/>
      <c r="BT12" s="39"/>
    </row>
    <row r="13" spans="1:87">
      <c r="A13" s="323" t="s">
        <v>7</v>
      </c>
      <c r="B13" s="324"/>
      <c r="C13" s="325"/>
      <c r="D13" s="325"/>
      <c r="E13" s="325"/>
      <c r="F13" s="325"/>
      <c r="G13" s="325"/>
      <c r="H13" s="325"/>
      <c r="L13" s="24"/>
      <c r="M13" s="5"/>
      <c r="N13" s="5"/>
      <c r="O13" s="5"/>
      <c r="P13" s="5"/>
      <c r="Q13" s="5"/>
    </row>
    <row r="14" spans="1:87">
      <c r="AG14" s="177"/>
      <c r="AH14" s="177"/>
      <c r="AI14" s="177"/>
      <c r="AJ14" s="177"/>
      <c r="AK14" s="177"/>
      <c r="AL14" s="206"/>
      <c r="AM14" s="177"/>
      <c r="AN14" s="177"/>
      <c r="AO14" s="177"/>
    </row>
    <row r="15" spans="1:87">
      <c r="D15" s="314" t="s">
        <v>27</v>
      </c>
      <c r="E15" s="315"/>
      <c r="F15" s="4">
        <v>45</v>
      </c>
    </row>
    <row r="16" spans="1:87" ht="15.75" thickBot="1"/>
    <row r="17" spans="1:75" ht="30.75" thickBot="1">
      <c r="A17" s="3" t="s">
        <v>9</v>
      </c>
      <c r="B17" s="3" t="s">
        <v>10</v>
      </c>
      <c r="C17" s="3" t="s">
        <v>11</v>
      </c>
      <c r="D17" s="3" t="s">
        <v>12</v>
      </c>
      <c r="E17" s="186" t="s">
        <v>13</v>
      </c>
      <c r="F17" s="189" t="s">
        <v>159</v>
      </c>
      <c r="G17" s="207" t="s">
        <v>14</v>
      </c>
      <c r="H17" s="208" t="s">
        <v>15</v>
      </c>
      <c r="I17" s="208" t="s">
        <v>16</v>
      </c>
      <c r="J17" s="208" t="s">
        <v>17</v>
      </c>
      <c r="K17" s="208" t="s">
        <v>18</v>
      </c>
      <c r="L17" s="209" t="s">
        <v>19</v>
      </c>
      <c r="M17" s="208" t="s">
        <v>20</v>
      </c>
      <c r="N17" s="208" t="s">
        <v>21</v>
      </c>
      <c r="O17" s="208" t="s">
        <v>22</v>
      </c>
      <c r="P17" s="208" t="s">
        <v>23</v>
      </c>
      <c r="Q17" s="208" t="s">
        <v>24</v>
      </c>
      <c r="R17" s="208" t="s">
        <v>25</v>
      </c>
      <c r="S17" s="210" t="s">
        <v>26</v>
      </c>
      <c r="T17" s="210" t="s">
        <v>183</v>
      </c>
      <c r="U17" s="210" t="s">
        <v>184</v>
      </c>
      <c r="V17" s="210" t="s">
        <v>185</v>
      </c>
      <c r="W17" s="210" t="s">
        <v>186</v>
      </c>
      <c r="X17" s="211" t="s">
        <v>187</v>
      </c>
      <c r="Y17" s="374" t="s">
        <v>286</v>
      </c>
      <c r="Z17" s="194" t="s">
        <v>48</v>
      </c>
      <c r="AA17" s="195" t="s">
        <v>49</v>
      </c>
      <c r="AB17" s="196" t="s">
        <v>50</v>
      </c>
      <c r="AC17" s="23"/>
      <c r="AD17" s="23"/>
      <c r="AE17" s="23"/>
    </row>
    <row r="18" spans="1:75" ht="15.75">
      <c r="A18" s="4">
        <v>1</v>
      </c>
      <c r="B18" s="330" t="s">
        <v>190</v>
      </c>
      <c r="C18" s="331" t="s">
        <v>190</v>
      </c>
      <c r="D18" s="332" t="s">
        <v>190</v>
      </c>
      <c r="E18" s="187"/>
      <c r="F18" s="310" t="s">
        <v>163</v>
      </c>
      <c r="G18" s="300" t="s">
        <v>284</v>
      </c>
      <c r="H18" s="301" t="s">
        <v>8</v>
      </c>
      <c r="I18" s="301" t="s">
        <v>45</v>
      </c>
      <c r="J18" s="301" t="s">
        <v>8</v>
      </c>
      <c r="K18" s="301" t="s">
        <v>28</v>
      </c>
      <c r="L18" s="302" t="s">
        <v>45</v>
      </c>
      <c r="M18" s="301" t="s">
        <v>8</v>
      </c>
      <c r="N18" s="301" t="s">
        <v>28</v>
      </c>
      <c r="O18" s="301" t="s">
        <v>28</v>
      </c>
      <c r="P18" s="301" t="s">
        <v>45</v>
      </c>
      <c r="Q18" s="301" t="s">
        <v>28</v>
      </c>
      <c r="R18" s="301" t="s">
        <v>45</v>
      </c>
      <c r="S18" s="301" t="s">
        <v>8</v>
      </c>
      <c r="T18" s="301" t="s">
        <v>284</v>
      </c>
      <c r="U18" s="301" t="s">
        <v>8</v>
      </c>
      <c r="V18" s="301" t="s">
        <v>284</v>
      </c>
      <c r="W18" s="301" t="s">
        <v>45</v>
      </c>
      <c r="X18" s="302" t="s">
        <v>284</v>
      </c>
      <c r="Y18" s="375">
        <v>3</v>
      </c>
      <c r="Z18" s="44">
        <f>SUM(AG18:AY18)</f>
        <v>21</v>
      </c>
      <c r="AA18" s="45">
        <f>Z18/B$71</f>
        <v>1</v>
      </c>
      <c r="AB18" s="192">
        <f>IF(Z18&gt;=B$72,0.3571*Z18-0.5,0.1587*Z18+2)</f>
        <v>6.9990999999999994</v>
      </c>
      <c r="AC18" s="5"/>
      <c r="AD18" s="5"/>
      <c r="AE18" s="5"/>
      <c r="AF18" s="22"/>
      <c r="AG18" s="21">
        <f t="shared" ref="AG18:AG62" si="1">IF(G18=AV$7,1,0)</f>
        <v>1</v>
      </c>
      <c r="AH18" s="21">
        <f t="shared" ref="AH18:AH62" si="2">IF(H18=AW$7,1,0)</f>
        <v>1</v>
      </c>
      <c r="AI18" s="21">
        <f t="shared" ref="AI18:AI62" si="3">IF(I18=AX$7,1,0)</f>
        <v>1</v>
      </c>
      <c r="AJ18" s="21">
        <f t="shared" ref="AJ18:AJ62" si="4">IF(J18=AY$7,1,0)</f>
        <v>1</v>
      </c>
      <c r="AK18" s="21">
        <f>IF(K18=AZ$7,1,0)</f>
        <v>1</v>
      </c>
      <c r="AL18" s="21">
        <f>IF(L18=BA$7,1,0)</f>
        <v>1</v>
      </c>
      <c r="AM18" s="21">
        <f t="shared" ref="AM18:AM62" si="5">IF(M18=BB$7,1,0)</f>
        <v>1</v>
      </c>
      <c r="AN18" s="21">
        <f t="shared" ref="AN18:AN62" si="6">IF(N18=BC$7,1,0)</f>
        <v>1</v>
      </c>
      <c r="AO18" s="21">
        <f t="shared" ref="AO18:AO62" si="7">IF(O18=BD$7,1,0)</f>
        <v>1</v>
      </c>
      <c r="AP18" s="21">
        <f t="shared" ref="AP18:AP62" si="8">IF(P18=BE$7,1,0)</f>
        <v>1</v>
      </c>
      <c r="AQ18" s="21">
        <f t="shared" ref="AQ18:AQ62" si="9">IF(Q18=BF$7,1,0)</f>
        <v>1</v>
      </c>
      <c r="AR18" s="21">
        <f>IF(R18=BG$7,1,0)</f>
        <v>1</v>
      </c>
      <c r="AS18" s="21">
        <f>IF(S18=BH$7,1,0)</f>
        <v>1</v>
      </c>
      <c r="AT18" s="21">
        <f t="shared" ref="AT18:AT62" si="10">IF(T18=BI$7,1,0)</f>
        <v>1</v>
      </c>
      <c r="AU18" s="21">
        <f t="shared" ref="AU18:AU62" si="11">IF(U18=BJ$7,1,0)</f>
        <v>1</v>
      </c>
      <c r="AV18" s="21">
        <f t="shared" ref="AV18:AV62" si="12">IF(V18=BK$7,1,0)</f>
        <v>1</v>
      </c>
      <c r="AW18" s="21">
        <f t="shared" ref="AW18:AW62" si="13">IF(W18=BL$7,1,0)</f>
        <v>1</v>
      </c>
      <c r="AX18" s="21">
        <f t="shared" ref="AX18:AX62" si="14">IF(X18=BM$7,1,0)</f>
        <v>1</v>
      </c>
      <c r="AY18" s="21">
        <f>Y18</f>
        <v>3</v>
      </c>
      <c r="BJ18" s="21"/>
      <c r="BK18" s="21"/>
      <c r="BL18" s="21"/>
      <c r="BM18" s="21"/>
      <c r="BN18" s="21"/>
      <c r="BO18" s="21"/>
      <c r="BP18" s="21"/>
      <c r="BQ18" s="21"/>
      <c r="BR18" s="21"/>
      <c r="BS18" s="21"/>
      <c r="BT18" s="21"/>
      <c r="BV18" s="21"/>
      <c r="BW18" s="42"/>
    </row>
    <row r="19" spans="1:75" ht="15.75">
      <c r="A19" s="4">
        <v>2</v>
      </c>
      <c r="B19" s="330" t="s">
        <v>192</v>
      </c>
      <c r="C19" s="331" t="s">
        <v>192</v>
      </c>
      <c r="D19" s="332" t="s">
        <v>192</v>
      </c>
      <c r="E19" s="187"/>
      <c r="F19" s="310"/>
      <c r="G19" s="303"/>
      <c r="H19" s="304"/>
      <c r="I19" s="304"/>
      <c r="J19" s="304"/>
      <c r="K19" s="304"/>
      <c r="L19" s="305"/>
      <c r="M19" s="304"/>
      <c r="N19" s="304"/>
      <c r="O19" s="304"/>
      <c r="P19" s="304"/>
      <c r="Q19" s="304"/>
      <c r="R19" s="304"/>
      <c r="S19" s="304"/>
      <c r="T19" s="304"/>
      <c r="U19" s="304"/>
      <c r="V19" s="304"/>
      <c r="W19" s="304"/>
      <c r="X19" s="305"/>
      <c r="Y19" s="375"/>
      <c r="Z19" s="44">
        <f t="shared" ref="Z19:Z63" si="15">SUM(AG19:AY19)</f>
        <v>0</v>
      </c>
      <c r="AA19" s="45">
        <f t="shared" ref="AA19:AA63" si="16">Z19/B$71</f>
        <v>0</v>
      </c>
      <c r="AB19" s="192">
        <f t="shared" ref="AB19:AB63" si="17">IF(Z19&gt;=B$72,0.3571*Z19-0.5,0.1587*Z19+2)</f>
        <v>2</v>
      </c>
      <c r="AC19" s="5"/>
      <c r="AD19" s="5"/>
      <c r="AE19" s="5"/>
      <c r="AG19" s="21">
        <f t="shared" si="1"/>
        <v>0</v>
      </c>
      <c r="AH19" s="21">
        <f t="shared" si="2"/>
        <v>0</v>
      </c>
      <c r="AI19" s="21">
        <f t="shared" si="3"/>
        <v>0</v>
      </c>
      <c r="AJ19" s="21">
        <f t="shared" si="4"/>
        <v>0</v>
      </c>
      <c r="AK19" s="21">
        <f>IF(K19=AZ$7,1,0)</f>
        <v>0</v>
      </c>
      <c r="AL19" s="21">
        <f>IF(L19=BA$7,1,0)</f>
        <v>0</v>
      </c>
      <c r="AM19" s="21">
        <f t="shared" si="5"/>
        <v>0</v>
      </c>
      <c r="AN19" s="21">
        <f t="shared" si="6"/>
        <v>0</v>
      </c>
      <c r="AO19" s="21">
        <f t="shared" si="7"/>
        <v>0</v>
      </c>
      <c r="AP19" s="21">
        <f t="shared" si="8"/>
        <v>0</v>
      </c>
      <c r="AQ19" s="21">
        <f t="shared" si="9"/>
        <v>0</v>
      </c>
      <c r="AR19" s="21">
        <f>IF(R19=BG$7,1,0)</f>
        <v>0</v>
      </c>
      <c r="AS19" s="21">
        <f>IF(S19=BH$7,1,0)</f>
        <v>0</v>
      </c>
      <c r="AT19" s="21">
        <f t="shared" si="10"/>
        <v>0</v>
      </c>
      <c r="AU19" s="21">
        <f t="shared" si="11"/>
        <v>0</v>
      </c>
      <c r="AV19" s="21">
        <f t="shared" si="12"/>
        <v>0</v>
      </c>
      <c r="AW19" s="21">
        <f t="shared" si="13"/>
        <v>0</v>
      </c>
      <c r="AX19" s="21">
        <f t="shared" si="14"/>
        <v>0</v>
      </c>
      <c r="AY19" s="21">
        <f t="shared" ref="AY19:AY63" si="18">Y19</f>
        <v>0</v>
      </c>
      <c r="BJ19" s="21"/>
      <c r="BK19" s="21"/>
      <c r="BL19" s="21"/>
      <c r="BM19" s="21"/>
      <c r="BN19" s="21"/>
      <c r="BO19" s="21"/>
      <c r="BP19" s="21"/>
      <c r="BQ19" s="21"/>
      <c r="BR19" s="21"/>
      <c r="BS19" s="21"/>
      <c r="BT19" s="21"/>
      <c r="BV19" s="21"/>
      <c r="BW19" s="42"/>
    </row>
    <row r="20" spans="1:75" ht="15.75">
      <c r="A20" s="4">
        <v>3</v>
      </c>
      <c r="B20" s="330" t="s">
        <v>194</v>
      </c>
      <c r="C20" s="331" t="s">
        <v>194</v>
      </c>
      <c r="D20" s="332" t="s">
        <v>194</v>
      </c>
      <c r="E20" s="187"/>
      <c r="F20" s="310"/>
      <c r="G20" s="303"/>
      <c r="H20" s="304"/>
      <c r="I20" s="304"/>
      <c r="J20" s="304"/>
      <c r="K20" s="304"/>
      <c r="L20" s="305"/>
      <c r="M20" s="304"/>
      <c r="N20" s="304"/>
      <c r="O20" s="304"/>
      <c r="P20" s="304"/>
      <c r="Q20" s="304"/>
      <c r="R20" s="304"/>
      <c r="S20" s="304"/>
      <c r="T20" s="304"/>
      <c r="U20" s="304"/>
      <c r="V20" s="304"/>
      <c r="W20" s="304"/>
      <c r="X20" s="305"/>
      <c r="Y20" s="375"/>
      <c r="Z20" s="44">
        <f t="shared" si="15"/>
        <v>0</v>
      </c>
      <c r="AA20" s="45">
        <f t="shared" si="16"/>
        <v>0</v>
      </c>
      <c r="AB20" s="192">
        <f t="shared" si="17"/>
        <v>2</v>
      </c>
      <c r="AC20" s="5"/>
      <c r="AD20" s="5"/>
      <c r="AE20" s="5"/>
      <c r="AG20" s="21">
        <f t="shared" si="1"/>
        <v>0</v>
      </c>
      <c r="AH20" s="21">
        <f t="shared" si="2"/>
        <v>0</v>
      </c>
      <c r="AI20" s="21">
        <f t="shared" si="3"/>
        <v>0</v>
      </c>
      <c r="AJ20" s="21">
        <f t="shared" si="4"/>
        <v>0</v>
      </c>
      <c r="AK20" s="21">
        <f>IF(K20=AZ$7,1,0)</f>
        <v>0</v>
      </c>
      <c r="AL20" s="21">
        <f>IF(L20=BA$7,1,0)</f>
        <v>0</v>
      </c>
      <c r="AM20" s="21">
        <f t="shared" si="5"/>
        <v>0</v>
      </c>
      <c r="AN20" s="21">
        <f t="shared" si="6"/>
        <v>0</v>
      </c>
      <c r="AO20" s="21">
        <f t="shared" si="7"/>
        <v>0</v>
      </c>
      <c r="AP20" s="21">
        <f t="shared" si="8"/>
        <v>0</v>
      </c>
      <c r="AQ20" s="21">
        <f t="shared" si="9"/>
        <v>0</v>
      </c>
      <c r="AR20" s="21">
        <f>IF(R20=BG$7,1,0)</f>
        <v>0</v>
      </c>
      <c r="AS20" s="21">
        <f>IF(S20=BH$7,1,0)</f>
        <v>0</v>
      </c>
      <c r="AT20" s="21">
        <f t="shared" si="10"/>
        <v>0</v>
      </c>
      <c r="AU20" s="21">
        <f t="shared" si="11"/>
        <v>0</v>
      </c>
      <c r="AV20" s="21">
        <f t="shared" si="12"/>
        <v>0</v>
      </c>
      <c r="AW20" s="21">
        <f t="shared" si="13"/>
        <v>0</v>
      </c>
      <c r="AX20" s="21">
        <f t="shared" si="14"/>
        <v>0</v>
      </c>
      <c r="AY20" s="21">
        <f t="shared" si="18"/>
        <v>0</v>
      </c>
      <c r="BJ20" s="21"/>
      <c r="BK20" s="21"/>
      <c r="BL20" s="21"/>
      <c r="BM20" s="21"/>
      <c r="BN20" s="21"/>
      <c r="BO20" s="21"/>
      <c r="BP20" s="21"/>
      <c r="BQ20" s="21"/>
      <c r="BR20" s="21"/>
      <c r="BS20" s="21"/>
      <c r="BT20" s="21"/>
      <c r="BV20" s="21"/>
      <c r="BW20" s="42"/>
    </row>
    <row r="21" spans="1:75" ht="15.75">
      <c r="A21" s="4">
        <v>4</v>
      </c>
      <c r="B21" s="330" t="s">
        <v>196</v>
      </c>
      <c r="C21" s="331" t="s">
        <v>196</v>
      </c>
      <c r="D21" s="332" t="s">
        <v>196</v>
      </c>
      <c r="E21" s="187"/>
      <c r="F21" s="310"/>
      <c r="G21" s="303"/>
      <c r="H21" s="304"/>
      <c r="I21" s="304"/>
      <c r="J21" s="304"/>
      <c r="K21" s="304"/>
      <c r="L21" s="305"/>
      <c r="M21" s="304"/>
      <c r="N21" s="304"/>
      <c r="O21" s="304"/>
      <c r="P21" s="304"/>
      <c r="Q21" s="304"/>
      <c r="R21" s="304"/>
      <c r="S21" s="304"/>
      <c r="T21" s="304"/>
      <c r="U21" s="304"/>
      <c r="V21" s="304"/>
      <c r="W21" s="304"/>
      <c r="X21" s="305"/>
      <c r="Y21" s="375"/>
      <c r="Z21" s="44">
        <f t="shared" si="15"/>
        <v>0</v>
      </c>
      <c r="AA21" s="45">
        <f t="shared" si="16"/>
        <v>0</v>
      </c>
      <c r="AB21" s="192">
        <f t="shared" si="17"/>
        <v>2</v>
      </c>
      <c r="AC21" s="5"/>
      <c r="AD21" s="5"/>
      <c r="AE21" s="5"/>
      <c r="AG21" s="21">
        <f t="shared" si="1"/>
        <v>0</v>
      </c>
      <c r="AH21" s="21">
        <f t="shared" si="2"/>
        <v>0</v>
      </c>
      <c r="AI21" s="21">
        <f t="shared" si="3"/>
        <v>0</v>
      </c>
      <c r="AJ21" s="21">
        <f t="shared" si="4"/>
        <v>0</v>
      </c>
      <c r="AK21" s="21">
        <f>IF(K21=AZ$7,1,0)</f>
        <v>0</v>
      </c>
      <c r="AL21" s="21">
        <f>IF(L21=BA$7,1,0)</f>
        <v>0</v>
      </c>
      <c r="AM21" s="21">
        <f t="shared" si="5"/>
        <v>0</v>
      </c>
      <c r="AN21" s="21">
        <f t="shared" si="6"/>
        <v>0</v>
      </c>
      <c r="AO21" s="21">
        <f t="shared" si="7"/>
        <v>0</v>
      </c>
      <c r="AP21" s="21">
        <f t="shared" si="8"/>
        <v>0</v>
      </c>
      <c r="AQ21" s="21">
        <f t="shared" si="9"/>
        <v>0</v>
      </c>
      <c r="AR21" s="21">
        <f>IF(R21=BG$7,1,0)</f>
        <v>0</v>
      </c>
      <c r="AS21" s="21">
        <f>IF(S21=BH$7,1,0)</f>
        <v>0</v>
      </c>
      <c r="AT21" s="21">
        <f t="shared" si="10"/>
        <v>0</v>
      </c>
      <c r="AU21" s="21">
        <f t="shared" si="11"/>
        <v>0</v>
      </c>
      <c r="AV21" s="21">
        <f t="shared" si="12"/>
        <v>0</v>
      </c>
      <c r="AW21" s="21">
        <f t="shared" si="13"/>
        <v>0</v>
      </c>
      <c r="AX21" s="21">
        <f t="shared" si="14"/>
        <v>0</v>
      </c>
      <c r="AY21" s="21">
        <f t="shared" si="18"/>
        <v>0</v>
      </c>
      <c r="BJ21" s="21"/>
      <c r="BK21" s="21"/>
      <c r="BL21" s="21"/>
      <c r="BM21" s="21"/>
      <c r="BN21" s="21"/>
      <c r="BO21" s="21"/>
      <c r="BP21" s="21"/>
      <c r="BQ21" s="21"/>
      <c r="BR21" s="21"/>
      <c r="BS21" s="21"/>
      <c r="BT21" s="21"/>
      <c r="BV21" s="21"/>
      <c r="BW21" s="42"/>
    </row>
    <row r="22" spans="1:75" ht="15.75">
      <c r="A22" s="4">
        <v>5</v>
      </c>
      <c r="B22" s="330" t="s">
        <v>198</v>
      </c>
      <c r="C22" s="331" t="s">
        <v>198</v>
      </c>
      <c r="D22" s="332" t="s">
        <v>198</v>
      </c>
      <c r="E22" s="187"/>
      <c r="F22" s="310"/>
      <c r="G22" s="303"/>
      <c r="H22" s="304"/>
      <c r="I22" s="304"/>
      <c r="J22" s="304"/>
      <c r="K22" s="304"/>
      <c r="L22" s="305"/>
      <c r="M22" s="304"/>
      <c r="N22" s="304"/>
      <c r="O22" s="304"/>
      <c r="P22" s="304"/>
      <c r="Q22" s="304"/>
      <c r="R22" s="304"/>
      <c r="S22" s="304"/>
      <c r="T22" s="304"/>
      <c r="U22" s="304"/>
      <c r="V22" s="304"/>
      <c r="W22" s="304"/>
      <c r="X22" s="305"/>
      <c r="Y22" s="375"/>
      <c r="Z22" s="44">
        <f t="shared" si="15"/>
        <v>0</v>
      </c>
      <c r="AA22" s="45">
        <f t="shared" si="16"/>
        <v>0</v>
      </c>
      <c r="AB22" s="192">
        <f t="shared" si="17"/>
        <v>2</v>
      </c>
      <c r="AC22" s="5"/>
      <c r="AD22" s="5"/>
      <c r="AE22" s="5"/>
      <c r="AG22" s="21">
        <f t="shared" si="1"/>
        <v>0</v>
      </c>
      <c r="AH22" s="21">
        <f t="shared" si="2"/>
        <v>0</v>
      </c>
      <c r="AI22" s="21">
        <f t="shared" si="3"/>
        <v>0</v>
      </c>
      <c r="AJ22" s="21">
        <f t="shared" si="4"/>
        <v>0</v>
      </c>
      <c r="AK22" s="21">
        <f>IF(K22=AZ$7,1,0)</f>
        <v>0</v>
      </c>
      <c r="AL22" s="21">
        <f>IF(L22=BA$7,1,0)</f>
        <v>0</v>
      </c>
      <c r="AM22" s="21">
        <f t="shared" si="5"/>
        <v>0</v>
      </c>
      <c r="AN22" s="21">
        <f t="shared" si="6"/>
        <v>0</v>
      </c>
      <c r="AO22" s="21">
        <f t="shared" si="7"/>
        <v>0</v>
      </c>
      <c r="AP22" s="21">
        <f t="shared" si="8"/>
        <v>0</v>
      </c>
      <c r="AQ22" s="21">
        <f t="shared" si="9"/>
        <v>0</v>
      </c>
      <c r="AR22" s="21">
        <f>IF(R22=BG$7,1,0)</f>
        <v>0</v>
      </c>
      <c r="AS22" s="21">
        <f>IF(S22=BH$7,1,0)</f>
        <v>0</v>
      </c>
      <c r="AT22" s="21">
        <f t="shared" si="10"/>
        <v>0</v>
      </c>
      <c r="AU22" s="21">
        <f t="shared" si="11"/>
        <v>0</v>
      </c>
      <c r="AV22" s="21">
        <f t="shared" si="12"/>
        <v>0</v>
      </c>
      <c r="AW22" s="21">
        <f t="shared" si="13"/>
        <v>0</v>
      </c>
      <c r="AX22" s="21">
        <f t="shared" si="14"/>
        <v>0</v>
      </c>
      <c r="AY22" s="21">
        <f t="shared" si="18"/>
        <v>0</v>
      </c>
      <c r="BJ22" s="21"/>
      <c r="BK22" s="21"/>
      <c r="BL22" s="21"/>
      <c r="BM22" s="21"/>
      <c r="BN22" s="21"/>
      <c r="BO22" s="21"/>
      <c r="BP22" s="21"/>
      <c r="BQ22" s="21"/>
      <c r="BR22" s="21"/>
      <c r="BS22" s="21"/>
      <c r="BT22" s="21"/>
      <c r="BV22" s="21"/>
      <c r="BW22" s="42"/>
    </row>
    <row r="23" spans="1:75" ht="15.75">
      <c r="A23" s="4">
        <v>6</v>
      </c>
      <c r="B23" s="330" t="s">
        <v>200</v>
      </c>
      <c r="C23" s="331" t="s">
        <v>200</v>
      </c>
      <c r="D23" s="332" t="s">
        <v>200</v>
      </c>
      <c r="E23" s="187"/>
      <c r="F23" s="310"/>
      <c r="G23" s="303"/>
      <c r="H23" s="304"/>
      <c r="I23" s="304"/>
      <c r="J23" s="304"/>
      <c r="K23" s="304"/>
      <c r="L23" s="305"/>
      <c r="M23" s="304"/>
      <c r="N23" s="304"/>
      <c r="O23" s="304"/>
      <c r="P23" s="304"/>
      <c r="Q23" s="304"/>
      <c r="R23" s="304"/>
      <c r="S23" s="304"/>
      <c r="T23" s="304"/>
      <c r="U23" s="304"/>
      <c r="V23" s="304"/>
      <c r="W23" s="304"/>
      <c r="X23" s="305"/>
      <c r="Y23" s="375"/>
      <c r="Z23" s="44">
        <f t="shared" si="15"/>
        <v>0</v>
      </c>
      <c r="AA23" s="45">
        <f t="shared" si="16"/>
        <v>0</v>
      </c>
      <c r="AB23" s="192">
        <f t="shared" si="17"/>
        <v>2</v>
      </c>
      <c r="AC23" s="5"/>
      <c r="AD23" s="5"/>
      <c r="AE23" s="5"/>
      <c r="AG23" s="21">
        <f t="shared" si="1"/>
        <v>0</v>
      </c>
      <c r="AH23" s="21">
        <f t="shared" si="2"/>
        <v>0</v>
      </c>
      <c r="AI23" s="21">
        <f t="shared" si="3"/>
        <v>0</v>
      </c>
      <c r="AJ23" s="21">
        <f t="shared" si="4"/>
        <v>0</v>
      </c>
      <c r="AK23" s="21">
        <f>IF(K23=AZ$7,1,0)</f>
        <v>0</v>
      </c>
      <c r="AL23" s="21">
        <f>IF(L23=BA$7,1,0)</f>
        <v>0</v>
      </c>
      <c r="AM23" s="21">
        <f t="shared" si="5"/>
        <v>0</v>
      </c>
      <c r="AN23" s="21">
        <f t="shared" si="6"/>
        <v>0</v>
      </c>
      <c r="AO23" s="21">
        <f t="shared" si="7"/>
        <v>0</v>
      </c>
      <c r="AP23" s="21">
        <f t="shared" si="8"/>
        <v>0</v>
      </c>
      <c r="AQ23" s="21">
        <f t="shared" si="9"/>
        <v>0</v>
      </c>
      <c r="AR23" s="21">
        <f>IF(R23=BG$7,1,0)</f>
        <v>0</v>
      </c>
      <c r="AS23" s="21">
        <f>IF(S23=BH$7,1,0)</f>
        <v>0</v>
      </c>
      <c r="AT23" s="21">
        <f t="shared" si="10"/>
        <v>0</v>
      </c>
      <c r="AU23" s="21">
        <f t="shared" si="11"/>
        <v>0</v>
      </c>
      <c r="AV23" s="21">
        <f t="shared" si="12"/>
        <v>0</v>
      </c>
      <c r="AW23" s="21">
        <f t="shared" si="13"/>
        <v>0</v>
      </c>
      <c r="AX23" s="21">
        <f t="shared" si="14"/>
        <v>0</v>
      </c>
      <c r="AY23" s="21">
        <f t="shared" si="18"/>
        <v>0</v>
      </c>
      <c r="BJ23" s="21"/>
      <c r="BK23" s="21"/>
      <c r="BL23" s="21"/>
      <c r="BM23" s="21"/>
      <c r="BN23" s="21"/>
      <c r="BO23" s="21"/>
      <c r="BP23" s="21"/>
      <c r="BQ23" s="21"/>
      <c r="BR23" s="21"/>
      <c r="BS23" s="21"/>
      <c r="BT23" s="21"/>
      <c r="BV23" s="21"/>
      <c r="BW23" s="42"/>
    </row>
    <row r="24" spans="1:75" ht="15.75">
      <c r="A24" s="4">
        <v>7</v>
      </c>
      <c r="B24" s="330" t="s">
        <v>202</v>
      </c>
      <c r="C24" s="331" t="s">
        <v>202</v>
      </c>
      <c r="D24" s="332" t="s">
        <v>202</v>
      </c>
      <c r="E24" s="187"/>
      <c r="F24" s="310"/>
      <c r="G24" s="303"/>
      <c r="H24" s="304"/>
      <c r="I24" s="304"/>
      <c r="J24" s="304"/>
      <c r="K24" s="304"/>
      <c r="L24" s="305"/>
      <c r="M24" s="304"/>
      <c r="N24" s="304"/>
      <c r="O24" s="304"/>
      <c r="P24" s="304"/>
      <c r="Q24" s="304"/>
      <c r="R24" s="304"/>
      <c r="S24" s="304"/>
      <c r="T24" s="304"/>
      <c r="U24" s="304"/>
      <c r="V24" s="304"/>
      <c r="W24" s="304"/>
      <c r="X24" s="305"/>
      <c r="Y24" s="375"/>
      <c r="Z24" s="44">
        <f t="shared" si="15"/>
        <v>0</v>
      </c>
      <c r="AA24" s="45">
        <f t="shared" si="16"/>
        <v>0</v>
      </c>
      <c r="AB24" s="192">
        <f t="shared" si="17"/>
        <v>2</v>
      </c>
      <c r="AC24" s="5"/>
      <c r="AD24" s="5"/>
      <c r="AE24" s="5"/>
      <c r="AG24" s="21">
        <f t="shared" si="1"/>
        <v>0</v>
      </c>
      <c r="AH24" s="21">
        <f t="shared" si="2"/>
        <v>0</v>
      </c>
      <c r="AI24" s="21">
        <f t="shared" si="3"/>
        <v>0</v>
      </c>
      <c r="AJ24" s="21">
        <f t="shared" si="4"/>
        <v>0</v>
      </c>
      <c r="AK24" s="21">
        <f>IF(K24=AZ$7,1,0)</f>
        <v>0</v>
      </c>
      <c r="AL24" s="21">
        <f>IF(L24=BA$7,1,0)</f>
        <v>0</v>
      </c>
      <c r="AM24" s="21">
        <f t="shared" si="5"/>
        <v>0</v>
      </c>
      <c r="AN24" s="21">
        <f t="shared" si="6"/>
        <v>0</v>
      </c>
      <c r="AO24" s="21">
        <f t="shared" si="7"/>
        <v>0</v>
      </c>
      <c r="AP24" s="21">
        <f t="shared" si="8"/>
        <v>0</v>
      </c>
      <c r="AQ24" s="21">
        <f t="shared" si="9"/>
        <v>0</v>
      </c>
      <c r="AR24" s="21">
        <f>IF(R24=BG$7,1,0)</f>
        <v>0</v>
      </c>
      <c r="AS24" s="21">
        <f>IF(S24=BH$7,1,0)</f>
        <v>0</v>
      </c>
      <c r="AT24" s="21">
        <f t="shared" si="10"/>
        <v>0</v>
      </c>
      <c r="AU24" s="21">
        <f t="shared" si="11"/>
        <v>0</v>
      </c>
      <c r="AV24" s="21">
        <f t="shared" si="12"/>
        <v>0</v>
      </c>
      <c r="AW24" s="21">
        <f t="shared" si="13"/>
        <v>0</v>
      </c>
      <c r="AX24" s="21">
        <f t="shared" si="14"/>
        <v>0</v>
      </c>
      <c r="AY24" s="21">
        <f t="shared" si="18"/>
        <v>0</v>
      </c>
      <c r="BJ24" s="21"/>
      <c r="BK24" s="21"/>
      <c r="BL24" s="21"/>
      <c r="BM24" s="21"/>
      <c r="BN24" s="21"/>
      <c r="BO24" s="21"/>
      <c r="BP24" s="21"/>
      <c r="BQ24" s="21"/>
      <c r="BR24" s="21"/>
      <c r="BS24" s="21"/>
      <c r="BT24" s="21"/>
      <c r="BV24" s="21"/>
      <c r="BW24" s="42"/>
    </row>
    <row r="25" spans="1:75" ht="15.75">
      <c r="A25" s="4">
        <v>8</v>
      </c>
      <c r="B25" s="330" t="s">
        <v>204</v>
      </c>
      <c r="C25" s="331" t="s">
        <v>204</v>
      </c>
      <c r="D25" s="332" t="s">
        <v>204</v>
      </c>
      <c r="E25" s="187"/>
      <c r="F25" s="310"/>
      <c r="G25" s="303"/>
      <c r="H25" s="304"/>
      <c r="I25" s="304"/>
      <c r="J25" s="304"/>
      <c r="K25" s="304"/>
      <c r="L25" s="305"/>
      <c r="M25" s="304"/>
      <c r="N25" s="304"/>
      <c r="O25" s="304"/>
      <c r="P25" s="304"/>
      <c r="Q25" s="304"/>
      <c r="R25" s="304"/>
      <c r="S25" s="304"/>
      <c r="T25" s="304"/>
      <c r="U25" s="304"/>
      <c r="V25" s="304"/>
      <c r="W25" s="304"/>
      <c r="X25" s="305"/>
      <c r="Y25" s="375"/>
      <c r="Z25" s="44">
        <f t="shared" si="15"/>
        <v>0</v>
      </c>
      <c r="AA25" s="45">
        <f t="shared" si="16"/>
        <v>0</v>
      </c>
      <c r="AB25" s="192">
        <f t="shared" si="17"/>
        <v>2</v>
      </c>
      <c r="AC25" s="5"/>
      <c r="AD25" s="5"/>
      <c r="AE25" s="5"/>
      <c r="AG25" s="21">
        <f t="shared" si="1"/>
        <v>0</v>
      </c>
      <c r="AH25" s="21">
        <f t="shared" si="2"/>
        <v>0</v>
      </c>
      <c r="AI25" s="21">
        <f t="shared" si="3"/>
        <v>0</v>
      </c>
      <c r="AJ25" s="21">
        <f t="shared" si="4"/>
        <v>0</v>
      </c>
      <c r="AK25" s="21">
        <f>IF(K25=AZ$7,1,0)</f>
        <v>0</v>
      </c>
      <c r="AL25" s="21">
        <f>IF(L25=BA$7,1,0)</f>
        <v>0</v>
      </c>
      <c r="AM25" s="21">
        <f t="shared" si="5"/>
        <v>0</v>
      </c>
      <c r="AN25" s="21">
        <f t="shared" si="6"/>
        <v>0</v>
      </c>
      <c r="AO25" s="21">
        <f t="shared" si="7"/>
        <v>0</v>
      </c>
      <c r="AP25" s="21">
        <f t="shared" si="8"/>
        <v>0</v>
      </c>
      <c r="AQ25" s="21">
        <f t="shared" si="9"/>
        <v>0</v>
      </c>
      <c r="AR25" s="21">
        <f>IF(R25=BG$7,1,0)</f>
        <v>0</v>
      </c>
      <c r="AS25" s="21">
        <f>IF(S25=BH$7,1,0)</f>
        <v>0</v>
      </c>
      <c r="AT25" s="21">
        <f t="shared" si="10"/>
        <v>0</v>
      </c>
      <c r="AU25" s="21">
        <f t="shared" si="11"/>
        <v>0</v>
      </c>
      <c r="AV25" s="21">
        <f t="shared" si="12"/>
        <v>0</v>
      </c>
      <c r="AW25" s="21">
        <f t="shared" si="13"/>
        <v>0</v>
      </c>
      <c r="AX25" s="21">
        <f t="shared" si="14"/>
        <v>0</v>
      </c>
      <c r="AY25" s="21">
        <f t="shared" si="18"/>
        <v>0</v>
      </c>
      <c r="BJ25" s="21"/>
      <c r="BK25" s="21"/>
      <c r="BL25" s="21"/>
      <c r="BM25" s="21"/>
      <c r="BN25" s="21"/>
      <c r="BO25" s="21"/>
      <c r="BP25" s="21"/>
      <c r="BQ25" s="21"/>
      <c r="BR25" s="21"/>
      <c r="BS25" s="21"/>
      <c r="BT25" s="21"/>
      <c r="BV25" s="21"/>
      <c r="BW25" s="42"/>
    </row>
    <row r="26" spans="1:75" ht="15.75">
      <c r="A26" s="4">
        <v>9</v>
      </c>
      <c r="B26" s="330" t="s">
        <v>206</v>
      </c>
      <c r="C26" s="331" t="s">
        <v>206</v>
      </c>
      <c r="D26" s="332" t="s">
        <v>206</v>
      </c>
      <c r="E26" s="187"/>
      <c r="F26" s="311"/>
      <c r="G26" s="303"/>
      <c r="H26" s="304"/>
      <c r="I26" s="304"/>
      <c r="J26" s="304"/>
      <c r="K26" s="304"/>
      <c r="L26" s="305"/>
      <c r="M26" s="304"/>
      <c r="N26" s="304"/>
      <c r="O26" s="304"/>
      <c r="P26" s="304"/>
      <c r="Q26" s="304"/>
      <c r="R26" s="304"/>
      <c r="S26" s="304"/>
      <c r="T26" s="304"/>
      <c r="U26" s="304"/>
      <c r="V26" s="304"/>
      <c r="W26" s="304"/>
      <c r="X26" s="305"/>
      <c r="Y26" s="375"/>
      <c r="Z26" s="44">
        <f t="shared" si="15"/>
        <v>0</v>
      </c>
      <c r="AA26" s="45">
        <f t="shared" si="16"/>
        <v>0</v>
      </c>
      <c r="AB26" s="192">
        <f t="shared" si="17"/>
        <v>2</v>
      </c>
      <c r="AC26" s="5"/>
      <c r="AD26" s="5"/>
      <c r="AE26" s="5"/>
      <c r="AG26" s="21">
        <f t="shared" si="1"/>
        <v>0</v>
      </c>
      <c r="AH26" s="21">
        <f t="shared" si="2"/>
        <v>0</v>
      </c>
      <c r="AI26" s="21">
        <f t="shared" si="3"/>
        <v>0</v>
      </c>
      <c r="AJ26" s="21">
        <f t="shared" si="4"/>
        <v>0</v>
      </c>
      <c r="AK26" s="21">
        <f>IF(K26=AZ$7,1,0)</f>
        <v>0</v>
      </c>
      <c r="AL26" s="21">
        <f>IF(L26=BA$7,1,0)</f>
        <v>0</v>
      </c>
      <c r="AM26" s="21">
        <f t="shared" si="5"/>
        <v>0</v>
      </c>
      <c r="AN26" s="21">
        <f t="shared" si="6"/>
        <v>0</v>
      </c>
      <c r="AO26" s="21">
        <f t="shared" si="7"/>
        <v>0</v>
      </c>
      <c r="AP26" s="21">
        <f t="shared" si="8"/>
        <v>0</v>
      </c>
      <c r="AQ26" s="21">
        <f t="shared" si="9"/>
        <v>0</v>
      </c>
      <c r="AR26" s="21">
        <f>IF(R26=BG$7,1,0)</f>
        <v>0</v>
      </c>
      <c r="AS26" s="21">
        <f>IF(S26=BH$7,1,0)</f>
        <v>0</v>
      </c>
      <c r="AT26" s="21">
        <f t="shared" si="10"/>
        <v>0</v>
      </c>
      <c r="AU26" s="21">
        <f t="shared" si="11"/>
        <v>0</v>
      </c>
      <c r="AV26" s="21">
        <f t="shared" si="12"/>
        <v>0</v>
      </c>
      <c r="AW26" s="21">
        <f t="shared" si="13"/>
        <v>0</v>
      </c>
      <c r="AX26" s="21">
        <f t="shared" si="14"/>
        <v>0</v>
      </c>
      <c r="AY26" s="21">
        <f t="shared" si="18"/>
        <v>0</v>
      </c>
      <c r="BJ26" s="21"/>
      <c r="BK26" s="21"/>
      <c r="BL26" s="21"/>
      <c r="BM26" s="21"/>
      <c r="BN26" s="21"/>
      <c r="BO26" s="21"/>
      <c r="BP26" s="21"/>
      <c r="BQ26" s="21"/>
      <c r="BR26" s="21"/>
      <c r="BS26" s="21"/>
      <c r="BT26" s="21"/>
      <c r="BV26" s="21"/>
      <c r="BW26" s="42"/>
    </row>
    <row r="27" spans="1:75" ht="15.75">
      <c r="A27" s="4">
        <v>10</v>
      </c>
      <c r="B27" s="330" t="s">
        <v>208</v>
      </c>
      <c r="C27" s="331" t="s">
        <v>208</v>
      </c>
      <c r="D27" s="332" t="s">
        <v>208</v>
      </c>
      <c r="E27" s="187"/>
      <c r="F27" s="310"/>
      <c r="G27" s="303"/>
      <c r="H27" s="304"/>
      <c r="I27" s="304"/>
      <c r="J27" s="304"/>
      <c r="K27" s="304"/>
      <c r="L27" s="305"/>
      <c r="M27" s="304"/>
      <c r="N27" s="304"/>
      <c r="O27" s="304"/>
      <c r="P27" s="304"/>
      <c r="Q27" s="304"/>
      <c r="R27" s="304"/>
      <c r="S27" s="304"/>
      <c r="T27" s="304"/>
      <c r="U27" s="304"/>
      <c r="V27" s="304"/>
      <c r="W27" s="304"/>
      <c r="X27" s="305"/>
      <c r="Y27" s="375"/>
      <c r="Z27" s="44">
        <f t="shared" si="15"/>
        <v>0</v>
      </c>
      <c r="AA27" s="45">
        <f t="shared" si="16"/>
        <v>0</v>
      </c>
      <c r="AB27" s="192">
        <f t="shared" si="17"/>
        <v>2</v>
      </c>
      <c r="AC27" s="5"/>
      <c r="AD27" s="5"/>
      <c r="AE27" s="5"/>
      <c r="AG27" s="21">
        <f t="shared" si="1"/>
        <v>0</v>
      </c>
      <c r="AH27" s="21">
        <f t="shared" si="2"/>
        <v>0</v>
      </c>
      <c r="AI27" s="21">
        <f t="shared" si="3"/>
        <v>0</v>
      </c>
      <c r="AJ27" s="21">
        <f t="shared" si="4"/>
        <v>0</v>
      </c>
      <c r="AK27" s="21">
        <f>IF(K27=AZ$7,1,0)</f>
        <v>0</v>
      </c>
      <c r="AL27" s="21">
        <f>IF(L27=BA$7,1,0)</f>
        <v>0</v>
      </c>
      <c r="AM27" s="21">
        <f t="shared" si="5"/>
        <v>0</v>
      </c>
      <c r="AN27" s="21">
        <f t="shared" si="6"/>
        <v>0</v>
      </c>
      <c r="AO27" s="21">
        <f t="shared" si="7"/>
        <v>0</v>
      </c>
      <c r="AP27" s="21">
        <f t="shared" si="8"/>
        <v>0</v>
      </c>
      <c r="AQ27" s="21">
        <f t="shared" si="9"/>
        <v>0</v>
      </c>
      <c r="AR27" s="21">
        <f>IF(R27=BG$7,1,0)</f>
        <v>0</v>
      </c>
      <c r="AS27" s="21">
        <f>IF(S27=BH$7,1,0)</f>
        <v>0</v>
      </c>
      <c r="AT27" s="21">
        <f t="shared" si="10"/>
        <v>0</v>
      </c>
      <c r="AU27" s="21">
        <f t="shared" si="11"/>
        <v>0</v>
      </c>
      <c r="AV27" s="21">
        <f t="shared" si="12"/>
        <v>0</v>
      </c>
      <c r="AW27" s="21">
        <f t="shared" si="13"/>
        <v>0</v>
      </c>
      <c r="AX27" s="21">
        <f t="shared" si="14"/>
        <v>0</v>
      </c>
      <c r="AY27" s="21">
        <f t="shared" si="18"/>
        <v>0</v>
      </c>
      <c r="BJ27" s="21"/>
      <c r="BK27" s="21"/>
      <c r="BL27" s="21"/>
      <c r="BM27" s="21"/>
      <c r="BN27" s="21"/>
      <c r="BO27" s="21"/>
      <c r="BP27" s="21"/>
      <c r="BQ27" s="21"/>
      <c r="BR27" s="21"/>
      <c r="BS27" s="21"/>
      <c r="BT27" s="21"/>
      <c r="BV27" s="21"/>
      <c r="BW27" s="42"/>
    </row>
    <row r="28" spans="1:75" ht="15.75">
      <c r="A28" s="4">
        <v>11</v>
      </c>
      <c r="B28" s="330" t="s">
        <v>210</v>
      </c>
      <c r="C28" s="331" t="s">
        <v>210</v>
      </c>
      <c r="D28" s="332" t="s">
        <v>210</v>
      </c>
      <c r="E28" s="187"/>
      <c r="F28" s="310"/>
      <c r="G28" s="303"/>
      <c r="H28" s="304"/>
      <c r="I28" s="304"/>
      <c r="J28" s="304"/>
      <c r="K28" s="304"/>
      <c r="L28" s="305"/>
      <c r="M28" s="304"/>
      <c r="N28" s="304"/>
      <c r="O28" s="304"/>
      <c r="P28" s="304"/>
      <c r="Q28" s="304"/>
      <c r="R28" s="304"/>
      <c r="S28" s="304"/>
      <c r="T28" s="304"/>
      <c r="U28" s="304"/>
      <c r="V28" s="304"/>
      <c r="W28" s="304"/>
      <c r="X28" s="305"/>
      <c r="Y28" s="375"/>
      <c r="Z28" s="44">
        <f t="shared" si="15"/>
        <v>0</v>
      </c>
      <c r="AA28" s="45">
        <f t="shared" si="16"/>
        <v>0</v>
      </c>
      <c r="AB28" s="192">
        <f t="shared" si="17"/>
        <v>2</v>
      </c>
      <c r="AC28" s="5"/>
      <c r="AD28" s="5"/>
      <c r="AE28" s="5"/>
      <c r="AG28" s="21">
        <f t="shared" si="1"/>
        <v>0</v>
      </c>
      <c r="AH28" s="21">
        <f t="shared" si="2"/>
        <v>0</v>
      </c>
      <c r="AI28" s="21">
        <f t="shared" si="3"/>
        <v>0</v>
      </c>
      <c r="AJ28" s="21">
        <f t="shared" si="4"/>
        <v>0</v>
      </c>
      <c r="AK28" s="21">
        <f>IF(K28=AZ$7,1,0)</f>
        <v>0</v>
      </c>
      <c r="AL28" s="21">
        <f>IF(L28=BA$7,1,0)</f>
        <v>0</v>
      </c>
      <c r="AM28" s="21">
        <f t="shared" si="5"/>
        <v>0</v>
      </c>
      <c r="AN28" s="21">
        <f t="shared" si="6"/>
        <v>0</v>
      </c>
      <c r="AO28" s="21">
        <f t="shared" si="7"/>
        <v>0</v>
      </c>
      <c r="AP28" s="21">
        <f t="shared" si="8"/>
        <v>0</v>
      </c>
      <c r="AQ28" s="21">
        <f t="shared" si="9"/>
        <v>0</v>
      </c>
      <c r="AR28" s="21">
        <f>IF(R28=BG$7,1,0)</f>
        <v>0</v>
      </c>
      <c r="AS28" s="21">
        <f>IF(S28=BH$7,1,0)</f>
        <v>0</v>
      </c>
      <c r="AT28" s="21">
        <f t="shared" si="10"/>
        <v>0</v>
      </c>
      <c r="AU28" s="21">
        <f t="shared" si="11"/>
        <v>0</v>
      </c>
      <c r="AV28" s="21">
        <f t="shared" si="12"/>
        <v>0</v>
      </c>
      <c r="AW28" s="21">
        <f t="shared" si="13"/>
        <v>0</v>
      </c>
      <c r="AX28" s="21">
        <f t="shared" si="14"/>
        <v>0</v>
      </c>
      <c r="AY28" s="21">
        <f t="shared" si="18"/>
        <v>0</v>
      </c>
      <c r="BJ28" s="21"/>
      <c r="BK28" s="21"/>
      <c r="BL28" s="21"/>
      <c r="BM28" s="21"/>
      <c r="BN28" s="21"/>
      <c r="BO28" s="21"/>
      <c r="BP28" s="21"/>
      <c r="BQ28" s="21"/>
      <c r="BR28" s="21"/>
      <c r="BS28" s="21"/>
      <c r="BT28" s="21"/>
      <c r="BV28" s="21"/>
      <c r="BW28" s="42"/>
    </row>
    <row r="29" spans="1:75" ht="15.75">
      <c r="A29" s="4">
        <v>12</v>
      </c>
      <c r="B29" s="330" t="s">
        <v>212</v>
      </c>
      <c r="C29" s="331" t="s">
        <v>212</v>
      </c>
      <c r="D29" s="332" t="s">
        <v>212</v>
      </c>
      <c r="E29" s="187"/>
      <c r="F29" s="310"/>
      <c r="G29" s="303"/>
      <c r="H29" s="304"/>
      <c r="I29" s="304"/>
      <c r="J29" s="304"/>
      <c r="K29" s="304"/>
      <c r="L29" s="305"/>
      <c r="M29" s="304"/>
      <c r="N29" s="304"/>
      <c r="O29" s="304"/>
      <c r="P29" s="304"/>
      <c r="Q29" s="304"/>
      <c r="R29" s="304"/>
      <c r="S29" s="304"/>
      <c r="T29" s="304"/>
      <c r="U29" s="304"/>
      <c r="V29" s="304"/>
      <c r="W29" s="304"/>
      <c r="X29" s="305"/>
      <c r="Y29" s="375"/>
      <c r="Z29" s="44">
        <f t="shared" si="15"/>
        <v>0</v>
      </c>
      <c r="AA29" s="45">
        <f t="shared" si="16"/>
        <v>0</v>
      </c>
      <c r="AB29" s="192">
        <f t="shared" si="17"/>
        <v>2</v>
      </c>
      <c r="AC29" s="5"/>
      <c r="AD29" s="5"/>
      <c r="AE29" s="5"/>
      <c r="AG29" s="21">
        <f t="shared" si="1"/>
        <v>0</v>
      </c>
      <c r="AH29" s="21">
        <f t="shared" si="2"/>
        <v>0</v>
      </c>
      <c r="AI29" s="21">
        <f t="shared" si="3"/>
        <v>0</v>
      </c>
      <c r="AJ29" s="21">
        <f t="shared" si="4"/>
        <v>0</v>
      </c>
      <c r="AK29" s="21">
        <f>IF(K29=AZ$7,1,0)</f>
        <v>0</v>
      </c>
      <c r="AL29" s="21">
        <f>IF(L29=BA$7,1,0)</f>
        <v>0</v>
      </c>
      <c r="AM29" s="21">
        <f t="shared" si="5"/>
        <v>0</v>
      </c>
      <c r="AN29" s="21">
        <f t="shared" si="6"/>
        <v>0</v>
      </c>
      <c r="AO29" s="21">
        <f t="shared" si="7"/>
        <v>0</v>
      </c>
      <c r="AP29" s="21">
        <f t="shared" si="8"/>
        <v>0</v>
      </c>
      <c r="AQ29" s="21">
        <f t="shared" si="9"/>
        <v>0</v>
      </c>
      <c r="AR29" s="21">
        <f>IF(R29=BG$7,1,0)</f>
        <v>0</v>
      </c>
      <c r="AS29" s="21">
        <f>IF(S29=BH$7,1,0)</f>
        <v>0</v>
      </c>
      <c r="AT29" s="21">
        <f t="shared" si="10"/>
        <v>0</v>
      </c>
      <c r="AU29" s="21">
        <f t="shared" si="11"/>
        <v>0</v>
      </c>
      <c r="AV29" s="21">
        <f t="shared" si="12"/>
        <v>0</v>
      </c>
      <c r="AW29" s="21">
        <f t="shared" si="13"/>
        <v>0</v>
      </c>
      <c r="AX29" s="21">
        <f t="shared" si="14"/>
        <v>0</v>
      </c>
      <c r="AY29" s="21">
        <f t="shared" si="18"/>
        <v>0</v>
      </c>
      <c r="BJ29" s="21"/>
      <c r="BK29" s="21"/>
      <c r="BL29" s="21"/>
      <c r="BM29" s="21"/>
      <c r="BN29" s="21"/>
      <c r="BO29" s="21"/>
      <c r="BP29" s="21"/>
      <c r="BQ29" s="21"/>
      <c r="BR29" s="21"/>
      <c r="BS29" s="21"/>
      <c r="BT29" s="21"/>
      <c r="BV29" s="21"/>
      <c r="BW29" s="42"/>
    </row>
    <row r="30" spans="1:75" ht="15.75">
      <c r="A30" s="4">
        <v>13</v>
      </c>
      <c r="B30" s="330" t="s">
        <v>214</v>
      </c>
      <c r="C30" s="331" t="s">
        <v>214</v>
      </c>
      <c r="D30" s="332" t="s">
        <v>214</v>
      </c>
      <c r="E30" s="187"/>
      <c r="F30" s="310"/>
      <c r="G30" s="303"/>
      <c r="H30" s="304"/>
      <c r="I30" s="304"/>
      <c r="J30" s="304"/>
      <c r="K30" s="304"/>
      <c r="L30" s="305"/>
      <c r="M30" s="304"/>
      <c r="N30" s="304"/>
      <c r="O30" s="304"/>
      <c r="P30" s="304"/>
      <c r="Q30" s="304"/>
      <c r="R30" s="304"/>
      <c r="S30" s="304"/>
      <c r="T30" s="304"/>
      <c r="U30" s="304"/>
      <c r="V30" s="304"/>
      <c r="W30" s="304"/>
      <c r="X30" s="305"/>
      <c r="Y30" s="375"/>
      <c r="Z30" s="44">
        <f t="shared" si="15"/>
        <v>0</v>
      </c>
      <c r="AA30" s="45">
        <f t="shared" si="16"/>
        <v>0</v>
      </c>
      <c r="AB30" s="192">
        <f t="shared" si="17"/>
        <v>2</v>
      </c>
      <c r="AC30" s="5"/>
      <c r="AD30" s="5"/>
      <c r="AE30" s="5"/>
      <c r="AG30" s="21">
        <f t="shared" si="1"/>
        <v>0</v>
      </c>
      <c r="AH30" s="21">
        <f t="shared" si="2"/>
        <v>0</v>
      </c>
      <c r="AI30" s="21">
        <f t="shared" si="3"/>
        <v>0</v>
      </c>
      <c r="AJ30" s="21">
        <f t="shared" si="4"/>
        <v>0</v>
      </c>
      <c r="AK30" s="21">
        <f>IF(K30=AZ$7,1,0)</f>
        <v>0</v>
      </c>
      <c r="AL30" s="21">
        <f>IF(L30=BA$7,1,0)</f>
        <v>0</v>
      </c>
      <c r="AM30" s="21">
        <f t="shared" si="5"/>
        <v>0</v>
      </c>
      <c r="AN30" s="21">
        <f t="shared" si="6"/>
        <v>0</v>
      </c>
      <c r="AO30" s="21">
        <f t="shared" si="7"/>
        <v>0</v>
      </c>
      <c r="AP30" s="21">
        <f t="shared" si="8"/>
        <v>0</v>
      </c>
      <c r="AQ30" s="21">
        <f t="shared" si="9"/>
        <v>0</v>
      </c>
      <c r="AR30" s="21">
        <f>IF(R30=BG$7,1,0)</f>
        <v>0</v>
      </c>
      <c r="AS30" s="21">
        <f>IF(S30=BH$7,1,0)</f>
        <v>0</v>
      </c>
      <c r="AT30" s="21">
        <f t="shared" si="10"/>
        <v>0</v>
      </c>
      <c r="AU30" s="21">
        <f t="shared" si="11"/>
        <v>0</v>
      </c>
      <c r="AV30" s="21">
        <f t="shared" si="12"/>
        <v>0</v>
      </c>
      <c r="AW30" s="21">
        <f t="shared" si="13"/>
        <v>0</v>
      </c>
      <c r="AX30" s="21">
        <f t="shared" si="14"/>
        <v>0</v>
      </c>
      <c r="AY30" s="21">
        <f t="shared" si="18"/>
        <v>0</v>
      </c>
      <c r="BJ30" s="21"/>
      <c r="BK30" s="21"/>
      <c r="BL30" s="21"/>
      <c r="BM30" s="21"/>
      <c r="BN30" s="21"/>
      <c r="BO30" s="21"/>
      <c r="BP30" s="21"/>
      <c r="BQ30" s="21"/>
      <c r="BR30" s="21"/>
      <c r="BS30" s="21"/>
      <c r="BT30" s="21"/>
      <c r="BV30" s="21"/>
      <c r="BW30" s="42"/>
    </row>
    <row r="31" spans="1:75" ht="15.75">
      <c r="A31" s="4">
        <v>14</v>
      </c>
      <c r="B31" s="330" t="s">
        <v>216</v>
      </c>
      <c r="C31" s="331" t="s">
        <v>216</v>
      </c>
      <c r="D31" s="332" t="s">
        <v>216</v>
      </c>
      <c r="E31" s="187"/>
      <c r="F31" s="310"/>
      <c r="G31" s="303"/>
      <c r="H31" s="304"/>
      <c r="I31" s="304"/>
      <c r="J31" s="304"/>
      <c r="K31" s="304"/>
      <c r="L31" s="305"/>
      <c r="M31" s="304"/>
      <c r="N31" s="304"/>
      <c r="O31" s="304"/>
      <c r="P31" s="304"/>
      <c r="Q31" s="304"/>
      <c r="R31" s="304"/>
      <c r="S31" s="304"/>
      <c r="T31" s="304"/>
      <c r="U31" s="304"/>
      <c r="V31" s="304"/>
      <c r="W31" s="304"/>
      <c r="X31" s="305"/>
      <c r="Y31" s="375"/>
      <c r="Z31" s="44">
        <f t="shared" si="15"/>
        <v>0</v>
      </c>
      <c r="AA31" s="45">
        <f t="shared" si="16"/>
        <v>0</v>
      </c>
      <c r="AB31" s="192">
        <f t="shared" si="17"/>
        <v>2</v>
      </c>
      <c r="AC31" s="5"/>
      <c r="AD31" s="5"/>
      <c r="AE31" s="5"/>
      <c r="AG31" s="21">
        <f t="shared" si="1"/>
        <v>0</v>
      </c>
      <c r="AH31" s="21">
        <f t="shared" si="2"/>
        <v>0</v>
      </c>
      <c r="AI31" s="21">
        <f t="shared" si="3"/>
        <v>0</v>
      </c>
      <c r="AJ31" s="21">
        <f t="shared" si="4"/>
        <v>0</v>
      </c>
      <c r="AK31" s="21">
        <f>IF(K31=AZ$7,1,0)</f>
        <v>0</v>
      </c>
      <c r="AL31" s="21">
        <f>IF(L31=BA$7,1,0)</f>
        <v>0</v>
      </c>
      <c r="AM31" s="21">
        <f t="shared" si="5"/>
        <v>0</v>
      </c>
      <c r="AN31" s="21">
        <f t="shared" si="6"/>
        <v>0</v>
      </c>
      <c r="AO31" s="21">
        <f t="shared" si="7"/>
        <v>0</v>
      </c>
      <c r="AP31" s="21">
        <f t="shared" si="8"/>
        <v>0</v>
      </c>
      <c r="AQ31" s="21">
        <f t="shared" si="9"/>
        <v>0</v>
      </c>
      <c r="AR31" s="21">
        <f>IF(R31=BG$7,1,0)</f>
        <v>0</v>
      </c>
      <c r="AS31" s="21">
        <f>IF(S31=BH$7,1,0)</f>
        <v>0</v>
      </c>
      <c r="AT31" s="21">
        <f t="shared" si="10"/>
        <v>0</v>
      </c>
      <c r="AU31" s="21">
        <f t="shared" si="11"/>
        <v>0</v>
      </c>
      <c r="AV31" s="21">
        <f t="shared" si="12"/>
        <v>0</v>
      </c>
      <c r="AW31" s="21">
        <f t="shared" si="13"/>
        <v>0</v>
      </c>
      <c r="AX31" s="21">
        <f t="shared" si="14"/>
        <v>0</v>
      </c>
      <c r="AY31" s="21">
        <f t="shared" si="18"/>
        <v>0</v>
      </c>
      <c r="BJ31" s="21"/>
      <c r="BK31" s="21"/>
      <c r="BL31" s="21"/>
      <c r="BM31" s="21"/>
      <c r="BN31" s="21"/>
      <c r="BO31" s="21"/>
      <c r="BP31" s="21"/>
      <c r="BQ31" s="21"/>
      <c r="BR31" s="21"/>
      <c r="BS31" s="21"/>
      <c r="BT31" s="21"/>
      <c r="BV31" s="21"/>
      <c r="BW31" s="42"/>
    </row>
    <row r="32" spans="1:75" ht="15.75">
      <c r="A32" s="4">
        <v>15</v>
      </c>
      <c r="B32" s="330" t="s">
        <v>218</v>
      </c>
      <c r="C32" s="331" t="s">
        <v>218</v>
      </c>
      <c r="D32" s="332" t="s">
        <v>218</v>
      </c>
      <c r="E32" s="187"/>
      <c r="F32" s="310"/>
      <c r="G32" s="303"/>
      <c r="H32" s="304"/>
      <c r="I32" s="304"/>
      <c r="J32" s="304"/>
      <c r="K32" s="304"/>
      <c r="L32" s="305"/>
      <c r="M32" s="304"/>
      <c r="N32" s="304"/>
      <c r="O32" s="304"/>
      <c r="P32" s="304"/>
      <c r="Q32" s="304"/>
      <c r="R32" s="304"/>
      <c r="S32" s="304"/>
      <c r="T32" s="304"/>
      <c r="U32" s="304"/>
      <c r="V32" s="304"/>
      <c r="W32" s="304"/>
      <c r="X32" s="305"/>
      <c r="Y32" s="375"/>
      <c r="Z32" s="44">
        <f t="shared" si="15"/>
        <v>0</v>
      </c>
      <c r="AA32" s="45">
        <f t="shared" si="16"/>
        <v>0</v>
      </c>
      <c r="AB32" s="192">
        <f t="shared" si="17"/>
        <v>2</v>
      </c>
      <c r="AC32" s="5"/>
      <c r="AD32" s="5"/>
      <c r="AE32" s="5"/>
      <c r="AG32" s="21">
        <f t="shared" si="1"/>
        <v>0</v>
      </c>
      <c r="AH32" s="21">
        <f t="shared" si="2"/>
        <v>0</v>
      </c>
      <c r="AI32" s="21">
        <f t="shared" si="3"/>
        <v>0</v>
      </c>
      <c r="AJ32" s="21">
        <f t="shared" si="4"/>
        <v>0</v>
      </c>
      <c r="AK32" s="21">
        <f>IF(K32=AZ$7,1,0)</f>
        <v>0</v>
      </c>
      <c r="AL32" s="21">
        <f>IF(L32=BA$7,1,0)</f>
        <v>0</v>
      </c>
      <c r="AM32" s="21">
        <f t="shared" si="5"/>
        <v>0</v>
      </c>
      <c r="AN32" s="21">
        <f t="shared" si="6"/>
        <v>0</v>
      </c>
      <c r="AO32" s="21">
        <f t="shared" si="7"/>
        <v>0</v>
      </c>
      <c r="AP32" s="21">
        <f t="shared" si="8"/>
        <v>0</v>
      </c>
      <c r="AQ32" s="21">
        <f t="shared" si="9"/>
        <v>0</v>
      </c>
      <c r="AR32" s="21">
        <f>IF(R32=BG$7,1,0)</f>
        <v>0</v>
      </c>
      <c r="AS32" s="21">
        <f>IF(S32=BH$7,1,0)</f>
        <v>0</v>
      </c>
      <c r="AT32" s="21">
        <f t="shared" si="10"/>
        <v>0</v>
      </c>
      <c r="AU32" s="21">
        <f t="shared" si="11"/>
        <v>0</v>
      </c>
      <c r="AV32" s="21">
        <f t="shared" si="12"/>
        <v>0</v>
      </c>
      <c r="AW32" s="21">
        <f t="shared" si="13"/>
        <v>0</v>
      </c>
      <c r="AX32" s="21">
        <f t="shared" si="14"/>
        <v>0</v>
      </c>
      <c r="AY32" s="21">
        <f t="shared" si="18"/>
        <v>0</v>
      </c>
      <c r="BJ32" s="21"/>
      <c r="BK32" s="21"/>
      <c r="BL32" s="21"/>
      <c r="BM32" s="21"/>
      <c r="BN32" s="21"/>
      <c r="BO32" s="21"/>
      <c r="BP32" s="21"/>
      <c r="BQ32" s="21"/>
      <c r="BR32" s="21"/>
      <c r="BS32" s="21"/>
      <c r="BT32" s="21"/>
      <c r="BV32" s="21"/>
      <c r="BW32" s="42"/>
    </row>
    <row r="33" spans="1:75" ht="15.75">
      <c r="A33" s="4">
        <v>16</v>
      </c>
      <c r="B33" s="330" t="s">
        <v>221</v>
      </c>
      <c r="C33" s="331" t="s">
        <v>221</v>
      </c>
      <c r="D33" s="332" t="s">
        <v>221</v>
      </c>
      <c r="E33" s="187"/>
      <c r="F33" s="310"/>
      <c r="G33" s="303"/>
      <c r="H33" s="304"/>
      <c r="I33" s="304"/>
      <c r="J33" s="304"/>
      <c r="K33" s="304"/>
      <c r="L33" s="305"/>
      <c r="M33" s="304"/>
      <c r="N33" s="304"/>
      <c r="O33" s="304"/>
      <c r="P33" s="304"/>
      <c r="Q33" s="304"/>
      <c r="R33" s="304"/>
      <c r="S33" s="304"/>
      <c r="T33" s="304"/>
      <c r="U33" s="304"/>
      <c r="V33" s="304"/>
      <c r="W33" s="304"/>
      <c r="X33" s="305"/>
      <c r="Y33" s="375"/>
      <c r="Z33" s="44">
        <f t="shared" si="15"/>
        <v>0</v>
      </c>
      <c r="AA33" s="45">
        <f t="shared" si="16"/>
        <v>0</v>
      </c>
      <c r="AB33" s="192">
        <f t="shared" si="17"/>
        <v>2</v>
      </c>
      <c r="AC33" s="5"/>
      <c r="AD33" s="5"/>
      <c r="AE33" s="5"/>
      <c r="AG33" s="21">
        <f t="shared" si="1"/>
        <v>0</v>
      </c>
      <c r="AH33" s="21">
        <f t="shared" si="2"/>
        <v>0</v>
      </c>
      <c r="AI33" s="21">
        <f t="shared" si="3"/>
        <v>0</v>
      </c>
      <c r="AJ33" s="21">
        <f t="shared" si="4"/>
        <v>0</v>
      </c>
      <c r="AK33" s="21">
        <f>IF(K33=AZ$7,1,0)</f>
        <v>0</v>
      </c>
      <c r="AL33" s="21">
        <f>IF(L33=BA$7,1,0)</f>
        <v>0</v>
      </c>
      <c r="AM33" s="21">
        <f t="shared" si="5"/>
        <v>0</v>
      </c>
      <c r="AN33" s="21">
        <f t="shared" si="6"/>
        <v>0</v>
      </c>
      <c r="AO33" s="21">
        <f t="shared" si="7"/>
        <v>0</v>
      </c>
      <c r="AP33" s="21">
        <f t="shared" si="8"/>
        <v>0</v>
      </c>
      <c r="AQ33" s="21">
        <f t="shared" si="9"/>
        <v>0</v>
      </c>
      <c r="AR33" s="21">
        <f>IF(R33=BG$7,1,0)</f>
        <v>0</v>
      </c>
      <c r="AS33" s="21">
        <f>IF(S33=BH$7,1,0)</f>
        <v>0</v>
      </c>
      <c r="AT33" s="21">
        <f t="shared" si="10"/>
        <v>0</v>
      </c>
      <c r="AU33" s="21">
        <f t="shared" si="11"/>
        <v>0</v>
      </c>
      <c r="AV33" s="21">
        <f t="shared" si="12"/>
        <v>0</v>
      </c>
      <c r="AW33" s="21">
        <f t="shared" si="13"/>
        <v>0</v>
      </c>
      <c r="AX33" s="21">
        <f t="shared" si="14"/>
        <v>0</v>
      </c>
      <c r="AY33" s="21">
        <f t="shared" si="18"/>
        <v>0</v>
      </c>
      <c r="BJ33" s="21"/>
      <c r="BK33" s="21"/>
      <c r="BL33" s="21"/>
      <c r="BM33" s="21"/>
      <c r="BN33" s="21"/>
      <c r="BO33" s="21"/>
      <c r="BP33" s="21"/>
      <c r="BQ33" s="21"/>
      <c r="BR33" s="21"/>
      <c r="BS33" s="21"/>
      <c r="BT33" s="21"/>
      <c r="BV33" s="21"/>
      <c r="BW33" s="42"/>
    </row>
    <row r="34" spans="1:75" ht="15.75">
      <c r="A34" s="4">
        <v>17</v>
      </c>
      <c r="B34" s="330" t="s">
        <v>223</v>
      </c>
      <c r="C34" s="331" t="s">
        <v>223</v>
      </c>
      <c r="D34" s="332" t="s">
        <v>223</v>
      </c>
      <c r="E34" s="187"/>
      <c r="F34" s="310"/>
      <c r="G34" s="303"/>
      <c r="H34" s="304"/>
      <c r="I34" s="304"/>
      <c r="J34" s="304"/>
      <c r="K34" s="304"/>
      <c r="L34" s="305"/>
      <c r="M34" s="304"/>
      <c r="N34" s="304"/>
      <c r="O34" s="304"/>
      <c r="P34" s="304"/>
      <c r="Q34" s="304"/>
      <c r="R34" s="304"/>
      <c r="S34" s="304"/>
      <c r="T34" s="304"/>
      <c r="U34" s="304"/>
      <c r="V34" s="304"/>
      <c r="W34" s="304"/>
      <c r="X34" s="305"/>
      <c r="Y34" s="375"/>
      <c r="Z34" s="44">
        <f t="shared" si="15"/>
        <v>0</v>
      </c>
      <c r="AA34" s="45">
        <f t="shared" si="16"/>
        <v>0</v>
      </c>
      <c r="AB34" s="192">
        <f t="shared" si="17"/>
        <v>2</v>
      </c>
      <c r="AC34" s="5"/>
      <c r="AD34" s="5"/>
      <c r="AE34" s="5"/>
      <c r="AG34" s="21">
        <f t="shared" si="1"/>
        <v>0</v>
      </c>
      <c r="AH34" s="21">
        <f t="shared" si="2"/>
        <v>0</v>
      </c>
      <c r="AI34" s="21">
        <f t="shared" si="3"/>
        <v>0</v>
      </c>
      <c r="AJ34" s="21">
        <f t="shared" si="4"/>
        <v>0</v>
      </c>
      <c r="AK34" s="21">
        <f>IF(K34=AZ$7,1,0)</f>
        <v>0</v>
      </c>
      <c r="AL34" s="21">
        <f>IF(L34=BA$7,1,0)</f>
        <v>0</v>
      </c>
      <c r="AM34" s="21">
        <f t="shared" si="5"/>
        <v>0</v>
      </c>
      <c r="AN34" s="21">
        <f t="shared" si="6"/>
        <v>0</v>
      </c>
      <c r="AO34" s="21">
        <f t="shared" si="7"/>
        <v>0</v>
      </c>
      <c r="AP34" s="21">
        <f t="shared" si="8"/>
        <v>0</v>
      </c>
      <c r="AQ34" s="21">
        <f t="shared" si="9"/>
        <v>0</v>
      </c>
      <c r="AR34" s="21">
        <f>IF(R34=BG$7,1,0)</f>
        <v>0</v>
      </c>
      <c r="AS34" s="21">
        <f>IF(S34=BH$7,1,0)</f>
        <v>0</v>
      </c>
      <c r="AT34" s="21">
        <f t="shared" si="10"/>
        <v>0</v>
      </c>
      <c r="AU34" s="21">
        <f t="shared" si="11"/>
        <v>0</v>
      </c>
      <c r="AV34" s="21">
        <f t="shared" si="12"/>
        <v>0</v>
      </c>
      <c r="AW34" s="21">
        <f t="shared" si="13"/>
        <v>0</v>
      </c>
      <c r="AX34" s="21">
        <f t="shared" si="14"/>
        <v>0</v>
      </c>
      <c r="AY34" s="21">
        <f t="shared" si="18"/>
        <v>0</v>
      </c>
      <c r="BJ34" s="21"/>
      <c r="BK34" s="21"/>
      <c r="BL34" s="21"/>
      <c r="BM34" s="21"/>
      <c r="BN34" s="21"/>
      <c r="BO34" s="21"/>
      <c r="BP34" s="21"/>
      <c r="BQ34" s="21"/>
      <c r="BR34" s="21"/>
      <c r="BS34" s="21"/>
      <c r="BT34" s="21"/>
      <c r="BV34" s="21"/>
      <c r="BW34" s="42"/>
    </row>
    <row r="35" spans="1:75" ht="15.75">
      <c r="A35" s="4">
        <v>18</v>
      </c>
      <c r="B35" s="330" t="s">
        <v>225</v>
      </c>
      <c r="C35" s="331" t="s">
        <v>225</v>
      </c>
      <c r="D35" s="332" t="s">
        <v>225</v>
      </c>
      <c r="E35" s="187"/>
      <c r="F35" s="310"/>
      <c r="G35" s="303"/>
      <c r="H35" s="304"/>
      <c r="I35" s="304"/>
      <c r="J35" s="304"/>
      <c r="K35" s="304"/>
      <c r="L35" s="305"/>
      <c r="M35" s="304"/>
      <c r="N35" s="304"/>
      <c r="O35" s="304"/>
      <c r="P35" s="304"/>
      <c r="Q35" s="304"/>
      <c r="R35" s="304"/>
      <c r="S35" s="304"/>
      <c r="T35" s="304"/>
      <c r="U35" s="304"/>
      <c r="V35" s="304"/>
      <c r="W35" s="304"/>
      <c r="X35" s="305"/>
      <c r="Y35" s="375"/>
      <c r="Z35" s="44">
        <f t="shared" si="15"/>
        <v>0</v>
      </c>
      <c r="AA35" s="45">
        <f t="shared" si="16"/>
        <v>0</v>
      </c>
      <c r="AB35" s="192">
        <f t="shared" si="17"/>
        <v>2</v>
      </c>
      <c r="AC35" s="5"/>
      <c r="AD35" s="5"/>
      <c r="AE35" s="5"/>
      <c r="AG35" s="21">
        <f t="shared" si="1"/>
        <v>0</v>
      </c>
      <c r="AH35" s="21">
        <f t="shared" si="2"/>
        <v>0</v>
      </c>
      <c r="AI35" s="21">
        <f t="shared" si="3"/>
        <v>0</v>
      </c>
      <c r="AJ35" s="21">
        <f t="shared" si="4"/>
        <v>0</v>
      </c>
      <c r="AK35" s="21">
        <f>IF(K35=AZ$7,1,0)</f>
        <v>0</v>
      </c>
      <c r="AL35" s="21">
        <f>IF(L35=BA$7,1,0)</f>
        <v>0</v>
      </c>
      <c r="AM35" s="21">
        <f t="shared" si="5"/>
        <v>0</v>
      </c>
      <c r="AN35" s="21">
        <f t="shared" si="6"/>
        <v>0</v>
      </c>
      <c r="AO35" s="21">
        <f t="shared" si="7"/>
        <v>0</v>
      </c>
      <c r="AP35" s="21">
        <f t="shared" si="8"/>
        <v>0</v>
      </c>
      <c r="AQ35" s="21">
        <f t="shared" si="9"/>
        <v>0</v>
      </c>
      <c r="AR35" s="21">
        <f>IF(R35=BG$7,1,0)</f>
        <v>0</v>
      </c>
      <c r="AS35" s="21">
        <f>IF(S35=BH$7,1,0)</f>
        <v>0</v>
      </c>
      <c r="AT35" s="21">
        <f t="shared" si="10"/>
        <v>0</v>
      </c>
      <c r="AU35" s="21">
        <f t="shared" si="11"/>
        <v>0</v>
      </c>
      <c r="AV35" s="21">
        <f t="shared" si="12"/>
        <v>0</v>
      </c>
      <c r="AW35" s="21">
        <f t="shared" si="13"/>
        <v>0</v>
      </c>
      <c r="AX35" s="21">
        <f t="shared" si="14"/>
        <v>0</v>
      </c>
      <c r="AY35" s="21">
        <f t="shared" si="18"/>
        <v>0</v>
      </c>
      <c r="BJ35" s="21"/>
      <c r="BK35" s="21"/>
      <c r="BL35" s="21"/>
      <c r="BM35" s="21"/>
      <c r="BN35" s="21"/>
      <c r="BO35" s="21"/>
      <c r="BP35" s="21"/>
      <c r="BQ35" s="21"/>
      <c r="BR35" s="21"/>
      <c r="BS35" s="21"/>
      <c r="BT35" s="21"/>
      <c r="BV35" s="21"/>
      <c r="BW35" s="42"/>
    </row>
    <row r="36" spans="1:75" ht="15.75">
      <c r="A36" s="4">
        <v>19</v>
      </c>
      <c r="B36" s="330" t="s">
        <v>227</v>
      </c>
      <c r="C36" s="331" t="s">
        <v>227</v>
      </c>
      <c r="D36" s="332" t="s">
        <v>227</v>
      </c>
      <c r="E36" s="187"/>
      <c r="F36" s="310"/>
      <c r="G36" s="303"/>
      <c r="H36" s="304"/>
      <c r="I36" s="304"/>
      <c r="J36" s="304"/>
      <c r="K36" s="304"/>
      <c r="L36" s="305"/>
      <c r="M36" s="304"/>
      <c r="N36" s="304"/>
      <c r="O36" s="304"/>
      <c r="P36" s="304"/>
      <c r="Q36" s="304"/>
      <c r="R36" s="304"/>
      <c r="S36" s="304"/>
      <c r="T36" s="304"/>
      <c r="U36" s="304"/>
      <c r="V36" s="304"/>
      <c r="W36" s="304"/>
      <c r="X36" s="305"/>
      <c r="Y36" s="375"/>
      <c r="Z36" s="44">
        <f t="shared" si="15"/>
        <v>0</v>
      </c>
      <c r="AA36" s="45">
        <f t="shared" si="16"/>
        <v>0</v>
      </c>
      <c r="AB36" s="192">
        <f t="shared" si="17"/>
        <v>2</v>
      </c>
      <c r="AC36" s="5"/>
      <c r="AD36" s="5"/>
      <c r="AE36" s="5"/>
      <c r="AG36" s="21">
        <f t="shared" si="1"/>
        <v>0</v>
      </c>
      <c r="AH36" s="21">
        <f t="shared" si="2"/>
        <v>0</v>
      </c>
      <c r="AI36" s="21">
        <f t="shared" si="3"/>
        <v>0</v>
      </c>
      <c r="AJ36" s="21">
        <f t="shared" si="4"/>
        <v>0</v>
      </c>
      <c r="AK36" s="21">
        <f>IF(K36=AZ$7,1,0)</f>
        <v>0</v>
      </c>
      <c r="AL36" s="21">
        <f>IF(L36=BA$7,1,0)</f>
        <v>0</v>
      </c>
      <c r="AM36" s="21">
        <f t="shared" si="5"/>
        <v>0</v>
      </c>
      <c r="AN36" s="21">
        <f t="shared" si="6"/>
        <v>0</v>
      </c>
      <c r="AO36" s="21">
        <f t="shared" si="7"/>
        <v>0</v>
      </c>
      <c r="AP36" s="21">
        <f t="shared" si="8"/>
        <v>0</v>
      </c>
      <c r="AQ36" s="21">
        <f t="shared" si="9"/>
        <v>0</v>
      </c>
      <c r="AR36" s="21">
        <f>IF(R36=BG$7,1,0)</f>
        <v>0</v>
      </c>
      <c r="AS36" s="21">
        <f>IF(S36=BH$7,1,0)</f>
        <v>0</v>
      </c>
      <c r="AT36" s="21">
        <f t="shared" si="10"/>
        <v>0</v>
      </c>
      <c r="AU36" s="21">
        <f t="shared" si="11"/>
        <v>0</v>
      </c>
      <c r="AV36" s="21">
        <f t="shared" si="12"/>
        <v>0</v>
      </c>
      <c r="AW36" s="21">
        <f t="shared" si="13"/>
        <v>0</v>
      </c>
      <c r="AX36" s="21">
        <f t="shared" si="14"/>
        <v>0</v>
      </c>
      <c r="AY36" s="21">
        <f t="shared" si="18"/>
        <v>0</v>
      </c>
      <c r="BJ36" s="21"/>
      <c r="BK36" s="21"/>
      <c r="BL36" s="21"/>
      <c r="BM36" s="21"/>
      <c r="BN36" s="21"/>
      <c r="BO36" s="21"/>
      <c r="BP36" s="21"/>
      <c r="BQ36" s="21"/>
      <c r="BR36" s="21"/>
      <c r="BS36" s="21"/>
      <c r="BT36" s="21"/>
      <c r="BV36" s="21"/>
      <c r="BW36" s="42"/>
    </row>
    <row r="37" spans="1:75" ht="15.75">
      <c r="A37" s="4">
        <v>20</v>
      </c>
      <c r="B37" s="330" t="s">
        <v>229</v>
      </c>
      <c r="C37" s="331" t="s">
        <v>229</v>
      </c>
      <c r="D37" s="332" t="s">
        <v>229</v>
      </c>
      <c r="E37" s="187"/>
      <c r="F37" s="310"/>
      <c r="G37" s="303"/>
      <c r="H37" s="304"/>
      <c r="I37" s="304"/>
      <c r="J37" s="304"/>
      <c r="K37" s="304"/>
      <c r="L37" s="305"/>
      <c r="M37" s="304"/>
      <c r="N37" s="304"/>
      <c r="O37" s="304"/>
      <c r="P37" s="304"/>
      <c r="Q37" s="304"/>
      <c r="R37" s="304"/>
      <c r="S37" s="304"/>
      <c r="T37" s="304"/>
      <c r="U37" s="304"/>
      <c r="V37" s="304"/>
      <c r="W37" s="304"/>
      <c r="X37" s="305"/>
      <c r="Y37" s="375"/>
      <c r="Z37" s="44">
        <f t="shared" si="15"/>
        <v>0</v>
      </c>
      <c r="AA37" s="45">
        <f t="shared" si="16"/>
        <v>0</v>
      </c>
      <c r="AB37" s="192">
        <f t="shared" si="17"/>
        <v>2</v>
      </c>
      <c r="AC37" s="5"/>
      <c r="AD37" s="5"/>
      <c r="AE37" s="5"/>
      <c r="AG37" s="21">
        <f t="shared" si="1"/>
        <v>0</v>
      </c>
      <c r="AH37" s="21">
        <f t="shared" si="2"/>
        <v>0</v>
      </c>
      <c r="AI37" s="21">
        <f t="shared" si="3"/>
        <v>0</v>
      </c>
      <c r="AJ37" s="21">
        <f t="shared" si="4"/>
        <v>0</v>
      </c>
      <c r="AK37" s="21">
        <f>IF(K37=AZ$7,1,0)</f>
        <v>0</v>
      </c>
      <c r="AL37" s="21">
        <f>IF(L37=BA$7,1,0)</f>
        <v>0</v>
      </c>
      <c r="AM37" s="21">
        <f t="shared" si="5"/>
        <v>0</v>
      </c>
      <c r="AN37" s="21">
        <f t="shared" si="6"/>
        <v>0</v>
      </c>
      <c r="AO37" s="21">
        <f t="shared" si="7"/>
        <v>0</v>
      </c>
      <c r="AP37" s="21">
        <f t="shared" si="8"/>
        <v>0</v>
      </c>
      <c r="AQ37" s="21">
        <f t="shared" si="9"/>
        <v>0</v>
      </c>
      <c r="AR37" s="21">
        <f>IF(R37=BG$7,1,0)</f>
        <v>0</v>
      </c>
      <c r="AS37" s="21">
        <f>IF(S37=BH$7,1,0)</f>
        <v>0</v>
      </c>
      <c r="AT37" s="21">
        <f t="shared" si="10"/>
        <v>0</v>
      </c>
      <c r="AU37" s="21">
        <f t="shared" si="11"/>
        <v>0</v>
      </c>
      <c r="AV37" s="21">
        <f t="shared" si="12"/>
        <v>0</v>
      </c>
      <c r="AW37" s="21">
        <f t="shared" si="13"/>
        <v>0</v>
      </c>
      <c r="AX37" s="21">
        <f t="shared" si="14"/>
        <v>0</v>
      </c>
      <c r="AY37" s="21">
        <f t="shared" si="18"/>
        <v>0</v>
      </c>
      <c r="BJ37" s="21"/>
      <c r="BK37" s="21"/>
      <c r="BL37" s="21"/>
      <c r="BM37" s="21"/>
      <c r="BN37" s="21"/>
      <c r="BO37" s="21"/>
      <c r="BP37" s="21"/>
      <c r="BQ37" s="21"/>
      <c r="BR37" s="21"/>
      <c r="BS37" s="21"/>
      <c r="BT37" s="21"/>
      <c r="BV37" s="21"/>
      <c r="BW37" s="42"/>
    </row>
    <row r="38" spans="1:75" ht="15.75">
      <c r="A38" s="4">
        <v>21</v>
      </c>
      <c r="B38" s="330" t="s">
        <v>231</v>
      </c>
      <c r="C38" s="331" t="s">
        <v>231</v>
      </c>
      <c r="D38" s="332" t="s">
        <v>231</v>
      </c>
      <c r="E38" s="187"/>
      <c r="F38" s="310"/>
      <c r="G38" s="303"/>
      <c r="H38" s="304"/>
      <c r="I38" s="304"/>
      <c r="J38" s="304"/>
      <c r="K38" s="304"/>
      <c r="L38" s="305"/>
      <c r="M38" s="304"/>
      <c r="N38" s="304"/>
      <c r="O38" s="304"/>
      <c r="P38" s="304"/>
      <c r="Q38" s="304"/>
      <c r="R38" s="304"/>
      <c r="S38" s="304"/>
      <c r="T38" s="304"/>
      <c r="U38" s="304"/>
      <c r="V38" s="304"/>
      <c r="W38" s="304"/>
      <c r="X38" s="305"/>
      <c r="Y38" s="375"/>
      <c r="Z38" s="44">
        <f t="shared" si="15"/>
        <v>0</v>
      </c>
      <c r="AA38" s="45">
        <f t="shared" si="16"/>
        <v>0</v>
      </c>
      <c r="AB38" s="192">
        <f t="shared" si="17"/>
        <v>2</v>
      </c>
      <c r="AC38" s="5"/>
      <c r="AD38" s="5"/>
      <c r="AE38" s="5"/>
      <c r="AG38" s="21">
        <f t="shared" si="1"/>
        <v>0</v>
      </c>
      <c r="AH38" s="21">
        <f t="shared" si="2"/>
        <v>0</v>
      </c>
      <c r="AI38" s="21">
        <f t="shared" si="3"/>
        <v>0</v>
      </c>
      <c r="AJ38" s="21">
        <f t="shared" si="4"/>
        <v>0</v>
      </c>
      <c r="AK38" s="21">
        <f>IF(K38=AZ$7,1,0)</f>
        <v>0</v>
      </c>
      <c r="AL38" s="21">
        <f>IF(L38=BA$7,1,0)</f>
        <v>0</v>
      </c>
      <c r="AM38" s="21">
        <f t="shared" si="5"/>
        <v>0</v>
      </c>
      <c r="AN38" s="21">
        <f t="shared" si="6"/>
        <v>0</v>
      </c>
      <c r="AO38" s="21">
        <f t="shared" si="7"/>
        <v>0</v>
      </c>
      <c r="AP38" s="21">
        <f t="shared" si="8"/>
        <v>0</v>
      </c>
      <c r="AQ38" s="21">
        <f t="shared" si="9"/>
        <v>0</v>
      </c>
      <c r="AR38" s="21">
        <f>IF(R38=BG$7,1,0)</f>
        <v>0</v>
      </c>
      <c r="AS38" s="21">
        <f>IF(S38=BH$7,1,0)</f>
        <v>0</v>
      </c>
      <c r="AT38" s="21">
        <f t="shared" si="10"/>
        <v>0</v>
      </c>
      <c r="AU38" s="21">
        <f t="shared" si="11"/>
        <v>0</v>
      </c>
      <c r="AV38" s="21">
        <f t="shared" si="12"/>
        <v>0</v>
      </c>
      <c r="AW38" s="21">
        <f t="shared" si="13"/>
        <v>0</v>
      </c>
      <c r="AX38" s="21">
        <f t="shared" si="14"/>
        <v>0</v>
      </c>
      <c r="AY38" s="21">
        <f t="shared" si="18"/>
        <v>0</v>
      </c>
      <c r="BJ38" s="21"/>
      <c r="BK38" s="21"/>
      <c r="BL38" s="21"/>
      <c r="BM38" s="21"/>
      <c r="BN38" s="21"/>
      <c r="BO38" s="21"/>
      <c r="BP38" s="21"/>
      <c r="BQ38" s="21"/>
      <c r="BR38" s="21"/>
      <c r="BS38" s="21"/>
      <c r="BT38" s="21"/>
      <c r="BV38" s="21"/>
      <c r="BW38" s="42"/>
    </row>
    <row r="39" spans="1:75" ht="15.75">
      <c r="A39" s="4">
        <v>22</v>
      </c>
      <c r="B39" s="330" t="s">
        <v>233</v>
      </c>
      <c r="C39" s="331" t="s">
        <v>233</v>
      </c>
      <c r="D39" s="332" t="s">
        <v>233</v>
      </c>
      <c r="E39" s="187"/>
      <c r="F39" s="310"/>
      <c r="G39" s="303"/>
      <c r="H39" s="304"/>
      <c r="I39" s="304"/>
      <c r="J39" s="304"/>
      <c r="K39" s="304"/>
      <c r="L39" s="305"/>
      <c r="M39" s="304"/>
      <c r="N39" s="304"/>
      <c r="O39" s="304"/>
      <c r="P39" s="304"/>
      <c r="Q39" s="304"/>
      <c r="R39" s="304"/>
      <c r="S39" s="304"/>
      <c r="T39" s="304"/>
      <c r="U39" s="304"/>
      <c r="V39" s="304"/>
      <c r="W39" s="304"/>
      <c r="X39" s="305"/>
      <c r="Y39" s="375"/>
      <c r="Z39" s="44">
        <f t="shared" si="15"/>
        <v>0</v>
      </c>
      <c r="AA39" s="45">
        <f t="shared" si="16"/>
        <v>0</v>
      </c>
      <c r="AB39" s="192">
        <f t="shared" si="17"/>
        <v>2</v>
      </c>
      <c r="AC39" s="5"/>
      <c r="AD39" s="5"/>
      <c r="AE39" s="5"/>
      <c r="AG39" s="21">
        <f t="shared" si="1"/>
        <v>0</v>
      </c>
      <c r="AH39" s="21">
        <f t="shared" si="2"/>
        <v>0</v>
      </c>
      <c r="AI39" s="21">
        <f t="shared" si="3"/>
        <v>0</v>
      </c>
      <c r="AJ39" s="21">
        <f t="shared" si="4"/>
        <v>0</v>
      </c>
      <c r="AK39" s="21">
        <f>IF(K39=AZ$7,1,0)</f>
        <v>0</v>
      </c>
      <c r="AL39" s="21">
        <f>IF(L39=BA$7,1,0)</f>
        <v>0</v>
      </c>
      <c r="AM39" s="21">
        <f t="shared" si="5"/>
        <v>0</v>
      </c>
      <c r="AN39" s="21">
        <f t="shared" si="6"/>
        <v>0</v>
      </c>
      <c r="AO39" s="21">
        <f t="shared" si="7"/>
        <v>0</v>
      </c>
      <c r="AP39" s="21">
        <f t="shared" si="8"/>
        <v>0</v>
      </c>
      <c r="AQ39" s="21">
        <f t="shared" si="9"/>
        <v>0</v>
      </c>
      <c r="AR39" s="21">
        <f>IF(R39=BG$7,1,0)</f>
        <v>0</v>
      </c>
      <c r="AS39" s="21">
        <f>IF(S39=BH$7,1,0)</f>
        <v>0</v>
      </c>
      <c r="AT39" s="21">
        <f t="shared" si="10"/>
        <v>0</v>
      </c>
      <c r="AU39" s="21">
        <f t="shared" si="11"/>
        <v>0</v>
      </c>
      <c r="AV39" s="21">
        <f t="shared" si="12"/>
        <v>0</v>
      </c>
      <c r="AW39" s="21">
        <f t="shared" si="13"/>
        <v>0</v>
      </c>
      <c r="AX39" s="21">
        <f t="shared" si="14"/>
        <v>0</v>
      </c>
      <c r="AY39" s="21">
        <f t="shared" si="18"/>
        <v>0</v>
      </c>
      <c r="BJ39" s="21"/>
      <c r="BK39" s="21"/>
      <c r="BL39" s="21"/>
      <c r="BM39" s="21"/>
      <c r="BN39" s="21"/>
      <c r="BO39" s="21"/>
      <c r="BP39" s="21"/>
      <c r="BQ39" s="21"/>
      <c r="BR39" s="21"/>
      <c r="BS39" s="21"/>
      <c r="BT39" s="21"/>
      <c r="BV39" s="21"/>
      <c r="BW39" s="42"/>
    </row>
    <row r="40" spans="1:75" ht="15.75">
      <c r="A40" s="4">
        <v>23</v>
      </c>
      <c r="B40" s="330" t="s">
        <v>235</v>
      </c>
      <c r="C40" s="331" t="s">
        <v>235</v>
      </c>
      <c r="D40" s="332" t="s">
        <v>235</v>
      </c>
      <c r="E40" s="187"/>
      <c r="F40" s="310"/>
      <c r="G40" s="303"/>
      <c r="H40" s="304"/>
      <c r="I40" s="304"/>
      <c r="J40" s="304"/>
      <c r="K40" s="304"/>
      <c r="L40" s="305"/>
      <c r="M40" s="304"/>
      <c r="N40" s="304"/>
      <c r="O40" s="304"/>
      <c r="P40" s="304"/>
      <c r="Q40" s="304"/>
      <c r="R40" s="304"/>
      <c r="S40" s="304"/>
      <c r="T40" s="304"/>
      <c r="U40" s="304"/>
      <c r="V40" s="304"/>
      <c r="W40" s="304"/>
      <c r="X40" s="305"/>
      <c r="Y40" s="375"/>
      <c r="Z40" s="44">
        <f t="shared" si="15"/>
        <v>0</v>
      </c>
      <c r="AA40" s="45">
        <f t="shared" si="16"/>
        <v>0</v>
      </c>
      <c r="AB40" s="192">
        <f t="shared" si="17"/>
        <v>2</v>
      </c>
      <c r="AC40" s="5"/>
      <c r="AD40" s="5"/>
      <c r="AE40" s="5"/>
      <c r="AG40" s="21">
        <f t="shared" si="1"/>
        <v>0</v>
      </c>
      <c r="AH40" s="21">
        <f t="shared" si="2"/>
        <v>0</v>
      </c>
      <c r="AI40" s="21">
        <f t="shared" si="3"/>
        <v>0</v>
      </c>
      <c r="AJ40" s="21">
        <f t="shared" si="4"/>
        <v>0</v>
      </c>
      <c r="AK40" s="21">
        <f>IF(K40=AZ$7,1,0)</f>
        <v>0</v>
      </c>
      <c r="AL40" s="21">
        <f>IF(L40=BA$7,1,0)</f>
        <v>0</v>
      </c>
      <c r="AM40" s="21">
        <f t="shared" si="5"/>
        <v>0</v>
      </c>
      <c r="AN40" s="21">
        <f t="shared" si="6"/>
        <v>0</v>
      </c>
      <c r="AO40" s="21">
        <f t="shared" si="7"/>
        <v>0</v>
      </c>
      <c r="AP40" s="21">
        <f t="shared" si="8"/>
        <v>0</v>
      </c>
      <c r="AQ40" s="21">
        <f t="shared" si="9"/>
        <v>0</v>
      </c>
      <c r="AR40" s="21">
        <f>IF(R40=BG$7,1,0)</f>
        <v>0</v>
      </c>
      <c r="AS40" s="21">
        <f>IF(S40=BH$7,1,0)</f>
        <v>0</v>
      </c>
      <c r="AT40" s="21">
        <f t="shared" si="10"/>
        <v>0</v>
      </c>
      <c r="AU40" s="21">
        <f t="shared" si="11"/>
        <v>0</v>
      </c>
      <c r="AV40" s="21">
        <f t="shared" si="12"/>
        <v>0</v>
      </c>
      <c r="AW40" s="21">
        <f t="shared" si="13"/>
        <v>0</v>
      </c>
      <c r="AX40" s="21">
        <f t="shared" si="14"/>
        <v>0</v>
      </c>
      <c r="AY40" s="21">
        <f t="shared" si="18"/>
        <v>0</v>
      </c>
      <c r="BJ40" s="21"/>
      <c r="BK40" s="21"/>
      <c r="BL40" s="21"/>
      <c r="BM40" s="21"/>
      <c r="BN40" s="21"/>
      <c r="BO40" s="21"/>
      <c r="BP40" s="21"/>
      <c r="BQ40" s="21"/>
      <c r="BR40" s="21"/>
      <c r="BS40" s="21"/>
      <c r="BT40" s="21"/>
      <c r="BV40" s="21"/>
      <c r="BW40" s="42"/>
    </row>
    <row r="41" spans="1:75" ht="15.75">
      <c r="A41" s="4">
        <v>24</v>
      </c>
      <c r="B41" s="330" t="s">
        <v>237</v>
      </c>
      <c r="C41" s="331" t="s">
        <v>237</v>
      </c>
      <c r="D41" s="332" t="s">
        <v>237</v>
      </c>
      <c r="E41" s="187"/>
      <c r="F41" s="310"/>
      <c r="G41" s="303"/>
      <c r="H41" s="304"/>
      <c r="I41" s="304"/>
      <c r="J41" s="304"/>
      <c r="K41" s="304"/>
      <c r="L41" s="305"/>
      <c r="M41" s="304"/>
      <c r="N41" s="304"/>
      <c r="O41" s="304"/>
      <c r="P41" s="304"/>
      <c r="Q41" s="304"/>
      <c r="R41" s="304"/>
      <c r="S41" s="304"/>
      <c r="T41" s="304"/>
      <c r="U41" s="304"/>
      <c r="V41" s="304"/>
      <c r="W41" s="304"/>
      <c r="X41" s="305"/>
      <c r="Y41" s="375"/>
      <c r="Z41" s="44">
        <f t="shared" si="15"/>
        <v>0</v>
      </c>
      <c r="AA41" s="45">
        <f t="shared" si="16"/>
        <v>0</v>
      </c>
      <c r="AB41" s="192">
        <f t="shared" si="17"/>
        <v>2</v>
      </c>
      <c r="AC41" s="5"/>
      <c r="AD41" s="5"/>
      <c r="AE41" s="5"/>
      <c r="AG41" s="21">
        <f t="shared" si="1"/>
        <v>0</v>
      </c>
      <c r="AH41" s="21">
        <f t="shared" si="2"/>
        <v>0</v>
      </c>
      <c r="AI41" s="21">
        <f t="shared" si="3"/>
        <v>0</v>
      </c>
      <c r="AJ41" s="21">
        <f t="shared" si="4"/>
        <v>0</v>
      </c>
      <c r="AK41" s="21">
        <f>IF(K41=AZ$7,1,0)</f>
        <v>0</v>
      </c>
      <c r="AL41" s="21">
        <f>IF(L41=BA$7,1,0)</f>
        <v>0</v>
      </c>
      <c r="AM41" s="21">
        <f t="shared" si="5"/>
        <v>0</v>
      </c>
      <c r="AN41" s="21">
        <f t="shared" si="6"/>
        <v>0</v>
      </c>
      <c r="AO41" s="21">
        <f t="shared" si="7"/>
        <v>0</v>
      </c>
      <c r="AP41" s="21">
        <f t="shared" si="8"/>
        <v>0</v>
      </c>
      <c r="AQ41" s="21">
        <f t="shared" si="9"/>
        <v>0</v>
      </c>
      <c r="AR41" s="21">
        <f>IF(R41=BG$7,1,0)</f>
        <v>0</v>
      </c>
      <c r="AS41" s="21">
        <f>IF(S41=BH$7,1,0)</f>
        <v>0</v>
      </c>
      <c r="AT41" s="21">
        <f t="shared" si="10"/>
        <v>0</v>
      </c>
      <c r="AU41" s="21">
        <f t="shared" si="11"/>
        <v>0</v>
      </c>
      <c r="AV41" s="21">
        <f t="shared" si="12"/>
        <v>0</v>
      </c>
      <c r="AW41" s="21">
        <f t="shared" si="13"/>
        <v>0</v>
      </c>
      <c r="AX41" s="21">
        <f t="shared" si="14"/>
        <v>0</v>
      </c>
      <c r="AY41" s="21">
        <f t="shared" si="18"/>
        <v>0</v>
      </c>
      <c r="BJ41" s="21"/>
      <c r="BK41" s="21"/>
      <c r="BL41" s="21"/>
      <c r="BM41" s="21"/>
      <c r="BN41" s="21"/>
      <c r="BO41" s="21"/>
      <c r="BP41" s="21"/>
      <c r="BQ41" s="21"/>
      <c r="BR41" s="21"/>
      <c r="BS41" s="21"/>
      <c r="BT41" s="21"/>
      <c r="BV41" s="21"/>
      <c r="BW41" s="42"/>
    </row>
    <row r="42" spans="1:75" ht="15.75">
      <c r="A42" s="4">
        <v>25</v>
      </c>
      <c r="B42" s="330" t="s">
        <v>239</v>
      </c>
      <c r="C42" s="331" t="s">
        <v>239</v>
      </c>
      <c r="D42" s="332" t="s">
        <v>239</v>
      </c>
      <c r="E42" s="187"/>
      <c r="F42" s="310"/>
      <c r="G42" s="303"/>
      <c r="H42" s="304"/>
      <c r="I42" s="304"/>
      <c r="J42" s="304"/>
      <c r="K42" s="304"/>
      <c r="L42" s="305"/>
      <c r="M42" s="304"/>
      <c r="N42" s="304"/>
      <c r="O42" s="304"/>
      <c r="P42" s="304"/>
      <c r="Q42" s="304"/>
      <c r="R42" s="304"/>
      <c r="S42" s="304"/>
      <c r="T42" s="304"/>
      <c r="U42" s="304"/>
      <c r="V42" s="304"/>
      <c r="W42" s="304"/>
      <c r="X42" s="305"/>
      <c r="Y42" s="375"/>
      <c r="Z42" s="44">
        <f t="shared" si="15"/>
        <v>0</v>
      </c>
      <c r="AA42" s="45">
        <f t="shared" si="16"/>
        <v>0</v>
      </c>
      <c r="AB42" s="192">
        <f t="shared" si="17"/>
        <v>2</v>
      </c>
      <c r="AC42" s="5"/>
      <c r="AD42" s="5"/>
      <c r="AE42" s="5"/>
      <c r="AG42" s="21">
        <f t="shared" si="1"/>
        <v>0</v>
      </c>
      <c r="AH42" s="21">
        <f t="shared" si="2"/>
        <v>0</v>
      </c>
      <c r="AI42" s="21">
        <f t="shared" si="3"/>
        <v>0</v>
      </c>
      <c r="AJ42" s="21">
        <f t="shared" si="4"/>
        <v>0</v>
      </c>
      <c r="AK42" s="21">
        <f>IF(K42=AZ$7,1,0)</f>
        <v>0</v>
      </c>
      <c r="AL42" s="21">
        <f>IF(L42=BA$7,1,0)</f>
        <v>0</v>
      </c>
      <c r="AM42" s="21">
        <f t="shared" si="5"/>
        <v>0</v>
      </c>
      <c r="AN42" s="21">
        <f t="shared" si="6"/>
        <v>0</v>
      </c>
      <c r="AO42" s="21">
        <f t="shared" si="7"/>
        <v>0</v>
      </c>
      <c r="AP42" s="21">
        <f t="shared" si="8"/>
        <v>0</v>
      </c>
      <c r="AQ42" s="21">
        <f t="shared" si="9"/>
        <v>0</v>
      </c>
      <c r="AR42" s="21">
        <f>IF(R42=BG$7,1,0)</f>
        <v>0</v>
      </c>
      <c r="AS42" s="21">
        <f>IF(S42=BH$7,1,0)</f>
        <v>0</v>
      </c>
      <c r="AT42" s="21">
        <f t="shared" si="10"/>
        <v>0</v>
      </c>
      <c r="AU42" s="21">
        <f t="shared" si="11"/>
        <v>0</v>
      </c>
      <c r="AV42" s="21">
        <f t="shared" si="12"/>
        <v>0</v>
      </c>
      <c r="AW42" s="21">
        <f t="shared" si="13"/>
        <v>0</v>
      </c>
      <c r="AX42" s="21">
        <f t="shared" si="14"/>
        <v>0</v>
      </c>
      <c r="AY42" s="21">
        <f t="shared" si="18"/>
        <v>0</v>
      </c>
      <c r="BJ42" s="21"/>
      <c r="BK42" s="21"/>
      <c r="BL42" s="21"/>
      <c r="BM42" s="21"/>
      <c r="BN42" s="21"/>
      <c r="BO42" s="21"/>
      <c r="BP42" s="21"/>
      <c r="BQ42" s="21"/>
      <c r="BR42" s="21"/>
      <c r="BS42" s="21"/>
      <c r="BT42" s="21"/>
      <c r="BV42" s="21"/>
      <c r="BW42" s="42"/>
    </row>
    <row r="43" spans="1:75" ht="15.75">
      <c r="A43" s="4">
        <v>26</v>
      </c>
      <c r="B43" s="330" t="s">
        <v>241</v>
      </c>
      <c r="C43" s="331" t="s">
        <v>241</v>
      </c>
      <c r="D43" s="332" t="s">
        <v>241</v>
      </c>
      <c r="E43" s="187"/>
      <c r="F43" s="310"/>
      <c r="G43" s="303"/>
      <c r="H43" s="304"/>
      <c r="I43" s="304"/>
      <c r="J43" s="304"/>
      <c r="K43" s="304"/>
      <c r="L43" s="305"/>
      <c r="M43" s="304"/>
      <c r="N43" s="304"/>
      <c r="O43" s="304"/>
      <c r="P43" s="304"/>
      <c r="Q43" s="304"/>
      <c r="R43" s="304"/>
      <c r="S43" s="304"/>
      <c r="T43" s="304"/>
      <c r="U43" s="304"/>
      <c r="V43" s="304"/>
      <c r="W43" s="304"/>
      <c r="X43" s="305"/>
      <c r="Y43" s="375"/>
      <c r="Z43" s="44">
        <f t="shared" si="15"/>
        <v>0</v>
      </c>
      <c r="AA43" s="45">
        <f t="shared" si="16"/>
        <v>0</v>
      </c>
      <c r="AB43" s="192">
        <f t="shared" si="17"/>
        <v>2</v>
      </c>
      <c r="AC43" s="5"/>
      <c r="AD43" s="5"/>
      <c r="AE43" s="5"/>
      <c r="AG43" s="21">
        <f t="shared" si="1"/>
        <v>0</v>
      </c>
      <c r="AH43" s="21">
        <f t="shared" si="2"/>
        <v>0</v>
      </c>
      <c r="AI43" s="21">
        <f t="shared" si="3"/>
        <v>0</v>
      </c>
      <c r="AJ43" s="21">
        <f t="shared" si="4"/>
        <v>0</v>
      </c>
      <c r="AK43" s="21">
        <f>IF(K43=AZ$7,1,0)</f>
        <v>0</v>
      </c>
      <c r="AL43" s="21">
        <f>IF(L43=BA$7,1,0)</f>
        <v>0</v>
      </c>
      <c r="AM43" s="21">
        <f t="shared" si="5"/>
        <v>0</v>
      </c>
      <c r="AN43" s="21">
        <f t="shared" si="6"/>
        <v>0</v>
      </c>
      <c r="AO43" s="21">
        <f t="shared" si="7"/>
        <v>0</v>
      </c>
      <c r="AP43" s="21">
        <f t="shared" si="8"/>
        <v>0</v>
      </c>
      <c r="AQ43" s="21">
        <f t="shared" si="9"/>
        <v>0</v>
      </c>
      <c r="AR43" s="21">
        <f>IF(R43=BG$7,1,0)</f>
        <v>0</v>
      </c>
      <c r="AS43" s="21">
        <f>IF(S43=BH$7,1,0)</f>
        <v>0</v>
      </c>
      <c r="AT43" s="21">
        <f t="shared" si="10"/>
        <v>0</v>
      </c>
      <c r="AU43" s="21">
        <f t="shared" si="11"/>
        <v>0</v>
      </c>
      <c r="AV43" s="21">
        <f t="shared" si="12"/>
        <v>0</v>
      </c>
      <c r="AW43" s="21">
        <f t="shared" si="13"/>
        <v>0</v>
      </c>
      <c r="AX43" s="21">
        <f t="shared" si="14"/>
        <v>0</v>
      </c>
      <c r="AY43" s="21">
        <f t="shared" si="18"/>
        <v>0</v>
      </c>
      <c r="BJ43" s="21"/>
      <c r="BK43" s="21"/>
      <c r="BL43" s="21"/>
      <c r="BM43" s="21"/>
      <c r="BN43" s="21"/>
      <c r="BO43" s="21"/>
      <c r="BP43" s="21"/>
      <c r="BQ43" s="21"/>
      <c r="BR43" s="21"/>
      <c r="BS43" s="21"/>
      <c r="BT43" s="21"/>
      <c r="BV43" s="21"/>
      <c r="BW43" s="42"/>
    </row>
    <row r="44" spans="1:75" ht="15.75">
      <c r="A44" s="4">
        <v>27</v>
      </c>
      <c r="B44" s="330" t="s">
        <v>243</v>
      </c>
      <c r="C44" s="331" t="s">
        <v>243</v>
      </c>
      <c r="D44" s="332" t="s">
        <v>243</v>
      </c>
      <c r="E44" s="187"/>
      <c r="F44" s="310"/>
      <c r="G44" s="303"/>
      <c r="H44" s="304"/>
      <c r="I44" s="304"/>
      <c r="J44" s="304"/>
      <c r="K44" s="304"/>
      <c r="L44" s="305"/>
      <c r="M44" s="304"/>
      <c r="N44" s="304"/>
      <c r="O44" s="304"/>
      <c r="P44" s="304"/>
      <c r="Q44" s="304"/>
      <c r="R44" s="304"/>
      <c r="S44" s="304"/>
      <c r="T44" s="304"/>
      <c r="U44" s="304"/>
      <c r="V44" s="304"/>
      <c r="W44" s="304"/>
      <c r="X44" s="305"/>
      <c r="Y44" s="375"/>
      <c r="Z44" s="44">
        <f t="shared" si="15"/>
        <v>0</v>
      </c>
      <c r="AA44" s="45">
        <f t="shared" si="16"/>
        <v>0</v>
      </c>
      <c r="AB44" s="192">
        <f t="shared" si="17"/>
        <v>2</v>
      </c>
      <c r="AC44" s="5"/>
      <c r="AD44" s="5"/>
      <c r="AE44" s="5"/>
      <c r="AG44" s="21">
        <f t="shared" si="1"/>
        <v>0</v>
      </c>
      <c r="AH44" s="21">
        <f t="shared" si="2"/>
        <v>0</v>
      </c>
      <c r="AI44" s="21">
        <f t="shared" si="3"/>
        <v>0</v>
      </c>
      <c r="AJ44" s="21">
        <f t="shared" si="4"/>
        <v>0</v>
      </c>
      <c r="AK44" s="21">
        <f>IF(K44=AZ$7,1,0)</f>
        <v>0</v>
      </c>
      <c r="AL44" s="21">
        <f>IF(L44=BA$7,1,0)</f>
        <v>0</v>
      </c>
      <c r="AM44" s="21">
        <f t="shared" si="5"/>
        <v>0</v>
      </c>
      <c r="AN44" s="21">
        <f t="shared" si="6"/>
        <v>0</v>
      </c>
      <c r="AO44" s="21">
        <f t="shared" si="7"/>
        <v>0</v>
      </c>
      <c r="AP44" s="21">
        <f t="shared" si="8"/>
        <v>0</v>
      </c>
      <c r="AQ44" s="21">
        <f t="shared" si="9"/>
        <v>0</v>
      </c>
      <c r="AR44" s="21">
        <f>IF(R44=BG$7,1,0)</f>
        <v>0</v>
      </c>
      <c r="AS44" s="21">
        <f>IF(S44=BH$7,1,0)</f>
        <v>0</v>
      </c>
      <c r="AT44" s="21">
        <f t="shared" si="10"/>
        <v>0</v>
      </c>
      <c r="AU44" s="21">
        <f t="shared" si="11"/>
        <v>0</v>
      </c>
      <c r="AV44" s="21">
        <f t="shared" si="12"/>
        <v>0</v>
      </c>
      <c r="AW44" s="21">
        <f t="shared" si="13"/>
        <v>0</v>
      </c>
      <c r="AX44" s="21">
        <f t="shared" si="14"/>
        <v>0</v>
      </c>
      <c r="AY44" s="21">
        <f t="shared" si="18"/>
        <v>0</v>
      </c>
      <c r="BJ44" s="21"/>
      <c r="BK44" s="21"/>
      <c r="BL44" s="21"/>
      <c r="BM44" s="21"/>
      <c r="BN44" s="21"/>
      <c r="BO44" s="21"/>
      <c r="BP44" s="21"/>
      <c r="BQ44" s="21"/>
      <c r="BR44" s="21"/>
      <c r="BS44" s="21"/>
      <c r="BT44" s="21"/>
      <c r="BV44" s="21"/>
      <c r="BW44" s="42"/>
    </row>
    <row r="45" spans="1:75" ht="15.75">
      <c r="A45" s="4">
        <v>28</v>
      </c>
      <c r="B45" s="330" t="s">
        <v>245</v>
      </c>
      <c r="C45" s="331" t="s">
        <v>245</v>
      </c>
      <c r="D45" s="332" t="s">
        <v>245</v>
      </c>
      <c r="E45" s="187"/>
      <c r="F45" s="310"/>
      <c r="G45" s="303"/>
      <c r="H45" s="304"/>
      <c r="I45" s="304"/>
      <c r="J45" s="304"/>
      <c r="K45" s="304"/>
      <c r="L45" s="305"/>
      <c r="M45" s="304"/>
      <c r="N45" s="304"/>
      <c r="O45" s="304"/>
      <c r="P45" s="304"/>
      <c r="Q45" s="304"/>
      <c r="R45" s="304"/>
      <c r="S45" s="304"/>
      <c r="T45" s="304"/>
      <c r="U45" s="304"/>
      <c r="V45" s="304"/>
      <c r="W45" s="304"/>
      <c r="X45" s="305"/>
      <c r="Y45" s="375"/>
      <c r="Z45" s="44">
        <f t="shared" si="15"/>
        <v>0</v>
      </c>
      <c r="AA45" s="45">
        <f t="shared" si="16"/>
        <v>0</v>
      </c>
      <c r="AB45" s="192">
        <f t="shared" si="17"/>
        <v>2</v>
      </c>
      <c r="AC45" s="5"/>
      <c r="AD45" s="5"/>
      <c r="AE45" s="5"/>
      <c r="AG45" s="21">
        <f t="shared" si="1"/>
        <v>0</v>
      </c>
      <c r="AH45" s="21">
        <f t="shared" si="2"/>
        <v>0</v>
      </c>
      <c r="AI45" s="21">
        <f t="shared" si="3"/>
        <v>0</v>
      </c>
      <c r="AJ45" s="21">
        <f t="shared" si="4"/>
        <v>0</v>
      </c>
      <c r="AK45" s="21">
        <f>IF(K45=AZ$7,1,0)</f>
        <v>0</v>
      </c>
      <c r="AL45" s="21">
        <f>IF(L45=BA$7,1,0)</f>
        <v>0</v>
      </c>
      <c r="AM45" s="21">
        <f t="shared" si="5"/>
        <v>0</v>
      </c>
      <c r="AN45" s="21">
        <f t="shared" si="6"/>
        <v>0</v>
      </c>
      <c r="AO45" s="21">
        <f t="shared" si="7"/>
        <v>0</v>
      </c>
      <c r="AP45" s="21">
        <f t="shared" si="8"/>
        <v>0</v>
      </c>
      <c r="AQ45" s="21">
        <f t="shared" si="9"/>
        <v>0</v>
      </c>
      <c r="AR45" s="21">
        <f>IF(R45=BG$7,1,0)</f>
        <v>0</v>
      </c>
      <c r="AS45" s="21">
        <f>IF(S45=BH$7,1,0)</f>
        <v>0</v>
      </c>
      <c r="AT45" s="21">
        <f t="shared" si="10"/>
        <v>0</v>
      </c>
      <c r="AU45" s="21">
        <f t="shared" si="11"/>
        <v>0</v>
      </c>
      <c r="AV45" s="21">
        <f t="shared" si="12"/>
        <v>0</v>
      </c>
      <c r="AW45" s="21">
        <f t="shared" si="13"/>
        <v>0</v>
      </c>
      <c r="AX45" s="21">
        <f t="shared" si="14"/>
        <v>0</v>
      </c>
      <c r="AY45" s="21">
        <f t="shared" si="18"/>
        <v>0</v>
      </c>
      <c r="BJ45" s="21"/>
      <c r="BK45" s="21"/>
      <c r="BL45" s="21"/>
      <c r="BM45" s="21"/>
      <c r="BN45" s="21"/>
      <c r="BO45" s="21"/>
      <c r="BP45" s="21"/>
      <c r="BQ45" s="21"/>
      <c r="BR45" s="21"/>
      <c r="BS45" s="21"/>
      <c r="BT45" s="21"/>
      <c r="BV45" s="21"/>
      <c r="BW45" s="42"/>
    </row>
    <row r="46" spans="1:75" ht="15.75">
      <c r="A46" s="4">
        <v>29</v>
      </c>
      <c r="B46" s="330" t="s">
        <v>247</v>
      </c>
      <c r="C46" s="331" t="s">
        <v>247</v>
      </c>
      <c r="D46" s="332" t="s">
        <v>247</v>
      </c>
      <c r="E46" s="187"/>
      <c r="F46" s="312"/>
      <c r="G46" s="306"/>
      <c r="H46" s="304"/>
      <c r="I46" s="304"/>
      <c r="J46" s="304"/>
      <c r="K46" s="307"/>
      <c r="L46" s="308"/>
      <c r="M46" s="304"/>
      <c r="N46" s="304"/>
      <c r="O46" s="304"/>
      <c r="P46" s="307"/>
      <c r="Q46" s="307"/>
      <c r="R46" s="307"/>
      <c r="S46" s="307"/>
      <c r="T46" s="307"/>
      <c r="U46" s="307"/>
      <c r="V46" s="307"/>
      <c r="W46" s="307"/>
      <c r="X46" s="308"/>
      <c r="Y46" s="375"/>
      <c r="Z46" s="44">
        <f t="shared" si="15"/>
        <v>0</v>
      </c>
      <c r="AA46" s="45">
        <f t="shared" si="16"/>
        <v>0</v>
      </c>
      <c r="AB46" s="192">
        <f t="shared" si="17"/>
        <v>2</v>
      </c>
      <c r="AC46" s="5"/>
      <c r="AD46" s="5"/>
      <c r="AE46" s="5"/>
      <c r="AG46" s="21">
        <f t="shared" si="1"/>
        <v>0</v>
      </c>
      <c r="AH46" s="21">
        <f t="shared" si="2"/>
        <v>0</v>
      </c>
      <c r="AI46" s="21">
        <f t="shared" si="3"/>
        <v>0</v>
      </c>
      <c r="AJ46" s="21">
        <f t="shared" si="4"/>
        <v>0</v>
      </c>
      <c r="AK46" s="21">
        <f>IF(K46=AZ$7,1,0)</f>
        <v>0</v>
      </c>
      <c r="AL46" s="21">
        <f>IF(L46=BA$7,1,0)</f>
        <v>0</v>
      </c>
      <c r="AM46" s="21">
        <f t="shared" si="5"/>
        <v>0</v>
      </c>
      <c r="AN46" s="21">
        <f t="shared" si="6"/>
        <v>0</v>
      </c>
      <c r="AO46" s="21">
        <f t="shared" si="7"/>
        <v>0</v>
      </c>
      <c r="AP46" s="21">
        <f t="shared" si="8"/>
        <v>0</v>
      </c>
      <c r="AQ46" s="21">
        <f t="shared" si="9"/>
        <v>0</v>
      </c>
      <c r="AR46" s="21">
        <f>IF(R46=BG$7,1,0)</f>
        <v>0</v>
      </c>
      <c r="AS46" s="21">
        <f>IF(S46=BH$7,1,0)</f>
        <v>0</v>
      </c>
      <c r="AT46" s="21">
        <f t="shared" si="10"/>
        <v>0</v>
      </c>
      <c r="AU46" s="21">
        <f t="shared" si="11"/>
        <v>0</v>
      </c>
      <c r="AV46" s="21">
        <f t="shared" si="12"/>
        <v>0</v>
      </c>
      <c r="AW46" s="21">
        <f t="shared" si="13"/>
        <v>0</v>
      </c>
      <c r="AX46" s="21">
        <f t="shared" si="14"/>
        <v>0</v>
      </c>
      <c r="AY46" s="21">
        <f t="shared" si="18"/>
        <v>0</v>
      </c>
      <c r="BJ46" s="21"/>
      <c r="BK46" s="21"/>
      <c r="BL46" s="21"/>
      <c r="BM46" s="21"/>
      <c r="BN46" s="21"/>
      <c r="BO46" s="21"/>
      <c r="BP46" s="21"/>
      <c r="BQ46" s="21"/>
      <c r="BR46" s="21"/>
      <c r="BS46" s="21"/>
      <c r="BT46" s="21"/>
      <c r="BV46" s="21"/>
      <c r="BW46" s="42"/>
    </row>
    <row r="47" spans="1:75" ht="15.75">
      <c r="A47" s="4">
        <v>30</v>
      </c>
      <c r="B47" s="330" t="s">
        <v>249</v>
      </c>
      <c r="C47" s="331" t="s">
        <v>249</v>
      </c>
      <c r="D47" s="332" t="s">
        <v>249</v>
      </c>
      <c r="E47" s="187"/>
      <c r="F47" s="310"/>
      <c r="G47" s="303"/>
      <c r="H47" s="304"/>
      <c r="I47" s="304"/>
      <c r="J47" s="304"/>
      <c r="K47" s="304"/>
      <c r="L47" s="305"/>
      <c r="M47" s="304"/>
      <c r="N47" s="304"/>
      <c r="O47" s="304"/>
      <c r="P47" s="304"/>
      <c r="Q47" s="304"/>
      <c r="R47" s="304"/>
      <c r="S47" s="304"/>
      <c r="T47" s="304"/>
      <c r="U47" s="304"/>
      <c r="V47" s="304"/>
      <c r="W47" s="304"/>
      <c r="X47" s="305"/>
      <c r="Y47" s="375"/>
      <c r="Z47" s="44">
        <f t="shared" si="15"/>
        <v>0</v>
      </c>
      <c r="AA47" s="45">
        <f t="shared" si="16"/>
        <v>0</v>
      </c>
      <c r="AB47" s="192">
        <f t="shared" si="17"/>
        <v>2</v>
      </c>
      <c r="AC47" s="5"/>
      <c r="AD47" s="5"/>
      <c r="AE47" s="5"/>
      <c r="AG47" s="21">
        <f t="shared" si="1"/>
        <v>0</v>
      </c>
      <c r="AH47" s="21">
        <f t="shared" si="2"/>
        <v>0</v>
      </c>
      <c r="AI47" s="21">
        <f t="shared" si="3"/>
        <v>0</v>
      </c>
      <c r="AJ47" s="21">
        <f t="shared" si="4"/>
        <v>0</v>
      </c>
      <c r="AK47" s="21">
        <f>IF(K47=AZ$7,1,0)</f>
        <v>0</v>
      </c>
      <c r="AL47" s="21">
        <f>IF(L47=BA$7,1,0)</f>
        <v>0</v>
      </c>
      <c r="AM47" s="21">
        <f t="shared" si="5"/>
        <v>0</v>
      </c>
      <c r="AN47" s="21">
        <f t="shared" si="6"/>
        <v>0</v>
      </c>
      <c r="AO47" s="21">
        <f t="shared" si="7"/>
        <v>0</v>
      </c>
      <c r="AP47" s="21">
        <f t="shared" si="8"/>
        <v>0</v>
      </c>
      <c r="AQ47" s="21">
        <f t="shared" si="9"/>
        <v>0</v>
      </c>
      <c r="AR47" s="21">
        <f>IF(R47=BG$7,1,0)</f>
        <v>0</v>
      </c>
      <c r="AS47" s="21">
        <f>IF(S47=BH$7,1,0)</f>
        <v>0</v>
      </c>
      <c r="AT47" s="21">
        <f t="shared" si="10"/>
        <v>0</v>
      </c>
      <c r="AU47" s="21">
        <f t="shared" si="11"/>
        <v>0</v>
      </c>
      <c r="AV47" s="21">
        <f t="shared" si="12"/>
        <v>0</v>
      </c>
      <c r="AW47" s="21">
        <f t="shared" si="13"/>
        <v>0</v>
      </c>
      <c r="AX47" s="21">
        <f t="shared" si="14"/>
        <v>0</v>
      </c>
      <c r="AY47" s="21">
        <f t="shared" si="18"/>
        <v>0</v>
      </c>
      <c r="BJ47" s="21"/>
      <c r="BK47" s="21"/>
      <c r="BL47" s="21"/>
      <c r="BM47" s="21"/>
      <c r="BN47" s="21"/>
      <c r="BO47" s="21"/>
      <c r="BP47" s="21"/>
      <c r="BQ47" s="21"/>
      <c r="BR47" s="21"/>
      <c r="BS47" s="21"/>
      <c r="BT47" s="21"/>
      <c r="BV47" s="21"/>
      <c r="BW47" s="42"/>
    </row>
    <row r="48" spans="1:75" ht="15.75">
      <c r="A48" s="10">
        <v>31</v>
      </c>
      <c r="B48" s="330" t="s">
        <v>251</v>
      </c>
      <c r="C48" s="331" t="s">
        <v>251</v>
      </c>
      <c r="D48" s="332" t="s">
        <v>251</v>
      </c>
      <c r="E48" s="187"/>
      <c r="F48" s="310"/>
      <c r="G48" s="303"/>
      <c r="H48" s="304"/>
      <c r="I48" s="304"/>
      <c r="J48" s="304"/>
      <c r="K48" s="304"/>
      <c r="L48" s="305"/>
      <c r="M48" s="304"/>
      <c r="N48" s="304"/>
      <c r="O48" s="304"/>
      <c r="P48" s="304"/>
      <c r="Q48" s="304"/>
      <c r="R48" s="304"/>
      <c r="S48" s="304"/>
      <c r="T48" s="304"/>
      <c r="U48" s="304"/>
      <c r="V48" s="304"/>
      <c r="W48" s="304"/>
      <c r="X48" s="305"/>
      <c r="Y48" s="375"/>
      <c r="Z48" s="44">
        <f t="shared" si="15"/>
        <v>0</v>
      </c>
      <c r="AA48" s="45">
        <f t="shared" si="16"/>
        <v>0</v>
      </c>
      <c r="AB48" s="192">
        <f t="shared" si="17"/>
        <v>2</v>
      </c>
      <c r="AC48" s="5"/>
      <c r="AD48" s="5"/>
      <c r="AE48" s="5"/>
      <c r="AG48" s="21">
        <f t="shared" si="1"/>
        <v>0</v>
      </c>
      <c r="AH48" s="21">
        <f t="shared" si="2"/>
        <v>0</v>
      </c>
      <c r="AI48" s="21">
        <f t="shared" si="3"/>
        <v>0</v>
      </c>
      <c r="AJ48" s="21">
        <f t="shared" si="4"/>
        <v>0</v>
      </c>
      <c r="AK48" s="21">
        <f>IF(K48=AZ$7,1,0)</f>
        <v>0</v>
      </c>
      <c r="AL48" s="21">
        <f>IF(L48=BA$7,1,0)</f>
        <v>0</v>
      </c>
      <c r="AM48" s="21">
        <f t="shared" si="5"/>
        <v>0</v>
      </c>
      <c r="AN48" s="21">
        <f t="shared" si="6"/>
        <v>0</v>
      </c>
      <c r="AO48" s="21">
        <f t="shared" si="7"/>
        <v>0</v>
      </c>
      <c r="AP48" s="21">
        <f t="shared" si="8"/>
        <v>0</v>
      </c>
      <c r="AQ48" s="21">
        <f t="shared" si="9"/>
        <v>0</v>
      </c>
      <c r="AR48" s="21">
        <f>IF(R48=BG$7,1,0)</f>
        <v>0</v>
      </c>
      <c r="AS48" s="21">
        <f>IF(S48=BH$7,1,0)</f>
        <v>0</v>
      </c>
      <c r="AT48" s="21">
        <f t="shared" si="10"/>
        <v>0</v>
      </c>
      <c r="AU48" s="21">
        <f t="shared" si="11"/>
        <v>0</v>
      </c>
      <c r="AV48" s="21">
        <f t="shared" si="12"/>
        <v>0</v>
      </c>
      <c r="AW48" s="21">
        <f t="shared" si="13"/>
        <v>0</v>
      </c>
      <c r="AX48" s="21">
        <f t="shared" si="14"/>
        <v>0</v>
      </c>
      <c r="AY48" s="21">
        <f t="shared" si="18"/>
        <v>0</v>
      </c>
      <c r="BJ48" s="21"/>
      <c r="BK48" s="21"/>
      <c r="BL48" s="21"/>
      <c r="BM48" s="21"/>
      <c r="BN48" s="21"/>
      <c r="BO48" s="21"/>
      <c r="BP48" s="21"/>
      <c r="BQ48" s="21"/>
      <c r="BR48" s="21"/>
      <c r="BS48" s="21"/>
      <c r="BT48" s="21"/>
      <c r="BV48" s="21"/>
      <c r="BW48" s="42"/>
    </row>
    <row r="49" spans="1:75" ht="15.75">
      <c r="A49" s="10">
        <v>32</v>
      </c>
      <c r="B49" s="330" t="s">
        <v>253</v>
      </c>
      <c r="C49" s="331" t="s">
        <v>253</v>
      </c>
      <c r="D49" s="332" t="s">
        <v>253</v>
      </c>
      <c r="E49" s="188"/>
      <c r="F49" s="312"/>
      <c r="G49" s="306"/>
      <c r="H49" s="304"/>
      <c r="I49" s="304"/>
      <c r="J49" s="304"/>
      <c r="K49" s="307"/>
      <c r="L49" s="308"/>
      <c r="M49" s="304"/>
      <c r="N49" s="304"/>
      <c r="O49" s="304"/>
      <c r="P49" s="307"/>
      <c r="Q49" s="307"/>
      <c r="R49" s="307"/>
      <c r="S49" s="307"/>
      <c r="T49" s="307"/>
      <c r="U49" s="307"/>
      <c r="V49" s="307"/>
      <c r="W49" s="307"/>
      <c r="X49" s="308"/>
      <c r="Y49" s="375"/>
      <c r="Z49" s="44">
        <f t="shared" si="15"/>
        <v>0</v>
      </c>
      <c r="AA49" s="45">
        <f t="shared" si="16"/>
        <v>0</v>
      </c>
      <c r="AB49" s="192">
        <f t="shared" si="17"/>
        <v>2</v>
      </c>
      <c r="AC49" s="5"/>
      <c r="AD49" s="5"/>
      <c r="AE49" s="5"/>
      <c r="AG49" s="21">
        <f t="shared" si="1"/>
        <v>0</v>
      </c>
      <c r="AH49" s="21">
        <f t="shared" si="2"/>
        <v>0</v>
      </c>
      <c r="AI49" s="21">
        <f t="shared" si="3"/>
        <v>0</v>
      </c>
      <c r="AJ49" s="21">
        <f t="shared" si="4"/>
        <v>0</v>
      </c>
      <c r="AK49" s="21">
        <f>IF(K49=AZ$7,1,0)</f>
        <v>0</v>
      </c>
      <c r="AL49" s="21">
        <f>IF(L49=BA$7,1,0)</f>
        <v>0</v>
      </c>
      <c r="AM49" s="21">
        <f t="shared" si="5"/>
        <v>0</v>
      </c>
      <c r="AN49" s="21">
        <f t="shared" si="6"/>
        <v>0</v>
      </c>
      <c r="AO49" s="21">
        <f t="shared" si="7"/>
        <v>0</v>
      </c>
      <c r="AP49" s="21">
        <f t="shared" si="8"/>
        <v>0</v>
      </c>
      <c r="AQ49" s="21">
        <f t="shared" si="9"/>
        <v>0</v>
      </c>
      <c r="AR49" s="21">
        <f>IF(R49=BG$7,1,0)</f>
        <v>0</v>
      </c>
      <c r="AS49" s="21">
        <f>IF(S49=BH$7,1,0)</f>
        <v>0</v>
      </c>
      <c r="AT49" s="21">
        <f t="shared" si="10"/>
        <v>0</v>
      </c>
      <c r="AU49" s="21">
        <f t="shared" si="11"/>
        <v>0</v>
      </c>
      <c r="AV49" s="21">
        <f t="shared" si="12"/>
        <v>0</v>
      </c>
      <c r="AW49" s="21">
        <f t="shared" si="13"/>
        <v>0</v>
      </c>
      <c r="AX49" s="21">
        <f t="shared" si="14"/>
        <v>0</v>
      </c>
      <c r="AY49" s="21">
        <f t="shared" si="18"/>
        <v>0</v>
      </c>
      <c r="BJ49" s="21"/>
      <c r="BK49" s="21"/>
      <c r="BL49" s="21"/>
      <c r="BM49" s="21"/>
      <c r="BN49" s="21"/>
      <c r="BO49" s="21"/>
      <c r="BP49" s="21"/>
      <c r="BQ49" s="21"/>
      <c r="BR49" s="21"/>
      <c r="BS49" s="21"/>
      <c r="BT49" s="21"/>
      <c r="BV49" s="21"/>
      <c r="BW49" s="42"/>
    </row>
    <row r="50" spans="1:75" ht="15.75">
      <c r="A50" s="10">
        <v>33</v>
      </c>
      <c r="B50" s="330" t="s">
        <v>255</v>
      </c>
      <c r="C50" s="331" t="s">
        <v>255</v>
      </c>
      <c r="D50" s="332" t="s">
        <v>255</v>
      </c>
      <c r="E50" s="188"/>
      <c r="F50" s="312"/>
      <c r="G50" s="306"/>
      <c r="H50" s="304"/>
      <c r="I50" s="304"/>
      <c r="J50" s="304"/>
      <c r="K50" s="307"/>
      <c r="L50" s="308"/>
      <c r="M50" s="304"/>
      <c r="N50" s="304"/>
      <c r="O50" s="304"/>
      <c r="P50" s="307"/>
      <c r="Q50" s="307"/>
      <c r="R50" s="307"/>
      <c r="S50" s="307"/>
      <c r="T50" s="307"/>
      <c r="U50" s="307"/>
      <c r="V50" s="307"/>
      <c r="W50" s="307"/>
      <c r="X50" s="308"/>
      <c r="Y50" s="375"/>
      <c r="Z50" s="44">
        <f t="shared" si="15"/>
        <v>0</v>
      </c>
      <c r="AA50" s="45">
        <f t="shared" si="16"/>
        <v>0</v>
      </c>
      <c r="AB50" s="192">
        <f t="shared" si="17"/>
        <v>2</v>
      </c>
      <c r="AC50" s="5"/>
      <c r="AD50" s="5"/>
      <c r="AE50" s="5"/>
      <c r="AG50" s="21">
        <f t="shared" si="1"/>
        <v>0</v>
      </c>
      <c r="AH50" s="21">
        <f t="shared" si="2"/>
        <v>0</v>
      </c>
      <c r="AI50" s="21">
        <f t="shared" si="3"/>
        <v>0</v>
      </c>
      <c r="AJ50" s="21">
        <f t="shared" si="4"/>
        <v>0</v>
      </c>
      <c r="AK50" s="21">
        <f>IF(K50=AZ$7,1,0)</f>
        <v>0</v>
      </c>
      <c r="AL50" s="21">
        <f>IF(L50=BA$7,1,0)</f>
        <v>0</v>
      </c>
      <c r="AM50" s="21">
        <f t="shared" si="5"/>
        <v>0</v>
      </c>
      <c r="AN50" s="21">
        <f t="shared" si="6"/>
        <v>0</v>
      </c>
      <c r="AO50" s="21">
        <f t="shared" si="7"/>
        <v>0</v>
      </c>
      <c r="AP50" s="21">
        <f t="shared" si="8"/>
        <v>0</v>
      </c>
      <c r="AQ50" s="21">
        <f t="shared" si="9"/>
        <v>0</v>
      </c>
      <c r="AR50" s="21">
        <f>IF(R50=BG$7,1,0)</f>
        <v>0</v>
      </c>
      <c r="AS50" s="21">
        <f>IF(S50=BH$7,1,0)</f>
        <v>0</v>
      </c>
      <c r="AT50" s="21">
        <f t="shared" si="10"/>
        <v>0</v>
      </c>
      <c r="AU50" s="21">
        <f t="shared" si="11"/>
        <v>0</v>
      </c>
      <c r="AV50" s="21">
        <f t="shared" si="12"/>
        <v>0</v>
      </c>
      <c r="AW50" s="21">
        <f t="shared" si="13"/>
        <v>0</v>
      </c>
      <c r="AX50" s="21">
        <f t="shared" si="14"/>
        <v>0</v>
      </c>
      <c r="AY50" s="21">
        <f t="shared" si="18"/>
        <v>0</v>
      </c>
      <c r="BJ50" s="21"/>
      <c r="BK50" s="21"/>
      <c r="BL50" s="21"/>
      <c r="BM50" s="21"/>
      <c r="BN50" s="21"/>
      <c r="BO50" s="21"/>
      <c r="BP50" s="21"/>
      <c r="BQ50" s="21"/>
      <c r="BR50" s="21"/>
      <c r="BS50" s="21"/>
      <c r="BT50" s="21"/>
      <c r="BV50" s="21"/>
      <c r="BW50" s="42"/>
    </row>
    <row r="51" spans="1:75">
      <c r="A51" s="15">
        <v>34</v>
      </c>
      <c r="B51" s="330" t="s">
        <v>257</v>
      </c>
      <c r="C51" s="331" t="s">
        <v>257</v>
      </c>
      <c r="D51" s="332" t="s">
        <v>257</v>
      </c>
      <c r="E51" s="43"/>
      <c r="F51" s="310"/>
      <c r="G51" s="309"/>
      <c r="H51" s="304"/>
      <c r="I51" s="304"/>
      <c r="J51" s="304"/>
      <c r="K51" s="304"/>
      <c r="L51" s="305"/>
      <c r="M51" s="304"/>
      <c r="N51" s="304"/>
      <c r="O51" s="304"/>
      <c r="P51" s="304"/>
      <c r="Q51" s="304"/>
      <c r="R51" s="304"/>
      <c r="S51" s="304"/>
      <c r="T51" s="304"/>
      <c r="U51" s="304"/>
      <c r="V51" s="304"/>
      <c r="W51" s="304"/>
      <c r="X51" s="305"/>
      <c r="Y51" s="375"/>
      <c r="Z51" s="44">
        <f t="shared" si="15"/>
        <v>0</v>
      </c>
      <c r="AA51" s="45">
        <f t="shared" si="16"/>
        <v>0</v>
      </c>
      <c r="AB51" s="192">
        <f t="shared" si="17"/>
        <v>2</v>
      </c>
      <c r="AG51" s="21">
        <f t="shared" si="1"/>
        <v>0</v>
      </c>
      <c r="AH51" s="21">
        <f t="shared" si="2"/>
        <v>0</v>
      </c>
      <c r="AI51" s="21">
        <f t="shared" si="3"/>
        <v>0</v>
      </c>
      <c r="AJ51" s="21">
        <f t="shared" si="4"/>
        <v>0</v>
      </c>
      <c r="AK51" s="21">
        <f>IF(K51=AZ$7,1,0)</f>
        <v>0</v>
      </c>
      <c r="AL51" s="21">
        <f>IF(L51=BA$7,1,0)</f>
        <v>0</v>
      </c>
      <c r="AM51" s="21">
        <f t="shared" si="5"/>
        <v>0</v>
      </c>
      <c r="AN51" s="21">
        <f t="shared" si="6"/>
        <v>0</v>
      </c>
      <c r="AO51" s="21">
        <f t="shared" si="7"/>
        <v>0</v>
      </c>
      <c r="AP51" s="21">
        <f t="shared" si="8"/>
        <v>0</v>
      </c>
      <c r="AQ51" s="21">
        <f t="shared" si="9"/>
        <v>0</v>
      </c>
      <c r="AR51" s="21">
        <f>IF(R51=BG$7,1,0)</f>
        <v>0</v>
      </c>
      <c r="AS51" s="21">
        <f>IF(S51=BH$7,1,0)</f>
        <v>0</v>
      </c>
      <c r="AT51" s="21">
        <f t="shared" si="10"/>
        <v>0</v>
      </c>
      <c r="AU51" s="21">
        <f t="shared" si="11"/>
        <v>0</v>
      </c>
      <c r="AV51" s="21">
        <f t="shared" si="12"/>
        <v>0</v>
      </c>
      <c r="AW51" s="21">
        <f t="shared" si="13"/>
        <v>0</v>
      </c>
      <c r="AX51" s="21">
        <f t="shared" si="14"/>
        <v>0</v>
      </c>
      <c r="AY51" s="21">
        <f t="shared" si="18"/>
        <v>0</v>
      </c>
      <c r="BJ51" s="21"/>
      <c r="BK51" s="21"/>
      <c r="BL51" s="21"/>
      <c r="BM51" s="21"/>
      <c r="BN51" s="21"/>
      <c r="BO51" s="21"/>
      <c r="BP51" s="21"/>
      <c r="BQ51" s="21"/>
      <c r="BR51" s="21"/>
      <c r="BS51" s="21"/>
      <c r="BT51" s="21"/>
      <c r="BV51" s="21"/>
      <c r="BW51" s="42"/>
    </row>
    <row r="52" spans="1:75">
      <c r="A52" s="15">
        <v>35</v>
      </c>
      <c r="B52" s="330" t="s">
        <v>259</v>
      </c>
      <c r="C52" s="331" t="s">
        <v>259</v>
      </c>
      <c r="D52" s="332" t="s">
        <v>259</v>
      </c>
      <c r="E52" s="43"/>
      <c r="F52" s="310"/>
      <c r="G52" s="309"/>
      <c r="H52" s="304"/>
      <c r="I52" s="304"/>
      <c r="J52" s="304"/>
      <c r="K52" s="304"/>
      <c r="L52" s="305"/>
      <c r="M52" s="304"/>
      <c r="N52" s="304"/>
      <c r="O52" s="304"/>
      <c r="P52" s="304"/>
      <c r="Q52" s="304"/>
      <c r="R52" s="304"/>
      <c r="S52" s="304"/>
      <c r="T52" s="304"/>
      <c r="U52" s="304"/>
      <c r="V52" s="304"/>
      <c r="W52" s="304"/>
      <c r="X52" s="305"/>
      <c r="Y52" s="375"/>
      <c r="Z52" s="44">
        <f t="shared" si="15"/>
        <v>0</v>
      </c>
      <c r="AA52" s="45">
        <f t="shared" si="16"/>
        <v>0</v>
      </c>
      <c r="AB52" s="192">
        <f t="shared" si="17"/>
        <v>2</v>
      </c>
      <c r="AG52" s="21">
        <f t="shared" si="1"/>
        <v>0</v>
      </c>
      <c r="AH52" s="21">
        <f t="shared" si="2"/>
        <v>0</v>
      </c>
      <c r="AI52" s="21">
        <f t="shared" si="3"/>
        <v>0</v>
      </c>
      <c r="AJ52" s="21">
        <f t="shared" si="4"/>
        <v>0</v>
      </c>
      <c r="AK52" s="21">
        <f>IF(K52=AZ$7,1,0)</f>
        <v>0</v>
      </c>
      <c r="AL52" s="21">
        <f>IF(L52=BA$7,1,0)</f>
        <v>0</v>
      </c>
      <c r="AM52" s="21">
        <f t="shared" si="5"/>
        <v>0</v>
      </c>
      <c r="AN52" s="21">
        <f t="shared" si="6"/>
        <v>0</v>
      </c>
      <c r="AO52" s="21">
        <f t="shared" si="7"/>
        <v>0</v>
      </c>
      <c r="AP52" s="21">
        <f t="shared" si="8"/>
        <v>0</v>
      </c>
      <c r="AQ52" s="21">
        <f t="shared" si="9"/>
        <v>0</v>
      </c>
      <c r="AR52" s="21">
        <f>IF(R52=BG$7,1,0)</f>
        <v>0</v>
      </c>
      <c r="AS52" s="21">
        <f>IF(S52=BH$7,1,0)</f>
        <v>0</v>
      </c>
      <c r="AT52" s="21">
        <f t="shared" si="10"/>
        <v>0</v>
      </c>
      <c r="AU52" s="21">
        <f t="shared" si="11"/>
        <v>0</v>
      </c>
      <c r="AV52" s="21">
        <f t="shared" si="12"/>
        <v>0</v>
      </c>
      <c r="AW52" s="21">
        <f t="shared" si="13"/>
        <v>0</v>
      </c>
      <c r="AX52" s="21">
        <f t="shared" si="14"/>
        <v>0</v>
      </c>
      <c r="AY52" s="21">
        <f t="shared" si="18"/>
        <v>0</v>
      </c>
      <c r="BJ52" s="21"/>
      <c r="BK52" s="21"/>
      <c r="BL52" s="21"/>
      <c r="BM52" s="21"/>
      <c r="BN52" s="21"/>
      <c r="BO52" s="21"/>
      <c r="BP52" s="21"/>
      <c r="BQ52" s="21"/>
      <c r="BR52" s="21"/>
      <c r="BS52" s="21"/>
      <c r="BT52" s="21"/>
      <c r="BV52" s="21"/>
      <c r="BW52" s="42"/>
    </row>
    <row r="53" spans="1:75">
      <c r="A53" s="15">
        <v>36</v>
      </c>
      <c r="B53" s="330" t="s">
        <v>261</v>
      </c>
      <c r="C53" s="331" t="s">
        <v>261</v>
      </c>
      <c r="D53" s="332" t="s">
        <v>261</v>
      </c>
      <c r="E53" s="43"/>
      <c r="F53" s="310"/>
      <c r="G53" s="309"/>
      <c r="H53" s="304"/>
      <c r="I53" s="304"/>
      <c r="J53" s="304"/>
      <c r="K53" s="304"/>
      <c r="L53" s="305"/>
      <c r="M53" s="304"/>
      <c r="N53" s="304"/>
      <c r="O53" s="304"/>
      <c r="P53" s="304"/>
      <c r="Q53" s="304"/>
      <c r="R53" s="304"/>
      <c r="S53" s="304"/>
      <c r="T53" s="304"/>
      <c r="U53" s="304"/>
      <c r="V53" s="304"/>
      <c r="W53" s="304"/>
      <c r="X53" s="305"/>
      <c r="Y53" s="375"/>
      <c r="Z53" s="44">
        <f t="shared" si="15"/>
        <v>0</v>
      </c>
      <c r="AA53" s="45">
        <f t="shared" si="16"/>
        <v>0</v>
      </c>
      <c r="AB53" s="192">
        <f t="shared" si="17"/>
        <v>2</v>
      </c>
      <c r="AG53" s="21">
        <f t="shared" si="1"/>
        <v>0</v>
      </c>
      <c r="AH53" s="21">
        <f t="shared" si="2"/>
        <v>0</v>
      </c>
      <c r="AI53" s="21">
        <f t="shared" si="3"/>
        <v>0</v>
      </c>
      <c r="AJ53" s="21">
        <f t="shared" si="4"/>
        <v>0</v>
      </c>
      <c r="AK53" s="21">
        <f>IF(K53=AZ$7,1,0)</f>
        <v>0</v>
      </c>
      <c r="AL53" s="21">
        <f>IF(L53=BA$7,1,0)</f>
        <v>0</v>
      </c>
      <c r="AM53" s="21">
        <f t="shared" si="5"/>
        <v>0</v>
      </c>
      <c r="AN53" s="21">
        <f t="shared" si="6"/>
        <v>0</v>
      </c>
      <c r="AO53" s="21">
        <f t="shared" si="7"/>
        <v>0</v>
      </c>
      <c r="AP53" s="21">
        <f t="shared" si="8"/>
        <v>0</v>
      </c>
      <c r="AQ53" s="21">
        <f t="shared" si="9"/>
        <v>0</v>
      </c>
      <c r="AR53" s="21">
        <f>IF(R53=BG$7,1,0)</f>
        <v>0</v>
      </c>
      <c r="AS53" s="21">
        <f>IF(S53=BH$7,1,0)</f>
        <v>0</v>
      </c>
      <c r="AT53" s="21">
        <f t="shared" si="10"/>
        <v>0</v>
      </c>
      <c r="AU53" s="21">
        <f t="shared" si="11"/>
        <v>0</v>
      </c>
      <c r="AV53" s="21">
        <f t="shared" si="12"/>
        <v>0</v>
      </c>
      <c r="AW53" s="21">
        <f t="shared" si="13"/>
        <v>0</v>
      </c>
      <c r="AX53" s="21">
        <f t="shared" si="14"/>
        <v>0</v>
      </c>
      <c r="AY53" s="21">
        <f t="shared" si="18"/>
        <v>0</v>
      </c>
      <c r="BJ53" s="21"/>
      <c r="BK53" s="21"/>
      <c r="BL53" s="21"/>
      <c r="BM53" s="21"/>
      <c r="BN53" s="21"/>
      <c r="BO53" s="21"/>
      <c r="BP53" s="21"/>
      <c r="BQ53" s="21"/>
      <c r="BR53" s="21"/>
      <c r="BS53" s="21"/>
      <c r="BT53" s="21"/>
      <c r="BV53" s="21"/>
      <c r="BW53" s="42"/>
    </row>
    <row r="54" spans="1:75">
      <c r="A54" s="15">
        <v>37</v>
      </c>
      <c r="B54" s="330" t="s">
        <v>263</v>
      </c>
      <c r="C54" s="331" t="s">
        <v>263</v>
      </c>
      <c r="D54" s="332" t="s">
        <v>263</v>
      </c>
      <c r="E54" s="43"/>
      <c r="F54" s="310"/>
      <c r="G54" s="309"/>
      <c r="H54" s="304"/>
      <c r="I54" s="304"/>
      <c r="J54" s="304"/>
      <c r="K54" s="304"/>
      <c r="L54" s="305"/>
      <c r="M54" s="304"/>
      <c r="N54" s="304"/>
      <c r="O54" s="304"/>
      <c r="P54" s="304"/>
      <c r="Q54" s="304"/>
      <c r="R54" s="304"/>
      <c r="S54" s="304"/>
      <c r="T54" s="304"/>
      <c r="U54" s="304"/>
      <c r="V54" s="304"/>
      <c r="W54" s="304"/>
      <c r="X54" s="305"/>
      <c r="Y54" s="375"/>
      <c r="Z54" s="44">
        <f t="shared" si="15"/>
        <v>0</v>
      </c>
      <c r="AA54" s="45">
        <f t="shared" si="16"/>
        <v>0</v>
      </c>
      <c r="AB54" s="192">
        <f t="shared" si="17"/>
        <v>2</v>
      </c>
      <c r="AG54" s="21">
        <f t="shared" si="1"/>
        <v>0</v>
      </c>
      <c r="AH54" s="21">
        <f t="shared" si="2"/>
        <v>0</v>
      </c>
      <c r="AI54" s="21">
        <f t="shared" si="3"/>
        <v>0</v>
      </c>
      <c r="AJ54" s="21">
        <f t="shared" si="4"/>
        <v>0</v>
      </c>
      <c r="AK54" s="21">
        <f>IF(K54=AZ$7,1,0)</f>
        <v>0</v>
      </c>
      <c r="AL54" s="21">
        <f>IF(L54=BA$7,1,0)</f>
        <v>0</v>
      </c>
      <c r="AM54" s="21">
        <f t="shared" si="5"/>
        <v>0</v>
      </c>
      <c r="AN54" s="21">
        <f t="shared" si="6"/>
        <v>0</v>
      </c>
      <c r="AO54" s="21">
        <f t="shared" si="7"/>
        <v>0</v>
      </c>
      <c r="AP54" s="21">
        <f t="shared" si="8"/>
        <v>0</v>
      </c>
      <c r="AQ54" s="21">
        <f t="shared" si="9"/>
        <v>0</v>
      </c>
      <c r="AR54" s="21">
        <f>IF(R54=BG$7,1,0)</f>
        <v>0</v>
      </c>
      <c r="AS54" s="21">
        <f>IF(S54=BH$7,1,0)</f>
        <v>0</v>
      </c>
      <c r="AT54" s="21">
        <f t="shared" si="10"/>
        <v>0</v>
      </c>
      <c r="AU54" s="21">
        <f t="shared" si="11"/>
        <v>0</v>
      </c>
      <c r="AV54" s="21">
        <f t="shared" si="12"/>
        <v>0</v>
      </c>
      <c r="AW54" s="21">
        <f t="shared" si="13"/>
        <v>0</v>
      </c>
      <c r="AX54" s="21">
        <f t="shared" si="14"/>
        <v>0</v>
      </c>
      <c r="AY54" s="21">
        <f t="shared" si="18"/>
        <v>0</v>
      </c>
      <c r="BJ54" s="21"/>
      <c r="BK54" s="21"/>
      <c r="BL54" s="21"/>
      <c r="BM54" s="21"/>
      <c r="BN54" s="21"/>
      <c r="BO54" s="21"/>
      <c r="BP54" s="21"/>
      <c r="BQ54" s="21"/>
      <c r="BR54" s="21"/>
      <c r="BS54" s="21"/>
      <c r="BT54" s="21"/>
      <c r="BV54" s="21"/>
      <c r="BW54" s="42"/>
    </row>
    <row r="55" spans="1:75">
      <c r="A55" s="15">
        <v>38</v>
      </c>
      <c r="B55" s="330" t="s">
        <v>265</v>
      </c>
      <c r="C55" s="331" t="s">
        <v>265</v>
      </c>
      <c r="D55" s="332" t="s">
        <v>265</v>
      </c>
      <c r="E55" s="43"/>
      <c r="F55" s="310"/>
      <c r="G55" s="309"/>
      <c r="H55" s="304"/>
      <c r="I55" s="304"/>
      <c r="J55" s="304"/>
      <c r="K55" s="304"/>
      <c r="L55" s="305"/>
      <c r="M55" s="304"/>
      <c r="N55" s="304"/>
      <c r="O55" s="304"/>
      <c r="P55" s="304"/>
      <c r="Q55" s="304"/>
      <c r="R55" s="304"/>
      <c r="S55" s="304"/>
      <c r="T55" s="304"/>
      <c r="U55" s="304"/>
      <c r="V55" s="304"/>
      <c r="W55" s="304"/>
      <c r="X55" s="305"/>
      <c r="Y55" s="375"/>
      <c r="Z55" s="44">
        <f t="shared" si="15"/>
        <v>0</v>
      </c>
      <c r="AA55" s="45">
        <f t="shared" si="16"/>
        <v>0</v>
      </c>
      <c r="AB55" s="192">
        <f t="shared" si="17"/>
        <v>2</v>
      </c>
      <c r="AG55" s="21">
        <f t="shared" si="1"/>
        <v>0</v>
      </c>
      <c r="AH55" s="21">
        <f t="shared" si="2"/>
        <v>0</v>
      </c>
      <c r="AI55" s="21">
        <f t="shared" si="3"/>
        <v>0</v>
      </c>
      <c r="AJ55" s="21">
        <f t="shared" si="4"/>
        <v>0</v>
      </c>
      <c r="AK55" s="21">
        <f>IF(K55=AZ$7,1,0)</f>
        <v>0</v>
      </c>
      <c r="AL55" s="21">
        <f>IF(L55=BA$7,1,0)</f>
        <v>0</v>
      </c>
      <c r="AM55" s="21">
        <f t="shared" si="5"/>
        <v>0</v>
      </c>
      <c r="AN55" s="21">
        <f t="shared" si="6"/>
        <v>0</v>
      </c>
      <c r="AO55" s="21">
        <f t="shared" si="7"/>
        <v>0</v>
      </c>
      <c r="AP55" s="21">
        <f t="shared" si="8"/>
        <v>0</v>
      </c>
      <c r="AQ55" s="21">
        <f t="shared" si="9"/>
        <v>0</v>
      </c>
      <c r="AR55" s="21">
        <f>IF(R55=BG$7,1,0)</f>
        <v>0</v>
      </c>
      <c r="AS55" s="21">
        <f>IF(S55=BH$7,1,0)</f>
        <v>0</v>
      </c>
      <c r="AT55" s="21">
        <f t="shared" si="10"/>
        <v>0</v>
      </c>
      <c r="AU55" s="21">
        <f t="shared" si="11"/>
        <v>0</v>
      </c>
      <c r="AV55" s="21">
        <f t="shared" si="12"/>
        <v>0</v>
      </c>
      <c r="AW55" s="21">
        <f t="shared" si="13"/>
        <v>0</v>
      </c>
      <c r="AX55" s="21">
        <f t="shared" si="14"/>
        <v>0</v>
      </c>
      <c r="AY55" s="21">
        <f t="shared" si="18"/>
        <v>0</v>
      </c>
      <c r="BJ55" s="21"/>
      <c r="BK55" s="21"/>
      <c r="BL55" s="21"/>
      <c r="BM55" s="21"/>
      <c r="BN55" s="21"/>
      <c r="BO55" s="21"/>
      <c r="BP55" s="21"/>
      <c r="BQ55" s="21"/>
      <c r="BR55" s="21"/>
      <c r="BS55" s="21"/>
      <c r="BT55" s="21"/>
      <c r="BV55" s="21"/>
      <c r="BW55" s="42"/>
    </row>
    <row r="56" spans="1:75">
      <c r="A56" s="15">
        <v>39</v>
      </c>
      <c r="B56" s="330" t="s">
        <v>267</v>
      </c>
      <c r="C56" s="331" t="s">
        <v>267</v>
      </c>
      <c r="D56" s="332" t="s">
        <v>267</v>
      </c>
      <c r="E56" s="43"/>
      <c r="F56" s="310"/>
      <c r="G56" s="309"/>
      <c r="H56" s="304"/>
      <c r="I56" s="304"/>
      <c r="J56" s="304"/>
      <c r="K56" s="304"/>
      <c r="L56" s="305"/>
      <c r="M56" s="304"/>
      <c r="N56" s="304"/>
      <c r="O56" s="304"/>
      <c r="P56" s="304"/>
      <c r="Q56" s="304"/>
      <c r="R56" s="304"/>
      <c r="S56" s="304"/>
      <c r="T56" s="304"/>
      <c r="U56" s="304"/>
      <c r="V56" s="304"/>
      <c r="W56" s="304"/>
      <c r="X56" s="305"/>
      <c r="Y56" s="375"/>
      <c r="Z56" s="44">
        <f t="shared" si="15"/>
        <v>0</v>
      </c>
      <c r="AA56" s="45">
        <f t="shared" si="16"/>
        <v>0</v>
      </c>
      <c r="AB56" s="192">
        <f t="shared" si="17"/>
        <v>2</v>
      </c>
      <c r="AG56" s="21">
        <f t="shared" si="1"/>
        <v>0</v>
      </c>
      <c r="AH56" s="21">
        <f t="shared" si="2"/>
        <v>0</v>
      </c>
      <c r="AI56" s="21">
        <f t="shared" si="3"/>
        <v>0</v>
      </c>
      <c r="AJ56" s="21">
        <f t="shared" si="4"/>
        <v>0</v>
      </c>
      <c r="AK56" s="21">
        <f>IF(K56=AZ$7,1,0)</f>
        <v>0</v>
      </c>
      <c r="AL56" s="21">
        <f>IF(L56=BA$7,1,0)</f>
        <v>0</v>
      </c>
      <c r="AM56" s="21">
        <f t="shared" si="5"/>
        <v>0</v>
      </c>
      <c r="AN56" s="21">
        <f t="shared" si="6"/>
        <v>0</v>
      </c>
      <c r="AO56" s="21">
        <f t="shared" si="7"/>
        <v>0</v>
      </c>
      <c r="AP56" s="21">
        <f t="shared" si="8"/>
        <v>0</v>
      </c>
      <c r="AQ56" s="21">
        <f t="shared" si="9"/>
        <v>0</v>
      </c>
      <c r="AR56" s="21">
        <f>IF(R56=BG$7,1,0)</f>
        <v>0</v>
      </c>
      <c r="AS56" s="21">
        <f>IF(S56=BH$7,1,0)</f>
        <v>0</v>
      </c>
      <c r="AT56" s="21">
        <f t="shared" si="10"/>
        <v>0</v>
      </c>
      <c r="AU56" s="21">
        <f t="shared" si="11"/>
        <v>0</v>
      </c>
      <c r="AV56" s="21">
        <f t="shared" si="12"/>
        <v>0</v>
      </c>
      <c r="AW56" s="21">
        <f t="shared" si="13"/>
        <v>0</v>
      </c>
      <c r="AX56" s="21">
        <f t="shared" si="14"/>
        <v>0</v>
      </c>
      <c r="AY56" s="21">
        <f t="shared" si="18"/>
        <v>0</v>
      </c>
      <c r="BJ56" s="21"/>
      <c r="BK56" s="21"/>
      <c r="BL56" s="21"/>
      <c r="BM56" s="21"/>
      <c r="BN56" s="21"/>
      <c r="BO56" s="21"/>
      <c r="BP56" s="21"/>
      <c r="BQ56" s="21"/>
      <c r="BR56" s="21"/>
      <c r="BS56" s="21"/>
      <c r="BT56" s="21"/>
      <c r="BV56" s="21"/>
      <c r="BW56" s="42"/>
    </row>
    <row r="57" spans="1:75">
      <c r="A57" s="15">
        <v>40</v>
      </c>
      <c r="B57" s="330" t="s">
        <v>270</v>
      </c>
      <c r="C57" s="331" t="s">
        <v>270</v>
      </c>
      <c r="D57" s="332" t="s">
        <v>270</v>
      </c>
      <c r="E57" s="43"/>
      <c r="F57" s="310"/>
      <c r="G57" s="309"/>
      <c r="H57" s="304"/>
      <c r="I57" s="304"/>
      <c r="J57" s="304"/>
      <c r="K57" s="304"/>
      <c r="L57" s="305"/>
      <c r="M57" s="304"/>
      <c r="N57" s="304"/>
      <c r="O57" s="304"/>
      <c r="P57" s="304"/>
      <c r="Q57" s="304"/>
      <c r="R57" s="304"/>
      <c r="S57" s="304"/>
      <c r="T57" s="304"/>
      <c r="U57" s="304"/>
      <c r="V57" s="304"/>
      <c r="W57" s="304"/>
      <c r="X57" s="305"/>
      <c r="Y57" s="375"/>
      <c r="Z57" s="44">
        <f t="shared" si="15"/>
        <v>0</v>
      </c>
      <c r="AA57" s="45">
        <f t="shared" si="16"/>
        <v>0</v>
      </c>
      <c r="AB57" s="192">
        <f t="shared" si="17"/>
        <v>2</v>
      </c>
      <c r="AG57" s="21">
        <f t="shared" si="1"/>
        <v>0</v>
      </c>
      <c r="AH57" s="21">
        <f t="shared" si="2"/>
        <v>0</v>
      </c>
      <c r="AI57" s="21">
        <f t="shared" si="3"/>
        <v>0</v>
      </c>
      <c r="AJ57" s="21">
        <f t="shared" si="4"/>
        <v>0</v>
      </c>
      <c r="AK57" s="21">
        <f>IF(K57=AZ$7,1,0)</f>
        <v>0</v>
      </c>
      <c r="AL57" s="21">
        <f>IF(L57=BA$7,1,0)</f>
        <v>0</v>
      </c>
      <c r="AM57" s="21">
        <f t="shared" si="5"/>
        <v>0</v>
      </c>
      <c r="AN57" s="21">
        <f t="shared" si="6"/>
        <v>0</v>
      </c>
      <c r="AO57" s="21">
        <f t="shared" si="7"/>
        <v>0</v>
      </c>
      <c r="AP57" s="21">
        <f t="shared" si="8"/>
        <v>0</v>
      </c>
      <c r="AQ57" s="21">
        <f t="shared" si="9"/>
        <v>0</v>
      </c>
      <c r="AR57" s="21">
        <f>IF(R57=BG$7,1,0)</f>
        <v>0</v>
      </c>
      <c r="AS57" s="21">
        <f>IF(S57=BH$7,1,0)</f>
        <v>0</v>
      </c>
      <c r="AT57" s="21">
        <f t="shared" si="10"/>
        <v>0</v>
      </c>
      <c r="AU57" s="21">
        <f t="shared" si="11"/>
        <v>0</v>
      </c>
      <c r="AV57" s="21">
        <f t="shared" si="12"/>
        <v>0</v>
      </c>
      <c r="AW57" s="21">
        <f t="shared" si="13"/>
        <v>0</v>
      </c>
      <c r="AX57" s="21">
        <f t="shared" si="14"/>
        <v>0</v>
      </c>
      <c r="AY57" s="21">
        <f t="shared" si="18"/>
        <v>0</v>
      </c>
      <c r="BJ57" s="21"/>
      <c r="BK57" s="21"/>
      <c r="BL57" s="21"/>
      <c r="BM57" s="21"/>
      <c r="BN57" s="21"/>
      <c r="BO57" s="21"/>
      <c r="BP57" s="21"/>
      <c r="BQ57" s="21"/>
      <c r="BR57" s="21"/>
      <c r="BS57" s="21"/>
      <c r="BT57" s="21"/>
      <c r="BV57" s="21"/>
      <c r="BW57" s="42"/>
    </row>
    <row r="58" spans="1:75">
      <c r="A58" s="15">
        <v>41</v>
      </c>
      <c r="B58" s="330" t="s">
        <v>272</v>
      </c>
      <c r="C58" s="331" t="s">
        <v>272</v>
      </c>
      <c r="D58" s="332" t="s">
        <v>272</v>
      </c>
      <c r="E58" s="43"/>
      <c r="F58" s="310"/>
      <c r="G58" s="309"/>
      <c r="H58" s="304"/>
      <c r="I58" s="304"/>
      <c r="J58" s="304"/>
      <c r="K58" s="304"/>
      <c r="L58" s="305"/>
      <c r="M58" s="304"/>
      <c r="N58" s="304"/>
      <c r="O58" s="304"/>
      <c r="P58" s="304"/>
      <c r="Q58" s="304"/>
      <c r="R58" s="304"/>
      <c r="S58" s="304"/>
      <c r="T58" s="304"/>
      <c r="U58" s="304"/>
      <c r="V58" s="304"/>
      <c r="W58" s="304"/>
      <c r="X58" s="305"/>
      <c r="Y58" s="375"/>
      <c r="Z58" s="44">
        <f t="shared" si="15"/>
        <v>0</v>
      </c>
      <c r="AA58" s="45">
        <f t="shared" si="16"/>
        <v>0</v>
      </c>
      <c r="AB58" s="192">
        <f t="shared" si="17"/>
        <v>2</v>
      </c>
      <c r="AG58" s="21">
        <f t="shared" si="1"/>
        <v>0</v>
      </c>
      <c r="AH58" s="21">
        <f t="shared" si="2"/>
        <v>0</v>
      </c>
      <c r="AI58" s="21">
        <f t="shared" si="3"/>
        <v>0</v>
      </c>
      <c r="AJ58" s="21">
        <f t="shared" si="4"/>
        <v>0</v>
      </c>
      <c r="AK58" s="21">
        <f>IF(K58=AZ$7,1,0)</f>
        <v>0</v>
      </c>
      <c r="AL58" s="21">
        <f>IF(L58=BA$7,1,0)</f>
        <v>0</v>
      </c>
      <c r="AM58" s="21">
        <f t="shared" si="5"/>
        <v>0</v>
      </c>
      <c r="AN58" s="21">
        <f t="shared" si="6"/>
        <v>0</v>
      </c>
      <c r="AO58" s="21">
        <f t="shared" si="7"/>
        <v>0</v>
      </c>
      <c r="AP58" s="21">
        <f t="shared" si="8"/>
        <v>0</v>
      </c>
      <c r="AQ58" s="21">
        <f t="shared" si="9"/>
        <v>0</v>
      </c>
      <c r="AR58" s="21">
        <f>IF(R58=BG$7,1,0)</f>
        <v>0</v>
      </c>
      <c r="AS58" s="21">
        <f>IF(S58=BH$7,1,0)</f>
        <v>0</v>
      </c>
      <c r="AT58" s="21">
        <f t="shared" si="10"/>
        <v>0</v>
      </c>
      <c r="AU58" s="21">
        <f t="shared" si="11"/>
        <v>0</v>
      </c>
      <c r="AV58" s="21">
        <f t="shared" si="12"/>
        <v>0</v>
      </c>
      <c r="AW58" s="21">
        <f t="shared" si="13"/>
        <v>0</v>
      </c>
      <c r="AX58" s="21">
        <f t="shared" si="14"/>
        <v>0</v>
      </c>
      <c r="AY58" s="21">
        <f t="shared" si="18"/>
        <v>0</v>
      </c>
      <c r="BJ58" s="21"/>
      <c r="BK58" s="21"/>
      <c r="BL58" s="21"/>
      <c r="BM58" s="21"/>
      <c r="BN58" s="21"/>
      <c r="BO58" s="21"/>
      <c r="BP58" s="21"/>
      <c r="BQ58" s="21"/>
      <c r="BR58" s="21"/>
      <c r="BS58" s="21"/>
      <c r="BT58" s="21"/>
      <c r="BV58" s="21"/>
      <c r="BW58" s="42"/>
    </row>
    <row r="59" spans="1:75">
      <c r="A59" s="15">
        <v>42</v>
      </c>
      <c r="B59" s="330" t="s">
        <v>274</v>
      </c>
      <c r="C59" s="331" t="s">
        <v>274</v>
      </c>
      <c r="D59" s="332" t="s">
        <v>274</v>
      </c>
      <c r="E59" s="43"/>
      <c r="F59" s="310"/>
      <c r="G59" s="309"/>
      <c r="H59" s="304"/>
      <c r="I59" s="304"/>
      <c r="J59" s="304"/>
      <c r="K59" s="304"/>
      <c r="L59" s="305"/>
      <c r="M59" s="304"/>
      <c r="N59" s="304"/>
      <c r="O59" s="304"/>
      <c r="P59" s="304"/>
      <c r="Q59" s="304"/>
      <c r="R59" s="304"/>
      <c r="S59" s="304"/>
      <c r="T59" s="304"/>
      <c r="U59" s="304"/>
      <c r="V59" s="304"/>
      <c r="W59" s="304"/>
      <c r="X59" s="305"/>
      <c r="Y59" s="375"/>
      <c r="Z59" s="44">
        <f t="shared" si="15"/>
        <v>0</v>
      </c>
      <c r="AA59" s="45">
        <f t="shared" si="16"/>
        <v>0</v>
      </c>
      <c r="AB59" s="192">
        <f t="shared" si="17"/>
        <v>2</v>
      </c>
      <c r="AG59" s="21">
        <f t="shared" si="1"/>
        <v>0</v>
      </c>
      <c r="AH59" s="21">
        <f t="shared" si="2"/>
        <v>0</v>
      </c>
      <c r="AI59" s="21">
        <f t="shared" si="3"/>
        <v>0</v>
      </c>
      <c r="AJ59" s="21">
        <f t="shared" si="4"/>
        <v>0</v>
      </c>
      <c r="AK59" s="21">
        <f>IF(K59=AZ$7,1,0)</f>
        <v>0</v>
      </c>
      <c r="AL59" s="21">
        <f>IF(L59=BA$7,1,0)</f>
        <v>0</v>
      </c>
      <c r="AM59" s="21">
        <f t="shared" si="5"/>
        <v>0</v>
      </c>
      <c r="AN59" s="21">
        <f t="shared" si="6"/>
        <v>0</v>
      </c>
      <c r="AO59" s="21">
        <f t="shared" si="7"/>
        <v>0</v>
      </c>
      <c r="AP59" s="21">
        <f t="shared" si="8"/>
        <v>0</v>
      </c>
      <c r="AQ59" s="21">
        <f t="shared" si="9"/>
        <v>0</v>
      </c>
      <c r="AR59" s="21">
        <f>IF(R59=BG$7,1,0)</f>
        <v>0</v>
      </c>
      <c r="AS59" s="21">
        <f>IF(S59=BH$7,1,0)</f>
        <v>0</v>
      </c>
      <c r="AT59" s="21">
        <f t="shared" si="10"/>
        <v>0</v>
      </c>
      <c r="AU59" s="21">
        <f t="shared" si="11"/>
        <v>0</v>
      </c>
      <c r="AV59" s="21">
        <f t="shared" si="12"/>
        <v>0</v>
      </c>
      <c r="AW59" s="21">
        <f t="shared" si="13"/>
        <v>0</v>
      </c>
      <c r="AX59" s="21">
        <f t="shared" si="14"/>
        <v>0</v>
      </c>
      <c r="AY59" s="21">
        <f t="shared" si="18"/>
        <v>0</v>
      </c>
      <c r="BJ59" s="21"/>
      <c r="BK59" s="21"/>
      <c r="BL59" s="21"/>
      <c r="BM59" s="21"/>
      <c r="BN59" s="21"/>
      <c r="BO59" s="21"/>
      <c r="BP59" s="21"/>
      <c r="BQ59" s="21"/>
      <c r="BR59" s="21"/>
      <c r="BS59" s="21"/>
      <c r="BT59" s="21"/>
      <c r="BV59" s="21"/>
      <c r="BW59" s="42"/>
    </row>
    <row r="60" spans="1:75">
      <c r="A60" s="15">
        <v>43</v>
      </c>
      <c r="B60" s="330" t="s">
        <v>276</v>
      </c>
      <c r="C60" s="331" t="s">
        <v>276</v>
      </c>
      <c r="D60" s="332" t="s">
        <v>276</v>
      </c>
      <c r="E60" s="43"/>
      <c r="F60" s="310"/>
      <c r="G60" s="309"/>
      <c r="H60" s="304"/>
      <c r="I60" s="304"/>
      <c r="J60" s="304"/>
      <c r="K60" s="304"/>
      <c r="L60" s="305"/>
      <c r="M60" s="304"/>
      <c r="N60" s="304"/>
      <c r="O60" s="304"/>
      <c r="P60" s="304"/>
      <c r="Q60" s="304"/>
      <c r="R60" s="304"/>
      <c r="S60" s="304"/>
      <c r="T60" s="304"/>
      <c r="U60" s="304"/>
      <c r="V60" s="304"/>
      <c r="W60" s="304"/>
      <c r="X60" s="305"/>
      <c r="Y60" s="375"/>
      <c r="Z60" s="44">
        <f t="shared" si="15"/>
        <v>0</v>
      </c>
      <c r="AA60" s="45">
        <f t="shared" si="16"/>
        <v>0</v>
      </c>
      <c r="AB60" s="192">
        <f t="shared" si="17"/>
        <v>2</v>
      </c>
      <c r="AG60" s="21">
        <f t="shared" si="1"/>
        <v>0</v>
      </c>
      <c r="AH60" s="21">
        <f t="shared" si="2"/>
        <v>0</v>
      </c>
      <c r="AI60" s="21">
        <f t="shared" si="3"/>
        <v>0</v>
      </c>
      <c r="AJ60" s="21">
        <f t="shared" si="4"/>
        <v>0</v>
      </c>
      <c r="AK60" s="21">
        <f>IF(K60=AZ$7,1,0)</f>
        <v>0</v>
      </c>
      <c r="AL60" s="21">
        <f>IF(L60=BA$7,1,0)</f>
        <v>0</v>
      </c>
      <c r="AM60" s="21">
        <f t="shared" si="5"/>
        <v>0</v>
      </c>
      <c r="AN60" s="21">
        <f t="shared" si="6"/>
        <v>0</v>
      </c>
      <c r="AO60" s="21">
        <f t="shared" si="7"/>
        <v>0</v>
      </c>
      <c r="AP60" s="21">
        <f t="shared" si="8"/>
        <v>0</v>
      </c>
      <c r="AQ60" s="21">
        <f t="shared" si="9"/>
        <v>0</v>
      </c>
      <c r="AR60" s="21">
        <f>IF(R60=BG$7,1,0)</f>
        <v>0</v>
      </c>
      <c r="AS60" s="21">
        <f>IF(S60=BH$7,1,0)</f>
        <v>0</v>
      </c>
      <c r="AT60" s="21">
        <f t="shared" si="10"/>
        <v>0</v>
      </c>
      <c r="AU60" s="21">
        <f t="shared" si="11"/>
        <v>0</v>
      </c>
      <c r="AV60" s="21">
        <f t="shared" si="12"/>
        <v>0</v>
      </c>
      <c r="AW60" s="21">
        <f t="shared" si="13"/>
        <v>0</v>
      </c>
      <c r="AX60" s="21">
        <f t="shared" si="14"/>
        <v>0</v>
      </c>
      <c r="AY60" s="21">
        <f t="shared" si="18"/>
        <v>0</v>
      </c>
      <c r="BJ60" s="21"/>
      <c r="BK60" s="21"/>
      <c r="BL60" s="21"/>
      <c r="BM60" s="21"/>
      <c r="BN60" s="21"/>
      <c r="BO60" s="21"/>
      <c r="BP60" s="21"/>
      <c r="BQ60" s="21"/>
      <c r="BR60" s="21"/>
      <c r="BS60" s="21"/>
      <c r="BT60" s="21"/>
      <c r="BV60" s="21"/>
      <c r="BW60" s="42"/>
    </row>
    <row r="61" spans="1:75">
      <c r="A61" s="15">
        <v>44</v>
      </c>
      <c r="B61" s="330" t="s">
        <v>278</v>
      </c>
      <c r="C61" s="331" t="s">
        <v>278</v>
      </c>
      <c r="D61" s="332" t="s">
        <v>278</v>
      </c>
      <c r="E61" s="43"/>
      <c r="F61" s="310"/>
      <c r="G61" s="309"/>
      <c r="H61" s="304"/>
      <c r="I61" s="304"/>
      <c r="J61" s="304"/>
      <c r="K61" s="304"/>
      <c r="L61" s="305"/>
      <c r="M61" s="304"/>
      <c r="N61" s="304"/>
      <c r="O61" s="304"/>
      <c r="P61" s="304"/>
      <c r="Q61" s="304"/>
      <c r="R61" s="304"/>
      <c r="S61" s="304"/>
      <c r="T61" s="304"/>
      <c r="U61" s="304"/>
      <c r="V61" s="304"/>
      <c r="W61" s="304"/>
      <c r="X61" s="305"/>
      <c r="Y61" s="375"/>
      <c r="Z61" s="44">
        <f t="shared" si="15"/>
        <v>0</v>
      </c>
      <c r="AA61" s="45">
        <f t="shared" si="16"/>
        <v>0</v>
      </c>
      <c r="AB61" s="192">
        <f t="shared" si="17"/>
        <v>2</v>
      </c>
      <c r="AG61" s="21">
        <f t="shared" si="1"/>
        <v>0</v>
      </c>
      <c r="AH61" s="21">
        <f t="shared" si="2"/>
        <v>0</v>
      </c>
      <c r="AI61" s="21">
        <f t="shared" si="3"/>
        <v>0</v>
      </c>
      <c r="AJ61" s="21">
        <f t="shared" si="4"/>
        <v>0</v>
      </c>
      <c r="AK61" s="21">
        <f>IF(K61=AZ$7,1,0)</f>
        <v>0</v>
      </c>
      <c r="AL61" s="21">
        <f>IF(L61=BA$7,1,0)</f>
        <v>0</v>
      </c>
      <c r="AM61" s="21">
        <f t="shared" si="5"/>
        <v>0</v>
      </c>
      <c r="AN61" s="21">
        <f t="shared" si="6"/>
        <v>0</v>
      </c>
      <c r="AO61" s="21">
        <f t="shared" si="7"/>
        <v>0</v>
      </c>
      <c r="AP61" s="21">
        <f t="shared" si="8"/>
        <v>0</v>
      </c>
      <c r="AQ61" s="21">
        <f t="shared" si="9"/>
        <v>0</v>
      </c>
      <c r="AR61" s="21">
        <f>IF(R61=BG$7,1,0)</f>
        <v>0</v>
      </c>
      <c r="AS61" s="21">
        <f>IF(S61=BH$7,1,0)</f>
        <v>0</v>
      </c>
      <c r="AT61" s="21">
        <f t="shared" si="10"/>
        <v>0</v>
      </c>
      <c r="AU61" s="21">
        <f t="shared" si="11"/>
        <v>0</v>
      </c>
      <c r="AV61" s="21">
        <f t="shared" si="12"/>
        <v>0</v>
      </c>
      <c r="AW61" s="21">
        <f t="shared" si="13"/>
        <v>0</v>
      </c>
      <c r="AX61" s="21">
        <f t="shared" si="14"/>
        <v>0</v>
      </c>
      <c r="AY61" s="21">
        <f t="shared" si="18"/>
        <v>0</v>
      </c>
      <c r="BJ61" s="21"/>
      <c r="BK61" s="21"/>
      <c r="BL61" s="21"/>
      <c r="BM61" s="21"/>
      <c r="BN61" s="21"/>
      <c r="BO61" s="21"/>
      <c r="BP61" s="21"/>
      <c r="BQ61" s="21"/>
      <c r="BR61" s="21"/>
      <c r="BS61" s="21"/>
      <c r="BT61" s="21"/>
      <c r="BV61" s="21"/>
      <c r="BW61" s="42"/>
    </row>
    <row r="62" spans="1:75">
      <c r="A62" s="15">
        <v>45</v>
      </c>
      <c r="B62" s="330" t="s">
        <v>280</v>
      </c>
      <c r="C62" s="331" t="s">
        <v>280</v>
      </c>
      <c r="D62" s="332" t="s">
        <v>280</v>
      </c>
      <c r="E62" s="43"/>
      <c r="F62" s="310"/>
      <c r="G62" s="309"/>
      <c r="H62" s="304"/>
      <c r="I62" s="304"/>
      <c r="J62" s="304"/>
      <c r="K62" s="304"/>
      <c r="L62" s="305"/>
      <c r="M62" s="304"/>
      <c r="N62" s="304"/>
      <c r="O62" s="304"/>
      <c r="P62" s="304"/>
      <c r="Q62" s="304"/>
      <c r="R62" s="304"/>
      <c r="S62" s="304"/>
      <c r="T62" s="304"/>
      <c r="U62" s="304"/>
      <c r="V62" s="304"/>
      <c r="W62" s="304"/>
      <c r="X62" s="305"/>
      <c r="Y62" s="375"/>
      <c r="Z62" s="44">
        <f t="shared" si="15"/>
        <v>0</v>
      </c>
      <c r="AA62" s="45">
        <f t="shared" si="16"/>
        <v>0</v>
      </c>
      <c r="AB62" s="192">
        <f t="shared" si="17"/>
        <v>2</v>
      </c>
      <c r="AG62" s="21">
        <f t="shared" si="1"/>
        <v>0</v>
      </c>
      <c r="AH62" s="21">
        <f t="shared" si="2"/>
        <v>0</v>
      </c>
      <c r="AI62" s="21">
        <f t="shared" si="3"/>
        <v>0</v>
      </c>
      <c r="AJ62" s="21">
        <f t="shared" si="4"/>
        <v>0</v>
      </c>
      <c r="AK62" s="21">
        <f>IF(K62=AZ$7,1,0)</f>
        <v>0</v>
      </c>
      <c r="AL62" s="21">
        <f>IF(L62=BA$7,1,0)</f>
        <v>0</v>
      </c>
      <c r="AM62" s="21">
        <f t="shared" si="5"/>
        <v>0</v>
      </c>
      <c r="AN62" s="21">
        <f t="shared" si="6"/>
        <v>0</v>
      </c>
      <c r="AO62" s="21">
        <f t="shared" si="7"/>
        <v>0</v>
      </c>
      <c r="AP62" s="21">
        <f t="shared" si="8"/>
        <v>0</v>
      </c>
      <c r="AQ62" s="21">
        <f t="shared" si="9"/>
        <v>0</v>
      </c>
      <c r="AR62" s="21">
        <f>IF(R62=BG$7,1,0)</f>
        <v>0</v>
      </c>
      <c r="AS62" s="21">
        <f>IF(S62=BH$7,1,0)</f>
        <v>0</v>
      </c>
      <c r="AT62" s="21">
        <f t="shared" si="10"/>
        <v>0</v>
      </c>
      <c r="AU62" s="21">
        <f t="shared" si="11"/>
        <v>0</v>
      </c>
      <c r="AV62" s="21">
        <f t="shared" si="12"/>
        <v>0</v>
      </c>
      <c r="AW62" s="21">
        <f t="shared" si="13"/>
        <v>0</v>
      </c>
      <c r="AX62" s="21">
        <f t="shared" si="14"/>
        <v>0</v>
      </c>
      <c r="AY62" s="21">
        <f t="shared" si="18"/>
        <v>0</v>
      </c>
      <c r="BJ62" s="21"/>
      <c r="BK62" s="21"/>
      <c r="BL62" s="21"/>
      <c r="BM62" s="21"/>
      <c r="BN62" s="21"/>
      <c r="BO62" s="21"/>
      <c r="BP62" s="21"/>
      <c r="BQ62" s="21"/>
      <c r="BR62" s="21"/>
      <c r="BS62" s="21"/>
      <c r="BT62" s="21"/>
      <c r="BV62" s="21"/>
      <c r="BW62" s="42"/>
    </row>
    <row r="63" spans="1:75" ht="15.75" thickBot="1">
      <c r="A63" s="4">
        <v>46</v>
      </c>
      <c r="B63" s="330"/>
      <c r="C63" s="331"/>
      <c r="D63" s="332"/>
      <c r="E63" s="43"/>
      <c r="F63" s="313"/>
      <c r="G63" s="309"/>
      <c r="H63" s="304"/>
      <c r="I63" s="304"/>
      <c r="J63" s="304"/>
      <c r="K63" s="304"/>
      <c r="L63" s="305"/>
      <c r="M63" s="304"/>
      <c r="N63" s="304"/>
      <c r="O63" s="304"/>
      <c r="P63" s="304"/>
      <c r="Q63" s="304"/>
      <c r="R63" s="304"/>
      <c r="S63" s="304"/>
      <c r="T63" s="304"/>
      <c r="U63" s="304"/>
      <c r="V63" s="304"/>
      <c r="W63" s="304"/>
      <c r="X63" s="305"/>
      <c r="Y63" s="375"/>
      <c r="Z63" s="44">
        <f t="shared" si="15"/>
        <v>0</v>
      </c>
      <c r="AA63" s="45">
        <f t="shared" si="16"/>
        <v>0</v>
      </c>
      <c r="AB63" s="192">
        <f t="shared" si="17"/>
        <v>2</v>
      </c>
      <c r="AG63" s="21">
        <f t="shared" ref="AG63" si="19">IF(G63=AV$7,1,0)</f>
        <v>0</v>
      </c>
      <c r="AH63" s="21">
        <f t="shared" ref="AH63" si="20">IF(H63=AW$7,1,0)</f>
        <v>0</v>
      </c>
      <c r="AI63" s="21">
        <f t="shared" ref="AI63" si="21">IF(I63=AX$7,1,0)</f>
        <v>0</v>
      </c>
      <c r="AJ63" s="21">
        <f t="shared" ref="AJ63" si="22">IF(J63=AY$7,1,0)</f>
        <v>0</v>
      </c>
      <c r="AK63" s="21">
        <f t="shared" ref="AK63" si="23">IF(K63=AZ$7,1,0)</f>
        <v>0</v>
      </c>
      <c r="AL63" s="21">
        <f t="shared" ref="AL63" si="24">IF(L63=BA$7,1,0)</f>
        <v>0</v>
      </c>
      <c r="AM63" s="21">
        <f t="shared" ref="AM63" si="25">IF(M63=BB$7,1,0)</f>
        <v>0</v>
      </c>
      <c r="AN63" s="21">
        <f t="shared" ref="AN63" si="26">IF(N63=BC$7,1,0)</f>
        <v>0</v>
      </c>
      <c r="AO63" s="21">
        <f t="shared" ref="AO63" si="27">IF(O63=BD$7,1,0)</f>
        <v>0</v>
      </c>
      <c r="AP63" s="21">
        <f t="shared" ref="AP63" si="28">IF(P63=BE$7,1,0)</f>
        <v>0</v>
      </c>
      <c r="AQ63" s="21">
        <f t="shared" ref="AQ63" si="29">IF(Q63=BF$7,1,0)</f>
        <v>0</v>
      </c>
      <c r="AR63" s="21">
        <f t="shared" ref="AR63" si="30">IF(R63=BG$7,1,0)</f>
        <v>0</v>
      </c>
      <c r="AS63" s="21">
        <f t="shared" ref="AS63" si="31">IF(S63=BH$7,1,0)</f>
        <v>0</v>
      </c>
      <c r="AT63" s="21">
        <f t="shared" ref="AT63" si="32">IF(T63=BI$7,1,0)</f>
        <v>0</v>
      </c>
      <c r="AU63" s="21">
        <f t="shared" ref="AU63" si="33">IF(U63=BJ$7,1,0)</f>
        <v>0</v>
      </c>
      <c r="AV63" s="21">
        <f t="shared" ref="AV63" si="34">IF(V63=BK$7,1,0)</f>
        <v>0</v>
      </c>
      <c r="AW63" s="21">
        <f t="shared" ref="AW63" si="35">IF(W63=BL$7,1,0)</f>
        <v>0</v>
      </c>
      <c r="AX63" s="21">
        <f t="shared" ref="AX63" si="36">IF(X63=BM$7,1,0)</f>
        <v>0</v>
      </c>
      <c r="AY63" s="21">
        <f t="shared" si="18"/>
        <v>0</v>
      </c>
      <c r="AZ63" s="41"/>
      <c r="BA63" s="41"/>
      <c r="BB63" s="41"/>
      <c r="BC63" s="41"/>
      <c r="BD63" s="41"/>
      <c r="BE63" s="41"/>
      <c r="BF63" s="41"/>
      <c r="BG63" s="41"/>
      <c r="BH63" s="41"/>
      <c r="BI63" s="41"/>
      <c r="BJ63" s="41"/>
      <c r="BK63" s="41"/>
      <c r="BL63" s="41"/>
      <c r="BM63" s="41"/>
      <c r="BN63" s="41"/>
      <c r="BO63" s="41"/>
      <c r="BP63" s="41"/>
      <c r="BQ63" s="41"/>
      <c r="BR63" s="41"/>
      <c r="BS63" s="41"/>
      <c r="BT63" s="41"/>
      <c r="BV63" s="21"/>
      <c r="BW63" s="42"/>
    </row>
    <row r="64" spans="1:75">
      <c r="H64" s="193"/>
    </row>
    <row r="67" spans="2:10">
      <c r="B67" s="11" t="s">
        <v>41</v>
      </c>
      <c r="C67" s="11"/>
      <c r="D67" s="11"/>
      <c r="E67" s="11"/>
      <c r="F67" s="11"/>
      <c r="G67" s="11"/>
      <c r="H67" s="11"/>
      <c r="I67" s="11"/>
      <c r="J67" s="11"/>
    </row>
    <row r="68" spans="2:10">
      <c r="B68" s="12" t="s">
        <v>8</v>
      </c>
      <c r="C68" s="11" t="s">
        <v>162</v>
      </c>
      <c r="D68" s="11"/>
      <c r="E68" s="11"/>
      <c r="F68" s="11"/>
      <c r="G68" s="11"/>
      <c r="H68" s="11"/>
      <c r="I68" s="11"/>
      <c r="J68" s="11"/>
    </row>
    <row r="69" spans="2:10">
      <c r="B69" s="13" t="s">
        <v>163</v>
      </c>
      <c r="C69" s="11" t="s">
        <v>164</v>
      </c>
      <c r="D69" s="11"/>
      <c r="E69" s="11"/>
      <c r="F69" s="11"/>
      <c r="G69" s="11"/>
      <c r="H69" s="11"/>
      <c r="I69" s="11"/>
      <c r="J69" s="11"/>
    </row>
    <row r="70" spans="2:10">
      <c r="B70" s="13"/>
      <c r="C70" s="11"/>
      <c r="D70" s="11"/>
      <c r="E70" s="11"/>
      <c r="F70" s="11"/>
      <c r="G70" s="11"/>
      <c r="H70" s="11"/>
      <c r="I70" s="11"/>
      <c r="J70" s="11"/>
    </row>
    <row r="71" spans="2:10">
      <c r="B71" s="190">
        <v>21</v>
      </c>
      <c r="C71" s="33" t="s">
        <v>157</v>
      </c>
      <c r="D71" s="191"/>
      <c r="E71" s="191"/>
      <c r="F71" s="191"/>
      <c r="G71" s="191"/>
      <c r="H71" s="11"/>
      <c r="I71" s="11"/>
      <c r="J71" s="11"/>
    </row>
    <row r="72" spans="2:10">
      <c r="B72" s="43">
        <f>B71*0.6</f>
        <v>12.6</v>
      </c>
      <c r="C72" s="4" t="s">
        <v>158</v>
      </c>
      <c r="D72" s="5"/>
      <c r="E72" s="5"/>
      <c r="F72" s="5"/>
      <c r="G72" s="5"/>
      <c r="H72" s="11"/>
      <c r="I72" s="11"/>
      <c r="J72" s="11"/>
    </row>
    <row r="73" spans="2:10">
      <c r="B73" s="11"/>
      <c r="C73" s="11"/>
      <c r="D73" s="11"/>
      <c r="E73" s="11"/>
      <c r="F73" s="11"/>
      <c r="G73" s="11"/>
      <c r="H73" s="11"/>
      <c r="I73" s="11"/>
      <c r="J73" s="11"/>
    </row>
    <row r="74" spans="2:10">
      <c r="B74" s="11"/>
      <c r="C74" s="11"/>
      <c r="D74" s="11"/>
      <c r="E74" s="11"/>
      <c r="F74" s="11"/>
      <c r="G74" s="11"/>
      <c r="H74" s="11"/>
      <c r="I74" s="11"/>
      <c r="J74" s="11"/>
    </row>
    <row r="75" spans="2:10">
      <c r="B75" s="11"/>
      <c r="C75" s="11"/>
      <c r="D75" s="11"/>
      <c r="E75" s="11"/>
      <c r="F75" s="11"/>
      <c r="G75" s="11"/>
      <c r="H75" s="11"/>
      <c r="I75" s="11"/>
      <c r="J75" s="11"/>
    </row>
    <row r="76" spans="2:10">
      <c r="B76" s="11"/>
      <c r="C76" s="11"/>
      <c r="D76" s="11"/>
      <c r="E76" s="11"/>
      <c r="F76" s="11"/>
      <c r="G76" s="11"/>
      <c r="H76" s="11"/>
      <c r="I76" s="11"/>
      <c r="J76" s="11"/>
    </row>
    <row r="77" spans="2:10">
      <c r="B77" s="11"/>
      <c r="C77" s="11"/>
      <c r="D77" s="11"/>
      <c r="E77" s="11"/>
      <c r="F77" s="11"/>
      <c r="G77" s="11"/>
      <c r="H77" s="11"/>
      <c r="I77" s="11"/>
      <c r="J77" s="11"/>
    </row>
    <row r="78" spans="2:10">
      <c r="B78" s="11"/>
      <c r="C78" s="11"/>
      <c r="D78" s="11"/>
      <c r="E78" s="11"/>
      <c r="F78" s="11"/>
      <c r="G78" s="11"/>
      <c r="H78" s="11"/>
      <c r="I78" s="11"/>
      <c r="J78" s="11"/>
    </row>
    <row r="79" spans="2:10">
      <c r="B79" s="11"/>
      <c r="C79" s="11"/>
      <c r="D79" s="11"/>
      <c r="E79" s="11"/>
      <c r="F79" s="11"/>
      <c r="G79" s="11"/>
      <c r="H79" s="11"/>
      <c r="I79" s="11"/>
      <c r="J79" s="11"/>
    </row>
  </sheetData>
  <sheetProtection selectLockedCells="1"/>
  <mergeCells count="60">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B18:AB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topLeftCell="A53" workbookViewId="0">
      <selection activeCell="B105" sqref="B105:C105"/>
    </sheetView>
  </sheetViews>
  <sheetFormatPr baseColWidth="10" defaultRowHeight="1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c r="B1" s="352" t="s">
        <v>188</v>
      </c>
      <c r="C1" s="352"/>
      <c r="D1" s="352"/>
      <c r="E1" s="352"/>
      <c r="F1" s="352"/>
      <c r="G1" s="352"/>
      <c r="H1" s="19" t="s">
        <v>44</v>
      </c>
      <c r="I1" s="19"/>
    </row>
    <row r="2" spans="2:9" ht="15.75">
      <c r="B2" s="353"/>
      <c r="C2" s="353"/>
      <c r="D2" s="353"/>
      <c r="E2" s="353"/>
      <c r="F2" s="353"/>
      <c r="G2" s="353"/>
      <c r="H2" s="19"/>
      <c r="I2" s="19"/>
    </row>
    <row r="3" spans="2:9" ht="15.75">
      <c r="B3" s="359"/>
      <c r="C3" s="360"/>
      <c r="D3" s="360"/>
      <c r="E3" s="360"/>
      <c r="F3" s="360"/>
      <c r="G3" s="360"/>
      <c r="H3" s="360"/>
      <c r="I3" s="360"/>
    </row>
    <row r="4" spans="2:9" ht="15.75">
      <c r="B4" s="361" t="str">
        <f>"ESTABLECIMIENTO: "&amp;Evamat!C11</f>
        <v>ESTABLECIMIENTO: ESCUELA LAS CAMELIAS</v>
      </c>
      <c r="C4" s="361"/>
      <c r="D4" s="361"/>
      <c r="E4" s="361"/>
      <c r="F4" s="361"/>
      <c r="G4" s="361"/>
      <c r="H4" s="6"/>
      <c r="I4" s="30"/>
    </row>
    <row r="5" spans="2:9" ht="15.75">
      <c r="B5" s="361" t="str">
        <f>"CURSO: 4º Letra "&amp;Evamat!C13</f>
        <v xml:space="preserve">CURSO: 4º Letra </v>
      </c>
      <c r="C5" s="361"/>
      <c r="D5" s="361"/>
      <c r="E5" s="361"/>
      <c r="F5" s="361"/>
      <c r="G5" s="361"/>
    </row>
    <row r="6" spans="2:9">
      <c r="B6" s="358" t="str">
        <f xml:space="preserve"> "PROFESOR(A) JEFE: "&amp;Evamat!C12</f>
        <v>PROFESOR(A) JEFE: ITALO OYARZUN</v>
      </c>
      <c r="C6" s="358"/>
      <c r="D6" s="358"/>
      <c r="E6" s="358"/>
      <c r="F6" s="358"/>
      <c r="G6" s="358"/>
    </row>
    <row r="7" spans="2:9">
      <c r="B7" s="7"/>
      <c r="C7" s="7"/>
      <c r="D7" s="7"/>
      <c r="E7" s="7"/>
      <c r="F7" s="7"/>
      <c r="G7" s="7"/>
    </row>
    <row r="8" spans="2:9" ht="15.75">
      <c r="B8" s="354" t="s">
        <v>29</v>
      </c>
      <c r="C8" s="354"/>
      <c r="D8" s="354"/>
      <c r="E8" s="354"/>
      <c r="F8" s="354"/>
      <c r="G8" s="354"/>
      <c r="H8" s="354"/>
    </row>
    <row r="9" spans="2:9" ht="54.75" customHeight="1">
      <c r="B9" s="356"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45 alumnos. Mientras mayor es el número de alumnos presentes, más representativos son los datos</v>
      </c>
      <c r="C9" s="356"/>
      <c r="D9" s="356"/>
      <c r="E9" s="356"/>
      <c r="F9" s="356"/>
      <c r="G9" s="356"/>
      <c r="H9" s="16"/>
      <c r="I9" s="29"/>
    </row>
    <row r="10" spans="2:9">
      <c r="B10" s="357" t="s">
        <v>30</v>
      </c>
      <c r="C10" s="357"/>
      <c r="D10" s="357"/>
      <c r="E10" s="357"/>
      <c r="F10" s="357"/>
      <c r="G10" s="357"/>
      <c r="H10" s="357"/>
    </row>
    <row r="11" spans="2:9" ht="15" customHeight="1">
      <c r="B11" s="357"/>
      <c r="C11" s="357"/>
      <c r="D11" s="357"/>
      <c r="E11" s="357"/>
      <c r="F11" s="357"/>
      <c r="G11" s="357"/>
      <c r="H11" s="357"/>
    </row>
    <row r="12" spans="2:9" ht="44.25" customHeight="1">
      <c r="B12" s="357"/>
      <c r="C12" s="357"/>
      <c r="D12" s="357"/>
      <c r="E12" s="357"/>
      <c r="F12" s="357"/>
      <c r="G12" s="357"/>
      <c r="H12" s="357"/>
    </row>
    <row r="14" spans="2:9" ht="26.25">
      <c r="B14" s="36" t="s">
        <v>31</v>
      </c>
      <c r="C14" s="179" t="s">
        <v>161</v>
      </c>
      <c r="D14" s="179" t="s">
        <v>160</v>
      </c>
      <c r="E14" s="373" t="s">
        <v>153</v>
      </c>
      <c r="F14" s="368" t="s">
        <v>285</v>
      </c>
      <c r="G14" s="372" t="s">
        <v>287</v>
      </c>
      <c r="H14" s="32"/>
      <c r="I14" s="5"/>
    </row>
    <row r="15" spans="2:9">
      <c r="B15" s="26" t="s">
        <v>32</v>
      </c>
      <c r="C15" s="35">
        <f t="shared" ref="C15:G15" si="0">IF(SUM(E40:E85)=0,0,(AVERAGE(E40:E85)))</f>
        <v>2.2222222222222223E-2</v>
      </c>
      <c r="D15" s="35">
        <f t="shared" si="0"/>
        <v>2.2222222222222223E-2</v>
      </c>
      <c r="E15" s="35">
        <f t="shared" si="0"/>
        <v>2.2222222222222223E-2</v>
      </c>
      <c r="F15" s="35">
        <f t="shared" si="0"/>
        <v>2.2222222222222223E-2</v>
      </c>
      <c r="G15" s="35">
        <f t="shared" si="0"/>
        <v>2.2222222222222223E-2</v>
      </c>
      <c r="H15" s="35"/>
      <c r="I15" s="34"/>
    </row>
    <row r="16" spans="2:9">
      <c r="B16" s="26" t="s">
        <v>33</v>
      </c>
      <c r="C16" s="35">
        <f t="shared" ref="C16:G16" si="1">MIN(E40:E85)</f>
        <v>0</v>
      </c>
      <c r="D16" s="35">
        <f t="shared" si="1"/>
        <v>0</v>
      </c>
      <c r="E16" s="35">
        <f t="shared" si="1"/>
        <v>0</v>
      </c>
      <c r="F16" s="35">
        <f t="shared" si="1"/>
        <v>0</v>
      </c>
      <c r="G16" s="35">
        <f t="shared" si="1"/>
        <v>0</v>
      </c>
      <c r="H16" s="35"/>
      <c r="I16" s="5"/>
    </row>
    <row r="17" spans="2:9">
      <c r="B17" s="26" t="s">
        <v>34</v>
      </c>
      <c r="C17" s="35">
        <f t="shared" ref="C17:G17" si="2">MAX(E40:E85)</f>
        <v>1</v>
      </c>
      <c r="D17" s="35">
        <f t="shared" si="2"/>
        <v>1</v>
      </c>
      <c r="E17" s="35">
        <f t="shared" si="2"/>
        <v>1</v>
      </c>
      <c r="F17" s="35">
        <f t="shared" si="2"/>
        <v>1</v>
      </c>
      <c r="G17" s="35">
        <f t="shared" si="2"/>
        <v>1</v>
      </c>
      <c r="H17" s="35"/>
      <c r="I17" s="5"/>
    </row>
    <row r="19" spans="2:9" ht="15" customHeight="1">
      <c r="B19" s="362" t="s">
        <v>46</v>
      </c>
      <c r="C19" s="362"/>
      <c r="D19" s="362"/>
      <c r="E19" s="362"/>
      <c r="F19" s="362"/>
      <c r="G19" s="362"/>
      <c r="H19" s="17"/>
    </row>
    <row r="20" spans="2:9" ht="12.75" customHeight="1">
      <c r="B20" s="362"/>
      <c r="C20" s="362"/>
      <c r="D20" s="362"/>
      <c r="E20" s="362"/>
      <c r="F20" s="362"/>
      <c r="G20" s="362"/>
      <c r="H20" s="17"/>
    </row>
    <row r="21" spans="2:9">
      <c r="B21" s="362"/>
      <c r="C21" s="362"/>
      <c r="D21" s="362"/>
      <c r="E21" s="362"/>
      <c r="F21" s="362"/>
      <c r="G21" s="362"/>
    </row>
    <row r="22" spans="2:9">
      <c r="B22" s="362"/>
      <c r="C22" s="362"/>
      <c r="D22" s="362"/>
      <c r="E22" s="362"/>
      <c r="F22" s="362"/>
      <c r="G22" s="362"/>
    </row>
    <row r="23" spans="2:9" hidden="1">
      <c r="B23" s="362"/>
      <c r="C23" s="362"/>
      <c r="D23" s="362"/>
      <c r="E23" s="362"/>
      <c r="F23" s="362"/>
      <c r="G23" s="362"/>
    </row>
    <row r="24" spans="2:9" hidden="1">
      <c r="B24" s="362"/>
      <c r="C24" s="362"/>
      <c r="D24" s="362"/>
      <c r="E24" s="362"/>
      <c r="F24" s="362"/>
      <c r="G24" s="362"/>
    </row>
    <row r="25" spans="2:9" ht="8.25" hidden="1" customHeight="1">
      <c r="B25" s="362"/>
      <c r="C25" s="362"/>
      <c r="D25" s="362"/>
      <c r="E25" s="362"/>
      <c r="F25" s="362"/>
      <c r="G25" s="362"/>
    </row>
    <row r="29" spans="2:9" hidden="1"/>
    <row r="30" spans="2:9" hidden="1"/>
    <row r="31" spans="2:9" hidden="1"/>
    <row r="32" spans="2:9" hidden="1"/>
    <row r="33" spans="1:10" hidden="1"/>
    <row r="34" spans="1:10" hidden="1"/>
    <row r="35" spans="1:10" ht="12.75" customHeight="1">
      <c r="B35" s="355"/>
      <c r="C35" s="355"/>
      <c r="D35" s="355"/>
      <c r="E35" s="355"/>
      <c r="F35" s="355"/>
      <c r="G35" s="355"/>
      <c r="H35" s="355"/>
    </row>
    <row r="37" spans="1:10" ht="33" customHeight="1">
      <c r="B37" s="357" t="s">
        <v>42</v>
      </c>
      <c r="C37" s="357"/>
      <c r="D37" s="357"/>
      <c r="E37" s="357"/>
      <c r="F37" s="357"/>
      <c r="G37" s="357"/>
      <c r="H37" s="18"/>
    </row>
    <row r="39" spans="1:10" ht="30" customHeight="1">
      <c r="A39" s="8" t="s">
        <v>9</v>
      </c>
      <c r="B39" s="363" t="s">
        <v>35</v>
      </c>
      <c r="C39" s="363"/>
      <c r="D39" s="363"/>
      <c r="E39" s="179" t="s">
        <v>161</v>
      </c>
      <c r="F39" s="179" t="s">
        <v>160</v>
      </c>
      <c r="G39" s="180" t="s">
        <v>153</v>
      </c>
      <c r="H39" s="181" t="s">
        <v>285</v>
      </c>
      <c r="I39" s="369" t="s">
        <v>287</v>
      </c>
      <c r="J39" s="27"/>
    </row>
    <row r="40" spans="1:10">
      <c r="A40" s="4">
        <v>1</v>
      </c>
      <c r="B40" s="343" t="str">
        <f>Evamat!B18&amp;" "</f>
        <v xml:space="preserve">Aburto Barría Fernanda Belén </v>
      </c>
      <c r="C40" s="343"/>
      <c r="D40" s="343"/>
      <c r="E40" s="9">
        <f>IF(Evamat!B18&lt;&gt;"",SUM(Evamat!AK18,Evamat!AP18,Evamat!AR18,Evamat!AV18)/4,"")</f>
        <v>1</v>
      </c>
      <c r="F40" s="9">
        <f>IF(Evamat!B18&lt;&gt;"",SUM(Evamat!AG18,Evamat!AH18,Evamat!AJ18,Evamat!AQ18,Evamat!AS18,Evamat!AT18,Evamat!AU18,Evamat!AW18,Evamat!AX18)/9,"")</f>
        <v>1</v>
      </c>
      <c r="G40" s="9">
        <f>IF(Evamat!B18&lt;&gt;"",SUM(Evamat!AM18:AN18)/2,"")</f>
        <v>1</v>
      </c>
      <c r="H40" s="9">
        <f>IF(Evamat!B18&lt;&gt;"",SUM(Evamat!AI18,Evamat!AL18,Evamat!AO18)/3,"")</f>
        <v>1</v>
      </c>
      <c r="I40" s="9">
        <f>IF(Evamat!C18&lt;&gt;"",SUM(Evamat!AY18)/3,"")</f>
        <v>1</v>
      </c>
      <c r="J40" s="9"/>
    </row>
    <row r="41" spans="1:10">
      <c r="A41" s="4">
        <v>2</v>
      </c>
      <c r="B41" s="343" t="str">
        <f>Evamat!B19&amp;" "</f>
        <v xml:space="preserve">Aguilera Fernández Cristian Adrián Benjamín </v>
      </c>
      <c r="C41" s="343"/>
      <c r="D41" s="343"/>
      <c r="E41" s="9">
        <f>IF(Evamat!B19&lt;&gt;"",SUM(Evamat!AK19,Evamat!AP19,Evamat!AR19,Evamat!AV19)/4,"")</f>
        <v>0</v>
      </c>
      <c r="F41" s="9">
        <f>IF(Evamat!B19&lt;&gt;"",SUM(Evamat!AG19,Evamat!AH19,Evamat!AJ19,Evamat!AQ19,Evamat!AS19,Evamat!AT19,Evamat!AU19,Evamat!AW19,Evamat!AX19)/9)</f>
        <v>0</v>
      </c>
      <c r="G41" s="9">
        <f>IF(Evamat!B19&lt;&gt;"",SUM(Evamat!AM19:AN19)/2)</f>
        <v>0</v>
      </c>
      <c r="H41" s="9">
        <f>IF(Evamat!B19&lt;&gt;"",SUM(Evamat!AI19,Evamat!AL19,Evamat!AO19)/3)</f>
        <v>0</v>
      </c>
      <c r="I41" s="9">
        <f>IF(Evamat!C19&lt;&gt;"",SUM(Evamat!AY19)/3,"")</f>
        <v>0</v>
      </c>
      <c r="J41" s="9"/>
    </row>
    <row r="42" spans="1:10">
      <c r="A42" s="4">
        <v>3</v>
      </c>
      <c r="B42" s="343" t="str">
        <f>Evamat!B20&amp;" "</f>
        <v xml:space="preserve">Ampay Teuquil Francisco Eduardo </v>
      </c>
      <c r="C42" s="343"/>
      <c r="D42" s="343"/>
      <c r="E42" s="9">
        <f>IF(Evamat!B20&lt;&gt;"",SUM(Evamat!AK20,Evamat!AP20,Evamat!AR20,Evamat!AV20)/4,"")</f>
        <v>0</v>
      </c>
      <c r="F42" s="9">
        <f>IF(Evamat!B20&lt;&gt;"",SUM(Evamat!AG20,Evamat!AH20,Evamat!AJ20,Evamat!AQ20,Evamat!AS20,Evamat!AT20,Evamat!AU20,Evamat!AW20,Evamat!AX20)/9)</f>
        <v>0</v>
      </c>
      <c r="G42" s="9">
        <f>IF(Evamat!B20&lt;&gt;"",SUM(Evamat!AM20:AN20)/2)</f>
        <v>0</v>
      </c>
      <c r="H42" s="9">
        <f>IF(Evamat!B20&lt;&gt;"",SUM(Evamat!AI20,Evamat!AL20,Evamat!AO20)/3)</f>
        <v>0</v>
      </c>
      <c r="I42" s="9">
        <f>IF(Evamat!C20&lt;&gt;"",SUM(Evamat!AY20)/3,"")</f>
        <v>0</v>
      </c>
      <c r="J42" s="9"/>
    </row>
    <row r="43" spans="1:10">
      <c r="A43" s="4">
        <v>4</v>
      </c>
      <c r="B43" s="343" t="str">
        <f>Evamat!B21&amp;" "</f>
        <v xml:space="preserve">Andler Colil Alejandra Paola </v>
      </c>
      <c r="C43" s="343"/>
      <c r="D43" s="343"/>
      <c r="E43" s="9">
        <f>IF(Evamat!B21&lt;&gt;"",SUM(Evamat!AK21,Evamat!AP21,Evamat!AR21,Evamat!AV21)/4,"")</f>
        <v>0</v>
      </c>
      <c r="F43" s="9">
        <f>IF(Evamat!B21&lt;&gt;"",SUM(Evamat!AG21,Evamat!AH21,Evamat!AJ21,Evamat!AQ21,Evamat!AS21,Evamat!AT21,Evamat!AU21,Evamat!AW21,Evamat!AX21)/9)</f>
        <v>0</v>
      </c>
      <c r="G43" s="9">
        <f>IF(Evamat!B21&lt;&gt;"",SUM(Evamat!AM21:AN21)/2)</f>
        <v>0</v>
      </c>
      <c r="H43" s="9">
        <f>IF(Evamat!B21&lt;&gt;"",SUM(Evamat!AI21,Evamat!AL21,Evamat!AO21)/3)</f>
        <v>0</v>
      </c>
      <c r="I43" s="9">
        <f>IF(Evamat!C21&lt;&gt;"",SUM(Evamat!AY21)/3,"")</f>
        <v>0</v>
      </c>
      <c r="J43" s="9"/>
    </row>
    <row r="44" spans="1:10">
      <c r="A44" s="4">
        <v>5</v>
      </c>
      <c r="B44" s="343" t="str">
        <f>Evamat!B22&amp;" "</f>
        <v xml:space="preserve">Bustamante Ramírez Diego Ignacio </v>
      </c>
      <c r="C44" s="343"/>
      <c r="D44" s="343"/>
      <c r="E44" s="9">
        <f>IF(Evamat!B22&lt;&gt;"",SUM(Evamat!AK22,Evamat!AP22,Evamat!AR22,Evamat!AV22)/4,"")</f>
        <v>0</v>
      </c>
      <c r="F44" s="9">
        <f>IF(Evamat!B22&lt;&gt;"",SUM(Evamat!AG22,Evamat!AH22,Evamat!AJ22,Evamat!AQ22,Evamat!AS22,Evamat!AT22,Evamat!AU22,Evamat!AW22,Evamat!AX22)/9)</f>
        <v>0</v>
      </c>
      <c r="G44" s="9">
        <f>IF(Evamat!B22&lt;&gt;"",SUM(Evamat!AM22:AN22)/2)</f>
        <v>0</v>
      </c>
      <c r="H44" s="9">
        <f>IF(Evamat!B22&lt;&gt;"",SUM(Evamat!AI22,Evamat!AL22,Evamat!AO22)/3)</f>
        <v>0</v>
      </c>
      <c r="I44" s="9">
        <f>IF(Evamat!C22&lt;&gt;"",SUM(Evamat!AY22)/3,"")</f>
        <v>0</v>
      </c>
      <c r="J44" s="9"/>
    </row>
    <row r="45" spans="1:10">
      <c r="A45" s="4">
        <v>6</v>
      </c>
      <c r="B45" s="343" t="str">
        <f>Evamat!B23&amp;" "</f>
        <v xml:space="preserve">Bustamante Vargas Héctor Eduardo </v>
      </c>
      <c r="C45" s="343"/>
      <c r="D45" s="343"/>
      <c r="E45" s="9">
        <f>IF(Evamat!B23&lt;&gt;"",SUM(Evamat!AK23,Evamat!AP23,Evamat!AR23,Evamat!AV23)/4,"")</f>
        <v>0</v>
      </c>
      <c r="F45" s="9">
        <f>IF(Evamat!B23&lt;&gt;"",SUM(Evamat!AG23,Evamat!AH23,Evamat!AJ23,Evamat!AQ23,Evamat!AS23,Evamat!AT23,Evamat!AU23,Evamat!AW23,Evamat!AX23)/9)</f>
        <v>0</v>
      </c>
      <c r="G45" s="9">
        <f>IF(Evamat!B23&lt;&gt;"",SUM(Evamat!AM23:AN23)/2)</f>
        <v>0</v>
      </c>
      <c r="H45" s="9">
        <f>IF(Evamat!B23&lt;&gt;"",SUM(Evamat!AI23,Evamat!AL23,Evamat!AO23)/3)</f>
        <v>0</v>
      </c>
      <c r="I45" s="9">
        <f>IF(Evamat!C23&lt;&gt;"",SUM(Evamat!AY23)/3,"")</f>
        <v>0</v>
      </c>
      <c r="J45" s="9"/>
    </row>
    <row r="46" spans="1:10">
      <c r="A46" s="4">
        <v>7</v>
      </c>
      <c r="B46" s="343" t="str">
        <f>Evamat!B24&amp;" "</f>
        <v xml:space="preserve">Cárcamo Cárdenas Yonathan David </v>
      </c>
      <c r="C46" s="343"/>
      <c r="D46" s="343"/>
      <c r="E46" s="9">
        <f>IF(Evamat!B24&lt;&gt;"",SUM(Evamat!AK24,Evamat!AP24,Evamat!AR24,Evamat!AV24)/4,"")</f>
        <v>0</v>
      </c>
      <c r="F46" s="9">
        <f>IF(Evamat!B24&lt;&gt;"",SUM(Evamat!AG24,Evamat!AH24,Evamat!AJ24,Evamat!AQ24,Evamat!AS24,Evamat!AT24,Evamat!AU24,Evamat!AW24,Evamat!AX24)/9)</f>
        <v>0</v>
      </c>
      <c r="G46" s="9">
        <f>IF(Evamat!B24&lt;&gt;"",SUM(Evamat!AM24:AN24)/2)</f>
        <v>0</v>
      </c>
      <c r="H46" s="9">
        <f>IF(Evamat!B24&lt;&gt;"",SUM(Evamat!AI24,Evamat!AL24,Evamat!AO24)/3)</f>
        <v>0</v>
      </c>
      <c r="I46" s="9">
        <f>IF(Evamat!C24&lt;&gt;"",SUM(Evamat!AY24)/3,"")</f>
        <v>0</v>
      </c>
      <c r="J46" s="9"/>
    </row>
    <row r="47" spans="1:10">
      <c r="A47" s="4">
        <v>8</v>
      </c>
      <c r="B47" s="343" t="str">
        <f>Evamat!B25&amp;" "</f>
        <v xml:space="preserve">Coli Ojeda Bridny Soledad </v>
      </c>
      <c r="C47" s="343"/>
      <c r="D47" s="343"/>
      <c r="E47" s="9">
        <f>IF(Evamat!B25&lt;&gt;"",SUM(Evamat!AK25,Evamat!AP25,Evamat!AR25,Evamat!AV25)/4,"")</f>
        <v>0</v>
      </c>
      <c r="F47" s="9">
        <f>IF(Evamat!B25&lt;&gt;"",SUM(Evamat!AG25,Evamat!AH25,Evamat!AJ25,Evamat!AQ25,Evamat!AS25,Evamat!AT25,Evamat!AU25,Evamat!AW25,Evamat!AX25)/9)</f>
        <v>0</v>
      </c>
      <c r="G47" s="9">
        <f>IF(Evamat!B25&lt;&gt;"",SUM(Evamat!AM25:AN25)/2)</f>
        <v>0</v>
      </c>
      <c r="H47" s="9">
        <f>IF(Evamat!B25&lt;&gt;"",SUM(Evamat!AI25,Evamat!AL25,Evamat!AO25)/3)</f>
        <v>0</v>
      </c>
      <c r="I47" s="9">
        <f>IF(Evamat!C25&lt;&gt;"",SUM(Evamat!AY25)/3,"")</f>
        <v>0</v>
      </c>
      <c r="J47" s="9"/>
    </row>
    <row r="48" spans="1:10">
      <c r="A48" s="4">
        <v>9</v>
      </c>
      <c r="B48" s="343" t="str">
        <f>Evamat!B26&amp;" "</f>
        <v xml:space="preserve">Coronado Uribe Felipe Andrés </v>
      </c>
      <c r="C48" s="343"/>
      <c r="D48" s="343"/>
      <c r="E48" s="9">
        <f>IF(Evamat!B26&lt;&gt;"",SUM(Evamat!AK26,Evamat!AP26,Evamat!AR26,Evamat!AV26)/4,"")</f>
        <v>0</v>
      </c>
      <c r="F48" s="9">
        <f>IF(Evamat!B26&lt;&gt;"",SUM(Evamat!AG26,Evamat!AH26,Evamat!AJ26,Evamat!AQ26,Evamat!AS26,Evamat!AT26,Evamat!AU26,Evamat!AW26,Evamat!AX26)/9)</f>
        <v>0</v>
      </c>
      <c r="G48" s="9">
        <f>IF(Evamat!B26&lt;&gt;"",SUM(Evamat!AM26:AN26)/2)</f>
        <v>0</v>
      </c>
      <c r="H48" s="9">
        <f>IF(Evamat!B26&lt;&gt;"",SUM(Evamat!AI26,Evamat!AL26,Evamat!AO26)/3)</f>
        <v>0</v>
      </c>
      <c r="I48" s="9">
        <f>IF(Evamat!C26&lt;&gt;"",SUM(Evamat!AY26)/3,"")</f>
        <v>0</v>
      </c>
      <c r="J48" s="9"/>
    </row>
    <row r="49" spans="1:10">
      <c r="A49" s="4">
        <v>10</v>
      </c>
      <c r="B49" s="343" t="str">
        <f>Evamat!B27&amp;" "</f>
        <v xml:space="preserve">Correa Uribe Annette De Los Angeles </v>
      </c>
      <c r="C49" s="343"/>
      <c r="D49" s="343"/>
      <c r="E49" s="9">
        <f>IF(Evamat!B27&lt;&gt;"",SUM(Evamat!AK27,Evamat!AP27,Evamat!AR27,Evamat!AV27)/4,"")</f>
        <v>0</v>
      </c>
      <c r="F49" s="9">
        <f>IF(Evamat!B27&lt;&gt;"",SUM(Evamat!AG27,Evamat!AH27,Evamat!AJ27,Evamat!AQ27,Evamat!AS27,Evamat!AT27,Evamat!AU27,Evamat!AW27,Evamat!AX27)/9)</f>
        <v>0</v>
      </c>
      <c r="G49" s="9">
        <f>IF(Evamat!B27&lt;&gt;"",SUM(Evamat!AM27:AN27)/2)</f>
        <v>0</v>
      </c>
      <c r="H49" s="9">
        <f>IF(Evamat!B27&lt;&gt;"",SUM(Evamat!AI27,Evamat!AL27,Evamat!AO27)/3)</f>
        <v>0</v>
      </c>
      <c r="I49" s="9">
        <f>IF(Evamat!C27&lt;&gt;"",SUM(Evamat!AY27)/3,"")</f>
        <v>0</v>
      </c>
      <c r="J49" s="9"/>
    </row>
    <row r="50" spans="1:10">
      <c r="A50" s="4">
        <v>11</v>
      </c>
      <c r="B50" s="343" t="str">
        <f>Evamat!B28&amp;" "</f>
        <v xml:space="preserve">Cuitiño Barría Matías Ignacio </v>
      </c>
      <c r="C50" s="343"/>
      <c r="D50" s="343"/>
      <c r="E50" s="9">
        <f>IF(Evamat!B28&lt;&gt;"",SUM(Evamat!AK28,Evamat!AP28,Evamat!AR28,Evamat!AV28)/4,"")</f>
        <v>0</v>
      </c>
      <c r="F50" s="9">
        <f>IF(Evamat!B28&lt;&gt;"",SUM(Evamat!AG28,Evamat!AH28,Evamat!AJ28,Evamat!AQ28,Evamat!AS28,Evamat!AT28,Evamat!AU28,Evamat!AW28,Evamat!AX28)/9)</f>
        <v>0</v>
      </c>
      <c r="G50" s="9">
        <f>IF(Evamat!B28&lt;&gt;"",SUM(Evamat!AM28:AN28)/2)</f>
        <v>0</v>
      </c>
      <c r="H50" s="9">
        <f>IF(Evamat!B28&lt;&gt;"",SUM(Evamat!AI28,Evamat!AL28,Evamat!AO28)/3)</f>
        <v>0</v>
      </c>
      <c r="I50" s="9">
        <f>IF(Evamat!C28&lt;&gt;"",SUM(Evamat!AY28)/3,"")</f>
        <v>0</v>
      </c>
      <c r="J50" s="9"/>
    </row>
    <row r="51" spans="1:10">
      <c r="A51" s="4">
        <v>12</v>
      </c>
      <c r="B51" s="343" t="str">
        <f>Evamat!B29&amp;" "</f>
        <v xml:space="preserve">Díaz Gallardo Víctor Alexis </v>
      </c>
      <c r="C51" s="343"/>
      <c r="D51" s="343"/>
      <c r="E51" s="9">
        <f>IF(Evamat!B29&lt;&gt;"",SUM(Evamat!AK29,Evamat!AP29,Evamat!AR29,Evamat!AV29)/4,"")</f>
        <v>0</v>
      </c>
      <c r="F51" s="9">
        <f>IF(Evamat!B29&lt;&gt;"",SUM(Evamat!AG29,Evamat!AH29,Evamat!AJ29,Evamat!AQ29,Evamat!AS29,Evamat!AT29,Evamat!AU29,Evamat!AW29,Evamat!AX29)/9)</f>
        <v>0</v>
      </c>
      <c r="G51" s="9">
        <f>IF(Evamat!B29&lt;&gt;"",SUM(Evamat!AM29:AN29)/2)</f>
        <v>0</v>
      </c>
      <c r="H51" s="9">
        <f>IF(Evamat!B29&lt;&gt;"",SUM(Evamat!AI29,Evamat!AL29,Evamat!AO29)/3)</f>
        <v>0</v>
      </c>
      <c r="I51" s="9">
        <f>IF(Evamat!C29&lt;&gt;"",SUM(Evamat!AY29)/3,"")</f>
        <v>0</v>
      </c>
      <c r="J51" s="9"/>
    </row>
    <row r="52" spans="1:10">
      <c r="A52" s="4">
        <v>13</v>
      </c>
      <c r="B52" s="343" t="str">
        <f>Evamat!B30&amp;" "</f>
        <v xml:space="preserve">Espinoza Krema Alexander Patricio </v>
      </c>
      <c r="C52" s="343"/>
      <c r="D52" s="343"/>
      <c r="E52" s="9">
        <f>IF(Evamat!B30&lt;&gt;"",SUM(Evamat!AK30,Evamat!AP30,Evamat!AR30,Evamat!AV30)/4,"")</f>
        <v>0</v>
      </c>
      <c r="F52" s="9">
        <f>IF(Evamat!B30&lt;&gt;"",SUM(Evamat!AG30,Evamat!AH30,Evamat!AJ30,Evamat!AQ30,Evamat!AS30,Evamat!AT30,Evamat!AU30,Evamat!AW30,Evamat!AX30)/9)</f>
        <v>0</v>
      </c>
      <c r="G52" s="9">
        <f>IF(Evamat!B30&lt;&gt;"",SUM(Evamat!AM30:AN30)/2)</f>
        <v>0</v>
      </c>
      <c r="H52" s="9">
        <f>IF(Evamat!B30&lt;&gt;"",SUM(Evamat!AI30,Evamat!AL30,Evamat!AO30)/3)</f>
        <v>0</v>
      </c>
      <c r="I52" s="9">
        <f>IF(Evamat!C30&lt;&gt;"",SUM(Evamat!AY30)/3,"")</f>
        <v>0</v>
      </c>
      <c r="J52" s="9"/>
    </row>
    <row r="53" spans="1:10">
      <c r="A53" s="4">
        <v>14</v>
      </c>
      <c r="B53" s="343" t="str">
        <f>Evamat!B31&amp;" "</f>
        <v xml:space="preserve">Flores González Misael Alejandro </v>
      </c>
      <c r="C53" s="343"/>
      <c r="D53" s="343"/>
      <c r="E53" s="9">
        <f>IF(Evamat!B31&lt;&gt;"",SUM(Evamat!AK31,Evamat!AP31,Evamat!AR31,Evamat!AV31)/4,"")</f>
        <v>0</v>
      </c>
      <c r="F53" s="9">
        <f>IF(Evamat!B31&lt;&gt;"",SUM(Evamat!AG31,Evamat!AH31,Evamat!AJ31,Evamat!AQ31,Evamat!AS31,Evamat!AT31,Evamat!AU31,Evamat!AW31,Evamat!AX31)/9)</f>
        <v>0</v>
      </c>
      <c r="G53" s="9">
        <f>IF(Evamat!B31&lt;&gt;"",SUM(Evamat!AM31:AN31)/2)</f>
        <v>0</v>
      </c>
      <c r="H53" s="9">
        <f>IF(Evamat!B31&lt;&gt;"",SUM(Evamat!AI31,Evamat!AL31,Evamat!AO31)/3)</f>
        <v>0</v>
      </c>
      <c r="I53" s="9">
        <f>IF(Evamat!C31&lt;&gt;"",SUM(Evamat!AY31)/3,"")</f>
        <v>0</v>
      </c>
      <c r="J53" s="9"/>
    </row>
    <row r="54" spans="1:10">
      <c r="A54" s="4">
        <v>15</v>
      </c>
      <c r="B54" s="343" t="str">
        <f>Evamat!B32&amp;" "</f>
        <v xml:space="preserve">Gadaleta Velásquez Stephanie Esperanza </v>
      </c>
      <c r="C54" s="343"/>
      <c r="D54" s="343"/>
      <c r="E54" s="9">
        <f>IF(Evamat!B32&lt;&gt;"",SUM(Evamat!AK32,Evamat!AP32,Evamat!AR32,Evamat!AV32)/4,"")</f>
        <v>0</v>
      </c>
      <c r="F54" s="9">
        <f>IF(Evamat!B32&lt;&gt;"",SUM(Evamat!AG32,Evamat!AH32,Evamat!AJ32,Evamat!AQ32,Evamat!AS32,Evamat!AT32,Evamat!AU32,Evamat!AW32,Evamat!AX32)/9)</f>
        <v>0</v>
      </c>
      <c r="G54" s="9">
        <f>IF(Evamat!B32&lt;&gt;"",SUM(Evamat!AM32:AN32)/2)</f>
        <v>0</v>
      </c>
      <c r="H54" s="9">
        <f>IF(Evamat!B32&lt;&gt;"",SUM(Evamat!AI32,Evamat!AL32,Evamat!AO32)/3)</f>
        <v>0</v>
      </c>
      <c r="I54" s="9">
        <f>IF(Evamat!C32&lt;&gt;"",SUM(Evamat!AY32)/3,"")</f>
        <v>0</v>
      </c>
      <c r="J54" s="9"/>
    </row>
    <row r="55" spans="1:10">
      <c r="A55" s="4">
        <v>16</v>
      </c>
      <c r="B55" s="343" t="str">
        <f>Evamat!B33&amp;" "</f>
        <v xml:space="preserve">Galindo Márquez Elías Sebastián </v>
      </c>
      <c r="C55" s="343"/>
      <c r="D55" s="343"/>
      <c r="E55" s="9">
        <f>IF(Evamat!B33&lt;&gt;"",SUM(Evamat!AK33,Evamat!AP33,Evamat!AR33,Evamat!AV33)/4,"")</f>
        <v>0</v>
      </c>
      <c r="F55" s="9">
        <f>IF(Evamat!B33&lt;&gt;"",SUM(Evamat!AG33,Evamat!AH33,Evamat!AJ33,Evamat!AQ33,Evamat!AS33,Evamat!AT33,Evamat!AU33,Evamat!AW33,Evamat!AX33)/9)</f>
        <v>0</v>
      </c>
      <c r="G55" s="9">
        <f>IF(Evamat!B33&lt;&gt;"",SUM(Evamat!AM33:AN33)/2)</f>
        <v>0</v>
      </c>
      <c r="H55" s="9">
        <f>IF(Evamat!B33&lt;&gt;"",SUM(Evamat!AI33,Evamat!AL33,Evamat!AO33)/3)</f>
        <v>0</v>
      </c>
      <c r="I55" s="9">
        <f>IF(Evamat!C33&lt;&gt;"",SUM(Evamat!AY33)/3,"")</f>
        <v>0</v>
      </c>
      <c r="J55" s="9"/>
    </row>
    <row r="56" spans="1:10">
      <c r="A56" s="4">
        <v>17</v>
      </c>
      <c r="B56" s="343" t="str">
        <f>Evamat!B34&amp;" "</f>
        <v xml:space="preserve">Gómez Paredes Danixsa Simoney </v>
      </c>
      <c r="C56" s="343"/>
      <c r="D56" s="343"/>
      <c r="E56" s="9">
        <f>IF(Evamat!B34&lt;&gt;"",SUM(Evamat!AK34,Evamat!AP34,Evamat!AR34,Evamat!AV34)/4,"")</f>
        <v>0</v>
      </c>
      <c r="F56" s="9">
        <f>IF(Evamat!B34&lt;&gt;"",SUM(Evamat!AG34,Evamat!AH34,Evamat!AJ34,Evamat!AQ34,Evamat!AS34,Evamat!AT34,Evamat!AU34,Evamat!AW34,Evamat!AX34)/9)</f>
        <v>0</v>
      </c>
      <c r="G56" s="9">
        <f>IF(Evamat!B34&lt;&gt;"",SUM(Evamat!AM34:AN34)/2)</f>
        <v>0</v>
      </c>
      <c r="H56" s="9">
        <f>IF(Evamat!B34&lt;&gt;"",SUM(Evamat!AI34,Evamat!AL34,Evamat!AO34)/3)</f>
        <v>0</v>
      </c>
      <c r="I56" s="9">
        <f>IF(Evamat!C34&lt;&gt;"",SUM(Evamat!AY34)/3,"")</f>
        <v>0</v>
      </c>
      <c r="J56" s="9"/>
    </row>
    <row r="57" spans="1:10">
      <c r="A57" s="4">
        <v>18</v>
      </c>
      <c r="B57" s="343" t="str">
        <f>Evamat!B35&amp;" "</f>
        <v xml:space="preserve">Gómez Paredes Vania Aylin </v>
      </c>
      <c r="C57" s="343"/>
      <c r="D57" s="343"/>
      <c r="E57" s="9">
        <f>IF(Evamat!B35&lt;&gt;"",SUM(Evamat!AK35,Evamat!AP35,Evamat!AR35,Evamat!AV35)/4,"")</f>
        <v>0</v>
      </c>
      <c r="F57" s="9">
        <f>IF(Evamat!B35&lt;&gt;"",SUM(Evamat!AG35,Evamat!AH35,Evamat!AJ35,Evamat!AQ35,Evamat!AS35,Evamat!AT35,Evamat!AU35,Evamat!AW35,Evamat!AX35)/9)</f>
        <v>0</v>
      </c>
      <c r="G57" s="9">
        <f>IF(Evamat!B35&lt;&gt;"",SUM(Evamat!AM35:AN35)/2)</f>
        <v>0</v>
      </c>
      <c r="H57" s="9">
        <f>IF(Evamat!B35&lt;&gt;"",SUM(Evamat!AI35,Evamat!AL35,Evamat!AO35)/3)</f>
        <v>0</v>
      </c>
      <c r="I57" s="9">
        <f>IF(Evamat!C35&lt;&gt;"",SUM(Evamat!AY35)/3,"")</f>
        <v>0</v>
      </c>
      <c r="J57" s="9"/>
    </row>
    <row r="58" spans="1:10">
      <c r="A58" s="4">
        <v>19</v>
      </c>
      <c r="B58" s="343" t="str">
        <f>Evamat!B36&amp;" "</f>
        <v xml:space="preserve">Gonzalez González Felipe Agustín </v>
      </c>
      <c r="C58" s="343"/>
      <c r="D58" s="343"/>
      <c r="E58" s="9">
        <f>IF(Evamat!B36&lt;&gt;"",SUM(Evamat!AK36,Evamat!AP36,Evamat!AR36,Evamat!AV36)/4,"")</f>
        <v>0</v>
      </c>
      <c r="F58" s="9">
        <f>IF(Evamat!B36&lt;&gt;"",SUM(Evamat!AG36,Evamat!AH36,Evamat!AJ36,Evamat!AQ36,Evamat!AS36,Evamat!AT36,Evamat!AU36,Evamat!AW36,Evamat!AX36)/9)</f>
        <v>0</v>
      </c>
      <c r="G58" s="9">
        <f>IF(Evamat!B36&lt;&gt;"",SUM(Evamat!AM36:AN36)/2)</f>
        <v>0</v>
      </c>
      <c r="H58" s="9">
        <f>IF(Evamat!B36&lt;&gt;"",SUM(Evamat!AI36,Evamat!AL36,Evamat!AO36)/3)</f>
        <v>0</v>
      </c>
      <c r="I58" s="9">
        <f>IF(Evamat!C36&lt;&gt;"",SUM(Evamat!AY36)/3,"")</f>
        <v>0</v>
      </c>
      <c r="J58" s="9"/>
    </row>
    <row r="59" spans="1:10">
      <c r="A59" s="4">
        <v>20</v>
      </c>
      <c r="B59" s="343" t="str">
        <f>Evamat!B37&amp;" "</f>
        <v xml:space="preserve">González Vargas Alan Damián </v>
      </c>
      <c r="C59" s="343"/>
      <c r="D59" s="343"/>
      <c r="E59" s="9">
        <f>IF(Evamat!B37&lt;&gt;"",SUM(Evamat!AK37,Evamat!AP37,Evamat!AR37,Evamat!AV37)/4,"")</f>
        <v>0</v>
      </c>
      <c r="F59" s="9">
        <f>IF(Evamat!B37&lt;&gt;"",SUM(Evamat!AG37,Evamat!AH37,Evamat!AJ37,Evamat!AQ37,Evamat!AS37,Evamat!AT37,Evamat!AU37,Evamat!AW37,Evamat!AX37)/9)</f>
        <v>0</v>
      </c>
      <c r="G59" s="9">
        <f>IF(Evamat!B37&lt;&gt;"",SUM(Evamat!AM37:AN37)/2)</f>
        <v>0</v>
      </c>
      <c r="H59" s="9">
        <f>IF(Evamat!B37&lt;&gt;"",SUM(Evamat!AI37,Evamat!AL37,Evamat!AO37)/3)</f>
        <v>0</v>
      </c>
      <c r="I59" s="9">
        <f>IF(Evamat!C37&lt;&gt;"",SUM(Evamat!AY37)/3,"")</f>
        <v>0</v>
      </c>
      <c r="J59" s="9"/>
    </row>
    <row r="60" spans="1:10">
      <c r="A60" s="4">
        <v>21</v>
      </c>
      <c r="B60" s="343" t="str">
        <f>Evamat!B38&amp;" "</f>
        <v xml:space="preserve">Guerrero Ojeda Cristofer Ignacio </v>
      </c>
      <c r="C60" s="343"/>
      <c r="D60" s="343"/>
      <c r="E60" s="9">
        <f>IF(Evamat!B38&lt;&gt;"",SUM(Evamat!AK38,Evamat!AP38,Evamat!AR38,Evamat!AV38)/4,"")</f>
        <v>0</v>
      </c>
      <c r="F60" s="9">
        <f>IF(Evamat!B38&lt;&gt;"",SUM(Evamat!AG38,Evamat!AH38,Evamat!AJ38,Evamat!AQ38,Evamat!AS38,Evamat!AT38,Evamat!AU38,Evamat!AW38,Evamat!AX38)/9)</f>
        <v>0</v>
      </c>
      <c r="G60" s="9">
        <f>IF(Evamat!B38&lt;&gt;"",SUM(Evamat!AM38:AN38)/2)</f>
        <v>0</v>
      </c>
      <c r="H60" s="9">
        <f>IF(Evamat!B38&lt;&gt;"",SUM(Evamat!AI38,Evamat!AL38,Evamat!AO38)/3)</f>
        <v>0</v>
      </c>
      <c r="I60" s="9">
        <f>IF(Evamat!C38&lt;&gt;"",SUM(Evamat!AY38)/3,"")</f>
        <v>0</v>
      </c>
      <c r="J60" s="9"/>
    </row>
    <row r="61" spans="1:10">
      <c r="A61" s="4">
        <v>22</v>
      </c>
      <c r="B61" s="343" t="str">
        <f>Evamat!B39&amp;" "</f>
        <v xml:space="preserve">Hernández Gallardo Katya Valesca </v>
      </c>
      <c r="C61" s="343"/>
      <c r="D61" s="343"/>
      <c r="E61" s="9">
        <f>IF(Evamat!B39&lt;&gt;"",SUM(Evamat!AK39,Evamat!AP39,Evamat!AR39,Evamat!AV39)/4,"")</f>
        <v>0</v>
      </c>
      <c r="F61" s="9">
        <f>IF(Evamat!B39&lt;&gt;"",SUM(Evamat!AG39,Evamat!AH39,Evamat!AJ39,Evamat!AQ39,Evamat!AS39,Evamat!AT39,Evamat!AU39,Evamat!AW39,Evamat!AX39)/9)</f>
        <v>0</v>
      </c>
      <c r="G61" s="9">
        <f>IF(Evamat!B39&lt;&gt;"",SUM(Evamat!AM39:AN39)/2)</f>
        <v>0</v>
      </c>
      <c r="H61" s="9">
        <f>IF(Evamat!B39&lt;&gt;"",SUM(Evamat!AI39,Evamat!AL39,Evamat!AO39)/3)</f>
        <v>0</v>
      </c>
      <c r="I61" s="9">
        <f>IF(Evamat!C39&lt;&gt;"",SUM(Evamat!AY39)/3,"")</f>
        <v>0</v>
      </c>
      <c r="J61" s="9"/>
    </row>
    <row r="62" spans="1:10">
      <c r="A62" s="4">
        <v>23</v>
      </c>
      <c r="B62" s="343" t="str">
        <f>Evamat!B40&amp;" "</f>
        <v xml:space="preserve">Igor Fuentes Ricardo Benjamín </v>
      </c>
      <c r="C62" s="343"/>
      <c r="D62" s="343"/>
      <c r="E62" s="9">
        <f>IF(Evamat!B40&lt;&gt;"",SUM(Evamat!AK40,Evamat!AP40,Evamat!AR40,Evamat!AV40)/4,"")</f>
        <v>0</v>
      </c>
      <c r="F62" s="9">
        <f>IF(Evamat!B40&lt;&gt;"",SUM(Evamat!AG40,Evamat!AH40,Evamat!AJ40,Evamat!AQ40,Evamat!AS40,Evamat!AT40,Evamat!AU40,Evamat!AW40,Evamat!AX40)/9)</f>
        <v>0</v>
      </c>
      <c r="G62" s="9">
        <f>IF(Evamat!B40&lt;&gt;"",SUM(Evamat!AM40:AN40)/2)</f>
        <v>0</v>
      </c>
      <c r="H62" s="9">
        <f>IF(Evamat!B40&lt;&gt;"",SUM(Evamat!AI40,Evamat!AL40,Evamat!AO40)/3)</f>
        <v>0</v>
      </c>
      <c r="I62" s="9">
        <f>IF(Evamat!C40&lt;&gt;"",SUM(Evamat!AY40)/3,"")</f>
        <v>0</v>
      </c>
      <c r="J62" s="9"/>
    </row>
    <row r="63" spans="1:10">
      <c r="A63" s="4">
        <v>24</v>
      </c>
      <c r="B63" s="343" t="str">
        <f>Evamat!B41&amp;" "</f>
        <v xml:space="preserve">Mena Maldonado Leandro Isaias </v>
      </c>
      <c r="C63" s="343"/>
      <c r="D63" s="343"/>
      <c r="E63" s="9">
        <f>IF(Evamat!B41&lt;&gt;"",SUM(Evamat!AK41,Evamat!AP41,Evamat!AR41,Evamat!AV41)/4,"")</f>
        <v>0</v>
      </c>
      <c r="F63" s="9">
        <f>IF(Evamat!B41&lt;&gt;"",SUM(Evamat!AG41,Evamat!AH41,Evamat!AJ41,Evamat!AQ41,Evamat!AS41,Evamat!AT41,Evamat!AU41,Evamat!AW41,Evamat!AX41)/9)</f>
        <v>0</v>
      </c>
      <c r="G63" s="9">
        <f>IF(Evamat!B41&lt;&gt;"",SUM(Evamat!AM41:AN41)/2)</f>
        <v>0</v>
      </c>
      <c r="H63" s="9">
        <f>IF(Evamat!B41&lt;&gt;"",SUM(Evamat!AI41,Evamat!AL41,Evamat!AO41)/3)</f>
        <v>0</v>
      </c>
      <c r="I63" s="9">
        <f>IF(Evamat!C41&lt;&gt;"",SUM(Evamat!AY41)/3,"")</f>
        <v>0</v>
      </c>
      <c r="J63" s="9"/>
    </row>
    <row r="64" spans="1:10">
      <c r="A64" s="4">
        <v>25</v>
      </c>
      <c r="B64" s="343" t="str">
        <f>Evamat!B42&amp;" "</f>
        <v xml:space="preserve">Millatureo Fuentealba Juan Pablo </v>
      </c>
      <c r="C64" s="343"/>
      <c r="D64" s="343"/>
      <c r="E64" s="9">
        <f>IF(Evamat!B42&lt;&gt;"",SUM(Evamat!AK42,Evamat!AP42,Evamat!AR42,Evamat!AV42)/4,"")</f>
        <v>0</v>
      </c>
      <c r="F64" s="9">
        <f>IF(Evamat!B42&lt;&gt;"",SUM(Evamat!AG42,Evamat!AH42,Evamat!AJ42,Evamat!AQ42,Evamat!AS42,Evamat!AT42,Evamat!AU42,Evamat!AW42,Evamat!AX42)/9)</f>
        <v>0</v>
      </c>
      <c r="G64" s="9">
        <f>IF(Evamat!B42&lt;&gt;"",SUM(Evamat!AM42:AN42)/2)</f>
        <v>0</v>
      </c>
      <c r="H64" s="9">
        <f>IF(Evamat!B42&lt;&gt;"",SUM(Evamat!AI42,Evamat!AL42,Evamat!AO42)/3)</f>
        <v>0</v>
      </c>
      <c r="I64" s="9">
        <f>IF(Evamat!C42&lt;&gt;"",SUM(Evamat!AY42)/3,"")</f>
        <v>0</v>
      </c>
      <c r="J64" s="9"/>
    </row>
    <row r="65" spans="1:10">
      <c r="A65" s="4">
        <v>26</v>
      </c>
      <c r="B65" s="343" t="str">
        <f>Evamat!B43&amp;" "</f>
        <v xml:space="preserve">Millatureo Fuentealba Maximiliano Andrés </v>
      </c>
      <c r="C65" s="343"/>
      <c r="D65" s="343"/>
      <c r="E65" s="9">
        <f>IF(Evamat!B43&lt;&gt;"",SUM(Evamat!AK43,Evamat!AP43,Evamat!AR43,Evamat!AV43)/4,"")</f>
        <v>0</v>
      </c>
      <c r="F65" s="9">
        <f>IF(Evamat!B43&lt;&gt;"",SUM(Evamat!AG43,Evamat!AH43,Evamat!AJ43,Evamat!AQ43,Evamat!AS43,Evamat!AT43,Evamat!AU43,Evamat!AW43,Evamat!AX43)/9)</f>
        <v>0</v>
      </c>
      <c r="G65" s="9">
        <f>IF(Evamat!B43&lt;&gt;"",SUM(Evamat!AM43:AN43)/2)</f>
        <v>0</v>
      </c>
      <c r="H65" s="9">
        <f>IF(Evamat!B43&lt;&gt;"",SUM(Evamat!AI43,Evamat!AL43,Evamat!AO43)/3)</f>
        <v>0</v>
      </c>
      <c r="I65" s="9">
        <f>IF(Evamat!C43&lt;&gt;"",SUM(Evamat!AY43)/3,"")</f>
        <v>0</v>
      </c>
      <c r="J65" s="9"/>
    </row>
    <row r="66" spans="1:10">
      <c r="A66" s="4">
        <v>27</v>
      </c>
      <c r="B66" s="343" t="str">
        <f>Evamat!B44&amp;" "</f>
        <v xml:space="preserve">Monsalve Aguilar Benjamín Juan Franco </v>
      </c>
      <c r="C66" s="343"/>
      <c r="D66" s="343"/>
      <c r="E66" s="9">
        <f>IF(Evamat!B44&lt;&gt;"",SUM(Evamat!AK44,Evamat!AP44,Evamat!AR44,Evamat!AV44)/4,"")</f>
        <v>0</v>
      </c>
      <c r="F66" s="9">
        <f>IF(Evamat!B44&lt;&gt;"",SUM(Evamat!AG44,Evamat!AH44,Evamat!AJ44,Evamat!AQ44,Evamat!AS44,Evamat!AT44,Evamat!AU44,Evamat!AW44,Evamat!AX44)/9)</f>
        <v>0</v>
      </c>
      <c r="G66" s="9">
        <f>IF(Evamat!B44&lt;&gt;"",SUM(Evamat!AM44:AN44)/2)</f>
        <v>0</v>
      </c>
      <c r="H66" s="9">
        <f>IF(Evamat!B44&lt;&gt;"",SUM(Evamat!AI44,Evamat!AL44,Evamat!AO44)/3)</f>
        <v>0</v>
      </c>
      <c r="I66" s="9">
        <f>IF(Evamat!C44&lt;&gt;"",SUM(Evamat!AY44)/3,"")</f>
        <v>0</v>
      </c>
      <c r="J66" s="9"/>
    </row>
    <row r="67" spans="1:10">
      <c r="A67" s="4">
        <v>28</v>
      </c>
      <c r="B67" s="343" t="str">
        <f>Evamat!B45&amp;" "</f>
        <v xml:space="preserve">Muñoz Navarro Lucas Abimael </v>
      </c>
      <c r="C67" s="343"/>
      <c r="D67" s="343"/>
      <c r="E67" s="9">
        <f>IF(Evamat!B45&lt;&gt;"",SUM(Evamat!AK45,Evamat!AP45,Evamat!AR45,Evamat!AV45)/4,"")</f>
        <v>0</v>
      </c>
      <c r="F67" s="9">
        <f>IF(Evamat!B45&lt;&gt;"",SUM(Evamat!AG45,Evamat!AH45,Evamat!AJ45,Evamat!AQ45,Evamat!AS45,Evamat!AT45,Evamat!AU45,Evamat!AW45,Evamat!AX45)/9)</f>
        <v>0</v>
      </c>
      <c r="G67" s="9">
        <f>IF(Evamat!B45&lt;&gt;"",SUM(Evamat!AM45:AN45)/2)</f>
        <v>0</v>
      </c>
      <c r="H67" s="9">
        <f>IF(Evamat!B45&lt;&gt;"",SUM(Evamat!AI45,Evamat!AL45,Evamat!AO45)/3)</f>
        <v>0</v>
      </c>
      <c r="I67" s="9">
        <f>IF(Evamat!C45&lt;&gt;"",SUM(Evamat!AY45)/3,"")</f>
        <v>0</v>
      </c>
      <c r="J67" s="9"/>
    </row>
    <row r="68" spans="1:10">
      <c r="A68" s="4">
        <v>29</v>
      </c>
      <c r="B68" s="343" t="str">
        <f>Evamat!B46&amp;" "</f>
        <v xml:space="preserve">Nancuante Burgos Boris Ignacio </v>
      </c>
      <c r="C68" s="343"/>
      <c r="D68" s="343"/>
      <c r="E68" s="9">
        <f>IF(Evamat!B46&lt;&gt;"",SUM(Evamat!AK46,Evamat!AP46,Evamat!AR46,Evamat!AV46)/4,"")</f>
        <v>0</v>
      </c>
      <c r="F68" s="9">
        <f>IF(Evamat!B46&lt;&gt;"",SUM(Evamat!AG46,Evamat!AH46,Evamat!AJ46,Evamat!AQ46,Evamat!AS46,Evamat!AT46,Evamat!AU46,Evamat!AW46,Evamat!AX46)/9)</f>
        <v>0</v>
      </c>
      <c r="G68" s="9">
        <f>IF(Evamat!B46&lt;&gt;"",SUM(Evamat!AM46:AN46)/2)</f>
        <v>0</v>
      </c>
      <c r="H68" s="9">
        <f>IF(Evamat!B46&lt;&gt;"",SUM(Evamat!AI46,Evamat!AL46,Evamat!AO46)/3)</f>
        <v>0</v>
      </c>
      <c r="I68" s="9">
        <f>IF(Evamat!C46&lt;&gt;"",SUM(Evamat!AY46)/3,"")</f>
        <v>0</v>
      </c>
      <c r="J68" s="9"/>
    </row>
    <row r="69" spans="1:10">
      <c r="A69" s="4">
        <v>30</v>
      </c>
      <c r="B69" s="343" t="str">
        <f>Evamat!B47&amp;" "</f>
        <v xml:space="preserve">Neumann Téllez Monserratt Alexandra </v>
      </c>
      <c r="C69" s="343"/>
      <c r="D69" s="343"/>
      <c r="E69" s="9">
        <f>IF(Evamat!B47&lt;&gt;"",SUM(Evamat!AK47,Evamat!AP47,Evamat!AR47,Evamat!AV47)/4,"")</f>
        <v>0</v>
      </c>
      <c r="F69" s="9">
        <f>IF(Evamat!B47&lt;&gt;"",SUM(Evamat!AG47,Evamat!AH47,Evamat!AJ47,Evamat!AQ47,Evamat!AS47,Evamat!AT47,Evamat!AU47,Evamat!AW47,Evamat!AX47)/9)</f>
        <v>0</v>
      </c>
      <c r="G69" s="9">
        <f>IF(Evamat!B47&lt;&gt;"",SUM(Evamat!AM47:AN47)/2)</f>
        <v>0</v>
      </c>
      <c r="H69" s="9">
        <f>IF(Evamat!B47&lt;&gt;"",SUM(Evamat!AI47,Evamat!AL47,Evamat!AO47)/3)</f>
        <v>0</v>
      </c>
      <c r="I69" s="9">
        <f>IF(Evamat!C47&lt;&gt;"",SUM(Evamat!AY47)/3,"")</f>
        <v>0</v>
      </c>
      <c r="J69" s="9"/>
    </row>
    <row r="70" spans="1:10">
      <c r="A70" s="4">
        <v>31</v>
      </c>
      <c r="B70" s="343" t="str">
        <f>Evamat!B48&amp;" "</f>
        <v xml:space="preserve">Ojeda Quintul Brayan Joaquín </v>
      </c>
      <c r="C70" s="343"/>
      <c r="D70" s="343"/>
      <c r="E70" s="9">
        <f>IF(Evamat!B48&lt;&gt;"",SUM(Evamat!AK48,Evamat!AP48,Evamat!AR48,Evamat!AV48)/4,"")</f>
        <v>0</v>
      </c>
      <c r="F70" s="9">
        <f>IF(Evamat!B48&lt;&gt;"",SUM(Evamat!AG48,Evamat!AH48,Evamat!AJ48,Evamat!AQ48,Evamat!AS48,Evamat!AT48,Evamat!AU48,Evamat!AW48,Evamat!AX48)/9)</f>
        <v>0</v>
      </c>
      <c r="G70" s="9">
        <f>IF(Evamat!B48&lt;&gt;"",SUM(Evamat!AM48:AN48)/2)</f>
        <v>0</v>
      </c>
      <c r="H70" s="9">
        <f>IF(Evamat!B48&lt;&gt;"",SUM(Evamat!AI48,Evamat!AL48,Evamat!AO48)/3)</f>
        <v>0</v>
      </c>
      <c r="I70" s="9">
        <f>IF(Evamat!C48&lt;&gt;"",SUM(Evamat!AY48)/3,"")</f>
        <v>0</v>
      </c>
      <c r="J70" s="9"/>
    </row>
    <row r="71" spans="1:10">
      <c r="A71" s="4">
        <v>32</v>
      </c>
      <c r="B71" s="343" t="str">
        <f>Evamat!B49&amp;" "</f>
        <v xml:space="preserve">Ojeda Vargas Juan Eros </v>
      </c>
      <c r="C71" s="343"/>
      <c r="D71" s="343"/>
      <c r="E71" s="9">
        <f>IF(Evamat!B49&lt;&gt;"",SUM(Evamat!AK49,Evamat!AP49,Evamat!AR49,Evamat!AV49)/4,"")</f>
        <v>0</v>
      </c>
      <c r="F71" s="9">
        <f>IF(Evamat!B49&lt;&gt;"",SUM(Evamat!AG49,Evamat!AH49,Evamat!AJ49,Evamat!AQ49,Evamat!AS49,Evamat!AT49,Evamat!AU49,Evamat!AW49,Evamat!AX49)/9)</f>
        <v>0</v>
      </c>
      <c r="G71" s="9">
        <f>IF(Evamat!B49&lt;&gt;"",SUM(Evamat!AM49:AN49)/2)</f>
        <v>0</v>
      </c>
      <c r="H71" s="9">
        <f>IF(Evamat!B49&lt;&gt;"",SUM(Evamat!AI49,Evamat!AL49,Evamat!AO49)/3)</f>
        <v>0</v>
      </c>
      <c r="I71" s="9">
        <f>IF(Evamat!C49&lt;&gt;"",SUM(Evamat!AY49)/3,"")</f>
        <v>0</v>
      </c>
      <c r="J71" s="9"/>
    </row>
    <row r="72" spans="1:10">
      <c r="A72" s="4">
        <v>33</v>
      </c>
      <c r="B72" s="343" t="str">
        <f>Evamat!B50&amp;" "</f>
        <v xml:space="preserve">Paillacar Barría Robin Rigoberto </v>
      </c>
      <c r="C72" s="343"/>
      <c r="D72" s="343"/>
      <c r="E72" s="9">
        <f>IF(Evamat!B50&lt;&gt;"",SUM(Evamat!AK50,Evamat!AP50,Evamat!AR50,Evamat!AV50)/4,"")</f>
        <v>0</v>
      </c>
      <c r="F72" s="9">
        <f>IF(Evamat!B50&lt;&gt;"",SUM(Evamat!AG50,Evamat!AH50,Evamat!AJ50,Evamat!AQ50,Evamat!AS50,Evamat!AT50,Evamat!AU50,Evamat!AW50,Evamat!AX50)/9)</f>
        <v>0</v>
      </c>
      <c r="G72" s="9">
        <f>IF(Evamat!B50&lt;&gt;"",SUM(Evamat!AM50:AN50)/2)</f>
        <v>0</v>
      </c>
      <c r="H72" s="9">
        <f>IF(Evamat!B50&lt;&gt;"",SUM(Evamat!AI50,Evamat!AL50,Evamat!AO50)/3)</f>
        <v>0</v>
      </c>
      <c r="I72" s="9">
        <f>IF(Evamat!C50&lt;&gt;"",SUM(Evamat!AY50)/3,"")</f>
        <v>0</v>
      </c>
      <c r="J72" s="9"/>
    </row>
    <row r="73" spans="1:10">
      <c r="A73" s="4">
        <v>34</v>
      </c>
      <c r="B73" s="343" t="str">
        <f>Evamat!B51&amp;" "</f>
        <v xml:space="preserve">Paredes Marquardt Omi Seyel </v>
      </c>
      <c r="C73" s="343"/>
      <c r="D73" s="343"/>
      <c r="E73" s="9">
        <f>IF(Evamat!B51&lt;&gt;"",SUM(Evamat!AK51,Evamat!AP51,Evamat!AR51,Evamat!AV51)/4,"")</f>
        <v>0</v>
      </c>
      <c r="F73" s="9">
        <f>IF(Evamat!B51&lt;&gt;"",SUM(Evamat!AG51,Evamat!AH51,Evamat!AJ51,Evamat!AQ51,Evamat!AS51,Evamat!AT51,Evamat!AU51,Evamat!AW51,Evamat!AX51)/9)</f>
        <v>0</v>
      </c>
      <c r="G73" s="9">
        <f>IF(Evamat!B51&lt;&gt;"",SUM(Evamat!AM51:AN51)/2)</f>
        <v>0</v>
      </c>
      <c r="H73" s="9">
        <f>IF(Evamat!B51&lt;&gt;"",SUM(Evamat!AI51,Evamat!AL51,Evamat!AO51)/3)</f>
        <v>0</v>
      </c>
      <c r="I73" s="9">
        <f>IF(Evamat!C51&lt;&gt;"",SUM(Evamat!AY51)/3,"")</f>
        <v>0</v>
      </c>
      <c r="J73" s="9"/>
    </row>
    <row r="74" spans="1:10">
      <c r="A74" s="4">
        <v>35</v>
      </c>
      <c r="B74" s="343" t="str">
        <f>Evamat!B52&amp;" "</f>
        <v xml:space="preserve">Peña Hernández Jazhiel De Jesús </v>
      </c>
      <c r="C74" s="343"/>
      <c r="D74" s="343"/>
      <c r="E74" s="9">
        <f>IF(Evamat!B52&lt;&gt;"",SUM(Evamat!AK52,Evamat!AP52,Evamat!AR52,Evamat!AV52)/4,"")</f>
        <v>0</v>
      </c>
      <c r="F74" s="9">
        <f>IF(Evamat!B52&lt;&gt;"",SUM(Evamat!AG52,Evamat!AH52,Evamat!AJ52,Evamat!AQ52,Evamat!AS52,Evamat!AT52,Evamat!AU52,Evamat!AW52,Evamat!AX52)/9)</f>
        <v>0</v>
      </c>
      <c r="G74" s="9">
        <f>IF(Evamat!B52&lt;&gt;"",SUM(Evamat!AM52:AN52)/2)</f>
        <v>0</v>
      </c>
      <c r="H74" s="9">
        <f>IF(Evamat!B52&lt;&gt;"",SUM(Evamat!AI52,Evamat!AL52,Evamat!AO52)/3)</f>
        <v>0</v>
      </c>
      <c r="I74" s="9">
        <f>IF(Evamat!C52&lt;&gt;"",SUM(Evamat!AY52)/3,"")</f>
        <v>0</v>
      </c>
      <c r="J74" s="9"/>
    </row>
    <row r="75" spans="1:10">
      <c r="A75" s="4">
        <v>36</v>
      </c>
      <c r="B75" s="343" t="str">
        <f>Evamat!B53&amp;" "</f>
        <v xml:space="preserve">Punol Oyarzo Bianka Odette </v>
      </c>
      <c r="C75" s="343"/>
      <c r="D75" s="343"/>
      <c r="E75" s="9">
        <f>IF(Evamat!B53&lt;&gt;"",SUM(Evamat!AK53,Evamat!AP53,Evamat!AR53,Evamat!AV53)/4,"")</f>
        <v>0</v>
      </c>
      <c r="F75" s="9">
        <f>IF(Evamat!B53&lt;&gt;"",SUM(Evamat!AG53,Evamat!AH53,Evamat!AJ53,Evamat!AQ53,Evamat!AS53,Evamat!AT53,Evamat!AU53,Evamat!AW53,Evamat!AX53)/9)</f>
        <v>0</v>
      </c>
      <c r="G75" s="9">
        <f>IF(Evamat!B53&lt;&gt;"",SUM(Evamat!AM53:AN53)/2)</f>
        <v>0</v>
      </c>
      <c r="H75" s="9">
        <f>IF(Evamat!B53&lt;&gt;"",SUM(Evamat!AI53,Evamat!AL53,Evamat!AO53)/3)</f>
        <v>0</v>
      </c>
      <c r="I75" s="9">
        <f>IF(Evamat!C53&lt;&gt;"",SUM(Evamat!AY53)/3,"")</f>
        <v>0</v>
      </c>
      <c r="J75" s="9"/>
    </row>
    <row r="76" spans="1:10">
      <c r="A76" s="4">
        <v>37</v>
      </c>
      <c r="B76" s="343" t="str">
        <f>Evamat!B54&amp;" "</f>
        <v xml:space="preserve">Quezada Arauz Francisco Andrés </v>
      </c>
      <c r="C76" s="343"/>
      <c r="D76" s="343"/>
      <c r="E76" s="9">
        <f>IF(Evamat!B54&lt;&gt;"",SUM(Evamat!AK54,Evamat!AP54,Evamat!AR54,Evamat!AV54)/4,"")</f>
        <v>0</v>
      </c>
      <c r="F76" s="9">
        <f>IF(Evamat!B54&lt;&gt;"",SUM(Evamat!AG54,Evamat!AH54,Evamat!AJ54,Evamat!AQ54,Evamat!AS54,Evamat!AT54,Evamat!AU54,Evamat!AW54,Evamat!AX54)/9)</f>
        <v>0</v>
      </c>
      <c r="G76" s="9">
        <f>IF(Evamat!B54&lt;&gt;"",SUM(Evamat!AM54:AN54)/2)</f>
        <v>0</v>
      </c>
      <c r="H76" s="9">
        <f>IF(Evamat!B54&lt;&gt;"",SUM(Evamat!AI54,Evamat!AL54,Evamat!AO54)/3)</f>
        <v>0</v>
      </c>
      <c r="I76" s="9">
        <f>IF(Evamat!C54&lt;&gt;"",SUM(Evamat!AY54)/3,"")</f>
        <v>0</v>
      </c>
      <c r="J76" s="9"/>
    </row>
    <row r="77" spans="1:10">
      <c r="A77" s="4">
        <v>38</v>
      </c>
      <c r="B77" s="343" t="str">
        <f>Evamat!B55&amp;" "</f>
        <v xml:space="preserve">Retamales Aliante Tiare Licete </v>
      </c>
      <c r="C77" s="343"/>
      <c r="D77" s="343"/>
      <c r="E77" s="9">
        <f>IF(Evamat!B55&lt;&gt;"",SUM(Evamat!AK55,Evamat!AP55,Evamat!AR55,Evamat!AV55)/4,"")</f>
        <v>0</v>
      </c>
      <c r="F77" s="9">
        <f>IF(Evamat!B55&lt;&gt;"",SUM(Evamat!AG55,Evamat!AH55,Evamat!AJ55,Evamat!AQ55,Evamat!AS55,Evamat!AT55,Evamat!AU55,Evamat!AW55,Evamat!AX55)/9)</f>
        <v>0</v>
      </c>
      <c r="G77" s="9">
        <f>IF(Evamat!B55&lt;&gt;"",SUM(Evamat!AM55:AN55)/2)</f>
        <v>0</v>
      </c>
      <c r="H77" s="9">
        <f>IF(Evamat!B55&lt;&gt;"",SUM(Evamat!AI55,Evamat!AL55,Evamat!AO55)/3)</f>
        <v>0</v>
      </c>
      <c r="I77" s="9">
        <f>IF(Evamat!C55&lt;&gt;"",SUM(Evamat!AY55)/3,"")</f>
        <v>0</v>
      </c>
      <c r="J77" s="9"/>
    </row>
    <row r="78" spans="1:10">
      <c r="A78" s="4">
        <v>39</v>
      </c>
      <c r="B78" s="343" t="str">
        <f>Evamat!B56&amp;" "</f>
        <v xml:space="preserve">Rubilar Barría Yaris Monserrat </v>
      </c>
      <c r="C78" s="343"/>
      <c r="D78" s="343"/>
      <c r="E78" s="9">
        <f>IF(Evamat!B56&lt;&gt;"",SUM(Evamat!AK56,Evamat!AP56,Evamat!AR56,Evamat!AV56)/4,"")</f>
        <v>0</v>
      </c>
      <c r="F78" s="9">
        <f>IF(Evamat!B56&lt;&gt;"",SUM(Evamat!AG56,Evamat!AH56,Evamat!AJ56,Evamat!AQ56,Evamat!AS56,Evamat!AT56,Evamat!AU56,Evamat!AW56,Evamat!AX56)/9)</f>
        <v>0</v>
      </c>
      <c r="G78" s="9">
        <f>IF(Evamat!B56&lt;&gt;"",SUM(Evamat!AM56:AN56)/2)</f>
        <v>0</v>
      </c>
      <c r="H78" s="9">
        <f>IF(Evamat!B56&lt;&gt;"",SUM(Evamat!AI56,Evamat!AL56,Evamat!AO56)/3)</f>
        <v>0</v>
      </c>
      <c r="I78" s="9">
        <f>IF(Evamat!C56&lt;&gt;"",SUM(Evamat!AY56)/3,"")</f>
        <v>0</v>
      </c>
      <c r="J78" s="9"/>
    </row>
    <row r="79" spans="1:10">
      <c r="A79" s="4">
        <v>40</v>
      </c>
      <c r="B79" s="343" t="str">
        <f>Evamat!B57&amp;" "</f>
        <v xml:space="preserve">Soto Fernández Tomás Andrés </v>
      </c>
      <c r="C79" s="343"/>
      <c r="D79" s="343"/>
      <c r="E79" s="9">
        <f>IF(Evamat!B57&lt;&gt;"",SUM(Evamat!AK57,Evamat!AP57,Evamat!AR57,Evamat!AV57)/4,"")</f>
        <v>0</v>
      </c>
      <c r="F79" s="9">
        <f>IF(Evamat!B57&lt;&gt;"",SUM(Evamat!AG57,Evamat!AH57,Evamat!AJ57,Evamat!AQ57,Evamat!AS57,Evamat!AT57,Evamat!AU57,Evamat!AW57,Evamat!AX57)/9)</f>
        <v>0</v>
      </c>
      <c r="G79" s="9">
        <f>IF(Evamat!B57&lt;&gt;"",SUM(Evamat!AM57:AN57)/2)</f>
        <v>0</v>
      </c>
      <c r="H79" s="9">
        <f>IF(Evamat!B57&lt;&gt;"",SUM(Evamat!AI57,Evamat!AL57,Evamat!AO57)/3)</f>
        <v>0</v>
      </c>
      <c r="I79" s="9">
        <f>IF(Evamat!C57&lt;&gt;"",SUM(Evamat!AY57)/3,"")</f>
        <v>0</v>
      </c>
      <c r="J79" s="9"/>
    </row>
    <row r="80" spans="1:10">
      <c r="A80" s="4">
        <v>41</v>
      </c>
      <c r="B80" s="343" t="str">
        <f>Evamat!B58&amp;" "</f>
        <v xml:space="preserve">Soto Unquén Cintia Arleth </v>
      </c>
      <c r="C80" s="343"/>
      <c r="D80" s="343"/>
      <c r="E80" s="9">
        <f>IF(Evamat!B58&lt;&gt;"",SUM(Evamat!AK58,Evamat!AP58,Evamat!AR58,Evamat!AV58)/4,"")</f>
        <v>0</v>
      </c>
      <c r="F80" s="9">
        <f>IF(Evamat!B58&lt;&gt;"",SUM(Evamat!AG58,Evamat!AH58,Evamat!AJ58,Evamat!AQ58,Evamat!AS58,Evamat!AT58,Evamat!AU58,Evamat!AW58,Evamat!AX58)/9)</f>
        <v>0</v>
      </c>
      <c r="G80" s="9">
        <f>IF(Evamat!B58&lt;&gt;"",SUM(Evamat!AM58:AN58)/2)</f>
        <v>0</v>
      </c>
      <c r="H80" s="9">
        <f>IF(Evamat!B58&lt;&gt;"",SUM(Evamat!AI58,Evamat!AL58,Evamat!AO58)/3)</f>
        <v>0</v>
      </c>
      <c r="I80" s="9">
        <f>IF(Evamat!C58&lt;&gt;"",SUM(Evamat!AY58)/3,"")</f>
        <v>0</v>
      </c>
      <c r="J80" s="9"/>
    </row>
    <row r="81" spans="1:13">
      <c r="A81" s="4">
        <v>42</v>
      </c>
      <c r="B81" s="343" t="str">
        <f>Evamat!B59&amp;" "</f>
        <v xml:space="preserve">Ulloa Velásquez Bania Estefanía </v>
      </c>
      <c r="C81" s="343"/>
      <c r="D81" s="343"/>
      <c r="E81" s="9">
        <f>IF(Evamat!B59&lt;&gt;"",SUM(Evamat!AK59,Evamat!AP59,Evamat!AR59,Evamat!AV59)/4,"")</f>
        <v>0</v>
      </c>
      <c r="F81" s="9">
        <f>IF(Evamat!B59&lt;&gt;"",SUM(Evamat!AG59,Evamat!AH59,Evamat!AJ59,Evamat!AQ59,Evamat!AS59,Evamat!AT59,Evamat!AU59,Evamat!AW59,Evamat!AX59)/9)</f>
        <v>0</v>
      </c>
      <c r="G81" s="9">
        <f>IF(Evamat!B59&lt;&gt;"",SUM(Evamat!AM59:AN59)/2)</f>
        <v>0</v>
      </c>
      <c r="H81" s="9">
        <f>IF(Evamat!B59&lt;&gt;"",SUM(Evamat!AI59,Evamat!AL59,Evamat!AO59)/3)</f>
        <v>0</v>
      </c>
      <c r="I81" s="9">
        <f>IF(Evamat!C59&lt;&gt;"",SUM(Evamat!AY59)/3,"")</f>
        <v>0</v>
      </c>
      <c r="J81" s="9"/>
    </row>
    <row r="82" spans="1:13">
      <c r="A82" s="4">
        <v>43</v>
      </c>
      <c r="B82" s="343" t="str">
        <f>Evamat!B60&amp;" "</f>
        <v xml:space="preserve">Vargas Carimán Krisna Alejandra </v>
      </c>
      <c r="C82" s="343"/>
      <c r="D82" s="343"/>
      <c r="E82" s="9">
        <f>IF(Evamat!B60&lt;&gt;"",SUM(Evamat!AK60,Evamat!AP60,Evamat!AR60,Evamat!AV60)/4,"")</f>
        <v>0</v>
      </c>
      <c r="F82" s="9">
        <f>IF(Evamat!B60&lt;&gt;"",SUM(Evamat!AG60,Evamat!AH60,Evamat!AJ60,Evamat!AQ60,Evamat!AS60,Evamat!AT60,Evamat!AU60,Evamat!AW60,Evamat!AX60)/9)</f>
        <v>0</v>
      </c>
      <c r="G82" s="9">
        <f>IF(Evamat!B60&lt;&gt;"",SUM(Evamat!AM60:AN60)/2)</f>
        <v>0</v>
      </c>
      <c r="H82" s="9">
        <f>IF(Evamat!B60&lt;&gt;"",SUM(Evamat!AI60,Evamat!AL60,Evamat!AO60)/3)</f>
        <v>0</v>
      </c>
      <c r="I82" s="9">
        <f>IF(Evamat!C60&lt;&gt;"",SUM(Evamat!AY60)/3,"")</f>
        <v>0</v>
      </c>
      <c r="J82" s="9"/>
    </row>
    <row r="83" spans="1:13">
      <c r="A83" s="4">
        <v>44</v>
      </c>
      <c r="B83" s="343" t="str">
        <f>Evamat!B61&amp;" "</f>
        <v xml:space="preserve">Vera Poblete Benjamín Alexis </v>
      </c>
      <c r="C83" s="343"/>
      <c r="D83" s="343"/>
      <c r="E83" s="9">
        <f>IF(Evamat!B61&lt;&gt;"",SUM(Evamat!AK61,Evamat!AP61,Evamat!AR61,Evamat!AV61)/4,"")</f>
        <v>0</v>
      </c>
      <c r="F83" s="9">
        <f>IF(Evamat!B61&lt;&gt;"",SUM(Evamat!AG61,Evamat!AH61,Evamat!AJ61,Evamat!AQ61,Evamat!AS61,Evamat!AT61,Evamat!AU61,Evamat!AW61,Evamat!AX61)/9)</f>
        <v>0</v>
      </c>
      <c r="G83" s="9">
        <f>IF(Evamat!B61&lt;&gt;"",SUM(Evamat!AM61:AN61)/2)</f>
        <v>0</v>
      </c>
      <c r="H83" s="9">
        <f>IF(Evamat!B61&lt;&gt;"",SUM(Evamat!AI61,Evamat!AL61,Evamat!AO61)/3)</f>
        <v>0</v>
      </c>
      <c r="I83" s="9">
        <f>IF(Evamat!C61&lt;&gt;"",SUM(Evamat!AY61)/3,"")</f>
        <v>0</v>
      </c>
      <c r="J83" s="9"/>
    </row>
    <row r="84" spans="1:13">
      <c r="A84" s="4">
        <v>45</v>
      </c>
      <c r="B84" s="343" t="str">
        <f>Evamat!B62&amp;" "</f>
        <v xml:space="preserve">Guzmán Hermosilla Mercedes Yareska </v>
      </c>
      <c r="C84" s="343"/>
      <c r="D84" s="343"/>
      <c r="E84" s="9">
        <f>IF(Evamat!B62&lt;&gt;"",SUM(Evamat!AK62,Evamat!AP62,Evamat!AR62,Evamat!AV62)/4,"")</f>
        <v>0</v>
      </c>
      <c r="F84" s="9">
        <f>IF(Evamat!B62&lt;&gt;"",SUM(Evamat!AG62,Evamat!AH62,Evamat!AJ62,Evamat!AQ62,Evamat!AS62,Evamat!AT62,Evamat!AU62,Evamat!AW62,Evamat!AX62)/9)</f>
        <v>0</v>
      </c>
      <c r="G84" s="9">
        <f>IF(Evamat!B62&lt;&gt;"",SUM(Evamat!AM62:AN62)/2)</f>
        <v>0</v>
      </c>
      <c r="H84" s="9">
        <f>IF(Evamat!B62&lt;&gt;"",SUM(Evamat!AI62,Evamat!AL62,Evamat!AO62)/3)</f>
        <v>0</v>
      </c>
      <c r="I84" s="9">
        <f>IF(Evamat!C62&lt;&gt;"",SUM(Evamat!AY62)/3,"")</f>
        <v>0</v>
      </c>
      <c r="J84" s="9"/>
    </row>
    <row r="85" spans="1:13" ht="15.75" thickBot="1">
      <c r="A85" s="14">
        <v>46</v>
      </c>
      <c r="B85" s="364" t="str">
        <f>Evamat!B63&amp;" "</f>
        <v xml:space="preserve"> </v>
      </c>
      <c r="C85" s="364"/>
      <c r="D85" s="364"/>
      <c r="E85" s="9"/>
      <c r="F85" s="9"/>
      <c r="G85" s="9"/>
      <c r="H85" s="9"/>
      <c r="I85" s="9" t="str">
        <f>IF(Evamat!C63&lt;&gt;"",SUM(Evamat!AY63)/3,"")</f>
        <v/>
      </c>
      <c r="J85" s="173"/>
    </row>
    <row r="86" spans="1:13" ht="15.75" thickBot="1">
      <c r="A86" s="365" t="s">
        <v>37</v>
      </c>
      <c r="B86" s="366"/>
      <c r="C86" s="366"/>
      <c r="D86" s="367"/>
      <c r="E86" s="175">
        <f>AVERAGE(E40:E85)</f>
        <v>2.2222222222222223E-2</v>
      </c>
      <c r="F86" s="174">
        <f>AVERAGE(F40:F85)</f>
        <v>2.2222222222222223E-2</v>
      </c>
      <c r="G86" s="176">
        <f>AVERAGE(G40:G85)</f>
        <v>2.2222222222222223E-2</v>
      </c>
      <c r="H86" s="174">
        <f>AVERAGE(H40:H85)</f>
        <v>2.2222222222222223E-2</v>
      </c>
      <c r="I86" s="174">
        <f>AVERAGE(I40:I85)</f>
        <v>2.2222222222222223E-2</v>
      </c>
      <c r="J86" s="174"/>
    </row>
    <row r="88" spans="1:13" ht="83.25" customHeight="1">
      <c r="B88" s="355" t="s">
        <v>43</v>
      </c>
      <c r="C88" s="355"/>
      <c r="D88" s="355"/>
      <c r="E88" s="355"/>
      <c r="F88" s="355"/>
      <c r="G88" s="355"/>
      <c r="H88" s="355"/>
    </row>
    <row r="89" spans="1:13" ht="15.75" thickBot="1"/>
    <row r="90" spans="1:13" ht="16.5" thickBot="1">
      <c r="A90" s="183" t="s">
        <v>38</v>
      </c>
      <c r="B90" s="346" t="s">
        <v>151</v>
      </c>
      <c r="C90" s="347"/>
      <c r="D90" s="344" t="s">
        <v>152</v>
      </c>
      <c r="E90" s="344"/>
      <c r="F90" s="344"/>
      <c r="G90" s="345"/>
      <c r="H90" s="178" t="s">
        <v>36</v>
      </c>
    </row>
    <row r="91" spans="1:13" ht="28.5" customHeight="1">
      <c r="A91" s="25">
        <v>1</v>
      </c>
      <c r="B91" s="348" t="s">
        <v>155</v>
      </c>
      <c r="C91" s="348" t="s">
        <v>155</v>
      </c>
      <c r="D91" s="349" t="s">
        <v>166</v>
      </c>
      <c r="E91" s="350" t="s">
        <v>166</v>
      </c>
      <c r="F91" s="350" t="s">
        <v>166</v>
      </c>
      <c r="G91" s="351" t="s">
        <v>166</v>
      </c>
      <c r="H91" s="182">
        <f>IF(Evamat!AG12=0,0,(Evamat!AG12/Evamat!$F$15))</f>
        <v>2.2222222222222223E-2</v>
      </c>
      <c r="M91" s="200"/>
    </row>
    <row r="92" spans="1:13" ht="28.5" customHeight="1">
      <c r="A92" s="25">
        <v>2</v>
      </c>
      <c r="B92" s="341" t="s">
        <v>155</v>
      </c>
      <c r="C92" s="341" t="s">
        <v>155</v>
      </c>
      <c r="D92" s="342" t="s">
        <v>167</v>
      </c>
      <c r="E92" s="342" t="s">
        <v>167</v>
      </c>
      <c r="F92" s="342" t="s">
        <v>167</v>
      </c>
      <c r="G92" s="342" t="s">
        <v>167</v>
      </c>
      <c r="H92" s="182">
        <f>Evamat!AH$12/Evamat!F$15</f>
        <v>2.2222222222222223E-2</v>
      </c>
      <c r="M92" s="200"/>
    </row>
    <row r="93" spans="1:13" ht="28.5" customHeight="1">
      <c r="A93" s="25">
        <v>3</v>
      </c>
      <c r="B93" s="341" t="s">
        <v>165</v>
      </c>
      <c r="C93" s="341" t="s">
        <v>165</v>
      </c>
      <c r="D93" s="342" t="s">
        <v>168</v>
      </c>
      <c r="E93" s="342" t="s">
        <v>168</v>
      </c>
      <c r="F93" s="342" t="s">
        <v>168</v>
      </c>
      <c r="G93" s="342" t="s">
        <v>168</v>
      </c>
      <c r="H93" s="182">
        <f>Evamat!AI$12/Evamat!F$15</f>
        <v>2.2222222222222223E-2</v>
      </c>
      <c r="M93" s="200"/>
    </row>
    <row r="94" spans="1:13" ht="28.5" customHeight="1">
      <c r="A94" s="25">
        <v>4</v>
      </c>
      <c r="B94" s="341" t="s">
        <v>155</v>
      </c>
      <c r="C94" s="341" t="s">
        <v>155</v>
      </c>
      <c r="D94" s="342" t="s">
        <v>169</v>
      </c>
      <c r="E94" s="342" t="s">
        <v>169</v>
      </c>
      <c r="F94" s="342" t="s">
        <v>169</v>
      </c>
      <c r="G94" s="342" t="s">
        <v>169</v>
      </c>
      <c r="H94" s="182">
        <f>Evamat!AJ$12/Evamat!F$15</f>
        <v>2.2222222222222223E-2</v>
      </c>
      <c r="M94" s="200"/>
    </row>
    <row r="95" spans="1:13" ht="28.5" customHeight="1">
      <c r="A95" s="25">
        <v>5</v>
      </c>
      <c r="B95" s="341" t="s">
        <v>156</v>
      </c>
      <c r="C95" s="341" t="s">
        <v>156</v>
      </c>
      <c r="D95" s="342" t="s">
        <v>170</v>
      </c>
      <c r="E95" s="342" t="s">
        <v>170</v>
      </c>
      <c r="F95" s="342" t="s">
        <v>170</v>
      </c>
      <c r="G95" s="342" t="s">
        <v>170</v>
      </c>
      <c r="H95" s="182">
        <f>Evamat!AK$12/Evamat!F$15</f>
        <v>2.2222222222222223E-2</v>
      </c>
      <c r="M95" s="201"/>
    </row>
    <row r="96" spans="1:13" ht="28.5" customHeight="1">
      <c r="A96" s="25">
        <v>6</v>
      </c>
      <c r="B96" s="341" t="s">
        <v>165</v>
      </c>
      <c r="C96" s="341" t="s">
        <v>165</v>
      </c>
      <c r="D96" s="342" t="s">
        <v>171</v>
      </c>
      <c r="E96" s="342" t="s">
        <v>171</v>
      </c>
      <c r="F96" s="342" t="s">
        <v>171</v>
      </c>
      <c r="G96" s="342" t="s">
        <v>171</v>
      </c>
      <c r="H96" s="182">
        <f>Evamat!AL$12/Evamat!F$15</f>
        <v>2.2222222222222223E-2</v>
      </c>
      <c r="M96" s="200"/>
    </row>
    <row r="97" spans="1:13" ht="28.5" customHeight="1">
      <c r="A97" s="25">
        <v>7</v>
      </c>
      <c r="B97" s="341" t="s">
        <v>154</v>
      </c>
      <c r="C97" s="341" t="s">
        <v>154</v>
      </c>
      <c r="D97" s="342" t="s">
        <v>172</v>
      </c>
      <c r="E97" s="342" t="s">
        <v>172</v>
      </c>
      <c r="F97" s="342" t="s">
        <v>172</v>
      </c>
      <c r="G97" s="342" t="s">
        <v>172</v>
      </c>
      <c r="H97" s="182">
        <f>Evamat!AM$12/Evamat!F$15</f>
        <v>2.2222222222222223E-2</v>
      </c>
      <c r="M97" s="200"/>
    </row>
    <row r="98" spans="1:13" ht="28.5" customHeight="1">
      <c r="A98" s="25">
        <v>8</v>
      </c>
      <c r="B98" s="341" t="s">
        <v>154</v>
      </c>
      <c r="C98" s="341" t="s">
        <v>154</v>
      </c>
      <c r="D98" s="342" t="s">
        <v>173</v>
      </c>
      <c r="E98" s="342" t="s">
        <v>173</v>
      </c>
      <c r="F98" s="342" t="s">
        <v>173</v>
      </c>
      <c r="G98" s="342" t="s">
        <v>173</v>
      </c>
      <c r="H98" s="182">
        <f>Evamat!AN$12/Evamat!F$15</f>
        <v>2.2222222222222223E-2</v>
      </c>
      <c r="M98" s="200"/>
    </row>
    <row r="99" spans="1:13" ht="28.5" customHeight="1">
      <c r="A99" s="25">
        <v>9</v>
      </c>
      <c r="B99" s="341" t="s">
        <v>165</v>
      </c>
      <c r="C99" s="341" t="s">
        <v>165</v>
      </c>
      <c r="D99" s="342" t="s">
        <v>174</v>
      </c>
      <c r="E99" s="342" t="s">
        <v>174</v>
      </c>
      <c r="F99" s="342" t="s">
        <v>174</v>
      </c>
      <c r="G99" s="342" t="s">
        <v>174</v>
      </c>
      <c r="H99" s="182">
        <f>Evamat!AO$12/Evamat!F$15</f>
        <v>2.2222222222222223E-2</v>
      </c>
      <c r="M99" s="200"/>
    </row>
    <row r="100" spans="1:13" ht="28.5" customHeight="1">
      <c r="A100" s="25">
        <v>10</v>
      </c>
      <c r="B100" s="341" t="s">
        <v>156</v>
      </c>
      <c r="C100" s="341" t="s">
        <v>156</v>
      </c>
      <c r="D100" s="342" t="s">
        <v>175</v>
      </c>
      <c r="E100" s="342" t="s">
        <v>175</v>
      </c>
      <c r="F100" s="342" t="s">
        <v>175</v>
      </c>
      <c r="G100" s="342" t="s">
        <v>175</v>
      </c>
      <c r="H100" s="182">
        <f>Evamat!AP$12/Evamat!F$15</f>
        <v>2.2222222222222223E-2</v>
      </c>
      <c r="M100" s="200"/>
    </row>
    <row r="101" spans="1:13" ht="28.5" customHeight="1">
      <c r="A101" s="25">
        <v>11</v>
      </c>
      <c r="B101" s="335" t="s">
        <v>155</v>
      </c>
      <c r="C101" s="336" t="s">
        <v>155</v>
      </c>
      <c r="D101" s="337" t="s">
        <v>176</v>
      </c>
      <c r="E101" s="337" t="s">
        <v>176</v>
      </c>
      <c r="F101" s="337" t="s">
        <v>176</v>
      </c>
      <c r="G101" s="337" t="s">
        <v>176</v>
      </c>
      <c r="H101" s="182">
        <f>Evamat!AQ$12/Evamat!F$15</f>
        <v>2.2222222222222223E-2</v>
      </c>
      <c r="M101" s="200"/>
    </row>
    <row r="102" spans="1:13" ht="33" customHeight="1">
      <c r="A102" s="25">
        <v>12</v>
      </c>
      <c r="B102" s="335" t="s">
        <v>156</v>
      </c>
      <c r="C102" s="336" t="s">
        <v>156</v>
      </c>
      <c r="D102" s="337" t="s">
        <v>177</v>
      </c>
      <c r="E102" s="337" t="s">
        <v>177</v>
      </c>
      <c r="F102" s="337" t="s">
        <v>177</v>
      </c>
      <c r="G102" s="337" t="s">
        <v>177</v>
      </c>
      <c r="H102" s="182">
        <f>Evamat!AR$12/Evamat!F$15</f>
        <v>2.2222222222222223E-2</v>
      </c>
      <c r="M102" s="200"/>
    </row>
    <row r="103" spans="1:13" ht="28.5" customHeight="1">
      <c r="A103" s="25">
        <v>13</v>
      </c>
      <c r="B103" s="335" t="s">
        <v>155</v>
      </c>
      <c r="C103" s="336" t="s">
        <v>155</v>
      </c>
      <c r="D103" s="337" t="s">
        <v>178</v>
      </c>
      <c r="E103" s="337" t="s">
        <v>178</v>
      </c>
      <c r="F103" s="337" t="s">
        <v>178</v>
      </c>
      <c r="G103" s="337" t="s">
        <v>178</v>
      </c>
      <c r="H103" s="182">
        <f>Evamat!AS$12/Evamat!F$15</f>
        <v>2.2222222222222223E-2</v>
      </c>
      <c r="M103" s="200"/>
    </row>
    <row r="104" spans="1:13" s="198" customFormat="1" ht="28.5" customHeight="1">
      <c r="A104" s="25">
        <v>14</v>
      </c>
      <c r="B104" s="335" t="s">
        <v>155</v>
      </c>
      <c r="C104" s="336" t="s">
        <v>155</v>
      </c>
      <c r="D104" s="338" t="s">
        <v>179</v>
      </c>
      <c r="E104" s="339" t="s">
        <v>179</v>
      </c>
      <c r="F104" s="339" t="s">
        <v>179</v>
      </c>
      <c r="G104" s="340" t="s">
        <v>179</v>
      </c>
      <c r="H104" s="182">
        <f>Evamat!AT$12/Evamat!F$15</f>
        <v>2.2222222222222223E-2</v>
      </c>
      <c r="I104" s="31"/>
      <c r="M104" s="200"/>
    </row>
    <row r="105" spans="1:13" s="198" customFormat="1" ht="28.5" customHeight="1">
      <c r="A105" s="25">
        <v>15</v>
      </c>
      <c r="B105" s="335" t="s">
        <v>155</v>
      </c>
      <c r="C105" s="336" t="s">
        <v>155</v>
      </c>
      <c r="D105" s="338" t="s">
        <v>180</v>
      </c>
      <c r="E105" s="339" t="s">
        <v>180</v>
      </c>
      <c r="F105" s="339" t="s">
        <v>180</v>
      </c>
      <c r="G105" s="340" t="s">
        <v>180</v>
      </c>
      <c r="H105" s="182">
        <f>Evamat!AU$12/Evamat!F$15</f>
        <v>2.2222222222222223E-2</v>
      </c>
      <c r="I105" s="31"/>
      <c r="M105" s="200"/>
    </row>
    <row r="106" spans="1:13" s="198" customFormat="1" ht="35.25" customHeight="1">
      <c r="A106" s="25">
        <v>16</v>
      </c>
      <c r="B106" s="335" t="s">
        <v>156</v>
      </c>
      <c r="C106" s="336" t="s">
        <v>156</v>
      </c>
      <c r="D106" s="338" t="s">
        <v>181</v>
      </c>
      <c r="E106" s="339" t="s">
        <v>181</v>
      </c>
      <c r="F106" s="339" t="s">
        <v>181</v>
      </c>
      <c r="G106" s="340" t="s">
        <v>181</v>
      </c>
      <c r="H106" s="182">
        <f>Evamat!AV$12/Evamat!F$15</f>
        <v>2.2222222222222223E-2</v>
      </c>
      <c r="I106" s="31"/>
      <c r="M106" s="200"/>
    </row>
    <row r="107" spans="1:13" s="198" customFormat="1" ht="28.5" customHeight="1">
      <c r="A107" s="25">
        <v>17</v>
      </c>
      <c r="B107" s="335" t="s">
        <v>155</v>
      </c>
      <c r="C107" s="336" t="s">
        <v>155</v>
      </c>
      <c r="D107" s="338" t="s">
        <v>178</v>
      </c>
      <c r="E107" s="339" t="s">
        <v>178</v>
      </c>
      <c r="F107" s="339" t="s">
        <v>178</v>
      </c>
      <c r="G107" s="340" t="s">
        <v>178</v>
      </c>
      <c r="H107" s="182">
        <f>Evamat!AW$12/Evamat!F$15</f>
        <v>2.2222222222222223E-2</v>
      </c>
      <c r="I107" s="31"/>
      <c r="M107" s="200"/>
    </row>
    <row r="108" spans="1:13" s="198" customFormat="1" ht="28.5" customHeight="1">
      <c r="A108" s="25">
        <v>18</v>
      </c>
      <c r="B108" s="335" t="s">
        <v>155</v>
      </c>
      <c r="C108" s="336" t="s">
        <v>155</v>
      </c>
      <c r="D108" s="338" t="s">
        <v>182</v>
      </c>
      <c r="E108" s="339" t="s">
        <v>182</v>
      </c>
      <c r="F108" s="339" t="s">
        <v>182</v>
      </c>
      <c r="G108" s="340" t="s">
        <v>182</v>
      </c>
      <c r="H108" s="182">
        <f>Evamat!AX$12/Evamat!F$15</f>
        <v>2.2222222222222223E-2</v>
      </c>
      <c r="I108" s="31"/>
      <c r="M108" s="200"/>
    </row>
    <row r="109" spans="1:13" ht="29.25" customHeight="1">
      <c r="A109" s="371">
        <v>19</v>
      </c>
      <c r="B109" s="341" t="s">
        <v>287</v>
      </c>
      <c r="C109" s="341"/>
      <c r="D109" s="370" t="s">
        <v>288</v>
      </c>
      <c r="E109" s="370"/>
      <c r="F109" s="370"/>
      <c r="G109" s="370"/>
      <c r="H109" s="182">
        <f>Evamat!AY$12/Evamat!F$15/3</f>
        <v>2.2222222222222223E-2</v>
      </c>
      <c r="M109" s="197"/>
    </row>
    <row r="110" spans="1:13" ht="41.25" customHeight="1">
      <c r="A110" s="24"/>
      <c r="B110" s="348" t="s">
        <v>39</v>
      </c>
      <c r="C110" s="348"/>
      <c r="D110" s="348"/>
      <c r="E110" s="348"/>
      <c r="F110" s="348"/>
      <c r="G110" s="348"/>
      <c r="H110" s="348"/>
      <c r="M110" s="197"/>
    </row>
    <row r="111" spans="1:13">
      <c r="A111" s="24"/>
      <c r="M111" s="197"/>
    </row>
    <row r="112" spans="1:13">
      <c r="A112" s="24"/>
      <c r="M112" s="197"/>
    </row>
    <row r="113" spans="1:13">
      <c r="A113" s="24"/>
      <c r="M113" s="197"/>
    </row>
  </sheetData>
  <mergeCells count="102">
    <mergeCell ref="B72:D72"/>
    <mergeCell ref="B73:D73"/>
    <mergeCell ref="B74:D74"/>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 ref="B76:D76"/>
    <mergeCell ref="B63:D63"/>
    <mergeCell ref="B64:D64"/>
    <mergeCell ref="B65:D65"/>
    <mergeCell ref="B66:D66"/>
    <mergeCell ref="B67:D67"/>
    <mergeCell ref="B68:D68"/>
    <mergeCell ref="B69:D69"/>
    <mergeCell ref="B70:D70"/>
    <mergeCell ref="B71:D71"/>
    <mergeCell ref="B54:D54"/>
    <mergeCell ref="B55:D55"/>
    <mergeCell ref="B56:D56"/>
    <mergeCell ref="B57:D57"/>
    <mergeCell ref="B58:D58"/>
    <mergeCell ref="B59:D59"/>
    <mergeCell ref="B60:D60"/>
    <mergeCell ref="B61:D61"/>
    <mergeCell ref="B62:D62"/>
    <mergeCell ref="B45:D45"/>
    <mergeCell ref="B46:D46"/>
    <mergeCell ref="B47:D47"/>
    <mergeCell ref="B48:D48"/>
    <mergeCell ref="B49:D49"/>
    <mergeCell ref="B50:D50"/>
    <mergeCell ref="B51:D51"/>
    <mergeCell ref="B52:D52"/>
    <mergeCell ref="B53:D53"/>
    <mergeCell ref="B77:D77"/>
    <mergeCell ref="B78:D78"/>
    <mergeCell ref="B79:D79"/>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9:C109"/>
    <mergeCell ref="D109:G109"/>
    <mergeCell ref="B104:C104"/>
    <mergeCell ref="D104:G104"/>
    <mergeCell ref="B105:C105"/>
    <mergeCell ref="D105:G105"/>
    <mergeCell ref="B106:C106"/>
    <mergeCell ref="D106:G106"/>
    <mergeCell ref="B107:C107"/>
    <mergeCell ref="D107:G107"/>
    <mergeCell ref="B108:C108"/>
    <mergeCell ref="D108:G108"/>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E5:M100"/>
  <sheetViews>
    <sheetView topLeftCell="A89" workbookViewId="0">
      <selection activeCell="G56" sqref="G56:G100"/>
    </sheetView>
  </sheetViews>
  <sheetFormatPr baseColWidth="10" defaultRowHeight="15"/>
  <cols>
    <col min="5" max="5" width="90.85546875" customWidth="1"/>
  </cols>
  <sheetData>
    <row r="5" spans="5:13" ht="15" customHeight="1">
      <c r="E5" s="144"/>
      <c r="F5" s="144"/>
      <c r="G5" s="165" t="s">
        <v>54</v>
      </c>
      <c r="H5" s="166">
        <v>6</v>
      </c>
      <c r="I5" s="167">
        <v>42430</v>
      </c>
      <c r="J5" s="165" t="s">
        <v>55</v>
      </c>
      <c r="K5" s="166"/>
      <c r="L5" s="168"/>
      <c r="M5" s="48"/>
    </row>
    <row r="6" spans="5:13" ht="34.5" thickBot="1">
      <c r="E6" s="145" t="s">
        <v>53</v>
      </c>
      <c r="F6" s="145" t="s">
        <v>53</v>
      </c>
      <c r="G6" s="165" t="s">
        <v>54</v>
      </c>
      <c r="H6" s="170"/>
      <c r="I6" s="171"/>
      <c r="J6" s="169"/>
      <c r="K6" s="170"/>
      <c r="L6" s="172"/>
      <c r="M6" s="48"/>
    </row>
    <row r="7" spans="5:13" ht="34.5" thickBot="1">
      <c r="E7" s="146">
        <v>2</v>
      </c>
      <c r="F7" s="50" t="s">
        <v>56</v>
      </c>
      <c r="G7" s="51" t="s">
        <v>57</v>
      </c>
      <c r="H7" s="49">
        <v>6</v>
      </c>
      <c r="I7" s="52">
        <v>42430</v>
      </c>
      <c r="J7" s="51" t="s">
        <v>58</v>
      </c>
      <c r="K7" s="49"/>
      <c r="L7" s="53"/>
      <c r="M7" s="49"/>
    </row>
    <row r="8" spans="5:13" ht="34.5" thickBot="1">
      <c r="E8" s="147">
        <v>3</v>
      </c>
      <c r="F8" s="55" t="s">
        <v>59</v>
      </c>
      <c r="G8" s="56" t="s">
        <v>60</v>
      </c>
      <c r="H8" s="54">
        <v>6</v>
      </c>
      <c r="I8" s="57">
        <v>42430</v>
      </c>
      <c r="J8" s="56" t="s">
        <v>55</v>
      </c>
      <c r="K8" s="54"/>
      <c r="L8" s="58"/>
      <c r="M8" s="54"/>
    </row>
    <row r="9" spans="5:13" ht="45.75" thickBot="1">
      <c r="E9" s="148">
        <v>4</v>
      </c>
      <c r="F9" s="60" t="s">
        <v>61</v>
      </c>
      <c r="G9" s="61" t="s">
        <v>62</v>
      </c>
      <c r="H9" s="59">
        <v>5</v>
      </c>
      <c r="I9" s="62">
        <v>42430</v>
      </c>
      <c r="J9" s="61" t="s">
        <v>55</v>
      </c>
      <c r="K9" s="59"/>
      <c r="L9" s="63"/>
      <c r="M9" s="59"/>
    </row>
    <row r="10" spans="5:13" ht="45.75" thickBot="1">
      <c r="E10" s="149">
        <v>5</v>
      </c>
      <c r="F10" s="65" t="s">
        <v>63</v>
      </c>
      <c r="G10" s="66" t="s">
        <v>64</v>
      </c>
      <c r="H10" s="64">
        <v>7</v>
      </c>
      <c r="I10" s="67">
        <v>42430</v>
      </c>
      <c r="J10" s="66" t="s">
        <v>55</v>
      </c>
      <c r="K10" s="64"/>
      <c r="L10" s="68"/>
      <c r="M10" s="64"/>
    </row>
    <row r="11" spans="5:13" ht="34.5" thickBot="1">
      <c r="E11" s="150">
        <v>6</v>
      </c>
      <c r="F11" s="70" t="s">
        <v>65</v>
      </c>
      <c r="G11" s="71" t="s">
        <v>66</v>
      </c>
      <c r="H11" s="69">
        <v>6</v>
      </c>
      <c r="I11" s="72">
        <v>42430</v>
      </c>
      <c r="J11" s="71" t="s">
        <v>55</v>
      </c>
      <c r="K11" s="69"/>
      <c r="L11" s="73"/>
      <c r="M11" s="69"/>
    </row>
    <row r="12" spans="5:13" ht="45.75" thickBot="1">
      <c r="E12" s="151">
        <v>7</v>
      </c>
      <c r="F12" s="75" t="s">
        <v>67</v>
      </c>
      <c r="G12" s="76" t="s">
        <v>68</v>
      </c>
      <c r="H12" s="74">
        <v>6</v>
      </c>
      <c r="I12" s="77">
        <v>42430</v>
      </c>
      <c r="J12" s="76" t="s">
        <v>55</v>
      </c>
      <c r="K12" s="74"/>
      <c r="L12" s="78"/>
      <c r="M12" s="74"/>
    </row>
    <row r="13" spans="5:13" ht="45.75" thickBot="1">
      <c r="E13" s="152">
        <v>8</v>
      </c>
      <c r="F13" s="80" t="s">
        <v>69</v>
      </c>
      <c r="G13" s="81" t="s">
        <v>70</v>
      </c>
      <c r="H13" s="79">
        <v>5</v>
      </c>
      <c r="I13" s="82">
        <v>42430</v>
      </c>
      <c r="J13" s="81" t="s">
        <v>55</v>
      </c>
      <c r="K13" s="79"/>
      <c r="L13" s="83"/>
      <c r="M13" s="79"/>
    </row>
    <row r="14" spans="5:13" ht="34.5" thickBot="1">
      <c r="E14" s="153">
        <v>9</v>
      </c>
      <c r="F14" s="85" t="s">
        <v>71</v>
      </c>
      <c r="G14" s="86" t="s">
        <v>72</v>
      </c>
      <c r="H14" s="84">
        <v>5</v>
      </c>
      <c r="I14" s="87">
        <v>42430</v>
      </c>
      <c r="J14" s="86" t="s">
        <v>55</v>
      </c>
      <c r="K14" s="84"/>
      <c r="L14" s="88"/>
      <c r="M14" s="84"/>
    </row>
    <row r="15" spans="5:13" ht="34.5" thickBot="1">
      <c r="E15" s="154">
        <v>10</v>
      </c>
      <c r="F15" s="90" t="s">
        <v>73</v>
      </c>
      <c r="G15" s="91" t="s">
        <v>74</v>
      </c>
      <c r="H15" s="89">
        <v>6</v>
      </c>
      <c r="I15" s="92">
        <v>42430</v>
      </c>
      <c r="J15" s="91" t="s">
        <v>55</v>
      </c>
      <c r="K15" s="89"/>
      <c r="L15" s="93"/>
      <c r="M15" s="89"/>
    </row>
    <row r="16" spans="5:13" ht="45.75" thickBot="1">
      <c r="E16" s="155">
        <v>11</v>
      </c>
      <c r="F16" s="95" t="s">
        <v>75</v>
      </c>
      <c r="G16" s="96" t="s">
        <v>76</v>
      </c>
      <c r="H16" s="94">
        <v>6</v>
      </c>
      <c r="I16" s="97">
        <v>42430</v>
      </c>
      <c r="J16" s="96" t="s">
        <v>55</v>
      </c>
      <c r="K16" s="94"/>
      <c r="L16" s="98"/>
      <c r="M16" s="94"/>
    </row>
    <row r="17" spans="5:13" ht="30.75" thickBot="1">
      <c r="E17" s="156">
        <v>12</v>
      </c>
      <c r="F17" s="100" t="s">
        <v>77</v>
      </c>
      <c r="G17" s="101" t="s">
        <v>78</v>
      </c>
      <c r="H17" s="99">
        <v>7</v>
      </c>
      <c r="I17" s="102">
        <v>42430</v>
      </c>
      <c r="J17" s="101" t="s">
        <v>55</v>
      </c>
      <c r="K17" s="99"/>
      <c r="L17" s="103"/>
      <c r="M17" s="99"/>
    </row>
    <row r="18" spans="5:13" ht="34.5" thickBot="1">
      <c r="E18" s="157">
        <v>13</v>
      </c>
      <c r="F18" s="105" t="s">
        <v>79</v>
      </c>
      <c r="G18" s="106" t="s">
        <v>80</v>
      </c>
      <c r="H18" s="104">
        <v>5</v>
      </c>
      <c r="I18" s="107">
        <v>42430</v>
      </c>
      <c r="J18" s="106" t="s">
        <v>55</v>
      </c>
      <c r="K18" s="104"/>
      <c r="L18" s="108"/>
      <c r="M18" s="104"/>
    </row>
    <row r="19" spans="5:13" ht="45.75" thickBot="1">
      <c r="E19" s="158">
        <v>14</v>
      </c>
      <c r="F19" s="110" t="s">
        <v>81</v>
      </c>
      <c r="G19" s="111" t="s">
        <v>82</v>
      </c>
      <c r="H19" s="109">
        <v>6</v>
      </c>
      <c r="I19" s="112">
        <v>42430</v>
      </c>
      <c r="J19" s="111" t="s">
        <v>55</v>
      </c>
      <c r="K19" s="109"/>
      <c r="L19" s="113"/>
      <c r="M19" s="109"/>
    </row>
    <row r="20" spans="5:13" ht="45.75" thickBot="1">
      <c r="E20" s="159">
        <v>15</v>
      </c>
      <c r="F20" s="115" t="s">
        <v>83</v>
      </c>
      <c r="G20" s="116" t="s">
        <v>84</v>
      </c>
      <c r="H20" s="114">
        <v>6</v>
      </c>
      <c r="I20" s="117">
        <v>42430</v>
      </c>
      <c r="J20" s="116" t="s">
        <v>55</v>
      </c>
      <c r="K20" s="114"/>
      <c r="L20" s="118"/>
      <c r="M20" s="114"/>
    </row>
    <row r="21" spans="5:13" ht="45.75" thickBot="1">
      <c r="E21" s="160">
        <v>16</v>
      </c>
      <c r="F21" s="120" t="s">
        <v>85</v>
      </c>
      <c r="G21" s="121" t="s">
        <v>86</v>
      </c>
      <c r="H21" s="119">
        <v>6</v>
      </c>
      <c r="I21" s="122">
        <v>42430</v>
      </c>
      <c r="J21" s="121" t="s">
        <v>55</v>
      </c>
      <c r="K21" s="119"/>
      <c r="L21" s="123"/>
      <c r="M21" s="119"/>
    </row>
    <row r="22" spans="5:13" ht="30.75" thickBot="1">
      <c r="E22" s="161">
        <v>17</v>
      </c>
      <c r="F22" s="125" t="s">
        <v>87</v>
      </c>
      <c r="G22" s="126" t="s">
        <v>88</v>
      </c>
      <c r="H22" s="124">
        <v>6</v>
      </c>
      <c r="I22" s="127">
        <v>42430</v>
      </c>
      <c r="J22" s="126" t="s">
        <v>55</v>
      </c>
      <c r="K22" s="124"/>
      <c r="L22" s="128"/>
      <c r="M22" s="124"/>
    </row>
    <row r="23" spans="5:13" ht="45.75" thickBot="1">
      <c r="E23" s="162">
        <v>18</v>
      </c>
      <c r="F23" s="130" t="s">
        <v>89</v>
      </c>
      <c r="G23" s="131" t="s">
        <v>90</v>
      </c>
      <c r="H23" s="129">
        <v>6</v>
      </c>
      <c r="I23" s="132">
        <v>42430</v>
      </c>
      <c r="J23" s="131" t="s">
        <v>55</v>
      </c>
      <c r="K23" s="129"/>
      <c r="L23" s="133"/>
      <c r="M23" s="129"/>
    </row>
    <row r="24" spans="5:13" ht="45.75" thickBot="1">
      <c r="E24" s="163">
        <v>19</v>
      </c>
      <c r="F24" s="135" t="s">
        <v>91</v>
      </c>
      <c r="G24" s="136" t="s">
        <v>92</v>
      </c>
      <c r="H24" s="134">
        <v>6</v>
      </c>
      <c r="I24" s="137">
        <v>42430</v>
      </c>
      <c r="J24" s="136" t="s">
        <v>55</v>
      </c>
      <c r="K24" s="134"/>
      <c r="L24" s="138"/>
      <c r="M24" s="134"/>
    </row>
    <row r="25" spans="5:13" ht="34.5" thickBot="1">
      <c r="E25" s="164">
        <v>20</v>
      </c>
      <c r="F25" s="140" t="s">
        <v>93</v>
      </c>
      <c r="G25" s="141" t="s">
        <v>94</v>
      </c>
      <c r="H25" s="139">
        <v>6</v>
      </c>
      <c r="I25" s="142">
        <v>42430</v>
      </c>
      <c r="J25" s="141" t="s">
        <v>55</v>
      </c>
      <c r="K25" s="139"/>
      <c r="L25" s="143"/>
      <c r="M25" s="139"/>
    </row>
    <row r="26" spans="5:13" ht="34.5" thickBot="1">
      <c r="E26" s="164">
        <v>21</v>
      </c>
      <c r="F26" s="140" t="s">
        <v>95</v>
      </c>
      <c r="G26" s="141" t="s">
        <v>96</v>
      </c>
      <c r="H26" s="139">
        <v>6</v>
      </c>
      <c r="I26" s="142">
        <v>42430</v>
      </c>
      <c r="J26" s="141" t="s">
        <v>97</v>
      </c>
      <c r="K26" s="139"/>
      <c r="L26" s="143"/>
      <c r="M26" s="139"/>
    </row>
    <row r="27" spans="5:13" ht="34.5" thickBot="1">
      <c r="E27" s="164">
        <v>22</v>
      </c>
      <c r="F27" s="140" t="s">
        <v>98</v>
      </c>
      <c r="G27" s="141" t="s">
        <v>99</v>
      </c>
      <c r="H27" s="139">
        <v>6</v>
      </c>
      <c r="I27" s="142">
        <v>42430</v>
      </c>
      <c r="J27" s="141" t="s">
        <v>55</v>
      </c>
      <c r="K27" s="139"/>
      <c r="L27" s="143"/>
      <c r="M27" s="139"/>
    </row>
    <row r="28" spans="5:13" ht="34.5" thickBot="1">
      <c r="E28" s="164">
        <v>23</v>
      </c>
      <c r="F28" s="140" t="s">
        <v>100</v>
      </c>
      <c r="G28" s="141" t="s">
        <v>101</v>
      </c>
      <c r="H28" s="139">
        <v>7</v>
      </c>
      <c r="I28" s="142">
        <v>42430</v>
      </c>
      <c r="J28" s="141" t="s">
        <v>102</v>
      </c>
      <c r="K28" s="139"/>
      <c r="L28" s="143"/>
      <c r="M28" s="139"/>
    </row>
    <row r="29" spans="5:13" ht="34.5" thickBot="1">
      <c r="E29" s="164">
        <v>24</v>
      </c>
      <c r="F29" s="140" t="s">
        <v>103</v>
      </c>
      <c r="G29" s="141" t="s">
        <v>104</v>
      </c>
      <c r="H29" s="139">
        <v>6</v>
      </c>
      <c r="I29" s="142">
        <v>42430</v>
      </c>
      <c r="J29" s="141" t="s">
        <v>105</v>
      </c>
      <c r="K29" s="139"/>
      <c r="L29" s="143"/>
      <c r="M29" s="139"/>
    </row>
    <row r="30" spans="5:13" ht="45.75" thickBot="1">
      <c r="E30" s="164">
        <v>25</v>
      </c>
      <c r="F30" s="140" t="s">
        <v>106</v>
      </c>
      <c r="G30" s="141" t="s">
        <v>107</v>
      </c>
      <c r="H30" s="139">
        <v>6</v>
      </c>
      <c r="I30" s="142">
        <v>42430</v>
      </c>
      <c r="J30" s="141" t="s">
        <v>55</v>
      </c>
      <c r="K30" s="139"/>
      <c r="L30" s="143"/>
      <c r="M30" s="139"/>
    </row>
    <row r="31" spans="5:13" ht="34.5" thickBot="1">
      <c r="E31" s="164">
        <v>26</v>
      </c>
      <c r="F31" s="140" t="s">
        <v>108</v>
      </c>
      <c r="G31" s="141" t="s">
        <v>109</v>
      </c>
      <c r="H31" s="139">
        <v>6</v>
      </c>
      <c r="I31" s="142">
        <v>42430</v>
      </c>
      <c r="J31" s="141" t="s">
        <v>55</v>
      </c>
      <c r="K31" s="139"/>
      <c r="L31" s="143"/>
      <c r="M31" s="139"/>
    </row>
    <row r="32" spans="5:13" ht="34.5" thickBot="1">
      <c r="E32" s="164">
        <v>27</v>
      </c>
      <c r="F32" s="140" t="s">
        <v>110</v>
      </c>
      <c r="G32" s="141" t="s">
        <v>111</v>
      </c>
      <c r="H32" s="139">
        <v>6</v>
      </c>
      <c r="I32" s="142">
        <v>42430</v>
      </c>
      <c r="J32" s="141" t="s">
        <v>55</v>
      </c>
      <c r="K32" s="139"/>
      <c r="L32" s="143"/>
      <c r="M32" s="139"/>
    </row>
    <row r="33" spans="5:13" ht="34.5" thickBot="1">
      <c r="E33" s="164">
        <v>28</v>
      </c>
      <c r="F33" s="140" t="s">
        <v>112</v>
      </c>
      <c r="G33" s="141" t="s">
        <v>113</v>
      </c>
      <c r="H33" s="139">
        <v>6</v>
      </c>
      <c r="I33" s="142">
        <v>42430</v>
      </c>
      <c r="J33" s="141" t="s">
        <v>55</v>
      </c>
      <c r="K33" s="139"/>
      <c r="L33" s="143"/>
      <c r="M33" s="139"/>
    </row>
    <row r="34" spans="5:13" ht="45.75" thickBot="1">
      <c r="E34" s="164">
        <v>29</v>
      </c>
      <c r="F34" s="140" t="s">
        <v>114</v>
      </c>
      <c r="G34" s="141" t="s">
        <v>115</v>
      </c>
      <c r="H34" s="139">
        <v>6</v>
      </c>
      <c r="I34" s="142">
        <v>42430</v>
      </c>
      <c r="J34" s="141" t="s">
        <v>55</v>
      </c>
      <c r="K34" s="139"/>
      <c r="L34" s="143"/>
      <c r="M34" s="139"/>
    </row>
    <row r="35" spans="5:13" ht="34.5" thickBot="1">
      <c r="E35" s="164">
        <v>30</v>
      </c>
      <c r="F35" s="140" t="s">
        <v>116</v>
      </c>
      <c r="G35" s="141" t="s">
        <v>117</v>
      </c>
      <c r="H35" s="139">
        <v>6</v>
      </c>
      <c r="I35" s="142">
        <v>42430</v>
      </c>
      <c r="J35" s="141" t="s">
        <v>55</v>
      </c>
      <c r="K35" s="139"/>
      <c r="L35" s="143"/>
      <c r="M35" s="139"/>
    </row>
    <row r="36" spans="5:13" ht="30.75" thickBot="1">
      <c r="E36" s="164">
        <v>31</v>
      </c>
      <c r="F36" s="140" t="s">
        <v>118</v>
      </c>
      <c r="G36" s="141" t="s">
        <v>119</v>
      </c>
      <c r="H36" s="139">
        <v>6</v>
      </c>
      <c r="I36" s="142">
        <v>42430</v>
      </c>
      <c r="J36" s="141" t="s">
        <v>55</v>
      </c>
      <c r="K36" s="139"/>
      <c r="L36" s="143"/>
      <c r="M36" s="139"/>
    </row>
    <row r="37" spans="5:13" ht="34.5" thickBot="1">
      <c r="E37" s="164">
        <v>32</v>
      </c>
      <c r="F37" s="140" t="s">
        <v>120</v>
      </c>
      <c r="G37" s="141" t="s">
        <v>121</v>
      </c>
      <c r="H37" s="139">
        <v>6</v>
      </c>
      <c r="I37" s="142">
        <v>42430</v>
      </c>
      <c r="J37" s="141" t="s">
        <v>55</v>
      </c>
      <c r="K37" s="139"/>
      <c r="L37" s="143"/>
      <c r="M37" s="139"/>
    </row>
    <row r="38" spans="5:13" ht="34.5" thickBot="1">
      <c r="E38" s="164">
        <v>33</v>
      </c>
      <c r="F38" s="140" t="s">
        <v>122</v>
      </c>
      <c r="G38" s="141" t="s">
        <v>123</v>
      </c>
      <c r="H38" s="139">
        <v>6</v>
      </c>
      <c r="I38" s="142">
        <v>42430</v>
      </c>
      <c r="J38" s="141" t="s">
        <v>55</v>
      </c>
      <c r="K38" s="139"/>
      <c r="L38" s="143"/>
      <c r="M38" s="139"/>
    </row>
    <row r="39" spans="5:13" ht="34.5" thickBot="1">
      <c r="E39" s="164">
        <v>34</v>
      </c>
      <c r="F39" s="140" t="s">
        <v>124</v>
      </c>
      <c r="G39" s="141" t="s">
        <v>125</v>
      </c>
      <c r="H39" s="139">
        <v>6</v>
      </c>
      <c r="I39" s="142">
        <v>42430</v>
      </c>
      <c r="J39" s="141" t="s">
        <v>55</v>
      </c>
      <c r="K39" s="139"/>
      <c r="L39" s="143"/>
      <c r="M39" s="139"/>
    </row>
    <row r="40" spans="5:13" ht="45.75" thickBot="1">
      <c r="E40" s="164">
        <v>35</v>
      </c>
      <c r="F40" s="140" t="s">
        <v>126</v>
      </c>
      <c r="G40" s="141" t="s">
        <v>127</v>
      </c>
      <c r="H40" s="139">
        <v>6</v>
      </c>
      <c r="I40" s="142">
        <v>42430</v>
      </c>
      <c r="J40" s="141" t="s">
        <v>55</v>
      </c>
      <c r="K40" s="139"/>
      <c r="L40" s="143"/>
      <c r="M40" s="139"/>
    </row>
    <row r="41" spans="5:13" ht="34.5" thickBot="1">
      <c r="E41" s="164">
        <v>36</v>
      </c>
      <c r="F41" s="140" t="s">
        <v>128</v>
      </c>
      <c r="G41" s="141" t="s">
        <v>129</v>
      </c>
      <c r="H41" s="139">
        <v>7</v>
      </c>
      <c r="I41" s="142">
        <v>42430</v>
      </c>
      <c r="J41" s="141" t="s">
        <v>55</v>
      </c>
      <c r="K41" s="139"/>
      <c r="L41" s="143"/>
      <c r="M41" s="139"/>
    </row>
    <row r="42" spans="5:13" ht="34.5" thickBot="1">
      <c r="E42" s="164">
        <v>37</v>
      </c>
      <c r="F42" s="140" t="s">
        <v>130</v>
      </c>
      <c r="G42" s="141" t="s">
        <v>131</v>
      </c>
      <c r="H42" s="139">
        <v>6</v>
      </c>
      <c r="I42" s="142">
        <v>42430</v>
      </c>
      <c r="J42" s="141" t="s">
        <v>55</v>
      </c>
      <c r="K42" s="139"/>
      <c r="L42" s="143"/>
      <c r="M42" s="139"/>
    </row>
    <row r="43" spans="5:13" ht="45.75" thickBot="1">
      <c r="E43" s="164">
        <v>38</v>
      </c>
      <c r="F43" s="140" t="s">
        <v>132</v>
      </c>
      <c r="G43" s="141" t="s">
        <v>133</v>
      </c>
      <c r="H43" s="139">
        <v>6</v>
      </c>
      <c r="I43" s="142">
        <v>42430</v>
      </c>
      <c r="J43" s="141" t="s">
        <v>55</v>
      </c>
      <c r="K43" s="139"/>
      <c r="L43" s="143"/>
      <c r="M43" s="139"/>
    </row>
    <row r="44" spans="5:13" ht="34.5" thickBot="1">
      <c r="E44" s="164">
        <v>39</v>
      </c>
      <c r="F44" s="140" t="s">
        <v>134</v>
      </c>
      <c r="G44" s="141" t="s">
        <v>135</v>
      </c>
      <c r="H44" s="139">
        <v>7</v>
      </c>
      <c r="I44" s="142">
        <v>42430</v>
      </c>
      <c r="J44" s="141" t="s">
        <v>55</v>
      </c>
      <c r="K44" s="139"/>
      <c r="L44" s="143"/>
      <c r="M44" s="139"/>
    </row>
    <row r="45" spans="5:13" ht="45.75" thickBot="1">
      <c r="E45" s="164">
        <v>40</v>
      </c>
      <c r="F45" s="140" t="s">
        <v>136</v>
      </c>
      <c r="G45" s="141" t="s">
        <v>137</v>
      </c>
      <c r="H45" s="139">
        <v>6</v>
      </c>
      <c r="I45" s="142">
        <v>42430</v>
      </c>
      <c r="J45" s="141" t="s">
        <v>55</v>
      </c>
      <c r="K45" s="139"/>
      <c r="L45" s="143"/>
      <c r="M45" s="139"/>
    </row>
    <row r="46" spans="5:13" ht="45.75" thickBot="1">
      <c r="E46" s="164">
        <v>41</v>
      </c>
      <c r="F46" s="140" t="s">
        <v>138</v>
      </c>
      <c r="G46" s="141" t="s">
        <v>139</v>
      </c>
      <c r="H46" s="139">
        <v>6</v>
      </c>
      <c r="I46" s="142">
        <v>42430</v>
      </c>
      <c r="J46" s="141" t="s">
        <v>55</v>
      </c>
      <c r="K46" s="139"/>
      <c r="L46" s="143"/>
      <c r="M46" s="139"/>
    </row>
    <row r="47" spans="5:13" ht="45.75" thickBot="1">
      <c r="E47" s="164">
        <v>42</v>
      </c>
      <c r="F47" s="140" t="s">
        <v>140</v>
      </c>
      <c r="G47" s="141" t="s">
        <v>141</v>
      </c>
      <c r="H47" s="139">
        <v>6</v>
      </c>
      <c r="I47" s="142">
        <v>42430</v>
      </c>
      <c r="J47" s="141" t="s">
        <v>55</v>
      </c>
      <c r="K47" s="139"/>
      <c r="L47" s="143"/>
      <c r="M47" s="139"/>
    </row>
    <row r="48" spans="5:13" ht="45.75" thickBot="1">
      <c r="E48" s="164">
        <v>43</v>
      </c>
      <c r="F48" s="140" t="s">
        <v>142</v>
      </c>
      <c r="G48" s="141" t="s">
        <v>143</v>
      </c>
      <c r="H48" s="139">
        <v>7</v>
      </c>
      <c r="I48" s="142">
        <v>42430</v>
      </c>
      <c r="J48" s="141" t="s">
        <v>55</v>
      </c>
      <c r="K48" s="139"/>
      <c r="L48" s="143"/>
      <c r="M48" s="139"/>
    </row>
    <row r="49" spans="5:13" ht="34.5" thickBot="1">
      <c r="E49" s="164">
        <v>44</v>
      </c>
      <c r="F49" s="140" t="s">
        <v>144</v>
      </c>
      <c r="G49" s="141" t="s">
        <v>145</v>
      </c>
      <c r="H49" s="139">
        <v>6</v>
      </c>
      <c r="I49" s="142">
        <v>42430</v>
      </c>
      <c r="J49" s="141" t="s">
        <v>55</v>
      </c>
      <c r="K49" s="139"/>
      <c r="L49" s="143"/>
      <c r="M49" s="139"/>
    </row>
    <row r="50" spans="5:13" ht="45.75" thickBot="1">
      <c r="E50" s="164">
        <v>45</v>
      </c>
      <c r="F50" s="140" t="s">
        <v>146</v>
      </c>
      <c r="G50" s="141" t="s">
        <v>147</v>
      </c>
      <c r="H50" s="139">
        <v>6</v>
      </c>
      <c r="I50" s="142">
        <v>42430</v>
      </c>
      <c r="J50" s="141" t="s">
        <v>55</v>
      </c>
      <c r="K50" s="139"/>
      <c r="L50" s="143"/>
      <c r="M50" s="139"/>
    </row>
    <row r="51" spans="5:13" ht="34.5" thickBot="1">
      <c r="E51" s="164">
        <v>46</v>
      </c>
      <c r="F51" s="140" t="s">
        <v>148</v>
      </c>
      <c r="G51" s="141" t="s">
        <v>149</v>
      </c>
      <c r="H51" s="139">
        <v>6</v>
      </c>
      <c r="I51" s="139" t="s">
        <v>150</v>
      </c>
      <c r="J51" s="48"/>
      <c r="K51" s="48"/>
      <c r="L51" s="48"/>
      <c r="M51" s="48"/>
    </row>
    <row r="56" spans="5:13" ht="34.5" thickBot="1">
      <c r="E56" s="279">
        <v>1</v>
      </c>
      <c r="F56" s="213" t="s">
        <v>189</v>
      </c>
      <c r="G56" s="214" t="s">
        <v>190</v>
      </c>
      <c r="H56" s="212">
        <v>8</v>
      </c>
      <c r="I56" s="215">
        <v>42430</v>
      </c>
      <c r="J56" s="214" t="s">
        <v>55</v>
      </c>
      <c r="K56" s="212"/>
      <c r="L56" s="216"/>
      <c r="M56" s="212"/>
    </row>
    <row r="57" spans="5:13" ht="45.75" thickBot="1">
      <c r="E57" s="280">
        <v>2</v>
      </c>
      <c r="F57" s="50" t="s">
        <v>191</v>
      </c>
      <c r="G57" s="218" t="s">
        <v>192</v>
      </c>
      <c r="H57" s="217">
        <v>8</v>
      </c>
      <c r="I57" s="219">
        <v>42430</v>
      </c>
      <c r="J57" s="218" t="s">
        <v>55</v>
      </c>
      <c r="K57" s="217"/>
      <c r="L57" s="53"/>
      <c r="M57" s="217"/>
    </row>
    <row r="58" spans="5:13" ht="34.5" thickBot="1">
      <c r="E58" s="281">
        <v>3</v>
      </c>
      <c r="F58" s="55" t="s">
        <v>193</v>
      </c>
      <c r="G58" s="221" t="s">
        <v>194</v>
      </c>
      <c r="H58" s="220">
        <v>7</v>
      </c>
      <c r="I58" s="222">
        <v>42430</v>
      </c>
      <c r="J58" s="221" t="s">
        <v>55</v>
      </c>
      <c r="K58" s="220"/>
      <c r="L58" s="58"/>
      <c r="M58" s="220"/>
    </row>
    <row r="59" spans="5:13" ht="34.5" thickBot="1">
      <c r="E59" s="282">
        <v>4</v>
      </c>
      <c r="F59" s="60" t="s">
        <v>195</v>
      </c>
      <c r="G59" s="224" t="s">
        <v>196</v>
      </c>
      <c r="H59" s="223">
        <v>8</v>
      </c>
      <c r="I59" s="225">
        <v>42430</v>
      </c>
      <c r="J59" s="224" t="s">
        <v>55</v>
      </c>
      <c r="K59" s="223"/>
      <c r="L59" s="63"/>
      <c r="M59" s="223"/>
    </row>
    <row r="60" spans="5:13" ht="34.5" thickBot="1">
      <c r="E60" s="283">
        <v>5</v>
      </c>
      <c r="F60" s="65" t="s">
        <v>197</v>
      </c>
      <c r="G60" s="227" t="s">
        <v>198</v>
      </c>
      <c r="H60" s="226">
        <v>9</v>
      </c>
      <c r="I60" s="228">
        <v>42430</v>
      </c>
      <c r="J60" s="227" t="s">
        <v>55</v>
      </c>
      <c r="K60" s="226"/>
      <c r="L60" s="68"/>
      <c r="M60" s="226"/>
    </row>
    <row r="61" spans="5:13" ht="34.5" thickBot="1">
      <c r="E61" s="284">
        <v>6</v>
      </c>
      <c r="F61" s="70" t="s">
        <v>199</v>
      </c>
      <c r="G61" s="230" t="s">
        <v>200</v>
      </c>
      <c r="H61" s="229">
        <v>8</v>
      </c>
      <c r="I61" s="231">
        <v>42430</v>
      </c>
      <c r="J61" s="230" t="s">
        <v>55</v>
      </c>
      <c r="K61" s="229"/>
      <c r="L61" s="73"/>
      <c r="M61" s="229"/>
    </row>
    <row r="62" spans="5:13" ht="45.75" thickBot="1">
      <c r="E62" s="285">
        <v>7</v>
      </c>
      <c r="F62" s="75" t="s">
        <v>201</v>
      </c>
      <c r="G62" s="233" t="s">
        <v>202</v>
      </c>
      <c r="H62" s="232">
        <v>8</v>
      </c>
      <c r="I62" s="234">
        <v>42430</v>
      </c>
      <c r="J62" s="233" t="s">
        <v>55</v>
      </c>
      <c r="K62" s="232"/>
      <c r="L62" s="78"/>
      <c r="M62" s="232"/>
    </row>
    <row r="63" spans="5:13" ht="30.75" thickBot="1">
      <c r="E63" s="286">
        <v>8</v>
      </c>
      <c r="F63" s="80" t="s">
        <v>203</v>
      </c>
      <c r="G63" s="236" t="s">
        <v>204</v>
      </c>
      <c r="H63" s="235">
        <v>8</v>
      </c>
      <c r="I63" s="237">
        <v>42430</v>
      </c>
      <c r="J63" s="236" t="s">
        <v>55</v>
      </c>
      <c r="K63" s="235"/>
      <c r="L63" s="83"/>
      <c r="M63" s="235"/>
    </row>
    <row r="64" spans="5:13" ht="34.5" thickBot="1">
      <c r="E64" s="287">
        <v>9</v>
      </c>
      <c r="F64" s="85" t="s">
        <v>205</v>
      </c>
      <c r="G64" s="239" t="s">
        <v>206</v>
      </c>
      <c r="H64" s="238">
        <v>9</v>
      </c>
      <c r="I64" s="240">
        <v>42430</v>
      </c>
      <c r="J64" s="239" t="s">
        <v>55</v>
      </c>
      <c r="K64" s="238"/>
      <c r="L64" s="88"/>
      <c r="M64" s="238"/>
    </row>
    <row r="65" spans="5:13" ht="34.5" thickBot="1">
      <c r="E65" s="288">
        <v>10</v>
      </c>
      <c r="F65" s="90" t="s">
        <v>207</v>
      </c>
      <c r="G65" s="242" t="s">
        <v>208</v>
      </c>
      <c r="H65" s="241">
        <v>8</v>
      </c>
      <c r="I65" s="243">
        <v>42430</v>
      </c>
      <c r="J65" s="242" t="s">
        <v>58</v>
      </c>
      <c r="K65" s="241"/>
      <c r="L65" s="93"/>
      <c r="M65" s="241"/>
    </row>
    <row r="66" spans="5:13" ht="30.75" thickBot="1">
      <c r="E66" s="289">
        <v>11</v>
      </c>
      <c r="F66" s="95" t="s">
        <v>209</v>
      </c>
      <c r="G66" s="245" t="s">
        <v>210</v>
      </c>
      <c r="H66" s="244">
        <v>9</v>
      </c>
      <c r="I66" s="246">
        <v>42430</v>
      </c>
      <c r="J66" s="245" t="s">
        <v>55</v>
      </c>
      <c r="K66" s="244"/>
      <c r="L66" s="98"/>
      <c r="M66" s="244"/>
    </row>
    <row r="67" spans="5:13" ht="30.75" thickBot="1">
      <c r="E67" s="290">
        <v>12</v>
      </c>
      <c r="F67" s="100" t="s">
        <v>211</v>
      </c>
      <c r="G67" s="248" t="s">
        <v>212</v>
      </c>
      <c r="H67" s="247">
        <v>8</v>
      </c>
      <c r="I67" s="249">
        <v>42430</v>
      </c>
      <c r="J67" s="248" t="s">
        <v>55</v>
      </c>
      <c r="K67" s="247"/>
      <c r="L67" s="103"/>
      <c r="M67" s="247"/>
    </row>
    <row r="68" spans="5:13" ht="45.75" thickBot="1">
      <c r="E68" s="291">
        <v>13</v>
      </c>
      <c r="F68" s="105" t="s">
        <v>213</v>
      </c>
      <c r="G68" s="251" t="s">
        <v>214</v>
      </c>
      <c r="H68" s="250">
        <v>8</v>
      </c>
      <c r="I68" s="252">
        <v>42430</v>
      </c>
      <c r="J68" s="251" t="s">
        <v>55</v>
      </c>
      <c r="K68" s="250"/>
      <c r="L68" s="108"/>
      <c r="M68" s="250"/>
    </row>
    <row r="69" spans="5:13" ht="45.75" thickBot="1">
      <c r="E69" s="292">
        <v>14</v>
      </c>
      <c r="F69" s="110" t="s">
        <v>215</v>
      </c>
      <c r="G69" s="254" t="s">
        <v>216</v>
      </c>
      <c r="H69" s="253">
        <v>8</v>
      </c>
      <c r="I69" s="255">
        <v>42430</v>
      </c>
      <c r="J69" s="254" t="s">
        <v>55</v>
      </c>
      <c r="K69" s="253"/>
      <c r="L69" s="113"/>
      <c r="M69" s="253"/>
    </row>
    <row r="70" spans="5:13" ht="45.75" thickBot="1">
      <c r="E70" s="293">
        <v>15</v>
      </c>
      <c r="F70" s="115" t="s">
        <v>217</v>
      </c>
      <c r="G70" s="257" t="s">
        <v>218</v>
      </c>
      <c r="H70" s="256">
        <v>8</v>
      </c>
      <c r="I70" s="258">
        <v>42430</v>
      </c>
      <c r="J70" s="257" t="s">
        <v>219</v>
      </c>
      <c r="K70" s="256"/>
      <c r="L70" s="118"/>
      <c r="M70" s="256"/>
    </row>
    <row r="71" spans="5:13" ht="34.5" thickBot="1">
      <c r="E71" s="294">
        <v>16</v>
      </c>
      <c r="F71" s="120" t="s">
        <v>220</v>
      </c>
      <c r="G71" s="260" t="s">
        <v>221</v>
      </c>
      <c r="H71" s="259">
        <v>8</v>
      </c>
      <c r="I71" s="261">
        <v>42430</v>
      </c>
      <c r="J71" s="260" t="s">
        <v>55</v>
      </c>
      <c r="K71" s="259"/>
      <c r="L71" s="123"/>
      <c r="M71" s="259"/>
    </row>
    <row r="72" spans="5:13" ht="45.75" thickBot="1">
      <c r="E72" s="295">
        <v>17</v>
      </c>
      <c r="F72" s="125" t="s">
        <v>222</v>
      </c>
      <c r="G72" s="263" t="s">
        <v>223</v>
      </c>
      <c r="H72" s="262">
        <v>8</v>
      </c>
      <c r="I72" s="264">
        <v>42430</v>
      </c>
      <c r="J72" s="263" t="s">
        <v>55</v>
      </c>
      <c r="K72" s="262"/>
      <c r="L72" s="128"/>
      <c r="M72" s="262"/>
    </row>
    <row r="73" spans="5:13" ht="34.5" thickBot="1">
      <c r="E73" s="296">
        <v>18</v>
      </c>
      <c r="F73" s="130" t="s">
        <v>224</v>
      </c>
      <c r="G73" s="266" t="s">
        <v>225</v>
      </c>
      <c r="H73" s="265">
        <v>8</v>
      </c>
      <c r="I73" s="267">
        <v>42430</v>
      </c>
      <c r="J73" s="266" t="s">
        <v>55</v>
      </c>
      <c r="K73" s="265"/>
      <c r="L73" s="133"/>
      <c r="M73" s="265"/>
    </row>
    <row r="74" spans="5:13" ht="34.5" thickBot="1">
      <c r="E74" s="297">
        <v>19</v>
      </c>
      <c r="F74" s="135" t="s">
        <v>226</v>
      </c>
      <c r="G74" s="269" t="s">
        <v>227</v>
      </c>
      <c r="H74" s="268">
        <v>8</v>
      </c>
      <c r="I74" s="270">
        <v>42430</v>
      </c>
      <c r="J74" s="269" t="s">
        <v>55</v>
      </c>
      <c r="K74" s="268"/>
      <c r="L74" s="138"/>
      <c r="M74" s="268"/>
    </row>
    <row r="75" spans="5:13" ht="34.5" thickBot="1">
      <c r="E75" s="298">
        <v>20</v>
      </c>
      <c r="F75" s="140" t="s">
        <v>228</v>
      </c>
      <c r="G75" s="272" t="s">
        <v>229</v>
      </c>
      <c r="H75" s="271">
        <v>8</v>
      </c>
      <c r="I75" s="273">
        <v>42430</v>
      </c>
      <c r="J75" s="272" t="s">
        <v>55</v>
      </c>
      <c r="K75" s="271"/>
      <c r="L75" s="143"/>
      <c r="M75" s="271"/>
    </row>
    <row r="76" spans="5:13" ht="34.5" thickBot="1">
      <c r="E76" s="299">
        <v>21</v>
      </c>
      <c r="F76" s="275" t="s">
        <v>230</v>
      </c>
      <c r="G76" s="276" t="s">
        <v>231</v>
      </c>
      <c r="H76" s="274">
        <v>9</v>
      </c>
      <c r="I76" s="277">
        <v>42430</v>
      </c>
      <c r="J76" s="276" t="s">
        <v>55</v>
      </c>
      <c r="K76" s="274"/>
      <c r="L76" s="278"/>
      <c r="M76" s="274"/>
    </row>
    <row r="77" spans="5:13" ht="34.5" thickBot="1">
      <c r="E77" s="299">
        <v>22</v>
      </c>
      <c r="F77" s="275" t="s">
        <v>232</v>
      </c>
      <c r="G77" s="276" t="s">
        <v>233</v>
      </c>
      <c r="H77" s="274">
        <v>8</v>
      </c>
      <c r="I77" s="277">
        <v>42430</v>
      </c>
      <c r="J77" s="276" t="s">
        <v>55</v>
      </c>
      <c r="K77" s="274"/>
      <c r="L77" s="278"/>
      <c r="M77" s="274"/>
    </row>
    <row r="78" spans="5:13" ht="34.5" thickBot="1">
      <c r="E78" s="299">
        <v>24</v>
      </c>
      <c r="F78" s="275" t="s">
        <v>234</v>
      </c>
      <c r="G78" s="276" t="s">
        <v>235</v>
      </c>
      <c r="H78" s="274">
        <v>8</v>
      </c>
      <c r="I78" s="277">
        <v>42430</v>
      </c>
      <c r="J78" s="276" t="s">
        <v>55</v>
      </c>
      <c r="K78" s="274"/>
      <c r="L78" s="278"/>
      <c r="M78" s="274"/>
    </row>
    <row r="79" spans="5:13" ht="34.5" thickBot="1">
      <c r="E79" s="299">
        <v>25</v>
      </c>
      <c r="F79" s="275" t="s">
        <v>236</v>
      </c>
      <c r="G79" s="276" t="s">
        <v>237</v>
      </c>
      <c r="H79" s="274">
        <v>10</v>
      </c>
      <c r="I79" s="277">
        <v>42430</v>
      </c>
      <c r="J79" s="276" t="s">
        <v>55</v>
      </c>
      <c r="K79" s="274"/>
      <c r="L79" s="278"/>
      <c r="M79" s="274"/>
    </row>
    <row r="80" spans="5:13" ht="34.5" thickBot="1">
      <c r="E80" s="299">
        <v>26</v>
      </c>
      <c r="F80" s="275" t="s">
        <v>238</v>
      </c>
      <c r="G80" s="276" t="s">
        <v>239</v>
      </c>
      <c r="H80" s="274">
        <v>8</v>
      </c>
      <c r="I80" s="277">
        <v>42430</v>
      </c>
      <c r="J80" s="276" t="s">
        <v>55</v>
      </c>
      <c r="K80" s="274"/>
      <c r="L80" s="278"/>
      <c r="M80" s="274"/>
    </row>
    <row r="81" spans="5:13" ht="45.75" thickBot="1">
      <c r="E81" s="299">
        <v>27</v>
      </c>
      <c r="F81" s="275" t="s">
        <v>240</v>
      </c>
      <c r="G81" s="276" t="s">
        <v>241</v>
      </c>
      <c r="H81" s="274">
        <v>7</v>
      </c>
      <c r="I81" s="277">
        <v>42430</v>
      </c>
      <c r="J81" s="276" t="s">
        <v>55</v>
      </c>
      <c r="K81" s="274"/>
      <c r="L81" s="278"/>
      <c r="M81" s="274"/>
    </row>
    <row r="82" spans="5:13" ht="45.75" thickBot="1">
      <c r="E82" s="299">
        <v>28</v>
      </c>
      <c r="F82" s="275" t="s">
        <v>242</v>
      </c>
      <c r="G82" s="276" t="s">
        <v>243</v>
      </c>
      <c r="H82" s="274">
        <v>8</v>
      </c>
      <c r="I82" s="277">
        <v>42430</v>
      </c>
      <c r="J82" s="276" t="s">
        <v>55</v>
      </c>
      <c r="K82" s="274"/>
      <c r="L82" s="278"/>
      <c r="M82" s="274"/>
    </row>
    <row r="83" spans="5:13" ht="34.5" thickBot="1">
      <c r="E83" s="299">
        <v>29</v>
      </c>
      <c r="F83" s="275" t="s">
        <v>244</v>
      </c>
      <c r="G83" s="276" t="s">
        <v>245</v>
      </c>
      <c r="H83" s="274">
        <v>8</v>
      </c>
      <c r="I83" s="277">
        <v>42430</v>
      </c>
      <c r="J83" s="276" t="s">
        <v>55</v>
      </c>
      <c r="K83" s="274"/>
      <c r="L83" s="278"/>
      <c r="M83" s="274"/>
    </row>
    <row r="84" spans="5:13" ht="34.5" thickBot="1">
      <c r="E84" s="299">
        <v>30</v>
      </c>
      <c r="F84" s="275" t="s">
        <v>246</v>
      </c>
      <c r="G84" s="276" t="s">
        <v>247</v>
      </c>
      <c r="H84" s="274">
        <v>8</v>
      </c>
      <c r="I84" s="277">
        <v>42430</v>
      </c>
      <c r="J84" s="276" t="s">
        <v>55</v>
      </c>
      <c r="K84" s="274"/>
      <c r="L84" s="278"/>
      <c r="M84" s="274"/>
    </row>
    <row r="85" spans="5:13" ht="45.75" thickBot="1">
      <c r="E85" s="299">
        <v>31</v>
      </c>
      <c r="F85" s="275" t="s">
        <v>248</v>
      </c>
      <c r="G85" s="276" t="s">
        <v>249</v>
      </c>
      <c r="H85" s="274">
        <v>8</v>
      </c>
      <c r="I85" s="277">
        <v>42430</v>
      </c>
      <c r="J85" s="276" t="s">
        <v>55</v>
      </c>
      <c r="K85" s="274"/>
      <c r="L85" s="278"/>
      <c r="M85" s="274"/>
    </row>
    <row r="86" spans="5:13" ht="34.5" thickBot="1">
      <c r="E86" s="299">
        <v>32</v>
      </c>
      <c r="F86" s="275" t="s">
        <v>250</v>
      </c>
      <c r="G86" s="276" t="s">
        <v>251</v>
      </c>
      <c r="H86" s="274">
        <v>9</v>
      </c>
      <c r="I86" s="277">
        <v>42430</v>
      </c>
      <c r="J86" s="276" t="s">
        <v>55</v>
      </c>
      <c r="K86" s="274"/>
      <c r="L86" s="278"/>
      <c r="M86" s="274"/>
    </row>
    <row r="87" spans="5:13" ht="30.75" thickBot="1">
      <c r="E87" s="299">
        <v>33</v>
      </c>
      <c r="F87" s="275" t="s">
        <v>252</v>
      </c>
      <c r="G87" s="276" t="s">
        <v>253</v>
      </c>
      <c r="H87" s="274">
        <v>8</v>
      </c>
      <c r="I87" s="277">
        <v>42430</v>
      </c>
      <c r="J87" s="276" t="s">
        <v>55</v>
      </c>
      <c r="K87" s="274"/>
      <c r="L87" s="278"/>
      <c r="M87" s="274"/>
    </row>
    <row r="88" spans="5:13" ht="34.5" thickBot="1">
      <c r="E88" s="299">
        <v>34</v>
      </c>
      <c r="F88" s="275" t="s">
        <v>254</v>
      </c>
      <c r="G88" s="276" t="s">
        <v>255</v>
      </c>
      <c r="H88" s="274">
        <v>8</v>
      </c>
      <c r="I88" s="277">
        <v>42430</v>
      </c>
      <c r="J88" s="276" t="s">
        <v>55</v>
      </c>
      <c r="K88" s="274"/>
      <c r="L88" s="278"/>
      <c r="M88" s="274"/>
    </row>
    <row r="89" spans="5:13" ht="34.5" thickBot="1">
      <c r="E89" s="299">
        <v>35</v>
      </c>
      <c r="F89" s="275" t="s">
        <v>256</v>
      </c>
      <c r="G89" s="276" t="s">
        <v>257</v>
      </c>
      <c r="H89" s="274">
        <v>8</v>
      </c>
      <c r="I89" s="277">
        <v>42430</v>
      </c>
      <c r="J89" s="276" t="s">
        <v>55</v>
      </c>
      <c r="K89" s="274"/>
      <c r="L89" s="278"/>
      <c r="M89" s="274"/>
    </row>
    <row r="90" spans="5:13" ht="45.75" thickBot="1">
      <c r="E90" s="299">
        <v>36</v>
      </c>
      <c r="F90" s="275" t="s">
        <v>258</v>
      </c>
      <c r="G90" s="276" t="s">
        <v>259</v>
      </c>
      <c r="H90" s="274">
        <v>8</v>
      </c>
      <c r="I90" s="277">
        <v>42430</v>
      </c>
      <c r="J90" s="276" t="s">
        <v>55</v>
      </c>
      <c r="K90" s="274"/>
      <c r="L90" s="278"/>
      <c r="M90" s="274"/>
    </row>
    <row r="91" spans="5:13" ht="30.75" thickBot="1">
      <c r="E91" s="299">
        <v>37</v>
      </c>
      <c r="F91" s="275" t="s">
        <v>260</v>
      </c>
      <c r="G91" s="276" t="s">
        <v>261</v>
      </c>
      <c r="H91" s="274">
        <v>8</v>
      </c>
      <c r="I91" s="277">
        <v>42430</v>
      </c>
      <c r="J91" s="276" t="s">
        <v>55</v>
      </c>
      <c r="K91" s="274"/>
      <c r="L91" s="278"/>
      <c r="M91" s="274"/>
    </row>
    <row r="92" spans="5:13" ht="45.75" thickBot="1">
      <c r="E92" s="299">
        <v>38</v>
      </c>
      <c r="F92" s="275" t="s">
        <v>262</v>
      </c>
      <c r="G92" s="276" t="s">
        <v>263</v>
      </c>
      <c r="H92" s="274">
        <v>8</v>
      </c>
      <c r="I92" s="277">
        <v>42430</v>
      </c>
      <c r="J92" s="276" t="s">
        <v>55</v>
      </c>
      <c r="K92" s="274"/>
      <c r="L92" s="278"/>
      <c r="M92" s="274"/>
    </row>
    <row r="93" spans="5:13" ht="34.5" thickBot="1">
      <c r="E93" s="299">
        <v>39</v>
      </c>
      <c r="F93" s="275" t="s">
        <v>264</v>
      </c>
      <c r="G93" s="276" t="s">
        <v>265</v>
      </c>
      <c r="H93" s="274">
        <v>8</v>
      </c>
      <c r="I93" s="277">
        <v>42430</v>
      </c>
      <c r="J93" s="276" t="s">
        <v>55</v>
      </c>
      <c r="K93" s="274"/>
      <c r="L93" s="278"/>
      <c r="M93" s="274"/>
    </row>
    <row r="94" spans="5:13" ht="34.5" thickBot="1">
      <c r="E94" s="299">
        <v>40</v>
      </c>
      <c r="F94" s="275" t="s">
        <v>266</v>
      </c>
      <c r="G94" s="276" t="s">
        <v>267</v>
      </c>
      <c r="H94" s="274">
        <v>8</v>
      </c>
      <c r="I94" s="277">
        <v>42430</v>
      </c>
      <c r="J94" s="276" t="s">
        <v>268</v>
      </c>
      <c r="K94" s="274"/>
      <c r="L94" s="278"/>
      <c r="M94" s="274"/>
    </row>
    <row r="95" spans="5:13" ht="34.5" thickBot="1">
      <c r="E95" s="299">
        <v>41</v>
      </c>
      <c r="F95" s="275" t="s">
        <v>269</v>
      </c>
      <c r="G95" s="276" t="s">
        <v>270</v>
      </c>
      <c r="H95" s="274">
        <v>8</v>
      </c>
      <c r="I95" s="277">
        <v>42430</v>
      </c>
      <c r="J95" s="276" t="s">
        <v>55</v>
      </c>
      <c r="K95" s="274"/>
      <c r="L95" s="278"/>
      <c r="M95" s="274"/>
    </row>
    <row r="96" spans="5:13" ht="30.75" thickBot="1">
      <c r="E96" s="299">
        <v>42</v>
      </c>
      <c r="F96" s="275" t="s">
        <v>271</v>
      </c>
      <c r="G96" s="276" t="s">
        <v>272</v>
      </c>
      <c r="H96" s="274">
        <v>9</v>
      </c>
      <c r="I96" s="277">
        <v>42430</v>
      </c>
      <c r="J96" s="276" t="s">
        <v>55</v>
      </c>
      <c r="K96" s="274"/>
      <c r="L96" s="278"/>
      <c r="M96" s="274"/>
    </row>
    <row r="97" spans="5:13" ht="45.75" thickBot="1">
      <c r="E97" s="299">
        <v>43</v>
      </c>
      <c r="F97" s="275" t="s">
        <v>273</v>
      </c>
      <c r="G97" s="276" t="s">
        <v>274</v>
      </c>
      <c r="H97" s="274">
        <v>8</v>
      </c>
      <c r="I97" s="277">
        <v>42430</v>
      </c>
      <c r="J97" s="276" t="s">
        <v>55</v>
      </c>
      <c r="K97" s="274"/>
      <c r="L97" s="278"/>
      <c r="M97" s="274"/>
    </row>
    <row r="98" spans="5:13" ht="34.5" thickBot="1">
      <c r="E98" s="299">
        <v>44</v>
      </c>
      <c r="F98" s="275" t="s">
        <v>275</v>
      </c>
      <c r="G98" s="276" t="s">
        <v>276</v>
      </c>
      <c r="H98" s="274">
        <v>8</v>
      </c>
      <c r="I98" s="277">
        <v>42430</v>
      </c>
      <c r="J98" s="276" t="s">
        <v>55</v>
      </c>
      <c r="K98" s="274"/>
      <c r="L98" s="278"/>
      <c r="M98" s="274"/>
    </row>
    <row r="99" spans="5:13" ht="34.5" thickBot="1">
      <c r="E99" s="299">
        <v>45</v>
      </c>
      <c r="F99" s="275" t="s">
        <v>277</v>
      </c>
      <c r="G99" s="276" t="s">
        <v>278</v>
      </c>
      <c r="H99" s="274">
        <v>8</v>
      </c>
      <c r="I99" s="277">
        <v>42430</v>
      </c>
      <c r="J99" s="276" t="s">
        <v>55</v>
      </c>
      <c r="K99" s="274"/>
      <c r="L99" s="278"/>
      <c r="M99" s="274"/>
    </row>
    <row r="100" spans="5:13" ht="45.75" thickBot="1">
      <c r="E100" s="299">
        <v>46</v>
      </c>
      <c r="F100" s="275" t="s">
        <v>279</v>
      </c>
      <c r="G100" s="276" t="s">
        <v>280</v>
      </c>
      <c r="H100" s="274">
        <v>7</v>
      </c>
      <c r="I100" s="277">
        <v>42501</v>
      </c>
      <c r="J100" s="276" t="s">
        <v>281</v>
      </c>
      <c r="K100" s="274"/>
      <c r="L100" s="278"/>
      <c r="M100" s="274"/>
    </row>
  </sheetData>
  <hyperlinks>
    <hyperlink ref="E6" r:id="rId1" display="javascript:enviaAlumno(23128462)"/>
    <hyperlink ref="F7" r:id="rId2" display="javascript:enviaAlumno(23210602)"/>
    <hyperlink ref="F8" r:id="rId3" display="javascript:enviaAlumno(23002957)"/>
    <hyperlink ref="F9" r:id="rId4" display="javascript:enviaAlumno(23318931)"/>
    <hyperlink ref="F10" r:id="rId5" display="javascript:enviaAlumno(22980058)"/>
    <hyperlink ref="F11" r:id="rId6" display="javascript:enviaAlumno(23107559)"/>
    <hyperlink ref="F12" r:id="rId7" display="javascript:enviaAlumno(23012769)"/>
    <hyperlink ref="F13" r:id="rId8" display="javascript:enviaAlumno(23319336)"/>
    <hyperlink ref="F14" r:id="rId9" display="javascript:enviaAlumno(23296233)"/>
    <hyperlink ref="F15" r:id="rId10" display="javascript:enviaAlumno(23017204)"/>
    <hyperlink ref="F16" r:id="rId11" display="javascript:enviaAlumno(23269453)"/>
    <hyperlink ref="F17" r:id="rId12" display="javascript:enviaAlumno(22968526)"/>
    <hyperlink ref="F18" r:id="rId13" display="javascript:enviaAlumno(23292076)"/>
    <hyperlink ref="F19" r:id="rId14" display="javascript:enviaAlumno(23002445)"/>
    <hyperlink ref="F20" r:id="rId15" display="javascript:enviaAlumno(23177011)"/>
    <hyperlink ref="F21" r:id="rId16" display="javascript:enviaAlumno(23130365)"/>
    <hyperlink ref="F22" r:id="rId17" display="javascript:enviaAlumno(23246943)"/>
    <hyperlink ref="F23" r:id="rId18" display="javascript:enviaAlumno(23161974)"/>
    <hyperlink ref="F24" r:id="rId19" display="javascript:enviaAlumno(23028876)"/>
    <hyperlink ref="F25" r:id="rId20" display="javascript:enviaAlumno(22996848)"/>
    <hyperlink ref="F26" r:id="rId21" display="javascript:enviaAlumno(23112905)"/>
    <hyperlink ref="F27" r:id="rId22" display="javascript:enviaAlumno(23225510)"/>
    <hyperlink ref="F28" r:id="rId23" display="javascript:enviaAlumno(22948235)"/>
    <hyperlink ref="F29" r:id="rId24" display="javascript:enviaAlumno(23161066)"/>
    <hyperlink ref="F30" r:id="rId25" display="javascript:enviaAlumno(23010335)"/>
    <hyperlink ref="F31" r:id="rId26" display="javascript:enviaAlumno(23276843)"/>
    <hyperlink ref="F32" r:id="rId27" display="javascript:enviaAlumno(23261639)"/>
    <hyperlink ref="F33" r:id="rId28" display="javascript:enviaAlumno(23019218)"/>
    <hyperlink ref="F34" r:id="rId29" display="javascript:enviaAlumno(23213450)"/>
    <hyperlink ref="F35" r:id="rId30" display="javascript:enviaAlumno(23105892)"/>
    <hyperlink ref="F36" r:id="rId31" display="javascript:enviaAlumno(23212267)"/>
    <hyperlink ref="F37" r:id="rId32" display="javascript:enviaAlumno(23118832)"/>
    <hyperlink ref="F38" r:id="rId33" display="javascript:enviaAlumno(23190063)"/>
    <hyperlink ref="F39" r:id="rId34" display="javascript:enviaAlumno(23024830)"/>
    <hyperlink ref="F40" r:id="rId35" display="javascript:enviaAlumno(23009351)"/>
    <hyperlink ref="F41" r:id="rId36" display="javascript:enviaAlumno(22923644)"/>
    <hyperlink ref="F42" r:id="rId37" display="javascript:enviaAlumno(23162804)"/>
    <hyperlink ref="F43" r:id="rId38" display="javascript:enviaAlumno(23128518)"/>
    <hyperlink ref="F44" r:id="rId39" display="javascript:enviaAlumno(22935778)"/>
    <hyperlink ref="F45" r:id="rId40" display="javascript:enviaAlumno(23152362)"/>
    <hyperlink ref="F46" r:id="rId41" display="javascript:enviaAlumno(23156621)"/>
    <hyperlink ref="F47" r:id="rId42" display="javascript:enviaAlumno(23122393)"/>
    <hyperlink ref="F48" r:id="rId43" display="javascript:enviaAlumno(22934003)"/>
    <hyperlink ref="F49" r:id="rId44" display="javascript:enviaAlumno(23263187)"/>
    <hyperlink ref="F50" r:id="rId45" display="javascript:enviaAlumno(23263229)"/>
    <hyperlink ref="F51" r:id="rId46" display="javascript:enviaAlumno(22991448)"/>
    <hyperlink ref="F6" r:id="rId47" display="javascript:enviaAlumno(23128462)"/>
    <hyperlink ref="F56" r:id="rId48" display="javascript:enviaAlumno(22423296)"/>
    <hyperlink ref="F57" r:id="rId49" display="javascript:enviaAlumno(22549563)"/>
    <hyperlink ref="F58" r:id="rId50" display="javascript:enviaAlumno(22748455)"/>
    <hyperlink ref="F59" r:id="rId51" display="javascript:enviaAlumno(22553640)"/>
    <hyperlink ref="F60" r:id="rId52" display="javascript:enviaAlumno(22233039)"/>
    <hyperlink ref="F61" r:id="rId53" display="javascript:enviaAlumno(22530476)"/>
    <hyperlink ref="F62" r:id="rId54" display="javascript:enviaAlumno(22620340)"/>
    <hyperlink ref="F63" r:id="rId55" display="javascript:enviaAlumno(22579299)"/>
    <hyperlink ref="F64" r:id="rId56" display="javascript:enviaAlumno(22357847)"/>
    <hyperlink ref="F65" r:id="rId57" display="javascript:enviaAlumno(22579618)"/>
    <hyperlink ref="F66" r:id="rId58" display="javascript:enviaAlumno(22317165)"/>
    <hyperlink ref="F67" r:id="rId59" display="javascript:enviaAlumno(22557543)"/>
    <hyperlink ref="F68" r:id="rId60" display="javascript:enviaAlumno(22489482)"/>
    <hyperlink ref="F69" r:id="rId61" display="javascript:enviaAlumno(22593594)"/>
    <hyperlink ref="F70" r:id="rId62" display="javascript:enviaAlumno(20566043)"/>
    <hyperlink ref="F71" r:id="rId63" display="javascript:enviaAlumno(22409398)"/>
    <hyperlink ref="F72" r:id="rId64" display="javascript:enviaAlumno(22376242)"/>
    <hyperlink ref="F73" r:id="rId65" display="javascript:enviaAlumno(22376250)"/>
    <hyperlink ref="F74" r:id="rId66" display="javascript:enviaAlumno(22637349)"/>
    <hyperlink ref="F75" r:id="rId67" display="javascript:enviaAlumno(22584506)"/>
    <hyperlink ref="F76" r:id="rId68" display="javascript:enviaAlumno(22170260)"/>
    <hyperlink ref="F77" r:id="rId69" display="javascript:enviaAlumno(22445774)"/>
    <hyperlink ref="F78" r:id="rId70" display="javascript:enviaAlumno(22619853)"/>
    <hyperlink ref="F79" r:id="rId71" display="javascript:enviaAlumno(21956181)"/>
    <hyperlink ref="F80" r:id="rId72" display="javascript:enviaAlumno(22555019)"/>
    <hyperlink ref="F81" r:id="rId73" display="javascript:enviaAlumno(22691326)"/>
    <hyperlink ref="F82" r:id="rId74" display="javascript:enviaAlumno(22431996)"/>
    <hyperlink ref="F83" r:id="rId75" display="javascript:enviaAlumno(22616027)"/>
    <hyperlink ref="F84" r:id="rId76" display="javascript:enviaAlumno(22507112)"/>
    <hyperlink ref="F85" r:id="rId77" display="javascript:enviaAlumno(22614574)"/>
    <hyperlink ref="F86" r:id="rId78" display="javascript:enviaAlumno(22285617)"/>
    <hyperlink ref="F87" r:id="rId79" display="javascript:enviaAlumno(22498152)"/>
    <hyperlink ref="F88" r:id="rId80" display="javascript:enviaAlumno(22655832)"/>
    <hyperlink ref="F89" r:id="rId81" display="javascript:enviaAlumno(22559311)"/>
    <hyperlink ref="F90" r:id="rId82" display="javascript:enviaAlumno(22616939)"/>
    <hyperlink ref="F91" r:id="rId83" display="javascript:enviaAlumno(22581702)"/>
    <hyperlink ref="F92" r:id="rId84" display="javascript:enviaAlumno(22418876)"/>
    <hyperlink ref="F93" r:id="rId85" display="javascript:enviaAlumno(22619639)"/>
    <hyperlink ref="F94" r:id="rId86" display="javascript:enviaAlumno(22611860)"/>
    <hyperlink ref="F95" r:id="rId87" display="javascript:enviaAlumno(22395585)"/>
    <hyperlink ref="F96" r:id="rId88" display="javascript:enviaAlumno(22347216)"/>
    <hyperlink ref="F97" r:id="rId89" display="javascript:enviaAlumno(22450024)"/>
    <hyperlink ref="F98" r:id="rId90" display="javascript:enviaAlumno(22494014)"/>
    <hyperlink ref="F99" r:id="rId91" display="javascript:enviaAlumno(22610634)"/>
    <hyperlink ref="F100" r:id="rId92" display="javascript:enviaAlumno(22737758)"/>
  </hyperlinks>
  <pageMargins left="0.7" right="0.7" top="0.75" bottom="0.75" header="0.3" footer="0.3"/>
  <pageSetup paperSize="9" orientation="portrait" horizontalDpi="4294967293" verticalDpi="4294967293" r:id="rId93"/>
  <drawing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2016-05-25T15:26:54Z</dcterms:modified>
</cp:coreProperties>
</file>