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600" windowWidth="12120" windowHeight="4980" activeTab="1"/>
  </bookViews>
  <sheets>
    <sheet name="Evamat" sheetId="1" r:id="rId1"/>
    <sheet name="Reporte" sheetId="2" r:id="rId2"/>
    <sheet name="Hoja3" sheetId="3" r:id="rId3"/>
  </sheets>
  <calcPr calcId="145621"/>
</workbook>
</file>

<file path=xl/calcChain.xml><?xml version="1.0" encoding="utf-8"?>
<calcChain xmlns="http://schemas.openxmlformats.org/spreadsheetml/2006/main">
  <c r="F40" i="2" l="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18" i="1"/>
  <c r="E41" i="2" l="1"/>
  <c r="F41" i="2"/>
  <c r="G41" i="2"/>
  <c r="E42" i="2"/>
  <c r="F42" i="2"/>
  <c r="G42" i="2"/>
  <c r="E43" i="2"/>
  <c r="F43" i="2"/>
  <c r="G43" i="2"/>
  <c r="E44" i="2"/>
  <c r="F44" i="2"/>
  <c r="G44" i="2"/>
  <c r="E45" i="2"/>
  <c r="F45" i="2"/>
  <c r="G45" i="2"/>
  <c r="E46" i="2"/>
  <c r="F46" i="2"/>
  <c r="G46" i="2"/>
  <c r="E47" i="2"/>
  <c r="F47" i="2"/>
  <c r="G47" i="2"/>
  <c r="E48" i="2"/>
  <c r="F48" i="2"/>
  <c r="G48" i="2"/>
  <c r="E49" i="2"/>
  <c r="F49" i="2"/>
  <c r="G49" i="2"/>
  <c r="E50" i="2"/>
  <c r="F50" i="2"/>
  <c r="G50" i="2"/>
  <c r="E51" i="2"/>
  <c r="F51" i="2"/>
  <c r="G51" i="2"/>
  <c r="E52" i="2"/>
  <c r="F52" i="2"/>
  <c r="G52" i="2"/>
  <c r="E53" i="2"/>
  <c r="F53" i="2"/>
  <c r="G53" i="2"/>
  <c r="E54" i="2"/>
  <c r="F54" i="2"/>
  <c r="G54" i="2"/>
  <c r="E55" i="2"/>
  <c r="F55"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79" i="2"/>
  <c r="F79" i="2"/>
  <c r="G79" i="2"/>
  <c r="E80" i="2"/>
  <c r="F80" i="2"/>
  <c r="G80" i="2"/>
  <c r="E81" i="2"/>
  <c r="F81" i="2"/>
  <c r="G81" i="2"/>
  <c r="E82" i="2"/>
  <c r="F82" i="2"/>
  <c r="G82" i="2"/>
  <c r="E83" i="2"/>
  <c r="F83" i="2"/>
  <c r="G83" i="2"/>
  <c r="E84" i="2"/>
  <c r="F84" i="2"/>
  <c r="G84" i="2"/>
  <c r="E85" i="2"/>
  <c r="F85" i="2"/>
  <c r="G85" i="2"/>
  <c r="G40" i="2"/>
  <c r="E40" i="2"/>
  <c r="AB19" i="1"/>
  <c r="AC19" i="1"/>
  <c r="AB20" i="1"/>
  <c r="AC20" i="1"/>
  <c r="AB21" i="1"/>
  <c r="AC21" i="1"/>
  <c r="AB22" i="1"/>
  <c r="AC22" i="1"/>
  <c r="AB23" i="1"/>
  <c r="AC23" i="1"/>
  <c r="AB24" i="1"/>
  <c r="AC24" i="1"/>
  <c r="AB25" i="1"/>
  <c r="AC25" i="1"/>
  <c r="AB26" i="1"/>
  <c r="AC26" i="1"/>
  <c r="AB27" i="1"/>
  <c r="AC27" i="1"/>
  <c r="AB28" i="1"/>
  <c r="AC28" i="1"/>
  <c r="AB29" i="1"/>
  <c r="AC29" i="1"/>
  <c r="AB30" i="1"/>
  <c r="AC30" i="1"/>
  <c r="AB31" i="1"/>
  <c r="AC31" i="1"/>
  <c r="AB32" i="1"/>
  <c r="AC32" i="1"/>
  <c r="AB33" i="1"/>
  <c r="AC33" i="1"/>
  <c r="AB34" i="1"/>
  <c r="AC34" i="1"/>
  <c r="AB35" i="1"/>
  <c r="AC35" i="1"/>
  <c r="AB36" i="1"/>
  <c r="AC36" i="1"/>
  <c r="AB37" i="1"/>
  <c r="AC37" i="1"/>
  <c r="AB38" i="1"/>
  <c r="AC38" i="1"/>
  <c r="AB39" i="1"/>
  <c r="AC39" i="1"/>
  <c r="AB40" i="1"/>
  <c r="AC40" i="1"/>
  <c r="AB41" i="1"/>
  <c r="AC41" i="1"/>
  <c r="AB42" i="1"/>
  <c r="AC42" i="1"/>
  <c r="AB43" i="1"/>
  <c r="AC43" i="1"/>
  <c r="AB44" i="1"/>
  <c r="AC44" i="1"/>
  <c r="AB45" i="1"/>
  <c r="AC45" i="1"/>
  <c r="AB46" i="1"/>
  <c r="AC46" i="1"/>
  <c r="AB47" i="1"/>
  <c r="AC47" i="1"/>
  <c r="AB48" i="1"/>
  <c r="AC48" i="1"/>
  <c r="AB49" i="1"/>
  <c r="AC49" i="1"/>
  <c r="AB50" i="1"/>
  <c r="AC50" i="1"/>
  <c r="AB51" i="1"/>
  <c r="AC51" i="1"/>
  <c r="AB52" i="1"/>
  <c r="AC52" i="1"/>
  <c r="AB53" i="1"/>
  <c r="AC53" i="1"/>
  <c r="AB54" i="1"/>
  <c r="AC54" i="1"/>
  <c r="AB55" i="1"/>
  <c r="AC55" i="1"/>
  <c r="AB56" i="1"/>
  <c r="AC56" i="1"/>
  <c r="AB57" i="1"/>
  <c r="AC57" i="1"/>
  <c r="AB58" i="1"/>
  <c r="AC58" i="1"/>
  <c r="AB59" i="1"/>
  <c r="AC59" i="1"/>
  <c r="AB60" i="1"/>
  <c r="AC60" i="1"/>
  <c r="AB61" i="1"/>
  <c r="AC61" i="1"/>
  <c r="AB62" i="1"/>
  <c r="AC62" i="1"/>
  <c r="AB63" i="1"/>
  <c r="AC63" i="1"/>
  <c r="AC18" i="1"/>
  <c r="AB18" i="1"/>
  <c r="O18" i="1" s="1"/>
  <c r="F15" i="1" l="1"/>
  <c r="H98" i="2" l="1"/>
  <c r="B9" i="2"/>
  <c r="B69" i="2"/>
  <c r="B70" i="2"/>
  <c r="B71" i="2"/>
  <c r="B72" i="2"/>
  <c r="B73" i="2"/>
  <c r="B74" i="2"/>
  <c r="B75" i="2"/>
  <c r="B76" i="2"/>
  <c r="B77" i="2"/>
  <c r="B78" i="2"/>
  <c r="B79" i="2"/>
  <c r="B80" i="2"/>
  <c r="B81" i="2"/>
  <c r="B82" i="2"/>
  <c r="B83" i="2"/>
  <c r="B84" i="2"/>
  <c r="B72" i="1" l="1"/>
  <c r="V63" i="1"/>
  <c r="W63" i="1"/>
  <c r="X63" i="1"/>
  <c r="Y63" i="1"/>
  <c r="Z63" i="1"/>
  <c r="AA63" i="1"/>
  <c r="B6" i="2"/>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18" i="1"/>
  <c r="O63" i="1" l="1"/>
  <c r="V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W18" i="1" l="1"/>
  <c r="X18" i="1"/>
  <c r="Y18" i="1"/>
  <c r="Z18" i="1"/>
  <c r="W19" i="1"/>
  <c r="X19" i="1"/>
  <c r="Y19" i="1"/>
  <c r="Z19" i="1"/>
  <c r="W20" i="1"/>
  <c r="X20" i="1"/>
  <c r="Y20" i="1"/>
  <c r="Z20" i="1"/>
  <c r="W21" i="1"/>
  <c r="X21" i="1"/>
  <c r="Y21" i="1"/>
  <c r="Z21" i="1"/>
  <c r="W22" i="1"/>
  <c r="X22" i="1"/>
  <c r="Y22" i="1"/>
  <c r="Z22" i="1"/>
  <c r="W23" i="1"/>
  <c r="X23" i="1"/>
  <c r="Y23" i="1"/>
  <c r="Z23" i="1"/>
  <c r="W24" i="1"/>
  <c r="X24" i="1"/>
  <c r="Y24" i="1"/>
  <c r="Z24" i="1"/>
  <c r="W25" i="1"/>
  <c r="X25" i="1"/>
  <c r="Y25" i="1"/>
  <c r="Z25" i="1"/>
  <c r="W26" i="1"/>
  <c r="X26" i="1"/>
  <c r="Y26" i="1"/>
  <c r="Z26" i="1"/>
  <c r="W27" i="1"/>
  <c r="X27" i="1"/>
  <c r="Y27" i="1"/>
  <c r="Z27" i="1"/>
  <c r="W28" i="1"/>
  <c r="X28" i="1"/>
  <c r="Y28" i="1"/>
  <c r="Z28" i="1"/>
  <c r="W29" i="1"/>
  <c r="X29" i="1"/>
  <c r="Y29" i="1"/>
  <c r="Z29" i="1"/>
  <c r="W30" i="1"/>
  <c r="X30" i="1"/>
  <c r="Y30" i="1"/>
  <c r="Z30" i="1"/>
  <c r="W31" i="1"/>
  <c r="X31" i="1"/>
  <c r="Y31" i="1"/>
  <c r="Z31" i="1"/>
  <c r="W32" i="1"/>
  <c r="X32" i="1"/>
  <c r="Y32" i="1"/>
  <c r="Z32" i="1"/>
  <c r="W33" i="1"/>
  <c r="X33" i="1"/>
  <c r="Y33" i="1"/>
  <c r="Z33" i="1"/>
  <c r="W34" i="1"/>
  <c r="X34" i="1"/>
  <c r="Y34" i="1"/>
  <c r="Z34" i="1"/>
  <c r="W35" i="1"/>
  <c r="X35" i="1"/>
  <c r="Y35" i="1"/>
  <c r="Z35" i="1"/>
  <c r="W36" i="1"/>
  <c r="X36" i="1"/>
  <c r="Y36" i="1"/>
  <c r="Z36" i="1"/>
  <c r="W37" i="1"/>
  <c r="X37" i="1"/>
  <c r="Y37" i="1"/>
  <c r="Z37" i="1"/>
  <c r="W38" i="1"/>
  <c r="X38" i="1"/>
  <c r="Y38" i="1"/>
  <c r="Z38" i="1"/>
  <c r="W39" i="1"/>
  <c r="X39" i="1"/>
  <c r="Y39" i="1"/>
  <c r="Z39" i="1"/>
  <c r="W40" i="1"/>
  <c r="X40" i="1"/>
  <c r="Y40" i="1"/>
  <c r="Z40" i="1"/>
  <c r="W41" i="1"/>
  <c r="X41" i="1"/>
  <c r="Y41" i="1"/>
  <c r="Z41" i="1"/>
  <c r="W42" i="1"/>
  <c r="X42" i="1"/>
  <c r="Y42" i="1"/>
  <c r="Z42" i="1"/>
  <c r="W43" i="1"/>
  <c r="X43" i="1"/>
  <c r="Y43" i="1"/>
  <c r="Z43" i="1"/>
  <c r="W44" i="1"/>
  <c r="X44" i="1"/>
  <c r="Y44" i="1"/>
  <c r="Z44" i="1"/>
  <c r="W45" i="1"/>
  <c r="X45" i="1"/>
  <c r="Y45" i="1"/>
  <c r="Z45" i="1"/>
  <c r="W46" i="1"/>
  <c r="X46" i="1"/>
  <c r="Y46" i="1"/>
  <c r="Z46" i="1"/>
  <c r="W47" i="1"/>
  <c r="X47" i="1"/>
  <c r="Y47" i="1"/>
  <c r="Z47" i="1"/>
  <c r="W48" i="1"/>
  <c r="X48" i="1"/>
  <c r="Y48" i="1"/>
  <c r="Z48" i="1"/>
  <c r="W49" i="1"/>
  <c r="X49" i="1"/>
  <c r="Y49" i="1"/>
  <c r="Z49" i="1"/>
  <c r="W50" i="1"/>
  <c r="X50" i="1"/>
  <c r="Y50" i="1"/>
  <c r="Z50" i="1"/>
  <c r="W51" i="1"/>
  <c r="X51" i="1"/>
  <c r="Y51" i="1"/>
  <c r="Z51" i="1"/>
  <c r="W52" i="1"/>
  <c r="X52" i="1"/>
  <c r="Y52" i="1"/>
  <c r="Z52" i="1"/>
  <c r="W53" i="1"/>
  <c r="X53" i="1"/>
  <c r="Y53" i="1"/>
  <c r="Z53" i="1"/>
  <c r="W54" i="1"/>
  <c r="X54" i="1"/>
  <c r="Y54" i="1"/>
  <c r="Z54" i="1"/>
  <c r="W55" i="1"/>
  <c r="X55" i="1"/>
  <c r="Y55" i="1"/>
  <c r="Z55" i="1"/>
  <c r="W56" i="1"/>
  <c r="X56" i="1"/>
  <c r="Y56" i="1"/>
  <c r="Z56" i="1"/>
  <c r="W57" i="1"/>
  <c r="X57" i="1"/>
  <c r="Y57" i="1"/>
  <c r="Z57" i="1"/>
  <c r="W58" i="1"/>
  <c r="X58" i="1"/>
  <c r="Y58" i="1"/>
  <c r="Z58" i="1"/>
  <c r="W59" i="1"/>
  <c r="X59" i="1"/>
  <c r="Y59" i="1"/>
  <c r="Z59" i="1"/>
  <c r="W60" i="1"/>
  <c r="X60" i="1"/>
  <c r="Y60" i="1"/>
  <c r="Z60" i="1"/>
  <c r="W61" i="1"/>
  <c r="X61" i="1"/>
  <c r="Y61" i="1"/>
  <c r="Z61" i="1"/>
  <c r="W62" i="1"/>
  <c r="X62" i="1"/>
  <c r="Y62" i="1"/>
  <c r="Z62" i="1"/>
  <c r="V55" i="1"/>
  <c r="V56" i="1"/>
  <c r="V57" i="1"/>
  <c r="V58" i="1"/>
  <c r="V59" i="1"/>
  <c r="V60" i="1"/>
  <c r="V61" i="1"/>
  <c r="V62" i="1"/>
  <c r="O61" i="1" l="1"/>
  <c r="O60" i="1"/>
  <c r="O56" i="1"/>
  <c r="O57" i="1"/>
  <c r="O59" i="1"/>
  <c r="O55" i="1"/>
  <c r="O62" i="1"/>
  <c r="O58" i="1"/>
  <c r="W12" i="1"/>
  <c r="H92" i="2" s="1"/>
  <c r="AC12" i="1"/>
  <c r="AB12" i="1"/>
  <c r="H97" i="2" s="1"/>
  <c r="AA12" i="1"/>
  <c r="H96" i="2" s="1"/>
  <c r="Z12" i="1"/>
  <c r="H95" i="2" s="1"/>
  <c r="Y12" i="1"/>
  <c r="H94" i="2" s="1"/>
  <c r="X12" i="1"/>
  <c r="H93" i="2" s="1"/>
  <c r="F86" i="2" l="1"/>
  <c r="G86" i="2"/>
  <c r="P57" i="1"/>
  <c r="P61" i="1"/>
  <c r="P58" i="1"/>
  <c r="P62" i="1"/>
  <c r="P59" i="1"/>
  <c r="P55" i="1"/>
  <c r="P60" i="1"/>
  <c r="P56" i="1"/>
  <c r="V51" i="1"/>
  <c r="V52" i="1"/>
  <c r="V53" i="1"/>
  <c r="V54"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B4" i="2"/>
  <c r="O49" i="1" l="1"/>
  <c r="O45" i="1"/>
  <c r="O41" i="1"/>
  <c r="O37" i="1"/>
  <c r="O33" i="1"/>
  <c r="O29" i="1"/>
  <c r="O25" i="1"/>
  <c r="O21" i="1"/>
  <c r="O53" i="1"/>
  <c r="O48" i="1"/>
  <c r="O44" i="1"/>
  <c r="O40" i="1"/>
  <c r="O36" i="1"/>
  <c r="O32" i="1"/>
  <c r="O28" i="1"/>
  <c r="O24" i="1"/>
  <c r="O20" i="1"/>
  <c r="O52" i="1"/>
  <c r="O47" i="1"/>
  <c r="O43" i="1"/>
  <c r="O39" i="1"/>
  <c r="O35" i="1"/>
  <c r="O31" i="1"/>
  <c r="O27" i="1"/>
  <c r="O23" i="1"/>
  <c r="O19" i="1"/>
  <c r="O51" i="1"/>
  <c r="O50" i="1"/>
  <c r="O46" i="1"/>
  <c r="O42" i="1"/>
  <c r="O38" i="1"/>
  <c r="O34" i="1"/>
  <c r="O30" i="1"/>
  <c r="O26" i="1"/>
  <c r="O22" i="1"/>
  <c r="O54" i="1"/>
  <c r="V12" i="1"/>
  <c r="H91" i="2" s="1"/>
  <c r="E86" i="2" l="1"/>
  <c r="P19" i="1"/>
  <c r="P63" i="1"/>
  <c r="P28" i="1"/>
  <c r="P36" i="1"/>
  <c r="P44" i="1"/>
  <c r="P54" i="1"/>
  <c r="P25" i="1"/>
  <c r="P33" i="1"/>
  <c r="P41" i="1"/>
  <c r="P49" i="1"/>
  <c r="P26" i="1"/>
  <c r="P34" i="1"/>
  <c r="P42" i="1"/>
  <c r="P50" i="1"/>
  <c r="P23" i="1"/>
  <c r="P31" i="1"/>
  <c r="P39" i="1"/>
  <c r="P47" i="1"/>
  <c r="P53" i="1"/>
  <c r="P24" i="1"/>
  <c r="P32" i="1"/>
  <c r="P40" i="1"/>
  <c r="P48" i="1"/>
  <c r="P21" i="1"/>
  <c r="P29" i="1"/>
  <c r="P37" i="1"/>
  <c r="P45" i="1"/>
  <c r="P51" i="1"/>
  <c r="P22" i="1"/>
  <c r="P30" i="1"/>
  <c r="P38" i="1"/>
  <c r="P46" i="1"/>
  <c r="P52" i="1"/>
  <c r="P27" i="1"/>
  <c r="P35" i="1"/>
  <c r="P43" i="1"/>
  <c r="P20" i="1"/>
  <c r="E17" i="2"/>
  <c r="C16" i="2"/>
  <c r="C17" i="2"/>
  <c r="C15" i="2"/>
  <c r="E15" i="2"/>
  <c r="D17" i="2"/>
  <c r="D15" i="2"/>
  <c r="D16" i="2"/>
  <c r="E16" i="2"/>
  <c r="Q66" i="1" l="1"/>
  <c r="P18" i="1"/>
  <c r="P66" i="1" l="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 ref="M18" authorId="0">
      <text>
        <r>
          <rPr>
            <b/>
            <sz val="9"/>
            <color indexed="81"/>
            <rFont val="Tahoma"/>
            <family val="2"/>
          </rPr>
          <t>Pregunta abierta:
5pts</t>
        </r>
        <r>
          <rPr>
            <sz val="9"/>
            <color indexed="81"/>
            <rFont val="Tahoma"/>
            <family val="2"/>
          </rPr>
          <t xml:space="preserve">
</t>
        </r>
      </text>
    </comment>
    <comment ref="N18" authorId="0">
      <text>
        <r>
          <rPr>
            <b/>
            <sz val="9"/>
            <color indexed="81"/>
            <rFont val="Tahoma"/>
            <family val="2"/>
          </rPr>
          <t>Pregunta Abierta:
3ptos</t>
        </r>
      </text>
    </comment>
  </commentList>
</comments>
</file>

<file path=xl/sharedStrings.xml><?xml version="1.0" encoding="utf-8"?>
<sst xmlns="http://schemas.openxmlformats.org/spreadsheetml/2006/main" count="282" uniqueCount="124">
  <si>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</si>
  <si>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</si>
  <si>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</si>
  <si>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</si>
  <si>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</si>
  <si>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</si>
  <si>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</si>
  <si>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</si>
  <si>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</si>
  <si>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</si>
  <si>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</si>
  <si>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</si>
  <si>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</si>
  <si>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</si>
  <si>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</si>
  <si>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</si>
  <si>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</si>
  <si>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</si>
  <si>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</si>
  <si>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</si>
  <si>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</si>
  <si>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</si>
  <si>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</si>
  <si>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</si>
  <si>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</si>
  <si>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</si>
  <si>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</si>
  <si>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</si>
  <si>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</si>
  <si>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</si>
  <si>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</si>
  <si>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</si>
  <si>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</si>
  <si>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</si>
  <si>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</si>
  <si>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</si>
  <si>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</si>
  <si>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</si>
  <si>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</si>
  <si>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</si>
  <si>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</si>
  <si>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</si>
  <si>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</si>
  <si>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</si>
  <si>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</si>
  <si>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</si>
  <si>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INDICADORES</t>
  </si>
  <si>
    <t>Puntos ideal</t>
  </si>
  <si>
    <t xml:space="preserve">Puntaje Corte 4,0 </t>
  </si>
  <si>
    <t>A o P</t>
  </si>
  <si>
    <t>Ausente</t>
  </si>
  <si>
    <t>P</t>
  </si>
  <si>
    <t>Presente</t>
  </si>
  <si>
    <t>EJE/HABILIDAD</t>
  </si>
  <si>
    <t>Cárcamo Cárdenas Luis Salvador</t>
  </si>
  <si>
    <t>Correa Uribe Máximo De Dios</t>
  </si>
  <si>
    <t>Díaz Montiel Benjamín Esteban</t>
  </si>
  <si>
    <t>Gadaleta Velásquez Lucas Alexander</t>
  </si>
  <si>
    <t>Galindo Gallardo Samuel Antonio</t>
  </si>
  <si>
    <t>Gallegos Ule Constanza Antonella</t>
  </si>
  <si>
    <t>Gómez González Paloma Del Pilar</t>
  </si>
  <si>
    <t>Gómez Gutiérrez Maximiliano Camilo</t>
  </si>
  <si>
    <t>Gonzalez Obando Dennis Belén</t>
  </si>
  <si>
    <t>González Salinas Yusey Javiera</t>
  </si>
  <si>
    <t>Hidalgo Galindo Constanza Llamilett</t>
  </si>
  <si>
    <t>Huenchur Soto Kevin Mauricio</t>
  </si>
  <si>
    <t>Llanquilef Torres Pilar Isidora</t>
  </si>
  <si>
    <t>Mancilla Paredes Vicente Andrés</t>
  </si>
  <si>
    <t>Mansilla Aguilar Katherinne Anaís</t>
  </si>
  <si>
    <t>Mansilla González Valentina Belén</t>
  </si>
  <si>
    <t>Meriño Miranda Martina Rayen</t>
  </si>
  <si>
    <t>Millalonco Uribe Constanza Saray</t>
  </si>
  <si>
    <t>Miranda González Celeste Francisca</t>
  </si>
  <si>
    <t>Molina López Jeremías Ismael Adán</t>
  </si>
  <si>
    <t>Nanco Cifuentes Fhara Tais</t>
  </si>
  <si>
    <t>Navarro Rivera Isaac Alexander</t>
  </si>
  <si>
    <t>Navarro Vera Álvaro Exequiel</t>
  </si>
  <si>
    <t>Ojeda Escobar Nia Antonella Pascal</t>
  </si>
  <si>
    <t>Ojeda González Dorians Jesús Edinson</t>
  </si>
  <si>
    <t>Olivares Vicencio Yarela Paola</t>
  </si>
  <si>
    <t>Pacheco Coronado Magdalena Paz</t>
  </si>
  <si>
    <t>Pacheco Pérez Monserrath Andrea</t>
  </si>
  <si>
    <t>Peralta Ojeda Angel Benjamín Belarmino</t>
  </si>
  <si>
    <t>Pérez Huenchur Mónica Isabel</t>
  </si>
  <si>
    <t>Pinda Molina Axel Andrés</t>
  </si>
  <si>
    <t>Pinda Pinda Amanda Gabriela</t>
  </si>
  <si>
    <t>Pinilla Gadaleta Vicente Giovanni</t>
  </si>
  <si>
    <t>Punol Oyarzo Valentina Nayarette</t>
  </si>
  <si>
    <t>Rodríguez Arriagada Yeanyra Estrella</t>
  </si>
  <si>
    <t>Sanhueza Santana Kevin Macklein</t>
  </si>
  <si>
    <t>Seron Serón Polet Francisca</t>
  </si>
  <si>
    <t>Soto Fernández Carolina Araceli</t>
  </si>
  <si>
    <t>Soto González Williams Ignacio</t>
  </si>
  <si>
    <t>Toledo Contreras Jeannette Soledad</t>
  </si>
  <si>
    <t>Triviño Gutiérrez Diego Alejandro</t>
  </si>
  <si>
    <t>Ulloa Velásquez Anto Monserrat</t>
  </si>
  <si>
    <t>Vargas Cárdenas Yonathan Leonel</t>
  </si>
  <si>
    <t>Vivar González Rosa Escarle</t>
  </si>
  <si>
    <t>Vivar González Yadhira Monserratt</t>
  </si>
  <si>
    <t>Rail Del Río Matías Benjamín</t>
  </si>
  <si>
    <t>Sistema de corrección PERIODO 2º</t>
  </si>
  <si>
    <t>AGOSTO</t>
  </si>
  <si>
    <t>Prom.%</t>
  </si>
  <si>
    <t>Prom.</t>
  </si>
  <si>
    <t>OA2</t>
  </si>
  <si>
    <r>
      <t>·</t>
    </r>
    <r>
      <rPr>
        <sz val="7"/>
        <color rgb="FF000000"/>
        <rFont val="Times New Roman"/>
        <family val="1"/>
      </rPr>
      <t xml:space="preserve">         </t>
    </r>
    <r>
      <rPr>
        <sz val="9"/>
        <color rgb="FF000000"/>
        <rFont val="Calibri"/>
        <family val="2"/>
        <scheme val="minor"/>
      </rPr>
      <t>Agrupan animales según criterios dados (tamaño, cubierta corporal, estructuras de desplazamiento, entre otros).</t>
    </r>
  </si>
  <si>
    <r>
      <t>·</t>
    </r>
    <r>
      <rPr>
        <sz val="7"/>
        <color rgb="FF000000"/>
        <rFont val="Times New Roman"/>
        <family val="1"/>
      </rPr>
      <t xml:space="preserve">         </t>
    </r>
    <r>
      <rPr>
        <sz val="9"/>
        <color rgb="FF000000"/>
        <rFont val="Calibri"/>
        <family val="2"/>
        <scheme val="minor"/>
      </rPr>
      <t>Comparan las características del hábitat de distintos animales.</t>
    </r>
  </si>
  <si>
    <r>
      <t>·</t>
    </r>
    <r>
      <rPr>
        <sz val="7"/>
        <color rgb="FF000000"/>
        <rFont val="Times New Roman"/>
        <family val="1"/>
      </rPr>
      <t xml:space="preserve">         </t>
    </r>
    <r>
      <rPr>
        <sz val="9"/>
        <color rgb="FF000000"/>
        <rFont val="Calibri"/>
        <family val="2"/>
        <scheme val="minor"/>
      </rPr>
      <t>Identifican características comunes de distintos grupos de animales</t>
    </r>
  </si>
  <si>
    <t>OA3</t>
  </si>
  <si>
    <r>
      <t>·</t>
    </r>
    <r>
      <rPr>
        <sz val="7"/>
        <color rgb="FF000000"/>
        <rFont val="Times New Roman"/>
        <family val="1"/>
      </rPr>
      <t xml:space="preserve">         </t>
    </r>
    <r>
      <rPr>
        <sz val="9"/>
        <color rgb="FF000000"/>
        <rFont val="Calibri"/>
        <family val="2"/>
        <scheme val="minor"/>
      </rPr>
      <t>Identifican en un esquema las partes de una planta: hojas, flores, tallos, raíces. (pregunta abierta)</t>
    </r>
  </si>
  <si>
    <t>6pts</t>
  </si>
  <si>
    <t>0A4</t>
  </si>
  <si>
    <r>
      <t>·</t>
    </r>
    <r>
      <rPr>
        <sz val="7"/>
        <color rgb="FF000000"/>
        <rFont val="Times New Roman"/>
        <family val="1"/>
      </rPr>
      <t xml:space="preserve">         </t>
    </r>
    <r>
      <rPr>
        <sz val="9"/>
        <color rgb="FF000000"/>
        <rFont val="Calibri"/>
        <family val="2"/>
        <scheme val="minor"/>
      </rPr>
      <t>Clasifican de las plantas según tamaño.  ( Pregunta abierta )</t>
    </r>
  </si>
  <si>
    <t>3pts</t>
  </si>
  <si>
    <t>·         Agrupan animales según criterios dados (tamaño, cubierta corporal, estructuras de desplazamiento, entre otros).</t>
  </si>
  <si>
    <t>·         Comparan las características del hábitat de distintos animales.</t>
  </si>
  <si>
    <t>·         Identifican características comunes de distintos grupos de animales</t>
  </si>
  <si>
    <t>·         Identifican en un esquema las partes de una planta: hojas, flores, tallos, raíces. (pregunta abierta)</t>
  </si>
  <si>
    <t>·         Clasifican de las plantas según tamaño.  ( Pregunta abierta )</t>
  </si>
  <si>
    <t>Educación CIENCIA 1Aº básico A</t>
  </si>
  <si>
    <t>CURSO: 1º</t>
  </si>
  <si>
    <t xml:space="preserve">INFORME RESULTADOS PERIODO 2 CIENCIAS                                                                                                                                                                1Aº año Básico  </t>
  </si>
  <si>
    <t>OA4</t>
  </si>
  <si>
    <t>MACARENA SOTO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</si>
</sst>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b/>
      <sz val="8"/>
      <color theme="1"/>
      <name val="Calibri"/>
      <family val="2"/>
      <scheme val="minor"/>
    </font>
    <font>
      <sz val="11"/>
      <color indexed="8"/>
      <name val="Calibri"/>
      <family val="2"/>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b/>
      <sz val="11"/>
      <color theme="0"/>
      <name val="Calibri"/>
      <family val="2"/>
    </font>
    <font>
      <sz val="9"/>
      <color rgb="FF000000"/>
      <name val="Symbol"/>
      <family val="1"/>
      <charset val="2"/>
    </font>
    <font>
      <sz val="7"/>
      <color rgb="FF000000"/>
      <name val="Times New Roman"/>
      <family val="1"/>
    </font>
    <font>
      <sz val="9"/>
      <color rgb="FF000000"/>
      <name val="Calibri"/>
      <family val="2"/>
      <scheme val="minor"/>
    </font>
    <font>
      <b/>
      <sz val="11"/>
      <color rgb="FF000000"/>
      <name val="Calibri"/>
      <family val="2"/>
      <scheme val="minor"/>
    </font>
    <font>
      <sz val="12"/>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
      <patternFill patternType="solid">
        <fgColor theme="1" tint="0.3499862666707357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rgb="FF000000"/>
      </right>
      <top style="medium">
        <color indexed="64"/>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81">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6" fillId="0" borderId="1" xfId="0" applyFont="1" applyBorder="1" applyAlignment="1">
      <alignment horizontal="center" vertical="center" wrapText="1"/>
    </xf>
    <xf numFmtId="0" fontId="19" fillId="0" borderId="1" xfId="0" applyFont="1" applyBorder="1"/>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9"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7" fillId="0" borderId="7" xfId="0" applyFont="1" applyBorder="1" applyAlignment="1">
      <alignment vertical="center"/>
    </xf>
    <xf numFmtId="0" fontId="7" fillId="0" borderId="0" xfId="0" applyFont="1" applyBorder="1" applyAlignment="1">
      <alignment vertical="center"/>
    </xf>
    <xf numFmtId="164" fontId="23"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4"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4" xfId="0" applyFont="1" applyFill="1" applyBorder="1" applyAlignment="1">
      <alignment horizontal="center" vertical="center" wrapText="1"/>
    </xf>
    <xf numFmtId="0" fontId="25" fillId="2" borderId="21" xfId="0" applyFont="1" applyFill="1" applyBorder="1" applyAlignment="1">
      <alignment horizontal="center"/>
    </xf>
    <xf numFmtId="0" fontId="25" fillId="0" borderId="22" xfId="0" applyFont="1" applyBorder="1" applyAlignment="1">
      <alignment horizontal="center"/>
    </xf>
    <xf numFmtId="0" fontId="25" fillId="0" borderId="22" xfId="0" applyFont="1" applyFill="1" applyBorder="1" applyAlignment="1">
      <alignment horizontal="center"/>
    </xf>
    <xf numFmtId="0" fontId="25" fillId="0" borderId="4" xfId="0" applyFont="1" applyBorder="1" applyAlignment="1">
      <alignment horizontal="center"/>
    </xf>
    <xf numFmtId="0" fontId="25" fillId="0" borderId="1" xfId="0" applyFont="1" applyBorder="1" applyAlignment="1">
      <alignment horizontal="center"/>
    </xf>
    <xf numFmtId="0" fontId="25" fillId="0" borderId="1" xfId="0" applyFont="1" applyFill="1" applyBorder="1" applyAlignment="1">
      <alignment horizontal="center"/>
    </xf>
    <xf numFmtId="0" fontId="25" fillId="0" borderId="5" xfId="0" applyFont="1" applyBorder="1" applyAlignment="1">
      <alignment horizontal="center"/>
    </xf>
    <xf numFmtId="0" fontId="25" fillId="0" borderId="3" xfId="0" applyFont="1" applyBorder="1" applyAlignment="1">
      <alignment horizontal="center"/>
    </xf>
    <xf numFmtId="0" fontId="25" fillId="0" borderId="3" xfId="0" applyFont="1" applyFill="1" applyBorder="1" applyAlignment="1">
      <alignment horizontal="center"/>
    </xf>
    <xf numFmtId="0" fontId="25" fillId="0" borderId="4" xfId="0" applyFont="1" applyFill="1" applyBorder="1" applyAlignment="1">
      <alignment horizontal="center"/>
    </xf>
    <xf numFmtId="49" fontId="24" fillId="0" borderId="0" xfId="0" applyNumberFormat="1" applyFont="1" applyAlignment="1"/>
    <xf numFmtId="0" fontId="18" fillId="0" borderId="1" xfId="0" applyFont="1" applyBorder="1" applyAlignment="1">
      <alignment horizontal="center" wrapText="1"/>
    </xf>
    <xf numFmtId="0" fontId="29" fillId="5" borderId="1" xfId="0" applyFont="1" applyFill="1" applyBorder="1" applyAlignment="1">
      <alignment horizontal="center" vertical="center"/>
    </xf>
    <xf numFmtId="0" fontId="6" fillId="2" borderId="1" xfId="0" applyFont="1" applyFill="1" applyBorder="1" applyAlignment="1">
      <alignment horizontal="left"/>
    </xf>
    <xf numFmtId="0" fontId="6" fillId="0" borderId="1" xfId="0" applyFont="1" applyBorder="1" applyAlignment="1">
      <alignment horizontal="left"/>
    </xf>
    <xf numFmtId="0" fontId="17" fillId="0" borderId="1" xfId="0" applyFont="1" applyBorder="1" applyAlignment="1">
      <alignment horizontal="center" vertical="center" wrapText="1"/>
    </xf>
    <xf numFmtId="0" fontId="0" fillId="0" borderId="0" xfId="0" applyBorder="1" applyAlignment="1">
      <alignment horizontal="center"/>
    </xf>
    <xf numFmtId="0" fontId="7" fillId="0" borderId="3" xfId="0" applyFont="1" applyBorder="1"/>
    <xf numFmtId="0" fontId="7" fillId="0" borderId="0" xfId="0" applyFont="1" applyBorder="1"/>
    <xf numFmtId="9" fontId="1" fillId="0" borderId="0" xfId="0" applyNumberFormat="1" applyFont="1" applyBorder="1" applyAlignment="1">
      <alignment horizontal="center" vertical="center"/>
    </xf>
    <xf numFmtId="0" fontId="0" fillId="0" borderId="0" xfId="0" applyAlignment="1">
      <alignment horizontal="center" vertical="top" wrapText="1"/>
    </xf>
    <xf numFmtId="0" fontId="0" fillId="0" borderId="0" xfId="0" applyAlignment="1">
      <alignment horizontal="center"/>
    </xf>
    <xf numFmtId="0" fontId="0" fillId="0" borderId="9" xfId="0" applyBorder="1" applyAlignment="1">
      <alignment horizontal="center"/>
    </xf>
    <xf numFmtId="0" fontId="1" fillId="0" borderId="9" xfId="0" applyFont="1" applyBorder="1" applyAlignment="1">
      <alignment horizontal="center" vertical="top" wrapText="1"/>
    </xf>
    <xf numFmtId="0" fontId="26" fillId="0" borderId="14" xfId="0" applyFont="1" applyBorder="1" applyAlignment="1">
      <alignment horizontal="center"/>
    </xf>
    <xf numFmtId="0" fontId="26" fillId="0" borderId="11" xfId="0" applyFont="1" applyBorder="1" applyAlignment="1">
      <alignment horizontal="center"/>
    </xf>
    <xf numFmtId="0" fontId="26" fillId="0" borderId="20" xfId="0" applyFont="1" applyBorder="1" applyAlignment="1">
      <alignment horizontal="center"/>
    </xf>
    <xf numFmtId="0" fontId="26" fillId="0" borderId="12" xfId="0" applyFont="1" applyBorder="1" applyAlignment="1">
      <alignment horizontal="center"/>
    </xf>
    <xf numFmtId="0" fontId="0" fillId="0" borderId="0" xfId="0" applyAlignment="1">
      <alignment horizontal="center" vertical="top"/>
    </xf>
    <xf numFmtId="0" fontId="7" fillId="0" borderId="0" xfId="0" applyFont="1" applyBorder="1" applyAlignment="1">
      <alignment horizontal="center" vertical="center"/>
    </xf>
    <xf numFmtId="9" fontId="0" fillId="0" borderId="1" xfId="0" applyNumberFormat="1" applyBorder="1"/>
    <xf numFmtId="164" fontId="0" fillId="0" borderId="1" xfId="0" applyNumberFormat="1" applyBorder="1"/>
    <xf numFmtId="0" fontId="9" fillId="0" borderId="0" xfId="0" applyFont="1" applyAlignment="1">
      <alignment horizontal="center" vertical="center" wrapText="1"/>
    </xf>
    <xf numFmtId="0" fontId="30" fillId="0" borderId="27" xfId="0" applyFont="1" applyBorder="1" applyAlignment="1">
      <alignment horizontal="left" vertical="center" wrapText="1" indent="5"/>
    </xf>
    <xf numFmtId="0" fontId="33" fillId="0" borderId="16" xfId="0" applyFont="1" applyBorder="1" applyAlignment="1">
      <alignment horizontal="center" vertical="center"/>
    </xf>
    <xf numFmtId="0" fontId="33" fillId="0" borderId="16" xfId="0" applyFont="1" applyBorder="1" applyAlignment="1">
      <alignment horizontal="center" vertical="center" wrapText="1"/>
    </xf>
    <xf numFmtId="0" fontId="34" fillId="0" borderId="16" xfId="0" applyFont="1" applyBorder="1" applyAlignment="1">
      <alignment horizontal="center" vertical="center" wrapText="1"/>
    </xf>
    <xf numFmtId="0" fontId="30" fillId="0" borderId="28" xfId="0" applyFont="1" applyBorder="1" applyAlignment="1">
      <alignment horizontal="left" vertical="center" wrapText="1" indent="5"/>
    </xf>
    <xf numFmtId="0" fontId="33" fillId="0" borderId="29" xfId="0" applyFont="1" applyBorder="1" applyAlignment="1">
      <alignment horizontal="center" vertical="center"/>
    </xf>
    <xf numFmtId="0" fontId="33" fillId="0" borderId="29" xfId="0" applyFont="1" applyBorder="1" applyAlignment="1">
      <alignment horizontal="center" vertical="center" wrapText="1"/>
    </xf>
    <xf numFmtId="0" fontId="34" fillId="0" borderId="29" xfId="0" applyFont="1" applyBorder="1" applyAlignment="1">
      <alignment horizontal="center" vertical="center" wrapText="1"/>
    </xf>
    <xf numFmtId="0" fontId="9" fillId="0" borderId="28" xfId="0" applyFont="1" applyBorder="1" applyAlignment="1">
      <alignment horizontal="center" vertical="center" wrapText="1"/>
    </xf>
    <xf numFmtId="0" fontId="30" fillId="0" borderId="29" xfId="0" applyFont="1" applyBorder="1" applyAlignment="1">
      <alignment horizontal="left" vertical="center" wrapText="1" indent="5"/>
    </xf>
    <xf numFmtId="0" fontId="0" fillId="0" borderId="0" xfId="0" applyAlignment="1">
      <alignment vertical="center"/>
    </xf>
    <xf numFmtId="0" fontId="20" fillId="0" borderId="10" xfId="0" applyFont="1" applyBorder="1" applyAlignment="1">
      <alignment vertical="center" wrapText="1"/>
    </xf>
    <xf numFmtId="0" fontId="20" fillId="0" borderId="5" xfId="0" applyFont="1" applyBorder="1" applyAlignment="1">
      <alignment vertical="center" wrapText="1"/>
    </xf>
    <xf numFmtId="0" fontId="20" fillId="0" borderId="26" xfId="0" applyFont="1" applyBorder="1" applyAlignment="1">
      <alignment vertical="center" wrapText="1"/>
    </xf>
    <xf numFmtId="0" fontId="20" fillId="0" borderId="21" xfId="0" applyFont="1" applyBorder="1" applyAlignment="1">
      <alignment vertical="center" wrapText="1"/>
    </xf>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horizontal="left" wrapText="1"/>
    </xf>
    <xf numFmtId="0" fontId="0" fillId="0" borderId="1" xfId="0" applyBorder="1" applyAlignment="1">
      <alignment horizontal="left"/>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4" fillId="0" borderId="0" xfId="0" applyFont="1" applyAlignment="1">
      <alignment horizontal="justify" wrapText="1"/>
    </xf>
    <xf numFmtId="0" fontId="21" fillId="0" borderId="1" xfId="0" applyFont="1" applyBorder="1" applyAlignment="1">
      <alignment horizontal="left" vertical="center" wrapText="1"/>
    </xf>
    <xf numFmtId="0" fontId="22" fillId="0" borderId="1" xfId="0" applyFont="1" applyBorder="1" applyAlignment="1">
      <alignment horizontal="left"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18" xfId="0" applyFont="1" applyBorder="1" applyAlignment="1">
      <alignment horizontal="center" vertical="center"/>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2" fillId="0" borderId="7" xfId="0" applyFont="1" applyBorder="1" applyAlignment="1">
      <alignment horizontal="left" wrapText="1"/>
    </xf>
    <xf numFmtId="0" fontId="22" fillId="0" borderId="8" xfId="0" applyFont="1" applyBorder="1" applyAlignment="1">
      <alignment horizontal="left" wrapText="1"/>
    </xf>
    <xf numFmtId="0" fontId="22" fillId="0" borderId="4" xfId="0" applyFont="1" applyBorder="1" applyAlignment="1">
      <alignment horizontal="left" wrapText="1"/>
    </xf>
  </cellXfs>
  <cellStyles count="1">
    <cellStyle name="Normal" xfId="0" builtinId="0"/>
  </cellStyles>
  <dxfs count="6">
    <dxf>
      <font>
        <condense val="0"/>
        <extend val="0"/>
        <color indexed="15"/>
      </font>
    </dxf>
    <dxf>
      <font>
        <color indexed="14"/>
      </font>
      <fill>
        <patternFill>
          <bgColor indexed="15"/>
        </patternFill>
      </fill>
    </dxf>
    <dxf>
      <font>
        <color indexed="39"/>
      </font>
      <fill>
        <patternFill>
          <bgColor indexed="15"/>
        </patternFill>
      </fill>
    </dxf>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BX79"/>
  <sheetViews>
    <sheetView topLeftCell="A3" zoomScale="80" zoomScaleNormal="80" workbookViewId="0">
      <selection activeCell="BR56" sqref="BR56"/>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style="99" customWidth="1"/>
    <col min="7" max="11" width="4.42578125" customWidth="1"/>
    <col min="12" max="12" width="4.42578125" style="70" customWidth="1"/>
    <col min="13" max="14" width="4.42578125" customWidth="1"/>
    <col min="15" max="15" width="7" customWidth="1"/>
    <col min="16" max="16" width="7.140625" style="42" customWidth="1"/>
    <col min="17" max="17" width="6.42578125" customWidth="1"/>
    <col min="18" max="20" width="4.140625" customWidth="1"/>
    <col min="21" max="21" width="11.42578125" style="21" customWidth="1"/>
    <col min="22" max="22" width="5.85546875" style="21" hidden="1" customWidth="1"/>
    <col min="23" max="26" width="5.140625" style="21" hidden="1" customWidth="1"/>
    <col min="27" max="27" width="5.140625" style="72" hidden="1" customWidth="1"/>
    <col min="28" max="33" width="5.140625" style="21" hidden="1" customWidth="1"/>
    <col min="34" max="34" width="5.140625" style="72" hidden="1" customWidth="1"/>
    <col min="35" max="35" width="5.140625" style="21" hidden="1" customWidth="1"/>
    <col min="36" max="36" width="6.42578125" style="21" hidden="1" customWidth="1"/>
    <col min="37" max="50" width="5.140625" style="21" hidden="1" customWidth="1"/>
    <col min="51" max="51" width="5.140625" style="20" hidden="1" customWidth="1"/>
    <col min="52" max="63" width="5.140625" hidden="1" customWidth="1"/>
    <col min="64" max="64" width="5" hidden="1" customWidth="1"/>
    <col min="65" max="76" width="5.140625" customWidth="1"/>
  </cols>
  <sheetData>
    <row r="1" spans="1:76" x14ac:dyDescent="0.25">
      <c r="A1" s="131" t="s">
        <v>100</v>
      </c>
      <c r="B1" s="132"/>
      <c r="C1" s="132"/>
      <c r="D1" s="132"/>
      <c r="E1" s="132"/>
      <c r="F1" s="132"/>
      <c r="G1" s="132"/>
      <c r="H1" s="132"/>
    </row>
    <row r="2" spans="1:76" x14ac:dyDescent="0.25">
      <c r="A2" s="131" t="s">
        <v>119</v>
      </c>
      <c r="B2" s="132"/>
      <c r="C2" s="132"/>
      <c r="D2" s="132"/>
      <c r="E2" s="132"/>
      <c r="F2" s="132"/>
      <c r="G2" s="132"/>
      <c r="H2" s="132"/>
    </row>
    <row r="4" spans="1:76" ht="15" customHeight="1" x14ac:dyDescent="0.25">
      <c r="A4" s="133" t="s">
        <v>0</v>
      </c>
      <c r="B4" s="133"/>
      <c r="C4" s="133"/>
      <c r="D4" s="133"/>
      <c r="E4" s="133"/>
      <c r="F4" s="133"/>
      <c r="G4" s="133"/>
      <c r="H4" s="133"/>
      <c r="I4" s="133"/>
    </row>
    <row r="5" spans="1:76" x14ac:dyDescent="0.25">
      <c r="A5" s="133"/>
      <c r="B5" s="133"/>
      <c r="C5" s="133"/>
      <c r="D5" s="133"/>
      <c r="E5" s="133"/>
      <c r="F5" s="133"/>
      <c r="G5" s="133"/>
      <c r="H5" s="133"/>
      <c r="I5" s="133"/>
      <c r="AI5" s="126" t="s">
        <v>35</v>
      </c>
      <c r="AJ5" s="127"/>
      <c r="AK5" s="39">
        <v>1</v>
      </c>
      <c r="AL5" s="39">
        <v>2</v>
      </c>
      <c r="AM5" s="39">
        <v>3</v>
      </c>
      <c r="AN5" s="39">
        <v>4</v>
      </c>
      <c r="AO5" s="39">
        <v>5</v>
      </c>
      <c r="AP5" s="39">
        <v>6</v>
      </c>
      <c r="AQ5" s="39">
        <v>7</v>
      </c>
      <c r="AR5" s="39">
        <v>8</v>
      </c>
      <c r="AS5" s="39">
        <v>9</v>
      </c>
      <c r="AT5" s="39">
        <v>10</v>
      </c>
      <c r="AU5" s="39">
        <v>11</v>
      </c>
      <c r="AV5" s="39">
        <v>12</v>
      </c>
      <c r="AW5" s="39">
        <v>13</v>
      </c>
      <c r="AX5" s="39">
        <v>14</v>
      </c>
      <c r="AY5" s="39">
        <v>15</v>
      </c>
      <c r="AZ5" s="39">
        <v>16</v>
      </c>
      <c r="BA5" s="39">
        <v>17</v>
      </c>
      <c r="BB5" s="39">
        <v>18</v>
      </c>
      <c r="BC5" s="39">
        <v>19</v>
      </c>
      <c r="BD5" s="39">
        <v>20</v>
      </c>
      <c r="BE5" s="39"/>
      <c r="BF5" s="39"/>
      <c r="BG5" s="39"/>
      <c r="BH5" s="39"/>
      <c r="BI5" s="39"/>
      <c r="BJ5" s="39"/>
      <c r="BK5" s="56"/>
      <c r="BL5" s="56"/>
      <c r="BM5" s="56"/>
      <c r="BN5" s="56"/>
      <c r="BO5" s="56"/>
      <c r="BP5" s="56"/>
      <c r="BQ5" s="56"/>
      <c r="BR5" s="56"/>
      <c r="BS5" s="56"/>
      <c r="BT5" s="56"/>
      <c r="BU5" s="56"/>
      <c r="BV5" s="56"/>
      <c r="BW5" s="56"/>
      <c r="BX5" s="56"/>
    </row>
    <row r="6" spans="1:76" x14ac:dyDescent="0.25">
      <c r="A6" s="133"/>
      <c r="B6" s="133"/>
      <c r="C6" s="133"/>
      <c r="D6" s="133"/>
      <c r="E6" s="133"/>
      <c r="F6" s="133"/>
      <c r="G6" s="133"/>
      <c r="H6" s="133"/>
      <c r="I6" s="133"/>
      <c r="AK6" s="39"/>
      <c r="AL6" s="39"/>
      <c r="AM6" s="39"/>
      <c r="AN6" s="39"/>
      <c r="AO6" s="39"/>
      <c r="AP6" s="39"/>
      <c r="AQ6" s="39"/>
      <c r="AR6" s="39"/>
      <c r="AS6" s="39"/>
      <c r="AT6" s="39"/>
      <c r="AU6" s="39"/>
      <c r="AV6" s="39"/>
      <c r="AW6" s="39"/>
      <c r="AX6" s="39"/>
      <c r="AY6" s="40"/>
      <c r="AZ6" s="4"/>
      <c r="BA6" s="4"/>
      <c r="BB6" s="4"/>
      <c r="BC6" s="4"/>
      <c r="BD6" s="4"/>
      <c r="BE6" s="4"/>
      <c r="BF6" s="4"/>
      <c r="BG6" s="4"/>
      <c r="BH6" s="4"/>
      <c r="BI6" s="4"/>
      <c r="BJ6" s="4"/>
      <c r="BK6" s="5"/>
      <c r="BL6" s="5"/>
      <c r="BM6" s="5"/>
      <c r="BN6" s="5"/>
      <c r="BO6" s="5"/>
      <c r="BP6" s="5"/>
      <c r="BQ6" s="5"/>
      <c r="BR6" s="5"/>
      <c r="BS6" s="5"/>
      <c r="BT6" s="5"/>
      <c r="BU6" s="5"/>
      <c r="BV6" s="5"/>
      <c r="BW6" s="5"/>
      <c r="BX6" s="5"/>
    </row>
    <row r="7" spans="1:76" x14ac:dyDescent="0.25">
      <c r="A7" s="133"/>
      <c r="B7" s="133"/>
      <c r="C7" s="133"/>
      <c r="D7" s="133"/>
      <c r="E7" s="133"/>
      <c r="F7" s="133"/>
      <c r="G7" s="133"/>
      <c r="H7" s="133"/>
      <c r="I7" s="133"/>
      <c r="AK7" s="91" t="s">
        <v>8</v>
      </c>
      <c r="AL7" s="92" t="s">
        <v>8</v>
      </c>
      <c r="AM7" s="92" t="s">
        <v>40</v>
      </c>
      <c r="AN7" s="92" t="s">
        <v>8</v>
      </c>
      <c r="AO7" s="92" t="s">
        <v>23</v>
      </c>
      <c r="AP7" s="92" t="s">
        <v>40</v>
      </c>
      <c r="AQ7" s="92"/>
      <c r="AR7" s="92"/>
      <c r="AS7" s="92"/>
      <c r="AT7" s="92"/>
      <c r="AU7" s="92"/>
      <c r="AV7" s="92"/>
      <c r="AW7" s="92"/>
      <c r="AX7" s="92"/>
      <c r="AY7" s="92"/>
      <c r="AZ7" s="92"/>
      <c r="BA7" s="92"/>
      <c r="BB7" s="92"/>
      <c r="BC7" s="92"/>
      <c r="BD7" s="92"/>
      <c r="BE7" s="39"/>
      <c r="BF7" s="39"/>
      <c r="BG7" s="39"/>
      <c r="BH7" s="39"/>
      <c r="BI7" s="39"/>
      <c r="BJ7" s="39"/>
      <c r="BK7" s="56"/>
      <c r="BL7" s="56"/>
      <c r="BM7" s="56"/>
      <c r="BN7" s="56"/>
      <c r="BO7" s="56"/>
      <c r="BP7" s="56"/>
      <c r="BQ7" s="56"/>
      <c r="BR7" s="56"/>
      <c r="BS7" s="56"/>
      <c r="BT7" s="56"/>
      <c r="BU7" s="56"/>
      <c r="BV7" s="56"/>
      <c r="BW7" s="56"/>
      <c r="BX7" s="56"/>
    </row>
    <row r="8" spans="1:76" x14ac:dyDescent="0.25">
      <c r="A8" s="1"/>
      <c r="B8" s="1"/>
      <c r="C8" s="1"/>
      <c r="D8" s="1"/>
      <c r="E8" s="1"/>
      <c r="F8" s="98"/>
      <c r="G8" s="1"/>
      <c r="H8" s="1"/>
    </row>
    <row r="9" spans="1:76" x14ac:dyDescent="0.25">
      <c r="A9" s="134" t="s">
        <v>1</v>
      </c>
      <c r="B9" s="134"/>
      <c r="C9" s="2" t="s">
        <v>2</v>
      </c>
      <c r="D9" s="2" t="s">
        <v>3</v>
      </c>
      <c r="E9" s="135" t="s">
        <v>4</v>
      </c>
      <c r="F9" s="135"/>
      <c r="G9" s="135"/>
      <c r="H9" s="135"/>
    </row>
    <row r="10" spans="1:76" x14ac:dyDescent="0.25">
      <c r="A10" s="28"/>
      <c r="B10" s="28"/>
      <c r="C10" s="37"/>
      <c r="D10" s="38" t="s">
        <v>101</v>
      </c>
      <c r="E10" s="137"/>
      <c r="F10" s="137"/>
      <c r="G10" s="137"/>
      <c r="H10" s="138"/>
    </row>
    <row r="11" spans="1:76" ht="29.25" customHeight="1" x14ac:dyDescent="0.25">
      <c r="A11" s="134" t="s">
        <v>5</v>
      </c>
      <c r="B11" s="134"/>
      <c r="C11" s="139" t="s">
        <v>42</v>
      </c>
      <c r="D11" s="140"/>
      <c r="E11" s="140"/>
      <c r="F11" s="140"/>
      <c r="G11" s="140"/>
      <c r="H11" s="141"/>
      <c r="V11" s="39">
        <v>1</v>
      </c>
      <c r="W11" s="39">
        <v>2</v>
      </c>
      <c r="X11" s="39">
        <v>3</v>
      </c>
      <c r="Y11" s="39">
        <v>4</v>
      </c>
      <c r="Z11" s="39">
        <v>5</v>
      </c>
      <c r="AA11" s="73">
        <v>6</v>
      </c>
      <c r="AB11" s="39">
        <v>7</v>
      </c>
      <c r="AC11" s="39">
        <v>8</v>
      </c>
      <c r="AD11" s="39"/>
      <c r="AE11" s="39"/>
      <c r="AF11" s="39"/>
      <c r="AG11" s="39"/>
      <c r="AH11" s="73"/>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row>
    <row r="12" spans="1:76" ht="18.75" x14ac:dyDescent="0.25">
      <c r="A12" s="134" t="s">
        <v>6</v>
      </c>
      <c r="B12" s="134"/>
      <c r="C12" s="142" t="s">
        <v>123</v>
      </c>
      <c r="D12" s="142"/>
      <c r="E12" s="142"/>
      <c r="F12" s="142"/>
      <c r="G12" s="142"/>
      <c r="H12" s="142"/>
      <c r="L12" s="71"/>
      <c r="M12" s="61"/>
      <c r="N12" s="61"/>
      <c r="V12" s="39">
        <f>SUM(V18:V63)</f>
        <v>1</v>
      </c>
      <c r="W12" s="39">
        <f t="shared" ref="W12:AC12" si="0">SUM(W18:W63)</f>
        <v>1</v>
      </c>
      <c r="X12" s="39">
        <f t="shared" si="0"/>
        <v>1</v>
      </c>
      <c r="Y12" s="39">
        <f t="shared" si="0"/>
        <v>1</v>
      </c>
      <c r="Z12" s="39">
        <f t="shared" si="0"/>
        <v>1</v>
      </c>
      <c r="AA12" s="73">
        <f t="shared" si="0"/>
        <v>1</v>
      </c>
      <c r="AB12" s="39">
        <f t="shared" si="0"/>
        <v>5</v>
      </c>
      <c r="AC12" s="39">
        <f t="shared" si="0"/>
        <v>3</v>
      </c>
      <c r="AD12" s="39"/>
      <c r="AE12" s="39"/>
      <c r="AF12" s="39"/>
      <c r="AG12" s="39"/>
      <c r="AH12" s="73"/>
      <c r="AI12" s="73"/>
      <c r="AJ12" s="73"/>
      <c r="AK12" s="73"/>
      <c r="AL12" s="73"/>
      <c r="AM12" s="73"/>
      <c r="AN12" s="73"/>
      <c r="AO12" s="73"/>
      <c r="AP12" s="39"/>
      <c r="AQ12" s="39"/>
      <c r="AR12" s="39"/>
      <c r="AS12" s="39"/>
      <c r="AT12" s="39"/>
      <c r="AU12" s="39"/>
      <c r="AV12" s="39"/>
      <c r="AW12" s="39"/>
      <c r="AX12" s="39"/>
      <c r="AY12" s="39"/>
      <c r="AZ12" s="39"/>
      <c r="BA12" s="39"/>
      <c r="BB12" s="39"/>
      <c r="BC12" s="39"/>
      <c r="BD12" s="39"/>
      <c r="BE12" s="39"/>
      <c r="BF12" s="39"/>
      <c r="BG12" s="39"/>
      <c r="BH12" s="39"/>
      <c r="BI12" s="39"/>
    </row>
    <row r="13" spans="1:76" x14ac:dyDescent="0.25">
      <c r="A13" s="143" t="s">
        <v>7</v>
      </c>
      <c r="B13" s="144"/>
      <c r="C13" s="145"/>
      <c r="D13" s="145"/>
      <c r="E13" s="145"/>
      <c r="F13" s="145"/>
      <c r="G13" s="145"/>
      <c r="H13" s="145"/>
      <c r="L13" s="24"/>
      <c r="M13" s="5"/>
      <c r="N13" s="5"/>
    </row>
    <row r="14" spans="1:76" ht="15.75" thickBot="1" x14ac:dyDescent="0.3">
      <c r="V14" s="50"/>
      <c r="W14" s="50"/>
      <c r="X14" s="50"/>
      <c r="Y14" s="50"/>
      <c r="Z14" s="50"/>
      <c r="AA14" s="74"/>
      <c r="AB14" s="50"/>
      <c r="AC14" s="50"/>
      <c r="AD14" s="50"/>
    </row>
    <row r="15" spans="1:76" ht="15.75" thickBot="1" x14ac:dyDescent="0.3">
      <c r="D15" s="136" t="s">
        <v>22</v>
      </c>
      <c r="E15" s="136"/>
      <c r="F15" s="100">
        <f>COUNTIF(F18:F63,"P")</f>
        <v>1</v>
      </c>
    </row>
    <row r="16" spans="1:76" ht="15.75" thickBot="1" x14ac:dyDescent="0.3"/>
    <row r="17" spans="1:64" ht="30.75" thickBot="1" x14ac:dyDescent="0.3">
      <c r="A17" s="3" t="s">
        <v>9</v>
      </c>
      <c r="B17" s="3" t="s">
        <v>10</v>
      </c>
      <c r="C17" s="3" t="s">
        <v>11</v>
      </c>
      <c r="D17" s="3" t="s">
        <v>12</v>
      </c>
      <c r="E17" s="57" t="s">
        <v>13</v>
      </c>
      <c r="F17" s="101" t="s">
        <v>49</v>
      </c>
      <c r="G17" s="75" t="s">
        <v>14</v>
      </c>
      <c r="H17" s="76" t="s">
        <v>15</v>
      </c>
      <c r="I17" s="76" t="s">
        <v>16</v>
      </c>
      <c r="J17" s="76" t="s">
        <v>17</v>
      </c>
      <c r="K17" s="76" t="s">
        <v>18</v>
      </c>
      <c r="L17" s="77" t="s">
        <v>19</v>
      </c>
      <c r="M17" s="76" t="s">
        <v>20</v>
      </c>
      <c r="N17" s="76" t="s">
        <v>21</v>
      </c>
      <c r="O17" s="64" t="s">
        <v>43</v>
      </c>
      <c r="P17" s="65" t="s">
        <v>44</v>
      </c>
      <c r="Q17" s="66" t="s">
        <v>45</v>
      </c>
      <c r="R17" s="23"/>
      <c r="S17" s="23"/>
      <c r="T17" s="23"/>
    </row>
    <row r="18" spans="1:64" ht="15.75" x14ac:dyDescent="0.25">
      <c r="A18" s="4">
        <v>1</v>
      </c>
      <c r="B18" s="128" t="s">
        <v>54</v>
      </c>
      <c r="C18" s="129" t="s">
        <v>54</v>
      </c>
      <c r="D18" s="130" t="s">
        <v>54</v>
      </c>
      <c r="E18" s="58"/>
      <c r="F18" s="102" t="s">
        <v>51</v>
      </c>
      <c r="G18" s="78" t="s">
        <v>8</v>
      </c>
      <c r="H18" s="79" t="s">
        <v>8</v>
      </c>
      <c r="I18" s="79" t="s">
        <v>40</v>
      </c>
      <c r="J18" s="79" t="s">
        <v>8</v>
      </c>
      <c r="K18" s="79" t="s">
        <v>23</v>
      </c>
      <c r="L18" s="80" t="s">
        <v>40</v>
      </c>
      <c r="M18" s="79">
        <v>5</v>
      </c>
      <c r="N18" s="79">
        <v>3</v>
      </c>
      <c r="O18" s="44">
        <f>SUM(V18:AO18)</f>
        <v>14</v>
      </c>
      <c r="P18" s="45">
        <f t="shared" ref="P18:P63" si="1">O18/B$71</f>
        <v>0.93333333333333335</v>
      </c>
      <c r="Q18" s="62">
        <f>IF(O18&gt;=B$72,0.5357*O18-0.5,0.2381*O18+2)</f>
        <v>6.9997999999999996</v>
      </c>
      <c r="R18" s="5"/>
      <c r="S18" s="5"/>
      <c r="T18" s="5"/>
      <c r="U18" s="22"/>
      <c r="V18" s="21">
        <f t="shared" ref="V18:V63" si="2">IF(G18=AK$7,1,0)</f>
        <v>1</v>
      </c>
      <c r="W18" s="21">
        <f t="shared" ref="W18:W63" si="3">IF(H18=AL$7,1,0)</f>
        <v>1</v>
      </c>
      <c r="X18" s="21">
        <f t="shared" ref="X18:X63" si="4">IF(I18=AM$7,1,0)</f>
        <v>1</v>
      </c>
      <c r="Y18" s="21">
        <f t="shared" ref="Y18:Y63" si="5">IF(J18=AN$7,1,0)</f>
        <v>1</v>
      </c>
      <c r="Z18" s="21">
        <f t="shared" ref="Z18:Z63" si="6">IF(K18=AO$7,1,0)</f>
        <v>1</v>
      </c>
      <c r="AA18" s="21">
        <f t="shared" ref="AA18:AA63" si="7">IF(L18=AP$7,1,0)</f>
        <v>1</v>
      </c>
      <c r="AB18" s="21">
        <f>M18</f>
        <v>5</v>
      </c>
      <c r="AC18" s="21">
        <f>N18</f>
        <v>3</v>
      </c>
      <c r="AH18" s="21"/>
      <c r="AY18" s="21"/>
      <c r="AZ18" s="21"/>
      <c r="BA18" s="21"/>
      <c r="BB18" s="21"/>
      <c r="BC18" s="21"/>
      <c r="BD18" s="21"/>
      <c r="BE18" s="21"/>
      <c r="BF18" s="21"/>
      <c r="BG18" s="21"/>
      <c r="BH18" s="21"/>
      <c r="BI18" s="21"/>
      <c r="BK18" s="21"/>
      <c r="BL18" s="42"/>
    </row>
    <row r="19" spans="1:64" ht="15.75" x14ac:dyDescent="0.25">
      <c r="A19" s="4">
        <v>2</v>
      </c>
      <c r="B19" s="128" t="s">
        <v>55</v>
      </c>
      <c r="C19" s="129" t="s">
        <v>55</v>
      </c>
      <c r="D19" s="130" t="s">
        <v>55</v>
      </c>
      <c r="E19" s="58"/>
      <c r="F19" s="103"/>
      <c r="G19" s="81"/>
      <c r="H19" s="82"/>
      <c r="I19" s="82"/>
      <c r="J19" s="82"/>
      <c r="K19" s="82"/>
      <c r="L19" s="83"/>
      <c r="M19" s="82"/>
      <c r="N19" s="82"/>
      <c r="O19" s="44">
        <f t="shared" ref="O19:O63" si="8">SUM(V19:AO19)</f>
        <v>0</v>
      </c>
      <c r="P19" s="45">
        <f t="shared" si="1"/>
        <v>0</v>
      </c>
      <c r="Q19" s="62">
        <f t="shared" ref="Q19:Q63" si="9">IF(O19&gt;=B$72,0.5357*O19-0.5,0.2381*O19+2)</f>
        <v>2</v>
      </c>
      <c r="R19" s="5"/>
      <c r="S19" s="5"/>
      <c r="T19" s="5"/>
      <c r="V19" s="21">
        <f t="shared" si="2"/>
        <v>0</v>
      </c>
      <c r="W19" s="21">
        <f t="shared" si="3"/>
        <v>0</v>
      </c>
      <c r="X19" s="21">
        <f t="shared" si="4"/>
        <v>0</v>
      </c>
      <c r="Y19" s="21">
        <f t="shared" si="5"/>
        <v>0</v>
      </c>
      <c r="Z19" s="21">
        <f t="shared" si="6"/>
        <v>0</v>
      </c>
      <c r="AA19" s="21">
        <f t="shared" si="7"/>
        <v>0</v>
      </c>
      <c r="AB19" s="21">
        <f t="shared" ref="AB19:AB63" si="10">M19</f>
        <v>0</v>
      </c>
      <c r="AC19" s="21">
        <f t="shared" ref="AC19:AC63" si="11">N19</f>
        <v>0</v>
      </c>
      <c r="AH19" s="21"/>
      <c r="AY19" s="21"/>
      <c r="AZ19" s="21"/>
      <c r="BA19" s="21"/>
      <c r="BB19" s="21"/>
      <c r="BC19" s="21"/>
      <c r="BD19" s="21"/>
      <c r="BE19" s="21"/>
      <c r="BF19" s="21"/>
      <c r="BG19" s="21"/>
      <c r="BH19" s="21"/>
      <c r="BI19" s="21"/>
      <c r="BK19" s="21"/>
      <c r="BL19" s="42"/>
    </row>
    <row r="20" spans="1:64" ht="15.75" x14ac:dyDescent="0.25">
      <c r="A20" s="4">
        <v>3</v>
      </c>
      <c r="B20" s="128" t="s">
        <v>56</v>
      </c>
      <c r="C20" s="129" t="s">
        <v>56</v>
      </c>
      <c r="D20" s="130" t="s">
        <v>56</v>
      </c>
      <c r="E20" s="58"/>
      <c r="F20" s="103"/>
      <c r="G20" s="81"/>
      <c r="H20" s="82"/>
      <c r="I20" s="82"/>
      <c r="J20" s="82"/>
      <c r="K20" s="82"/>
      <c r="L20" s="83"/>
      <c r="M20" s="82"/>
      <c r="N20" s="82"/>
      <c r="O20" s="44">
        <f t="shared" si="8"/>
        <v>0</v>
      </c>
      <c r="P20" s="45">
        <f t="shared" si="1"/>
        <v>0</v>
      </c>
      <c r="Q20" s="62">
        <f t="shared" si="9"/>
        <v>2</v>
      </c>
      <c r="R20" s="5"/>
      <c r="S20" s="5"/>
      <c r="T20" s="5"/>
      <c r="V20" s="21">
        <f t="shared" si="2"/>
        <v>0</v>
      </c>
      <c r="W20" s="21">
        <f t="shared" si="3"/>
        <v>0</v>
      </c>
      <c r="X20" s="21">
        <f t="shared" si="4"/>
        <v>0</v>
      </c>
      <c r="Y20" s="21">
        <f t="shared" si="5"/>
        <v>0</v>
      </c>
      <c r="Z20" s="21">
        <f t="shared" si="6"/>
        <v>0</v>
      </c>
      <c r="AA20" s="21">
        <f t="shared" si="7"/>
        <v>0</v>
      </c>
      <c r="AB20" s="21">
        <f t="shared" si="10"/>
        <v>0</v>
      </c>
      <c r="AC20" s="21">
        <f t="shared" si="11"/>
        <v>0</v>
      </c>
      <c r="AH20" s="21"/>
      <c r="AY20" s="21"/>
      <c r="AZ20" s="21"/>
      <c r="BA20" s="21"/>
      <c r="BB20" s="21"/>
      <c r="BC20" s="21"/>
      <c r="BD20" s="21"/>
      <c r="BE20" s="21"/>
      <c r="BF20" s="21"/>
      <c r="BG20" s="21"/>
      <c r="BH20" s="21"/>
      <c r="BI20" s="21"/>
      <c r="BK20" s="21"/>
      <c r="BL20" s="42"/>
    </row>
    <row r="21" spans="1:64" ht="15.75" x14ac:dyDescent="0.25">
      <c r="A21" s="4">
        <v>4</v>
      </c>
      <c r="B21" s="128" t="s">
        <v>57</v>
      </c>
      <c r="C21" s="129" t="s">
        <v>57</v>
      </c>
      <c r="D21" s="130" t="s">
        <v>57</v>
      </c>
      <c r="E21" s="58"/>
      <c r="F21" s="103"/>
      <c r="G21" s="81"/>
      <c r="H21" s="82"/>
      <c r="I21" s="82"/>
      <c r="J21" s="82"/>
      <c r="K21" s="82"/>
      <c r="L21" s="83"/>
      <c r="M21" s="82"/>
      <c r="N21" s="82"/>
      <c r="O21" s="44">
        <f t="shared" si="8"/>
        <v>0</v>
      </c>
      <c r="P21" s="45">
        <f t="shared" si="1"/>
        <v>0</v>
      </c>
      <c r="Q21" s="62">
        <f t="shared" si="9"/>
        <v>2</v>
      </c>
      <c r="R21" s="5"/>
      <c r="S21" s="5"/>
      <c r="T21" s="5"/>
      <c r="V21" s="21">
        <f t="shared" si="2"/>
        <v>0</v>
      </c>
      <c r="W21" s="21">
        <f t="shared" si="3"/>
        <v>0</v>
      </c>
      <c r="X21" s="21">
        <f t="shared" si="4"/>
        <v>0</v>
      </c>
      <c r="Y21" s="21">
        <f t="shared" si="5"/>
        <v>0</v>
      </c>
      <c r="Z21" s="21">
        <f t="shared" si="6"/>
        <v>0</v>
      </c>
      <c r="AA21" s="21">
        <f t="shared" si="7"/>
        <v>0</v>
      </c>
      <c r="AB21" s="21">
        <f t="shared" si="10"/>
        <v>0</v>
      </c>
      <c r="AC21" s="21">
        <f t="shared" si="11"/>
        <v>0</v>
      </c>
      <c r="AH21" s="21"/>
      <c r="AY21" s="21"/>
      <c r="AZ21" s="21"/>
      <c r="BA21" s="21"/>
      <c r="BB21" s="21"/>
      <c r="BC21" s="21"/>
      <c r="BD21" s="21"/>
      <c r="BE21" s="21"/>
      <c r="BF21" s="21"/>
      <c r="BG21" s="21"/>
      <c r="BH21" s="21"/>
      <c r="BI21" s="21"/>
      <c r="BK21" s="21"/>
      <c r="BL21" s="42"/>
    </row>
    <row r="22" spans="1:64" ht="15.75" x14ac:dyDescent="0.25">
      <c r="A22" s="4">
        <v>5</v>
      </c>
      <c r="B22" s="128" t="s">
        <v>58</v>
      </c>
      <c r="C22" s="129" t="s">
        <v>58</v>
      </c>
      <c r="D22" s="130" t="s">
        <v>58</v>
      </c>
      <c r="E22" s="58"/>
      <c r="F22" s="103"/>
      <c r="G22" s="81"/>
      <c r="H22" s="82"/>
      <c r="I22" s="82"/>
      <c r="J22" s="82"/>
      <c r="K22" s="82"/>
      <c r="L22" s="83"/>
      <c r="M22" s="82"/>
      <c r="N22" s="82"/>
      <c r="O22" s="44">
        <f t="shared" si="8"/>
        <v>0</v>
      </c>
      <c r="P22" s="45">
        <f t="shared" si="1"/>
        <v>0</v>
      </c>
      <c r="Q22" s="62">
        <f t="shared" si="9"/>
        <v>2</v>
      </c>
      <c r="R22" s="5"/>
      <c r="S22" s="5"/>
      <c r="T22" s="5"/>
      <c r="V22" s="21">
        <f t="shared" si="2"/>
        <v>0</v>
      </c>
      <c r="W22" s="21">
        <f t="shared" si="3"/>
        <v>0</v>
      </c>
      <c r="X22" s="21">
        <f t="shared" si="4"/>
        <v>0</v>
      </c>
      <c r="Y22" s="21">
        <f t="shared" si="5"/>
        <v>0</v>
      </c>
      <c r="Z22" s="21">
        <f t="shared" si="6"/>
        <v>0</v>
      </c>
      <c r="AA22" s="21">
        <f t="shared" si="7"/>
        <v>0</v>
      </c>
      <c r="AB22" s="21">
        <f t="shared" si="10"/>
        <v>0</v>
      </c>
      <c r="AC22" s="21">
        <f t="shared" si="11"/>
        <v>0</v>
      </c>
      <c r="AH22" s="21"/>
      <c r="AY22" s="21"/>
      <c r="AZ22" s="21"/>
      <c r="BA22" s="21"/>
      <c r="BB22" s="21"/>
      <c r="BC22" s="21"/>
      <c r="BD22" s="21"/>
      <c r="BE22" s="21"/>
      <c r="BF22" s="21"/>
      <c r="BG22" s="21"/>
      <c r="BH22" s="21"/>
      <c r="BI22" s="21"/>
      <c r="BK22" s="21"/>
      <c r="BL22" s="42"/>
    </row>
    <row r="23" spans="1:64" ht="15.75" x14ac:dyDescent="0.25">
      <c r="A23" s="4">
        <v>6</v>
      </c>
      <c r="B23" s="128" t="s">
        <v>59</v>
      </c>
      <c r="C23" s="129" t="s">
        <v>59</v>
      </c>
      <c r="D23" s="130" t="s">
        <v>59</v>
      </c>
      <c r="E23" s="58"/>
      <c r="F23" s="103"/>
      <c r="G23" s="81"/>
      <c r="H23" s="82"/>
      <c r="I23" s="82"/>
      <c r="J23" s="82"/>
      <c r="K23" s="82"/>
      <c r="L23" s="83"/>
      <c r="M23" s="82"/>
      <c r="N23" s="82"/>
      <c r="O23" s="44">
        <f t="shared" si="8"/>
        <v>0</v>
      </c>
      <c r="P23" s="45">
        <f t="shared" si="1"/>
        <v>0</v>
      </c>
      <c r="Q23" s="62">
        <f t="shared" si="9"/>
        <v>2</v>
      </c>
      <c r="R23" s="5"/>
      <c r="S23" s="5"/>
      <c r="T23" s="5"/>
      <c r="V23" s="21">
        <f t="shared" si="2"/>
        <v>0</v>
      </c>
      <c r="W23" s="21">
        <f t="shared" si="3"/>
        <v>0</v>
      </c>
      <c r="X23" s="21">
        <f t="shared" si="4"/>
        <v>0</v>
      </c>
      <c r="Y23" s="21">
        <f t="shared" si="5"/>
        <v>0</v>
      </c>
      <c r="Z23" s="21">
        <f t="shared" si="6"/>
        <v>0</v>
      </c>
      <c r="AA23" s="21">
        <f t="shared" si="7"/>
        <v>0</v>
      </c>
      <c r="AB23" s="21">
        <f t="shared" si="10"/>
        <v>0</v>
      </c>
      <c r="AC23" s="21">
        <f t="shared" si="11"/>
        <v>0</v>
      </c>
      <c r="AH23" s="21"/>
      <c r="AY23" s="21"/>
      <c r="AZ23" s="21"/>
      <c r="BA23" s="21"/>
      <c r="BB23" s="21"/>
      <c r="BC23" s="21"/>
      <c r="BD23" s="21"/>
      <c r="BE23" s="21"/>
      <c r="BF23" s="21"/>
      <c r="BG23" s="21"/>
      <c r="BH23" s="21"/>
      <c r="BI23" s="21"/>
      <c r="BK23" s="21"/>
      <c r="BL23" s="42"/>
    </row>
    <row r="24" spans="1:64" ht="15.75" x14ac:dyDescent="0.25">
      <c r="A24" s="4">
        <v>7</v>
      </c>
      <c r="B24" s="128" t="s">
        <v>60</v>
      </c>
      <c r="C24" s="129" t="s">
        <v>60</v>
      </c>
      <c r="D24" s="130" t="s">
        <v>60</v>
      </c>
      <c r="E24" s="58"/>
      <c r="F24" s="103"/>
      <c r="G24" s="81"/>
      <c r="H24" s="82"/>
      <c r="I24" s="82"/>
      <c r="J24" s="82"/>
      <c r="K24" s="82"/>
      <c r="L24" s="83"/>
      <c r="M24" s="82"/>
      <c r="N24" s="82"/>
      <c r="O24" s="44">
        <f t="shared" si="8"/>
        <v>0</v>
      </c>
      <c r="P24" s="45">
        <f t="shared" si="1"/>
        <v>0</v>
      </c>
      <c r="Q24" s="62">
        <f t="shared" si="9"/>
        <v>2</v>
      </c>
      <c r="R24" s="5"/>
      <c r="S24" s="5"/>
      <c r="T24" s="5"/>
      <c r="V24" s="21">
        <f t="shared" si="2"/>
        <v>0</v>
      </c>
      <c r="W24" s="21">
        <f t="shared" si="3"/>
        <v>0</v>
      </c>
      <c r="X24" s="21">
        <f t="shared" si="4"/>
        <v>0</v>
      </c>
      <c r="Y24" s="21">
        <f t="shared" si="5"/>
        <v>0</v>
      </c>
      <c r="Z24" s="21">
        <f t="shared" si="6"/>
        <v>0</v>
      </c>
      <c r="AA24" s="21">
        <f t="shared" si="7"/>
        <v>0</v>
      </c>
      <c r="AB24" s="21">
        <f t="shared" si="10"/>
        <v>0</v>
      </c>
      <c r="AC24" s="21">
        <f t="shared" si="11"/>
        <v>0</v>
      </c>
      <c r="AH24" s="21"/>
      <c r="AY24" s="21"/>
      <c r="AZ24" s="21"/>
      <c r="BA24" s="21"/>
      <c r="BB24" s="21"/>
      <c r="BC24" s="21"/>
      <c r="BD24" s="21"/>
      <c r="BE24" s="21"/>
      <c r="BF24" s="21"/>
      <c r="BG24" s="21"/>
      <c r="BH24" s="21"/>
      <c r="BI24" s="21"/>
      <c r="BK24" s="21"/>
      <c r="BL24" s="42"/>
    </row>
    <row r="25" spans="1:64" ht="15.75" x14ac:dyDescent="0.25">
      <c r="A25" s="4">
        <v>8</v>
      </c>
      <c r="B25" s="128" t="s">
        <v>61</v>
      </c>
      <c r="C25" s="129" t="s">
        <v>61</v>
      </c>
      <c r="D25" s="130" t="s">
        <v>61</v>
      </c>
      <c r="E25" s="58"/>
      <c r="F25" s="103"/>
      <c r="G25" s="81"/>
      <c r="H25" s="82"/>
      <c r="I25" s="82"/>
      <c r="J25" s="82"/>
      <c r="K25" s="82"/>
      <c r="L25" s="83"/>
      <c r="M25" s="82"/>
      <c r="N25" s="82"/>
      <c r="O25" s="44">
        <f t="shared" si="8"/>
        <v>0</v>
      </c>
      <c r="P25" s="45">
        <f t="shared" si="1"/>
        <v>0</v>
      </c>
      <c r="Q25" s="62">
        <f t="shared" si="9"/>
        <v>2</v>
      </c>
      <c r="R25" s="5"/>
      <c r="S25" s="5"/>
      <c r="T25" s="5"/>
      <c r="V25" s="21">
        <f t="shared" si="2"/>
        <v>0</v>
      </c>
      <c r="W25" s="21">
        <f t="shared" si="3"/>
        <v>0</v>
      </c>
      <c r="X25" s="21">
        <f t="shared" si="4"/>
        <v>0</v>
      </c>
      <c r="Y25" s="21">
        <f t="shared" si="5"/>
        <v>0</v>
      </c>
      <c r="Z25" s="21">
        <f t="shared" si="6"/>
        <v>0</v>
      </c>
      <c r="AA25" s="21">
        <f t="shared" si="7"/>
        <v>0</v>
      </c>
      <c r="AB25" s="21">
        <f t="shared" si="10"/>
        <v>0</v>
      </c>
      <c r="AC25" s="21">
        <f t="shared" si="11"/>
        <v>0</v>
      </c>
      <c r="AH25" s="21"/>
      <c r="AY25" s="21"/>
      <c r="AZ25" s="21"/>
      <c r="BA25" s="21"/>
      <c r="BB25" s="21"/>
      <c r="BC25" s="21"/>
      <c r="BD25" s="21"/>
      <c r="BE25" s="21"/>
      <c r="BF25" s="21"/>
      <c r="BG25" s="21"/>
      <c r="BH25" s="21"/>
      <c r="BI25" s="21"/>
      <c r="BK25" s="21"/>
      <c r="BL25" s="42"/>
    </row>
    <row r="26" spans="1:64" ht="15.75" x14ac:dyDescent="0.25">
      <c r="A26" s="4">
        <v>9</v>
      </c>
      <c r="B26" s="128" t="s">
        <v>62</v>
      </c>
      <c r="C26" s="129" t="s">
        <v>62</v>
      </c>
      <c r="D26" s="130" t="s">
        <v>62</v>
      </c>
      <c r="E26" s="58"/>
      <c r="F26" s="103"/>
      <c r="G26" s="81"/>
      <c r="H26" s="82"/>
      <c r="I26" s="82"/>
      <c r="J26" s="82"/>
      <c r="K26" s="82"/>
      <c r="L26" s="83"/>
      <c r="M26" s="82"/>
      <c r="N26" s="82"/>
      <c r="O26" s="44">
        <f t="shared" si="8"/>
        <v>0</v>
      </c>
      <c r="P26" s="45">
        <f t="shared" si="1"/>
        <v>0</v>
      </c>
      <c r="Q26" s="62">
        <f t="shared" si="9"/>
        <v>2</v>
      </c>
      <c r="R26" s="5"/>
      <c r="S26" s="5"/>
      <c r="T26" s="5"/>
      <c r="V26" s="21">
        <f t="shared" si="2"/>
        <v>0</v>
      </c>
      <c r="W26" s="21">
        <f t="shared" si="3"/>
        <v>0</v>
      </c>
      <c r="X26" s="21">
        <f t="shared" si="4"/>
        <v>0</v>
      </c>
      <c r="Y26" s="21">
        <f t="shared" si="5"/>
        <v>0</v>
      </c>
      <c r="Z26" s="21">
        <f t="shared" si="6"/>
        <v>0</v>
      </c>
      <c r="AA26" s="21">
        <f t="shared" si="7"/>
        <v>0</v>
      </c>
      <c r="AB26" s="21">
        <f t="shared" si="10"/>
        <v>0</v>
      </c>
      <c r="AC26" s="21">
        <f t="shared" si="11"/>
        <v>0</v>
      </c>
      <c r="AH26" s="21"/>
      <c r="AY26" s="21"/>
      <c r="AZ26" s="21"/>
      <c r="BA26" s="21"/>
      <c r="BB26" s="21"/>
      <c r="BC26" s="21"/>
      <c r="BD26" s="21"/>
      <c r="BE26" s="21"/>
      <c r="BF26" s="21"/>
      <c r="BG26" s="21"/>
      <c r="BH26" s="21"/>
      <c r="BI26" s="21"/>
      <c r="BK26" s="21"/>
      <c r="BL26" s="42"/>
    </row>
    <row r="27" spans="1:64" ht="15.75" x14ac:dyDescent="0.25">
      <c r="A27" s="4">
        <v>10</v>
      </c>
      <c r="B27" s="128" t="s">
        <v>63</v>
      </c>
      <c r="C27" s="129" t="s">
        <v>63</v>
      </c>
      <c r="D27" s="130" t="s">
        <v>63</v>
      </c>
      <c r="E27" s="58"/>
      <c r="F27" s="103"/>
      <c r="G27" s="81"/>
      <c r="H27" s="82"/>
      <c r="I27" s="82"/>
      <c r="J27" s="82"/>
      <c r="K27" s="82"/>
      <c r="L27" s="83"/>
      <c r="M27" s="82"/>
      <c r="N27" s="82"/>
      <c r="O27" s="44">
        <f t="shared" si="8"/>
        <v>0</v>
      </c>
      <c r="P27" s="45">
        <f t="shared" si="1"/>
        <v>0</v>
      </c>
      <c r="Q27" s="62">
        <f t="shared" si="9"/>
        <v>2</v>
      </c>
      <c r="R27" s="5"/>
      <c r="S27" s="5"/>
      <c r="T27" s="5"/>
      <c r="V27" s="21">
        <f t="shared" si="2"/>
        <v>0</v>
      </c>
      <c r="W27" s="21">
        <f t="shared" si="3"/>
        <v>0</v>
      </c>
      <c r="X27" s="21">
        <f t="shared" si="4"/>
        <v>0</v>
      </c>
      <c r="Y27" s="21">
        <f t="shared" si="5"/>
        <v>0</v>
      </c>
      <c r="Z27" s="21">
        <f t="shared" si="6"/>
        <v>0</v>
      </c>
      <c r="AA27" s="21">
        <f t="shared" si="7"/>
        <v>0</v>
      </c>
      <c r="AB27" s="21">
        <f t="shared" si="10"/>
        <v>0</v>
      </c>
      <c r="AC27" s="21">
        <f t="shared" si="11"/>
        <v>0</v>
      </c>
      <c r="AH27" s="21"/>
      <c r="AY27" s="21"/>
      <c r="AZ27" s="21"/>
      <c r="BA27" s="21"/>
      <c r="BB27" s="21"/>
      <c r="BC27" s="21"/>
      <c r="BD27" s="21"/>
      <c r="BE27" s="21"/>
      <c r="BF27" s="21"/>
      <c r="BG27" s="21"/>
      <c r="BH27" s="21"/>
      <c r="BI27" s="21"/>
      <c r="BK27" s="21"/>
      <c r="BL27" s="42"/>
    </row>
    <row r="28" spans="1:64" ht="15.75" x14ac:dyDescent="0.25">
      <c r="A28" s="4">
        <v>11</v>
      </c>
      <c r="B28" s="128" t="s">
        <v>64</v>
      </c>
      <c r="C28" s="129" t="s">
        <v>64</v>
      </c>
      <c r="D28" s="130" t="s">
        <v>64</v>
      </c>
      <c r="E28" s="58"/>
      <c r="F28" s="103"/>
      <c r="G28" s="81"/>
      <c r="H28" s="82"/>
      <c r="I28" s="82"/>
      <c r="J28" s="82"/>
      <c r="K28" s="82"/>
      <c r="L28" s="83"/>
      <c r="M28" s="82"/>
      <c r="N28" s="82"/>
      <c r="O28" s="44">
        <f t="shared" si="8"/>
        <v>0</v>
      </c>
      <c r="P28" s="45">
        <f t="shared" si="1"/>
        <v>0</v>
      </c>
      <c r="Q28" s="62">
        <f t="shared" si="9"/>
        <v>2</v>
      </c>
      <c r="R28" s="5"/>
      <c r="S28" s="5"/>
      <c r="T28" s="5"/>
      <c r="V28" s="21">
        <f t="shared" si="2"/>
        <v>0</v>
      </c>
      <c r="W28" s="21">
        <f t="shared" si="3"/>
        <v>0</v>
      </c>
      <c r="X28" s="21">
        <f t="shared" si="4"/>
        <v>0</v>
      </c>
      <c r="Y28" s="21">
        <f t="shared" si="5"/>
        <v>0</v>
      </c>
      <c r="Z28" s="21">
        <f t="shared" si="6"/>
        <v>0</v>
      </c>
      <c r="AA28" s="21">
        <f t="shared" si="7"/>
        <v>0</v>
      </c>
      <c r="AB28" s="21">
        <f t="shared" si="10"/>
        <v>0</v>
      </c>
      <c r="AC28" s="21">
        <f t="shared" si="11"/>
        <v>0</v>
      </c>
      <c r="AH28" s="21"/>
      <c r="AY28" s="21"/>
      <c r="AZ28" s="21"/>
      <c r="BA28" s="21"/>
      <c r="BB28" s="21"/>
      <c r="BC28" s="21"/>
      <c r="BD28" s="21"/>
      <c r="BE28" s="21"/>
      <c r="BF28" s="21"/>
      <c r="BG28" s="21"/>
      <c r="BH28" s="21"/>
      <c r="BI28" s="21"/>
      <c r="BK28" s="21"/>
      <c r="BL28" s="42"/>
    </row>
    <row r="29" spans="1:64" ht="15.75" x14ac:dyDescent="0.25">
      <c r="A29" s="4">
        <v>12</v>
      </c>
      <c r="B29" s="128" t="s">
        <v>65</v>
      </c>
      <c r="C29" s="129" t="s">
        <v>65</v>
      </c>
      <c r="D29" s="130" t="s">
        <v>65</v>
      </c>
      <c r="E29" s="58"/>
      <c r="F29" s="103"/>
      <c r="G29" s="81"/>
      <c r="H29" s="82"/>
      <c r="I29" s="82"/>
      <c r="J29" s="82"/>
      <c r="K29" s="82"/>
      <c r="L29" s="83"/>
      <c r="M29" s="82"/>
      <c r="N29" s="82"/>
      <c r="O29" s="44">
        <f t="shared" si="8"/>
        <v>0</v>
      </c>
      <c r="P29" s="45">
        <f t="shared" si="1"/>
        <v>0</v>
      </c>
      <c r="Q29" s="62">
        <f t="shared" si="9"/>
        <v>2</v>
      </c>
      <c r="R29" s="5"/>
      <c r="S29" s="5"/>
      <c r="T29" s="5"/>
      <c r="V29" s="21">
        <f t="shared" si="2"/>
        <v>0</v>
      </c>
      <c r="W29" s="21">
        <f t="shared" si="3"/>
        <v>0</v>
      </c>
      <c r="X29" s="21">
        <f t="shared" si="4"/>
        <v>0</v>
      </c>
      <c r="Y29" s="21">
        <f t="shared" si="5"/>
        <v>0</v>
      </c>
      <c r="Z29" s="21">
        <f t="shared" si="6"/>
        <v>0</v>
      </c>
      <c r="AA29" s="21">
        <f t="shared" si="7"/>
        <v>0</v>
      </c>
      <c r="AB29" s="21">
        <f t="shared" si="10"/>
        <v>0</v>
      </c>
      <c r="AC29" s="21">
        <f t="shared" si="11"/>
        <v>0</v>
      </c>
      <c r="AH29" s="21"/>
      <c r="AY29" s="21"/>
      <c r="AZ29" s="21"/>
      <c r="BA29" s="21"/>
      <c r="BB29" s="21"/>
      <c r="BC29" s="21"/>
      <c r="BD29" s="21"/>
      <c r="BE29" s="21"/>
      <c r="BF29" s="21"/>
      <c r="BG29" s="21"/>
      <c r="BH29" s="21"/>
      <c r="BI29" s="21"/>
      <c r="BK29" s="21"/>
      <c r="BL29" s="42"/>
    </row>
    <row r="30" spans="1:64" ht="15.75" x14ac:dyDescent="0.25">
      <c r="A30" s="4">
        <v>13</v>
      </c>
      <c r="B30" s="128" t="s">
        <v>66</v>
      </c>
      <c r="C30" s="129" t="s">
        <v>66</v>
      </c>
      <c r="D30" s="130" t="s">
        <v>66</v>
      </c>
      <c r="E30" s="58"/>
      <c r="F30" s="103"/>
      <c r="G30" s="81"/>
      <c r="H30" s="82"/>
      <c r="I30" s="82"/>
      <c r="J30" s="82"/>
      <c r="K30" s="82"/>
      <c r="L30" s="83"/>
      <c r="M30" s="82"/>
      <c r="N30" s="82"/>
      <c r="O30" s="44">
        <f t="shared" si="8"/>
        <v>0</v>
      </c>
      <c r="P30" s="45">
        <f t="shared" si="1"/>
        <v>0</v>
      </c>
      <c r="Q30" s="62">
        <f t="shared" si="9"/>
        <v>2</v>
      </c>
      <c r="R30" s="5"/>
      <c r="S30" s="5"/>
      <c r="T30" s="5"/>
      <c r="V30" s="21">
        <f t="shared" si="2"/>
        <v>0</v>
      </c>
      <c r="W30" s="21">
        <f t="shared" si="3"/>
        <v>0</v>
      </c>
      <c r="X30" s="21">
        <f t="shared" si="4"/>
        <v>0</v>
      </c>
      <c r="Y30" s="21">
        <f t="shared" si="5"/>
        <v>0</v>
      </c>
      <c r="Z30" s="21">
        <f t="shared" si="6"/>
        <v>0</v>
      </c>
      <c r="AA30" s="21">
        <f t="shared" si="7"/>
        <v>0</v>
      </c>
      <c r="AB30" s="21">
        <f t="shared" si="10"/>
        <v>0</v>
      </c>
      <c r="AC30" s="21">
        <f t="shared" si="11"/>
        <v>0</v>
      </c>
      <c r="AH30" s="21"/>
      <c r="AY30" s="21"/>
      <c r="AZ30" s="21"/>
      <c r="BA30" s="21"/>
      <c r="BB30" s="21"/>
      <c r="BC30" s="21"/>
      <c r="BD30" s="21"/>
      <c r="BE30" s="21"/>
      <c r="BF30" s="21"/>
      <c r="BG30" s="21"/>
      <c r="BH30" s="21"/>
      <c r="BI30" s="21"/>
      <c r="BK30" s="21"/>
      <c r="BL30" s="42"/>
    </row>
    <row r="31" spans="1:64" ht="15.75" x14ac:dyDescent="0.25">
      <c r="A31" s="4">
        <v>14</v>
      </c>
      <c r="B31" s="128" t="s">
        <v>67</v>
      </c>
      <c r="C31" s="129" t="s">
        <v>67</v>
      </c>
      <c r="D31" s="130" t="s">
        <v>67</v>
      </c>
      <c r="E31" s="58"/>
      <c r="F31" s="103"/>
      <c r="G31" s="81"/>
      <c r="H31" s="82"/>
      <c r="I31" s="82"/>
      <c r="J31" s="82"/>
      <c r="K31" s="82"/>
      <c r="L31" s="83"/>
      <c r="M31" s="82"/>
      <c r="N31" s="82"/>
      <c r="O31" s="44">
        <f t="shared" si="8"/>
        <v>0</v>
      </c>
      <c r="P31" s="45">
        <f t="shared" si="1"/>
        <v>0</v>
      </c>
      <c r="Q31" s="62">
        <f t="shared" si="9"/>
        <v>2</v>
      </c>
      <c r="R31" s="5"/>
      <c r="S31" s="5"/>
      <c r="T31" s="5"/>
      <c r="V31" s="21">
        <f t="shared" si="2"/>
        <v>0</v>
      </c>
      <c r="W31" s="21">
        <f t="shared" si="3"/>
        <v>0</v>
      </c>
      <c r="X31" s="21">
        <f t="shared" si="4"/>
        <v>0</v>
      </c>
      <c r="Y31" s="21">
        <f t="shared" si="5"/>
        <v>0</v>
      </c>
      <c r="Z31" s="21">
        <f t="shared" si="6"/>
        <v>0</v>
      </c>
      <c r="AA31" s="21">
        <f t="shared" si="7"/>
        <v>0</v>
      </c>
      <c r="AB31" s="21">
        <f t="shared" si="10"/>
        <v>0</v>
      </c>
      <c r="AC31" s="21">
        <f t="shared" si="11"/>
        <v>0</v>
      </c>
      <c r="AH31" s="21"/>
      <c r="AY31" s="21"/>
      <c r="AZ31" s="21"/>
      <c r="BA31" s="21"/>
      <c r="BB31" s="21"/>
      <c r="BC31" s="21"/>
      <c r="BD31" s="21"/>
      <c r="BE31" s="21"/>
      <c r="BF31" s="21"/>
      <c r="BG31" s="21"/>
      <c r="BH31" s="21"/>
      <c r="BI31" s="21"/>
      <c r="BK31" s="21"/>
      <c r="BL31" s="42"/>
    </row>
    <row r="32" spans="1:64" ht="15.75" x14ac:dyDescent="0.25">
      <c r="A32" s="4">
        <v>15</v>
      </c>
      <c r="B32" s="128" t="s">
        <v>68</v>
      </c>
      <c r="C32" s="129" t="s">
        <v>68</v>
      </c>
      <c r="D32" s="130" t="s">
        <v>68</v>
      </c>
      <c r="E32" s="58"/>
      <c r="F32" s="103"/>
      <c r="G32" s="81"/>
      <c r="H32" s="82"/>
      <c r="I32" s="82"/>
      <c r="J32" s="82"/>
      <c r="K32" s="82"/>
      <c r="L32" s="83"/>
      <c r="M32" s="82"/>
      <c r="N32" s="82"/>
      <c r="O32" s="44">
        <f t="shared" si="8"/>
        <v>0</v>
      </c>
      <c r="P32" s="45">
        <f t="shared" si="1"/>
        <v>0</v>
      </c>
      <c r="Q32" s="62">
        <f t="shared" si="9"/>
        <v>2</v>
      </c>
      <c r="R32" s="5"/>
      <c r="S32" s="5"/>
      <c r="T32" s="5"/>
      <c r="V32" s="21">
        <f t="shared" si="2"/>
        <v>0</v>
      </c>
      <c r="W32" s="21">
        <f t="shared" si="3"/>
        <v>0</v>
      </c>
      <c r="X32" s="21">
        <f t="shared" si="4"/>
        <v>0</v>
      </c>
      <c r="Y32" s="21">
        <f t="shared" si="5"/>
        <v>0</v>
      </c>
      <c r="Z32" s="21">
        <f t="shared" si="6"/>
        <v>0</v>
      </c>
      <c r="AA32" s="21">
        <f t="shared" si="7"/>
        <v>0</v>
      </c>
      <c r="AB32" s="21">
        <f t="shared" si="10"/>
        <v>0</v>
      </c>
      <c r="AC32" s="21">
        <f t="shared" si="11"/>
        <v>0</v>
      </c>
      <c r="AH32" s="21"/>
      <c r="AY32" s="21"/>
      <c r="AZ32" s="21"/>
      <c r="BA32" s="21"/>
      <c r="BB32" s="21"/>
      <c r="BC32" s="21"/>
      <c r="BD32" s="21"/>
      <c r="BE32" s="21"/>
      <c r="BF32" s="21"/>
      <c r="BG32" s="21"/>
      <c r="BH32" s="21"/>
      <c r="BI32" s="21"/>
      <c r="BK32" s="21"/>
      <c r="BL32" s="42"/>
    </row>
    <row r="33" spans="1:64" ht="15.75" x14ac:dyDescent="0.25">
      <c r="A33" s="4">
        <v>16</v>
      </c>
      <c r="B33" s="128" t="s">
        <v>69</v>
      </c>
      <c r="C33" s="129" t="s">
        <v>69</v>
      </c>
      <c r="D33" s="130" t="s">
        <v>69</v>
      </c>
      <c r="E33" s="58"/>
      <c r="F33" s="103"/>
      <c r="G33" s="81"/>
      <c r="H33" s="82"/>
      <c r="I33" s="82"/>
      <c r="J33" s="82"/>
      <c r="K33" s="82"/>
      <c r="L33" s="83"/>
      <c r="M33" s="82"/>
      <c r="N33" s="82"/>
      <c r="O33" s="44">
        <f t="shared" si="8"/>
        <v>0</v>
      </c>
      <c r="P33" s="45">
        <f t="shared" si="1"/>
        <v>0</v>
      </c>
      <c r="Q33" s="62">
        <f t="shared" si="9"/>
        <v>2</v>
      </c>
      <c r="R33" s="5"/>
      <c r="S33" s="5"/>
      <c r="T33" s="5"/>
      <c r="V33" s="21">
        <f t="shared" si="2"/>
        <v>0</v>
      </c>
      <c r="W33" s="21">
        <f t="shared" si="3"/>
        <v>0</v>
      </c>
      <c r="X33" s="21">
        <f t="shared" si="4"/>
        <v>0</v>
      </c>
      <c r="Y33" s="21">
        <f t="shared" si="5"/>
        <v>0</v>
      </c>
      <c r="Z33" s="21">
        <f t="shared" si="6"/>
        <v>0</v>
      </c>
      <c r="AA33" s="21">
        <f t="shared" si="7"/>
        <v>0</v>
      </c>
      <c r="AB33" s="21">
        <f t="shared" si="10"/>
        <v>0</v>
      </c>
      <c r="AC33" s="21">
        <f t="shared" si="11"/>
        <v>0</v>
      </c>
      <c r="AH33" s="21"/>
      <c r="AY33" s="21"/>
      <c r="AZ33" s="21"/>
      <c r="BA33" s="21"/>
      <c r="BB33" s="21"/>
      <c r="BC33" s="21"/>
      <c r="BD33" s="21"/>
      <c r="BE33" s="21"/>
      <c r="BF33" s="21"/>
      <c r="BG33" s="21"/>
      <c r="BH33" s="21"/>
      <c r="BI33" s="21"/>
      <c r="BK33" s="21"/>
      <c r="BL33" s="42"/>
    </row>
    <row r="34" spans="1:64" ht="15.75" x14ac:dyDescent="0.25">
      <c r="A34" s="4">
        <v>17</v>
      </c>
      <c r="B34" s="128" t="s">
        <v>70</v>
      </c>
      <c r="C34" s="129" t="s">
        <v>70</v>
      </c>
      <c r="D34" s="130" t="s">
        <v>70</v>
      </c>
      <c r="E34" s="58"/>
      <c r="F34" s="103"/>
      <c r="G34" s="81"/>
      <c r="H34" s="82"/>
      <c r="I34" s="82"/>
      <c r="J34" s="82"/>
      <c r="K34" s="82"/>
      <c r="L34" s="83"/>
      <c r="M34" s="82"/>
      <c r="N34" s="82"/>
      <c r="O34" s="44">
        <f t="shared" si="8"/>
        <v>0</v>
      </c>
      <c r="P34" s="45">
        <f t="shared" si="1"/>
        <v>0</v>
      </c>
      <c r="Q34" s="62">
        <f t="shared" si="9"/>
        <v>2</v>
      </c>
      <c r="R34" s="5"/>
      <c r="S34" s="5"/>
      <c r="T34" s="5"/>
      <c r="V34" s="21">
        <f t="shared" si="2"/>
        <v>0</v>
      </c>
      <c r="W34" s="21">
        <f t="shared" si="3"/>
        <v>0</v>
      </c>
      <c r="X34" s="21">
        <f t="shared" si="4"/>
        <v>0</v>
      </c>
      <c r="Y34" s="21">
        <f t="shared" si="5"/>
        <v>0</v>
      </c>
      <c r="Z34" s="21">
        <f t="shared" si="6"/>
        <v>0</v>
      </c>
      <c r="AA34" s="21">
        <f t="shared" si="7"/>
        <v>0</v>
      </c>
      <c r="AB34" s="21">
        <f t="shared" si="10"/>
        <v>0</v>
      </c>
      <c r="AC34" s="21">
        <f t="shared" si="11"/>
        <v>0</v>
      </c>
      <c r="AH34" s="21"/>
      <c r="AY34" s="21"/>
      <c r="AZ34" s="21"/>
      <c r="BA34" s="21"/>
      <c r="BB34" s="21"/>
      <c r="BC34" s="21"/>
      <c r="BD34" s="21"/>
      <c r="BE34" s="21"/>
      <c r="BF34" s="21"/>
      <c r="BG34" s="21"/>
      <c r="BH34" s="21"/>
      <c r="BI34" s="21"/>
      <c r="BK34" s="21"/>
      <c r="BL34" s="42"/>
    </row>
    <row r="35" spans="1:64" ht="15.75" x14ac:dyDescent="0.25">
      <c r="A35" s="4">
        <v>18</v>
      </c>
      <c r="B35" s="128" t="s">
        <v>71</v>
      </c>
      <c r="C35" s="129" t="s">
        <v>71</v>
      </c>
      <c r="D35" s="130" t="s">
        <v>71</v>
      </c>
      <c r="E35" s="58"/>
      <c r="F35" s="103"/>
      <c r="G35" s="81"/>
      <c r="H35" s="82"/>
      <c r="I35" s="82"/>
      <c r="J35" s="82"/>
      <c r="K35" s="82"/>
      <c r="L35" s="83"/>
      <c r="M35" s="82"/>
      <c r="N35" s="82"/>
      <c r="O35" s="44">
        <f t="shared" si="8"/>
        <v>0</v>
      </c>
      <c r="P35" s="45">
        <f t="shared" si="1"/>
        <v>0</v>
      </c>
      <c r="Q35" s="62">
        <f t="shared" si="9"/>
        <v>2</v>
      </c>
      <c r="R35" s="5"/>
      <c r="S35" s="5"/>
      <c r="T35" s="5"/>
      <c r="V35" s="21">
        <f t="shared" si="2"/>
        <v>0</v>
      </c>
      <c r="W35" s="21">
        <f t="shared" si="3"/>
        <v>0</v>
      </c>
      <c r="X35" s="21">
        <f t="shared" si="4"/>
        <v>0</v>
      </c>
      <c r="Y35" s="21">
        <f t="shared" si="5"/>
        <v>0</v>
      </c>
      <c r="Z35" s="21">
        <f t="shared" si="6"/>
        <v>0</v>
      </c>
      <c r="AA35" s="21">
        <f t="shared" si="7"/>
        <v>0</v>
      </c>
      <c r="AB35" s="21">
        <f t="shared" si="10"/>
        <v>0</v>
      </c>
      <c r="AC35" s="21">
        <f t="shared" si="11"/>
        <v>0</v>
      </c>
      <c r="AH35" s="21"/>
      <c r="AY35" s="21"/>
      <c r="AZ35" s="21"/>
      <c r="BA35" s="21"/>
      <c r="BB35" s="21"/>
      <c r="BC35" s="21"/>
      <c r="BD35" s="21"/>
      <c r="BE35" s="21"/>
      <c r="BF35" s="21"/>
      <c r="BG35" s="21"/>
      <c r="BH35" s="21"/>
      <c r="BI35" s="21"/>
      <c r="BK35" s="21"/>
      <c r="BL35" s="42"/>
    </row>
    <row r="36" spans="1:64" ht="15.75" x14ac:dyDescent="0.25">
      <c r="A36" s="4">
        <v>19</v>
      </c>
      <c r="B36" s="128" t="s">
        <v>72</v>
      </c>
      <c r="C36" s="129" t="s">
        <v>72</v>
      </c>
      <c r="D36" s="130" t="s">
        <v>72</v>
      </c>
      <c r="E36" s="58"/>
      <c r="F36" s="103"/>
      <c r="G36" s="81"/>
      <c r="H36" s="82"/>
      <c r="I36" s="82"/>
      <c r="J36" s="82"/>
      <c r="K36" s="82"/>
      <c r="L36" s="83"/>
      <c r="M36" s="82"/>
      <c r="N36" s="82"/>
      <c r="O36" s="44">
        <f t="shared" si="8"/>
        <v>0</v>
      </c>
      <c r="P36" s="45">
        <f t="shared" si="1"/>
        <v>0</v>
      </c>
      <c r="Q36" s="62">
        <f t="shared" si="9"/>
        <v>2</v>
      </c>
      <c r="R36" s="5"/>
      <c r="S36" s="5"/>
      <c r="T36" s="5"/>
      <c r="V36" s="21">
        <f t="shared" si="2"/>
        <v>0</v>
      </c>
      <c r="W36" s="21">
        <f t="shared" si="3"/>
        <v>0</v>
      </c>
      <c r="X36" s="21">
        <f t="shared" si="4"/>
        <v>0</v>
      </c>
      <c r="Y36" s="21">
        <f t="shared" si="5"/>
        <v>0</v>
      </c>
      <c r="Z36" s="21">
        <f t="shared" si="6"/>
        <v>0</v>
      </c>
      <c r="AA36" s="21">
        <f t="shared" si="7"/>
        <v>0</v>
      </c>
      <c r="AB36" s="21">
        <f t="shared" si="10"/>
        <v>0</v>
      </c>
      <c r="AC36" s="21">
        <f t="shared" si="11"/>
        <v>0</v>
      </c>
      <c r="AH36" s="21"/>
      <c r="AY36" s="21"/>
      <c r="AZ36" s="21"/>
      <c r="BA36" s="21"/>
      <c r="BB36" s="21"/>
      <c r="BC36" s="21"/>
      <c r="BD36" s="21"/>
      <c r="BE36" s="21"/>
      <c r="BF36" s="21"/>
      <c r="BG36" s="21"/>
      <c r="BH36" s="21"/>
      <c r="BI36" s="21"/>
      <c r="BK36" s="21"/>
      <c r="BL36" s="42"/>
    </row>
    <row r="37" spans="1:64" ht="15.75" x14ac:dyDescent="0.25">
      <c r="A37" s="4">
        <v>20</v>
      </c>
      <c r="B37" s="128" t="s">
        <v>73</v>
      </c>
      <c r="C37" s="129" t="s">
        <v>73</v>
      </c>
      <c r="D37" s="130" t="s">
        <v>73</v>
      </c>
      <c r="E37" s="58"/>
      <c r="F37" s="103"/>
      <c r="G37" s="81"/>
      <c r="H37" s="82"/>
      <c r="I37" s="82"/>
      <c r="J37" s="82"/>
      <c r="K37" s="82"/>
      <c r="L37" s="83"/>
      <c r="M37" s="82"/>
      <c r="N37" s="82"/>
      <c r="O37" s="44">
        <f t="shared" si="8"/>
        <v>0</v>
      </c>
      <c r="P37" s="45">
        <f t="shared" si="1"/>
        <v>0</v>
      </c>
      <c r="Q37" s="62">
        <f t="shared" si="9"/>
        <v>2</v>
      </c>
      <c r="R37" s="5"/>
      <c r="S37" s="5"/>
      <c r="T37" s="5"/>
      <c r="V37" s="21">
        <f t="shared" si="2"/>
        <v>0</v>
      </c>
      <c r="W37" s="21">
        <f t="shared" si="3"/>
        <v>0</v>
      </c>
      <c r="X37" s="21">
        <f t="shared" si="4"/>
        <v>0</v>
      </c>
      <c r="Y37" s="21">
        <f t="shared" si="5"/>
        <v>0</v>
      </c>
      <c r="Z37" s="21">
        <f t="shared" si="6"/>
        <v>0</v>
      </c>
      <c r="AA37" s="21">
        <f t="shared" si="7"/>
        <v>0</v>
      </c>
      <c r="AB37" s="21">
        <f t="shared" si="10"/>
        <v>0</v>
      </c>
      <c r="AC37" s="21">
        <f t="shared" si="11"/>
        <v>0</v>
      </c>
      <c r="AH37" s="21"/>
      <c r="AY37" s="21"/>
      <c r="AZ37" s="21"/>
      <c r="BA37" s="21"/>
      <c r="BB37" s="21"/>
      <c r="BC37" s="21"/>
      <c r="BD37" s="21"/>
      <c r="BE37" s="21"/>
      <c r="BF37" s="21"/>
      <c r="BG37" s="21"/>
      <c r="BH37" s="21"/>
      <c r="BI37" s="21"/>
      <c r="BK37" s="21"/>
      <c r="BL37" s="42"/>
    </row>
    <row r="38" spans="1:64" ht="15.75" x14ac:dyDescent="0.25">
      <c r="A38" s="4">
        <v>21</v>
      </c>
      <c r="B38" s="128" t="s">
        <v>74</v>
      </c>
      <c r="C38" s="129" t="s">
        <v>74</v>
      </c>
      <c r="D38" s="130" t="s">
        <v>74</v>
      </c>
      <c r="E38" s="58"/>
      <c r="F38" s="103"/>
      <c r="G38" s="81"/>
      <c r="H38" s="82"/>
      <c r="I38" s="82"/>
      <c r="J38" s="82"/>
      <c r="K38" s="82"/>
      <c r="L38" s="83"/>
      <c r="M38" s="82"/>
      <c r="N38" s="82"/>
      <c r="O38" s="44">
        <f t="shared" si="8"/>
        <v>0</v>
      </c>
      <c r="P38" s="45">
        <f t="shared" si="1"/>
        <v>0</v>
      </c>
      <c r="Q38" s="62">
        <f t="shared" si="9"/>
        <v>2</v>
      </c>
      <c r="R38" s="5"/>
      <c r="S38" s="5"/>
      <c r="T38" s="5"/>
      <c r="V38" s="21">
        <f t="shared" si="2"/>
        <v>0</v>
      </c>
      <c r="W38" s="21">
        <f t="shared" si="3"/>
        <v>0</v>
      </c>
      <c r="X38" s="21">
        <f t="shared" si="4"/>
        <v>0</v>
      </c>
      <c r="Y38" s="21">
        <f t="shared" si="5"/>
        <v>0</v>
      </c>
      <c r="Z38" s="21">
        <f t="shared" si="6"/>
        <v>0</v>
      </c>
      <c r="AA38" s="21">
        <f t="shared" si="7"/>
        <v>0</v>
      </c>
      <c r="AB38" s="21">
        <f t="shared" si="10"/>
        <v>0</v>
      </c>
      <c r="AC38" s="21">
        <f t="shared" si="11"/>
        <v>0</v>
      </c>
      <c r="AH38" s="21"/>
      <c r="AY38" s="21"/>
      <c r="AZ38" s="21"/>
      <c r="BA38" s="21"/>
      <c r="BB38" s="21"/>
      <c r="BC38" s="21"/>
      <c r="BD38" s="21"/>
      <c r="BE38" s="21"/>
      <c r="BF38" s="21"/>
      <c r="BG38" s="21"/>
      <c r="BH38" s="21"/>
      <c r="BI38" s="21"/>
      <c r="BK38" s="21"/>
      <c r="BL38" s="42"/>
    </row>
    <row r="39" spans="1:64" ht="15.75" x14ac:dyDescent="0.25">
      <c r="A39" s="4">
        <v>22</v>
      </c>
      <c r="B39" s="128" t="s">
        <v>75</v>
      </c>
      <c r="C39" s="129" t="s">
        <v>75</v>
      </c>
      <c r="D39" s="130" t="s">
        <v>75</v>
      </c>
      <c r="E39" s="58"/>
      <c r="F39" s="103"/>
      <c r="G39" s="81"/>
      <c r="H39" s="82"/>
      <c r="I39" s="82"/>
      <c r="J39" s="82"/>
      <c r="K39" s="82"/>
      <c r="L39" s="83"/>
      <c r="M39" s="82"/>
      <c r="N39" s="82"/>
      <c r="O39" s="44">
        <f t="shared" si="8"/>
        <v>0</v>
      </c>
      <c r="P39" s="45">
        <f t="shared" si="1"/>
        <v>0</v>
      </c>
      <c r="Q39" s="62">
        <f t="shared" si="9"/>
        <v>2</v>
      </c>
      <c r="R39" s="5"/>
      <c r="S39" s="5"/>
      <c r="T39" s="5"/>
      <c r="V39" s="21">
        <f t="shared" si="2"/>
        <v>0</v>
      </c>
      <c r="W39" s="21">
        <f t="shared" si="3"/>
        <v>0</v>
      </c>
      <c r="X39" s="21">
        <f t="shared" si="4"/>
        <v>0</v>
      </c>
      <c r="Y39" s="21">
        <f t="shared" si="5"/>
        <v>0</v>
      </c>
      <c r="Z39" s="21">
        <f t="shared" si="6"/>
        <v>0</v>
      </c>
      <c r="AA39" s="21">
        <f t="shared" si="7"/>
        <v>0</v>
      </c>
      <c r="AB39" s="21">
        <f t="shared" si="10"/>
        <v>0</v>
      </c>
      <c r="AC39" s="21">
        <f t="shared" si="11"/>
        <v>0</v>
      </c>
      <c r="AH39" s="21"/>
      <c r="AY39" s="21"/>
      <c r="AZ39" s="21"/>
      <c r="BA39" s="21"/>
      <c r="BB39" s="21"/>
      <c r="BC39" s="21"/>
      <c r="BD39" s="21"/>
      <c r="BE39" s="21"/>
      <c r="BF39" s="21"/>
      <c r="BG39" s="21"/>
      <c r="BH39" s="21"/>
      <c r="BI39" s="21"/>
      <c r="BK39" s="21"/>
      <c r="BL39" s="42"/>
    </row>
    <row r="40" spans="1:64" ht="15.75" x14ac:dyDescent="0.25">
      <c r="A40" s="4">
        <v>23</v>
      </c>
      <c r="B40" s="128" t="s">
        <v>76</v>
      </c>
      <c r="C40" s="129" t="s">
        <v>76</v>
      </c>
      <c r="D40" s="130" t="s">
        <v>76</v>
      </c>
      <c r="E40" s="58"/>
      <c r="F40" s="103"/>
      <c r="G40" s="81"/>
      <c r="H40" s="82"/>
      <c r="I40" s="82"/>
      <c r="J40" s="82"/>
      <c r="K40" s="82"/>
      <c r="L40" s="83"/>
      <c r="M40" s="82"/>
      <c r="N40" s="82"/>
      <c r="O40" s="44">
        <f t="shared" si="8"/>
        <v>0</v>
      </c>
      <c r="P40" s="45">
        <f t="shared" si="1"/>
        <v>0</v>
      </c>
      <c r="Q40" s="62">
        <f t="shared" si="9"/>
        <v>2</v>
      </c>
      <c r="R40" s="5"/>
      <c r="S40" s="5"/>
      <c r="T40" s="5"/>
      <c r="V40" s="21">
        <f t="shared" si="2"/>
        <v>0</v>
      </c>
      <c r="W40" s="21">
        <f t="shared" si="3"/>
        <v>0</v>
      </c>
      <c r="X40" s="21">
        <f t="shared" si="4"/>
        <v>0</v>
      </c>
      <c r="Y40" s="21">
        <f t="shared" si="5"/>
        <v>0</v>
      </c>
      <c r="Z40" s="21">
        <f t="shared" si="6"/>
        <v>0</v>
      </c>
      <c r="AA40" s="21">
        <f t="shared" si="7"/>
        <v>0</v>
      </c>
      <c r="AB40" s="21">
        <f t="shared" si="10"/>
        <v>0</v>
      </c>
      <c r="AC40" s="21">
        <f t="shared" si="11"/>
        <v>0</v>
      </c>
      <c r="AH40" s="21"/>
      <c r="AY40" s="21"/>
      <c r="AZ40" s="21"/>
      <c r="BA40" s="21"/>
      <c r="BB40" s="21"/>
      <c r="BC40" s="21"/>
      <c r="BD40" s="21"/>
      <c r="BE40" s="21"/>
      <c r="BF40" s="21"/>
      <c r="BG40" s="21"/>
      <c r="BH40" s="21"/>
      <c r="BI40" s="21"/>
      <c r="BK40" s="21"/>
      <c r="BL40" s="42"/>
    </row>
    <row r="41" spans="1:64" ht="15.75" x14ac:dyDescent="0.25">
      <c r="A41" s="4">
        <v>24</v>
      </c>
      <c r="B41" s="128" t="s">
        <v>77</v>
      </c>
      <c r="C41" s="129" t="s">
        <v>77</v>
      </c>
      <c r="D41" s="130" t="s">
        <v>77</v>
      </c>
      <c r="E41" s="58"/>
      <c r="F41" s="103"/>
      <c r="G41" s="81"/>
      <c r="H41" s="82"/>
      <c r="I41" s="82"/>
      <c r="J41" s="82"/>
      <c r="K41" s="82"/>
      <c r="L41" s="83"/>
      <c r="M41" s="82"/>
      <c r="N41" s="82"/>
      <c r="O41" s="44">
        <f t="shared" si="8"/>
        <v>0</v>
      </c>
      <c r="P41" s="45">
        <f t="shared" si="1"/>
        <v>0</v>
      </c>
      <c r="Q41" s="62">
        <f t="shared" si="9"/>
        <v>2</v>
      </c>
      <c r="R41" s="5"/>
      <c r="S41" s="5"/>
      <c r="T41" s="5"/>
      <c r="V41" s="21">
        <f t="shared" si="2"/>
        <v>0</v>
      </c>
      <c r="W41" s="21">
        <f t="shared" si="3"/>
        <v>0</v>
      </c>
      <c r="X41" s="21">
        <f t="shared" si="4"/>
        <v>0</v>
      </c>
      <c r="Y41" s="21">
        <f t="shared" si="5"/>
        <v>0</v>
      </c>
      <c r="Z41" s="21">
        <f t="shared" si="6"/>
        <v>0</v>
      </c>
      <c r="AA41" s="21">
        <f t="shared" si="7"/>
        <v>0</v>
      </c>
      <c r="AB41" s="21">
        <f t="shared" si="10"/>
        <v>0</v>
      </c>
      <c r="AC41" s="21">
        <f t="shared" si="11"/>
        <v>0</v>
      </c>
      <c r="AH41" s="21"/>
      <c r="AY41" s="21"/>
      <c r="AZ41" s="21"/>
      <c r="BA41" s="21"/>
      <c r="BB41" s="21"/>
      <c r="BC41" s="21"/>
      <c r="BD41" s="21"/>
      <c r="BE41" s="21"/>
      <c r="BF41" s="21"/>
      <c r="BG41" s="21"/>
      <c r="BH41" s="21"/>
      <c r="BI41" s="21"/>
      <c r="BK41" s="21"/>
      <c r="BL41" s="42"/>
    </row>
    <row r="42" spans="1:64" ht="15.75" x14ac:dyDescent="0.25">
      <c r="A42" s="4">
        <v>25</v>
      </c>
      <c r="B42" s="128" t="s">
        <v>78</v>
      </c>
      <c r="C42" s="129" t="s">
        <v>78</v>
      </c>
      <c r="D42" s="130" t="s">
        <v>78</v>
      </c>
      <c r="E42" s="58"/>
      <c r="F42" s="103"/>
      <c r="G42" s="81"/>
      <c r="H42" s="82"/>
      <c r="I42" s="82"/>
      <c r="J42" s="82"/>
      <c r="K42" s="82"/>
      <c r="L42" s="83"/>
      <c r="M42" s="82"/>
      <c r="N42" s="82"/>
      <c r="O42" s="44">
        <f t="shared" si="8"/>
        <v>0</v>
      </c>
      <c r="P42" s="45">
        <f t="shared" si="1"/>
        <v>0</v>
      </c>
      <c r="Q42" s="62">
        <f t="shared" si="9"/>
        <v>2</v>
      </c>
      <c r="R42" s="5"/>
      <c r="S42" s="5"/>
      <c r="T42" s="5"/>
      <c r="V42" s="21">
        <f t="shared" si="2"/>
        <v>0</v>
      </c>
      <c r="W42" s="21">
        <f t="shared" si="3"/>
        <v>0</v>
      </c>
      <c r="X42" s="21">
        <f t="shared" si="4"/>
        <v>0</v>
      </c>
      <c r="Y42" s="21">
        <f t="shared" si="5"/>
        <v>0</v>
      </c>
      <c r="Z42" s="21">
        <f t="shared" si="6"/>
        <v>0</v>
      </c>
      <c r="AA42" s="21">
        <f t="shared" si="7"/>
        <v>0</v>
      </c>
      <c r="AB42" s="21">
        <f t="shared" si="10"/>
        <v>0</v>
      </c>
      <c r="AC42" s="21">
        <f t="shared" si="11"/>
        <v>0</v>
      </c>
      <c r="AH42" s="21"/>
      <c r="AY42" s="21"/>
      <c r="AZ42" s="21"/>
      <c r="BA42" s="21"/>
      <c r="BB42" s="21"/>
      <c r="BC42" s="21"/>
      <c r="BD42" s="21"/>
      <c r="BE42" s="21"/>
      <c r="BF42" s="21"/>
      <c r="BG42" s="21"/>
      <c r="BH42" s="21"/>
      <c r="BI42" s="21"/>
      <c r="BK42" s="21"/>
      <c r="BL42" s="42"/>
    </row>
    <row r="43" spans="1:64" ht="15.75" x14ac:dyDescent="0.25">
      <c r="A43" s="4">
        <v>26</v>
      </c>
      <c r="B43" s="128" t="s">
        <v>79</v>
      </c>
      <c r="C43" s="129" t="s">
        <v>79</v>
      </c>
      <c r="D43" s="130" t="s">
        <v>79</v>
      </c>
      <c r="E43" s="58"/>
      <c r="F43" s="103"/>
      <c r="G43" s="81"/>
      <c r="H43" s="82"/>
      <c r="I43" s="82"/>
      <c r="J43" s="82"/>
      <c r="K43" s="82"/>
      <c r="L43" s="83"/>
      <c r="M43" s="82"/>
      <c r="N43" s="82"/>
      <c r="O43" s="44">
        <f t="shared" si="8"/>
        <v>0</v>
      </c>
      <c r="P43" s="45">
        <f t="shared" si="1"/>
        <v>0</v>
      </c>
      <c r="Q43" s="62">
        <f t="shared" si="9"/>
        <v>2</v>
      </c>
      <c r="R43" s="5"/>
      <c r="S43" s="5"/>
      <c r="T43" s="5"/>
      <c r="V43" s="21">
        <f t="shared" si="2"/>
        <v>0</v>
      </c>
      <c r="W43" s="21">
        <f t="shared" si="3"/>
        <v>0</v>
      </c>
      <c r="X43" s="21">
        <f t="shared" si="4"/>
        <v>0</v>
      </c>
      <c r="Y43" s="21">
        <f t="shared" si="5"/>
        <v>0</v>
      </c>
      <c r="Z43" s="21">
        <f t="shared" si="6"/>
        <v>0</v>
      </c>
      <c r="AA43" s="21">
        <f t="shared" si="7"/>
        <v>0</v>
      </c>
      <c r="AB43" s="21">
        <f t="shared" si="10"/>
        <v>0</v>
      </c>
      <c r="AC43" s="21">
        <f t="shared" si="11"/>
        <v>0</v>
      </c>
      <c r="AH43" s="21"/>
      <c r="AY43" s="21"/>
      <c r="AZ43" s="21"/>
      <c r="BA43" s="21"/>
      <c r="BB43" s="21"/>
      <c r="BC43" s="21"/>
      <c r="BD43" s="21"/>
      <c r="BE43" s="21"/>
      <c r="BF43" s="21"/>
      <c r="BG43" s="21"/>
      <c r="BH43" s="21"/>
      <c r="BI43" s="21"/>
      <c r="BK43" s="21"/>
      <c r="BL43" s="42"/>
    </row>
    <row r="44" spans="1:64" ht="15.75" x14ac:dyDescent="0.25">
      <c r="A44" s="4">
        <v>27</v>
      </c>
      <c r="B44" s="128" t="s">
        <v>80</v>
      </c>
      <c r="C44" s="129" t="s">
        <v>80</v>
      </c>
      <c r="D44" s="130" t="s">
        <v>80</v>
      </c>
      <c r="E44" s="58"/>
      <c r="F44" s="103"/>
      <c r="G44" s="81"/>
      <c r="H44" s="82"/>
      <c r="I44" s="82"/>
      <c r="J44" s="82"/>
      <c r="K44" s="82"/>
      <c r="L44" s="83"/>
      <c r="M44" s="82"/>
      <c r="N44" s="82"/>
      <c r="O44" s="44">
        <f t="shared" si="8"/>
        <v>0</v>
      </c>
      <c r="P44" s="45">
        <f t="shared" si="1"/>
        <v>0</v>
      </c>
      <c r="Q44" s="62">
        <f t="shared" si="9"/>
        <v>2</v>
      </c>
      <c r="R44" s="5"/>
      <c r="S44" s="5"/>
      <c r="T44" s="5"/>
      <c r="V44" s="21">
        <f t="shared" si="2"/>
        <v>0</v>
      </c>
      <c r="W44" s="21">
        <f t="shared" si="3"/>
        <v>0</v>
      </c>
      <c r="X44" s="21">
        <f t="shared" si="4"/>
        <v>0</v>
      </c>
      <c r="Y44" s="21">
        <f t="shared" si="5"/>
        <v>0</v>
      </c>
      <c r="Z44" s="21">
        <f t="shared" si="6"/>
        <v>0</v>
      </c>
      <c r="AA44" s="21">
        <f t="shared" si="7"/>
        <v>0</v>
      </c>
      <c r="AB44" s="21">
        <f t="shared" si="10"/>
        <v>0</v>
      </c>
      <c r="AC44" s="21">
        <f t="shared" si="11"/>
        <v>0</v>
      </c>
      <c r="AH44" s="21"/>
      <c r="AY44" s="21"/>
      <c r="AZ44" s="21"/>
      <c r="BA44" s="21"/>
      <c r="BB44" s="21"/>
      <c r="BC44" s="21"/>
      <c r="BD44" s="21"/>
      <c r="BE44" s="21"/>
      <c r="BF44" s="21"/>
      <c r="BG44" s="21"/>
      <c r="BH44" s="21"/>
      <c r="BI44" s="21"/>
      <c r="BK44" s="21"/>
      <c r="BL44" s="42"/>
    </row>
    <row r="45" spans="1:64" ht="15.75" x14ac:dyDescent="0.25">
      <c r="A45" s="4">
        <v>28</v>
      </c>
      <c r="B45" s="128" t="s">
        <v>81</v>
      </c>
      <c r="C45" s="129" t="s">
        <v>81</v>
      </c>
      <c r="D45" s="130" t="s">
        <v>81</v>
      </c>
      <c r="E45" s="58"/>
      <c r="F45" s="103"/>
      <c r="G45" s="81"/>
      <c r="H45" s="82"/>
      <c r="I45" s="82"/>
      <c r="J45" s="82"/>
      <c r="K45" s="82"/>
      <c r="L45" s="83"/>
      <c r="M45" s="82"/>
      <c r="N45" s="82"/>
      <c r="O45" s="44">
        <f t="shared" si="8"/>
        <v>0</v>
      </c>
      <c r="P45" s="45">
        <f t="shared" si="1"/>
        <v>0</v>
      </c>
      <c r="Q45" s="62">
        <f t="shared" si="9"/>
        <v>2</v>
      </c>
      <c r="R45" s="5"/>
      <c r="S45" s="5"/>
      <c r="T45" s="5"/>
      <c r="V45" s="21">
        <f t="shared" si="2"/>
        <v>0</v>
      </c>
      <c r="W45" s="21">
        <f t="shared" si="3"/>
        <v>0</v>
      </c>
      <c r="X45" s="21">
        <f t="shared" si="4"/>
        <v>0</v>
      </c>
      <c r="Y45" s="21">
        <f t="shared" si="5"/>
        <v>0</v>
      </c>
      <c r="Z45" s="21">
        <f t="shared" si="6"/>
        <v>0</v>
      </c>
      <c r="AA45" s="21">
        <f t="shared" si="7"/>
        <v>0</v>
      </c>
      <c r="AB45" s="21">
        <f t="shared" si="10"/>
        <v>0</v>
      </c>
      <c r="AC45" s="21">
        <f t="shared" si="11"/>
        <v>0</v>
      </c>
      <c r="AH45" s="21"/>
      <c r="AY45" s="21"/>
      <c r="AZ45" s="21"/>
      <c r="BA45" s="21"/>
      <c r="BB45" s="21"/>
      <c r="BC45" s="21"/>
      <c r="BD45" s="21"/>
      <c r="BE45" s="21"/>
      <c r="BF45" s="21"/>
      <c r="BG45" s="21"/>
      <c r="BH45" s="21"/>
      <c r="BI45" s="21"/>
      <c r="BK45" s="21"/>
      <c r="BL45" s="42"/>
    </row>
    <row r="46" spans="1:64" ht="15.75" x14ac:dyDescent="0.25">
      <c r="A46" s="4">
        <v>29</v>
      </c>
      <c r="B46" s="128" t="s">
        <v>82</v>
      </c>
      <c r="C46" s="129" t="s">
        <v>82</v>
      </c>
      <c r="D46" s="130" t="s">
        <v>82</v>
      </c>
      <c r="E46" s="58"/>
      <c r="F46" s="104"/>
      <c r="G46" s="84"/>
      <c r="H46" s="82"/>
      <c r="I46" s="82"/>
      <c r="J46" s="82"/>
      <c r="K46" s="85"/>
      <c r="L46" s="86"/>
      <c r="M46" s="82"/>
      <c r="N46" s="82"/>
      <c r="O46" s="44">
        <f t="shared" si="8"/>
        <v>0</v>
      </c>
      <c r="P46" s="45">
        <f t="shared" si="1"/>
        <v>0</v>
      </c>
      <c r="Q46" s="62">
        <f t="shared" si="9"/>
        <v>2</v>
      </c>
      <c r="R46" s="5"/>
      <c r="S46" s="5"/>
      <c r="T46" s="5"/>
      <c r="V46" s="21">
        <f t="shared" si="2"/>
        <v>0</v>
      </c>
      <c r="W46" s="21">
        <f t="shared" si="3"/>
        <v>0</v>
      </c>
      <c r="X46" s="21">
        <f t="shared" si="4"/>
        <v>0</v>
      </c>
      <c r="Y46" s="21">
        <f t="shared" si="5"/>
        <v>0</v>
      </c>
      <c r="Z46" s="21">
        <f t="shared" si="6"/>
        <v>0</v>
      </c>
      <c r="AA46" s="21">
        <f t="shared" si="7"/>
        <v>0</v>
      </c>
      <c r="AB46" s="21">
        <f t="shared" si="10"/>
        <v>0</v>
      </c>
      <c r="AC46" s="21">
        <f t="shared" si="11"/>
        <v>0</v>
      </c>
      <c r="AH46" s="21"/>
      <c r="AY46" s="21"/>
      <c r="AZ46" s="21"/>
      <c r="BA46" s="21"/>
      <c r="BB46" s="21"/>
      <c r="BC46" s="21"/>
      <c r="BD46" s="21"/>
      <c r="BE46" s="21"/>
      <c r="BF46" s="21"/>
      <c r="BG46" s="21"/>
      <c r="BH46" s="21"/>
      <c r="BI46" s="21"/>
      <c r="BK46" s="21"/>
      <c r="BL46" s="42"/>
    </row>
    <row r="47" spans="1:64" ht="15.75" x14ac:dyDescent="0.25">
      <c r="A47" s="4">
        <v>30</v>
      </c>
      <c r="B47" s="128" t="s">
        <v>83</v>
      </c>
      <c r="C47" s="129" t="s">
        <v>83</v>
      </c>
      <c r="D47" s="130" t="s">
        <v>83</v>
      </c>
      <c r="E47" s="58"/>
      <c r="F47" s="103"/>
      <c r="G47" s="81"/>
      <c r="H47" s="82"/>
      <c r="I47" s="82"/>
      <c r="J47" s="82"/>
      <c r="K47" s="82"/>
      <c r="L47" s="83"/>
      <c r="M47" s="82"/>
      <c r="N47" s="82"/>
      <c r="O47" s="44">
        <f t="shared" si="8"/>
        <v>0</v>
      </c>
      <c r="P47" s="45">
        <f t="shared" si="1"/>
        <v>0</v>
      </c>
      <c r="Q47" s="62">
        <f t="shared" si="9"/>
        <v>2</v>
      </c>
      <c r="R47" s="5"/>
      <c r="S47" s="5"/>
      <c r="T47" s="5"/>
      <c r="V47" s="21">
        <f t="shared" si="2"/>
        <v>0</v>
      </c>
      <c r="W47" s="21">
        <f t="shared" si="3"/>
        <v>0</v>
      </c>
      <c r="X47" s="21">
        <f t="shared" si="4"/>
        <v>0</v>
      </c>
      <c r="Y47" s="21">
        <f t="shared" si="5"/>
        <v>0</v>
      </c>
      <c r="Z47" s="21">
        <f t="shared" si="6"/>
        <v>0</v>
      </c>
      <c r="AA47" s="21">
        <f t="shared" si="7"/>
        <v>0</v>
      </c>
      <c r="AB47" s="21">
        <f t="shared" si="10"/>
        <v>0</v>
      </c>
      <c r="AC47" s="21">
        <f t="shared" si="11"/>
        <v>0</v>
      </c>
      <c r="AH47" s="21"/>
      <c r="AY47" s="21"/>
      <c r="AZ47" s="21"/>
      <c r="BA47" s="21"/>
      <c r="BB47" s="21"/>
      <c r="BC47" s="21"/>
      <c r="BD47" s="21"/>
      <c r="BE47" s="21"/>
      <c r="BF47" s="21"/>
      <c r="BG47" s="21"/>
      <c r="BH47" s="21"/>
      <c r="BI47" s="21"/>
      <c r="BK47" s="21"/>
      <c r="BL47" s="42"/>
    </row>
    <row r="48" spans="1:64" ht="15.75" x14ac:dyDescent="0.25">
      <c r="A48" s="10">
        <v>31</v>
      </c>
      <c r="B48" s="128" t="s">
        <v>84</v>
      </c>
      <c r="C48" s="129" t="s">
        <v>84</v>
      </c>
      <c r="D48" s="130" t="s">
        <v>84</v>
      </c>
      <c r="E48" s="58"/>
      <c r="F48" s="103"/>
      <c r="G48" s="81"/>
      <c r="H48" s="82"/>
      <c r="I48" s="82"/>
      <c r="J48" s="82"/>
      <c r="K48" s="82"/>
      <c r="L48" s="83"/>
      <c r="M48" s="82"/>
      <c r="N48" s="82"/>
      <c r="O48" s="44">
        <f t="shared" si="8"/>
        <v>0</v>
      </c>
      <c r="P48" s="45">
        <f t="shared" si="1"/>
        <v>0</v>
      </c>
      <c r="Q48" s="62">
        <f t="shared" si="9"/>
        <v>2</v>
      </c>
      <c r="R48" s="5"/>
      <c r="S48" s="5"/>
      <c r="T48" s="5"/>
      <c r="V48" s="21">
        <f t="shared" si="2"/>
        <v>0</v>
      </c>
      <c r="W48" s="21">
        <f t="shared" si="3"/>
        <v>0</v>
      </c>
      <c r="X48" s="21">
        <f t="shared" si="4"/>
        <v>0</v>
      </c>
      <c r="Y48" s="21">
        <f t="shared" si="5"/>
        <v>0</v>
      </c>
      <c r="Z48" s="21">
        <f t="shared" si="6"/>
        <v>0</v>
      </c>
      <c r="AA48" s="21">
        <f t="shared" si="7"/>
        <v>0</v>
      </c>
      <c r="AB48" s="21">
        <f t="shared" si="10"/>
        <v>0</v>
      </c>
      <c r="AC48" s="21">
        <f t="shared" si="11"/>
        <v>0</v>
      </c>
      <c r="AH48" s="21"/>
      <c r="AY48" s="21"/>
      <c r="AZ48" s="21"/>
      <c r="BA48" s="21"/>
      <c r="BB48" s="21"/>
      <c r="BC48" s="21"/>
      <c r="BD48" s="21"/>
      <c r="BE48" s="21"/>
      <c r="BF48" s="21"/>
      <c r="BG48" s="21"/>
      <c r="BH48" s="21"/>
      <c r="BI48" s="21"/>
      <c r="BK48" s="21"/>
      <c r="BL48" s="42"/>
    </row>
    <row r="49" spans="1:64" ht="15.75" x14ac:dyDescent="0.25">
      <c r="A49" s="10">
        <v>32</v>
      </c>
      <c r="B49" s="128" t="s">
        <v>85</v>
      </c>
      <c r="C49" s="129" t="s">
        <v>85</v>
      </c>
      <c r="D49" s="130" t="s">
        <v>85</v>
      </c>
      <c r="E49" s="59"/>
      <c r="F49" s="104"/>
      <c r="G49" s="84"/>
      <c r="H49" s="82"/>
      <c r="I49" s="82"/>
      <c r="J49" s="82"/>
      <c r="K49" s="85"/>
      <c r="L49" s="86"/>
      <c r="M49" s="82"/>
      <c r="N49" s="82"/>
      <c r="O49" s="44">
        <f t="shared" si="8"/>
        <v>0</v>
      </c>
      <c r="P49" s="45">
        <f t="shared" si="1"/>
        <v>0</v>
      </c>
      <c r="Q49" s="62">
        <f t="shared" si="9"/>
        <v>2</v>
      </c>
      <c r="R49" s="5"/>
      <c r="S49" s="5"/>
      <c r="T49" s="5"/>
      <c r="V49" s="21">
        <f t="shared" si="2"/>
        <v>0</v>
      </c>
      <c r="W49" s="21">
        <f t="shared" si="3"/>
        <v>0</v>
      </c>
      <c r="X49" s="21">
        <f t="shared" si="4"/>
        <v>0</v>
      </c>
      <c r="Y49" s="21">
        <f t="shared" si="5"/>
        <v>0</v>
      </c>
      <c r="Z49" s="21">
        <f t="shared" si="6"/>
        <v>0</v>
      </c>
      <c r="AA49" s="21">
        <f t="shared" si="7"/>
        <v>0</v>
      </c>
      <c r="AB49" s="21">
        <f t="shared" si="10"/>
        <v>0</v>
      </c>
      <c r="AC49" s="21">
        <f t="shared" si="11"/>
        <v>0</v>
      </c>
      <c r="AH49" s="21"/>
      <c r="AY49" s="21"/>
      <c r="AZ49" s="21"/>
      <c r="BA49" s="21"/>
      <c r="BB49" s="21"/>
      <c r="BC49" s="21"/>
      <c r="BD49" s="21"/>
      <c r="BE49" s="21"/>
      <c r="BF49" s="21"/>
      <c r="BG49" s="21"/>
      <c r="BH49" s="21"/>
      <c r="BI49" s="21"/>
      <c r="BK49" s="21"/>
      <c r="BL49" s="42"/>
    </row>
    <row r="50" spans="1:64" ht="15.75" x14ac:dyDescent="0.25">
      <c r="A50" s="10">
        <v>33</v>
      </c>
      <c r="B50" s="128" t="s">
        <v>86</v>
      </c>
      <c r="C50" s="129" t="s">
        <v>86</v>
      </c>
      <c r="D50" s="130" t="s">
        <v>86</v>
      </c>
      <c r="E50" s="59"/>
      <c r="F50" s="104"/>
      <c r="G50" s="84"/>
      <c r="H50" s="82"/>
      <c r="I50" s="82"/>
      <c r="J50" s="82"/>
      <c r="K50" s="85"/>
      <c r="L50" s="86"/>
      <c r="M50" s="82"/>
      <c r="N50" s="82"/>
      <c r="O50" s="44">
        <f t="shared" si="8"/>
        <v>0</v>
      </c>
      <c r="P50" s="45">
        <f t="shared" si="1"/>
        <v>0</v>
      </c>
      <c r="Q50" s="62">
        <f t="shared" si="9"/>
        <v>2</v>
      </c>
      <c r="R50" s="5"/>
      <c r="S50" s="5"/>
      <c r="T50" s="5"/>
      <c r="V50" s="21">
        <f t="shared" si="2"/>
        <v>0</v>
      </c>
      <c r="W50" s="21">
        <f t="shared" si="3"/>
        <v>0</v>
      </c>
      <c r="X50" s="21">
        <f t="shared" si="4"/>
        <v>0</v>
      </c>
      <c r="Y50" s="21">
        <f t="shared" si="5"/>
        <v>0</v>
      </c>
      <c r="Z50" s="21">
        <f t="shared" si="6"/>
        <v>0</v>
      </c>
      <c r="AA50" s="21">
        <f t="shared" si="7"/>
        <v>0</v>
      </c>
      <c r="AB50" s="21">
        <f t="shared" si="10"/>
        <v>0</v>
      </c>
      <c r="AC50" s="21">
        <f t="shared" si="11"/>
        <v>0</v>
      </c>
      <c r="AH50" s="21"/>
      <c r="AY50" s="21"/>
      <c r="AZ50" s="21"/>
      <c r="BA50" s="21"/>
      <c r="BB50" s="21"/>
      <c r="BC50" s="21"/>
      <c r="BD50" s="21"/>
      <c r="BE50" s="21"/>
      <c r="BF50" s="21"/>
      <c r="BG50" s="21"/>
      <c r="BH50" s="21"/>
      <c r="BI50" s="21"/>
      <c r="BK50" s="21"/>
      <c r="BL50" s="42"/>
    </row>
    <row r="51" spans="1:64" x14ac:dyDescent="0.25">
      <c r="A51" s="15">
        <v>34</v>
      </c>
      <c r="B51" s="128" t="s">
        <v>87</v>
      </c>
      <c r="C51" s="129" t="s">
        <v>87</v>
      </c>
      <c r="D51" s="130" t="s">
        <v>87</v>
      </c>
      <c r="E51" s="43"/>
      <c r="F51" s="103"/>
      <c r="G51" s="87"/>
      <c r="H51" s="82"/>
      <c r="I51" s="82"/>
      <c r="J51" s="82"/>
      <c r="K51" s="82"/>
      <c r="L51" s="83"/>
      <c r="M51" s="82"/>
      <c r="N51" s="82"/>
      <c r="O51" s="44">
        <f t="shared" si="8"/>
        <v>0</v>
      </c>
      <c r="P51" s="45">
        <f t="shared" si="1"/>
        <v>0</v>
      </c>
      <c r="Q51" s="62">
        <f t="shared" si="9"/>
        <v>2</v>
      </c>
      <c r="V51" s="21">
        <f t="shared" si="2"/>
        <v>0</v>
      </c>
      <c r="W51" s="21">
        <f t="shared" si="3"/>
        <v>0</v>
      </c>
      <c r="X51" s="21">
        <f t="shared" si="4"/>
        <v>0</v>
      </c>
      <c r="Y51" s="21">
        <f t="shared" si="5"/>
        <v>0</v>
      </c>
      <c r="Z51" s="21">
        <f t="shared" si="6"/>
        <v>0</v>
      </c>
      <c r="AA51" s="21">
        <f t="shared" si="7"/>
        <v>0</v>
      </c>
      <c r="AB51" s="21">
        <f t="shared" si="10"/>
        <v>0</v>
      </c>
      <c r="AC51" s="21">
        <f t="shared" si="11"/>
        <v>0</v>
      </c>
      <c r="AH51" s="21"/>
      <c r="AY51" s="21"/>
      <c r="AZ51" s="21"/>
      <c r="BA51" s="21"/>
      <c r="BB51" s="21"/>
      <c r="BC51" s="21"/>
      <c r="BD51" s="21"/>
      <c r="BE51" s="21"/>
      <c r="BF51" s="21"/>
      <c r="BG51" s="21"/>
      <c r="BH51" s="21"/>
      <c r="BI51" s="21"/>
      <c r="BK51" s="21"/>
      <c r="BL51" s="42"/>
    </row>
    <row r="52" spans="1:64" x14ac:dyDescent="0.25">
      <c r="A52" s="15">
        <v>35</v>
      </c>
      <c r="B52" s="128" t="s">
        <v>88</v>
      </c>
      <c r="C52" s="129" t="s">
        <v>88</v>
      </c>
      <c r="D52" s="130" t="s">
        <v>88</v>
      </c>
      <c r="E52" s="43"/>
      <c r="F52" s="103"/>
      <c r="G52" s="87"/>
      <c r="H52" s="82"/>
      <c r="I52" s="82"/>
      <c r="J52" s="82"/>
      <c r="K52" s="82"/>
      <c r="L52" s="83"/>
      <c r="M52" s="82"/>
      <c r="N52" s="82"/>
      <c r="O52" s="44">
        <f t="shared" si="8"/>
        <v>0</v>
      </c>
      <c r="P52" s="45">
        <f t="shared" si="1"/>
        <v>0</v>
      </c>
      <c r="Q52" s="62">
        <f t="shared" si="9"/>
        <v>2</v>
      </c>
      <c r="V52" s="21">
        <f t="shared" si="2"/>
        <v>0</v>
      </c>
      <c r="W52" s="21">
        <f t="shared" si="3"/>
        <v>0</v>
      </c>
      <c r="X52" s="21">
        <f t="shared" si="4"/>
        <v>0</v>
      </c>
      <c r="Y52" s="21">
        <f t="shared" si="5"/>
        <v>0</v>
      </c>
      <c r="Z52" s="21">
        <f t="shared" si="6"/>
        <v>0</v>
      </c>
      <c r="AA52" s="21">
        <f t="shared" si="7"/>
        <v>0</v>
      </c>
      <c r="AB52" s="21">
        <f t="shared" si="10"/>
        <v>0</v>
      </c>
      <c r="AC52" s="21">
        <f t="shared" si="11"/>
        <v>0</v>
      </c>
      <c r="AH52" s="21"/>
      <c r="AY52" s="21"/>
      <c r="AZ52" s="21"/>
      <c r="BA52" s="21"/>
      <c r="BB52" s="21"/>
      <c r="BC52" s="21"/>
      <c r="BD52" s="21"/>
      <c r="BE52" s="21"/>
      <c r="BF52" s="21"/>
      <c r="BG52" s="21"/>
      <c r="BH52" s="21"/>
      <c r="BI52" s="21"/>
      <c r="BK52" s="21"/>
      <c r="BL52" s="42"/>
    </row>
    <row r="53" spans="1:64" x14ac:dyDescent="0.25">
      <c r="A53" s="15">
        <v>36</v>
      </c>
      <c r="B53" s="128" t="s">
        <v>89</v>
      </c>
      <c r="C53" s="129" t="s">
        <v>89</v>
      </c>
      <c r="D53" s="130" t="s">
        <v>89</v>
      </c>
      <c r="E53" s="43"/>
      <c r="F53" s="103"/>
      <c r="G53" s="87"/>
      <c r="H53" s="82"/>
      <c r="I53" s="82"/>
      <c r="J53" s="82"/>
      <c r="K53" s="82"/>
      <c r="L53" s="83"/>
      <c r="M53" s="82"/>
      <c r="N53" s="82"/>
      <c r="O53" s="44">
        <f t="shared" si="8"/>
        <v>0</v>
      </c>
      <c r="P53" s="45">
        <f t="shared" si="1"/>
        <v>0</v>
      </c>
      <c r="Q53" s="62">
        <f t="shared" si="9"/>
        <v>2</v>
      </c>
      <c r="V53" s="21">
        <f t="shared" si="2"/>
        <v>0</v>
      </c>
      <c r="W53" s="21">
        <f t="shared" si="3"/>
        <v>0</v>
      </c>
      <c r="X53" s="21">
        <f t="shared" si="4"/>
        <v>0</v>
      </c>
      <c r="Y53" s="21">
        <f t="shared" si="5"/>
        <v>0</v>
      </c>
      <c r="Z53" s="21">
        <f t="shared" si="6"/>
        <v>0</v>
      </c>
      <c r="AA53" s="21">
        <f t="shared" si="7"/>
        <v>0</v>
      </c>
      <c r="AB53" s="21">
        <f t="shared" si="10"/>
        <v>0</v>
      </c>
      <c r="AC53" s="21">
        <f t="shared" si="11"/>
        <v>0</v>
      </c>
      <c r="AH53" s="21"/>
      <c r="AY53" s="21"/>
      <c r="AZ53" s="21"/>
      <c r="BA53" s="21"/>
      <c r="BB53" s="21"/>
      <c r="BC53" s="21"/>
      <c r="BD53" s="21"/>
      <c r="BE53" s="21"/>
      <c r="BF53" s="21"/>
      <c r="BG53" s="21"/>
      <c r="BH53" s="21"/>
      <c r="BI53" s="21"/>
      <c r="BK53" s="21"/>
      <c r="BL53" s="42"/>
    </row>
    <row r="54" spans="1:64" x14ac:dyDescent="0.25">
      <c r="A54" s="15">
        <v>37</v>
      </c>
      <c r="B54" s="128" t="s">
        <v>90</v>
      </c>
      <c r="C54" s="129" t="s">
        <v>90</v>
      </c>
      <c r="D54" s="130" t="s">
        <v>90</v>
      </c>
      <c r="E54" s="43"/>
      <c r="F54" s="103"/>
      <c r="G54" s="87"/>
      <c r="H54" s="82"/>
      <c r="I54" s="82"/>
      <c r="J54" s="82"/>
      <c r="K54" s="82"/>
      <c r="L54" s="83"/>
      <c r="M54" s="82"/>
      <c r="N54" s="82"/>
      <c r="O54" s="44">
        <f t="shared" si="8"/>
        <v>0</v>
      </c>
      <c r="P54" s="45">
        <f t="shared" si="1"/>
        <v>0</v>
      </c>
      <c r="Q54" s="62">
        <f t="shared" si="9"/>
        <v>2</v>
      </c>
      <c r="V54" s="21">
        <f t="shared" si="2"/>
        <v>0</v>
      </c>
      <c r="W54" s="21">
        <f t="shared" si="3"/>
        <v>0</v>
      </c>
      <c r="X54" s="21">
        <f t="shared" si="4"/>
        <v>0</v>
      </c>
      <c r="Y54" s="21">
        <f t="shared" si="5"/>
        <v>0</v>
      </c>
      <c r="Z54" s="21">
        <f t="shared" si="6"/>
        <v>0</v>
      </c>
      <c r="AA54" s="21">
        <f t="shared" si="7"/>
        <v>0</v>
      </c>
      <c r="AB54" s="21">
        <f t="shared" si="10"/>
        <v>0</v>
      </c>
      <c r="AC54" s="21">
        <f t="shared" si="11"/>
        <v>0</v>
      </c>
      <c r="AH54" s="21"/>
      <c r="AY54" s="21"/>
      <c r="AZ54" s="21"/>
      <c r="BA54" s="21"/>
      <c r="BB54" s="21"/>
      <c r="BC54" s="21"/>
      <c r="BD54" s="21"/>
      <c r="BE54" s="21"/>
      <c r="BF54" s="21"/>
      <c r="BG54" s="21"/>
      <c r="BH54" s="21"/>
      <c r="BI54" s="21"/>
      <c r="BK54" s="21"/>
      <c r="BL54" s="42"/>
    </row>
    <row r="55" spans="1:64" x14ac:dyDescent="0.25">
      <c r="A55" s="15">
        <v>38</v>
      </c>
      <c r="B55" s="128" t="s">
        <v>91</v>
      </c>
      <c r="C55" s="129" t="s">
        <v>91</v>
      </c>
      <c r="D55" s="130" t="s">
        <v>91</v>
      </c>
      <c r="E55" s="43"/>
      <c r="F55" s="103"/>
      <c r="G55" s="87"/>
      <c r="H55" s="82"/>
      <c r="I55" s="82"/>
      <c r="J55" s="82"/>
      <c r="K55" s="82"/>
      <c r="L55" s="83"/>
      <c r="M55" s="82"/>
      <c r="N55" s="82"/>
      <c r="O55" s="44">
        <f t="shared" si="8"/>
        <v>0</v>
      </c>
      <c r="P55" s="45">
        <f t="shared" si="1"/>
        <v>0</v>
      </c>
      <c r="Q55" s="62">
        <f t="shared" si="9"/>
        <v>2</v>
      </c>
      <c r="V55" s="21">
        <f t="shared" si="2"/>
        <v>0</v>
      </c>
      <c r="W55" s="21">
        <f t="shared" si="3"/>
        <v>0</v>
      </c>
      <c r="X55" s="21">
        <f t="shared" si="4"/>
        <v>0</v>
      </c>
      <c r="Y55" s="21">
        <f t="shared" si="5"/>
        <v>0</v>
      </c>
      <c r="Z55" s="21">
        <f t="shared" si="6"/>
        <v>0</v>
      </c>
      <c r="AA55" s="21">
        <f t="shared" si="7"/>
        <v>0</v>
      </c>
      <c r="AB55" s="21">
        <f t="shared" si="10"/>
        <v>0</v>
      </c>
      <c r="AC55" s="21">
        <f t="shared" si="11"/>
        <v>0</v>
      </c>
      <c r="AH55" s="21"/>
      <c r="AY55" s="21"/>
      <c r="AZ55" s="21"/>
      <c r="BA55" s="21"/>
      <c r="BB55" s="21"/>
      <c r="BC55" s="21"/>
      <c r="BD55" s="21"/>
      <c r="BE55" s="21"/>
      <c r="BF55" s="21"/>
      <c r="BG55" s="21"/>
      <c r="BH55" s="21"/>
      <c r="BI55" s="21"/>
      <c r="BK55" s="21"/>
      <c r="BL55" s="42"/>
    </row>
    <row r="56" spans="1:64" x14ac:dyDescent="0.25">
      <c r="A56" s="15">
        <v>39</v>
      </c>
      <c r="B56" s="128" t="s">
        <v>92</v>
      </c>
      <c r="C56" s="129" t="s">
        <v>92</v>
      </c>
      <c r="D56" s="130" t="s">
        <v>92</v>
      </c>
      <c r="E56" s="43"/>
      <c r="F56" s="103"/>
      <c r="G56" s="87"/>
      <c r="H56" s="82"/>
      <c r="I56" s="82"/>
      <c r="J56" s="82"/>
      <c r="K56" s="82"/>
      <c r="L56" s="83"/>
      <c r="M56" s="82"/>
      <c r="N56" s="82"/>
      <c r="O56" s="44">
        <f t="shared" si="8"/>
        <v>0</v>
      </c>
      <c r="P56" s="45">
        <f t="shared" si="1"/>
        <v>0</v>
      </c>
      <c r="Q56" s="62">
        <f t="shared" si="9"/>
        <v>2</v>
      </c>
      <c r="V56" s="21">
        <f t="shared" si="2"/>
        <v>0</v>
      </c>
      <c r="W56" s="21">
        <f t="shared" si="3"/>
        <v>0</v>
      </c>
      <c r="X56" s="21">
        <f t="shared" si="4"/>
        <v>0</v>
      </c>
      <c r="Y56" s="21">
        <f t="shared" si="5"/>
        <v>0</v>
      </c>
      <c r="Z56" s="21">
        <f t="shared" si="6"/>
        <v>0</v>
      </c>
      <c r="AA56" s="21">
        <f t="shared" si="7"/>
        <v>0</v>
      </c>
      <c r="AB56" s="21">
        <f t="shared" si="10"/>
        <v>0</v>
      </c>
      <c r="AC56" s="21">
        <f t="shared" si="11"/>
        <v>0</v>
      </c>
      <c r="AH56" s="21"/>
      <c r="AY56" s="21"/>
      <c r="AZ56" s="21"/>
      <c r="BA56" s="21"/>
      <c r="BB56" s="21"/>
      <c r="BC56" s="21"/>
      <c r="BD56" s="21"/>
      <c r="BE56" s="21"/>
      <c r="BF56" s="21"/>
      <c r="BG56" s="21"/>
      <c r="BH56" s="21"/>
      <c r="BI56" s="21"/>
      <c r="BK56" s="21"/>
      <c r="BL56" s="42"/>
    </row>
    <row r="57" spans="1:64" x14ac:dyDescent="0.25">
      <c r="A57" s="15">
        <v>40</v>
      </c>
      <c r="B57" s="128" t="s">
        <v>93</v>
      </c>
      <c r="C57" s="129" t="s">
        <v>93</v>
      </c>
      <c r="D57" s="130" t="s">
        <v>93</v>
      </c>
      <c r="E57" s="43"/>
      <c r="F57" s="103"/>
      <c r="G57" s="87"/>
      <c r="H57" s="82"/>
      <c r="I57" s="82"/>
      <c r="J57" s="82"/>
      <c r="K57" s="82"/>
      <c r="L57" s="83"/>
      <c r="M57" s="82"/>
      <c r="N57" s="82"/>
      <c r="O57" s="44">
        <f t="shared" si="8"/>
        <v>0</v>
      </c>
      <c r="P57" s="45">
        <f t="shared" si="1"/>
        <v>0</v>
      </c>
      <c r="Q57" s="62">
        <f t="shared" si="9"/>
        <v>2</v>
      </c>
      <c r="V57" s="21">
        <f t="shared" si="2"/>
        <v>0</v>
      </c>
      <c r="W57" s="21">
        <f t="shared" si="3"/>
        <v>0</v>
      </c>
      <c r="X57" s="21">
        <f t="shared" si="4"/>
        <v>0</v>
      </c>
      <c r="Y57" s="21">
        <f t="shared" si="5"/>
        <v>0</v>
      </c>
      <c r="Z57" s="21">
        <f t="shared" si="6"/>
        <v>0</v>
      </c>
      <c r="AA57" s="21">
        <f t="shared" si="7"/>
        <v>0</v>
      </c>
      <c r="AB57" s="21">
        <f t="shared" si="10"/>
        <v>0</v>
      </c>
      <c r="AC57" s="21">
        <f t="shared" si="11"/>
        <v>0</v>
      </c>
      <c r="AH57" s="21"/>
      <c r="AY57" s="21"/>
      <c r="AZ57" s="21"/>
      <c r="BA57" s="21"/>
      <c r="BB57" s="21"/>
      <c r="BC57" s="21"/>
      <c r="BD57" s="21"/>
      <c r="BE57" s="21"/>
      <c r="BF57" s="21"/>
      <c r="BG57" s="21"/>
      <c r="BH57" s="21"/>
      <c r="BI57" s="21"/>
      <c r="BK57" s="21"/>
      <c r="BL57" s="42"/>
    </row>
    <row r="58" spans="1:64" x14ac:dyDescent="0.25">
      <c r="A58" s="15">
        <v>41</v>
      </c>
      <c r="B58" s="128" t="s">
        <v>94</v>
      </c>
      <c r="C58" s="129" t="s">
        <v>94</v>
      </c>
      <c r="D58" s="130" t="s">
        <v>94</v>
      </c>
      <c r="E58" s="43"/>
      <c r="F58" s="103"/>
      <c r="G58" s="87"/>
      <c r="H58" s="82"/>
      <c r="I58" s="82"/>
      <c r="J58" s="82"/>
      <c r="K58" s="82"/>
      <c r="L58" s="83"/>
      <c r="M58" s="82"/>
      <c r="N58" s="82"/>
      <c r="O58" s="44">
        <f t="shared" si="8"/>
        <v>0</v>
      </c>
      <c r="P58" s="45">
        <f t="shared" si="1"/>
        <v>0</v>
      </c>
      <c r="Q58" s="62">
        <f t="shared" si="9"/>
        <v>2</v>
      </c>
      <c r="V58" s="21">
        <f t="shared" si="2"/>
        <v>0</v>
      </c>
      <c r="W58" s="21">
        <f t="shared" si="3"/>
        <v>0</v>
      </c>
      <c r="X58" s="21">
        <f t="shared" si="4"/>
        <v>0</v>
      </c>
      <c r="Y58" s="21">
        <f t="shared" si="5"/>
        <v>0</v>
      </c>
      <c r="Z58" s="21">
        <f t="shared" si="6"/>
        <v>0</v>
      </c>
      <c r="AA58" s="21">
        <f t="shared" si="7"/>
        <v>0</v>
      </c>
      <c r="AB58" s="21">
        <f t="shared" si="10"/>
        <v>0</v>
      </c>
      <c r="AC58" s="21">
        <f t="shared" si="11"/>
        <v>0</v>
      </c>
      <c r="AH58" s="21"/>
      <c r="AY58" s="21"/>
      <c r="AZ58" s="21"/>
      <c r="BA58" s="21"/>
      <c r="BB58" s="21"/>
      <c r="BC58" s="21"/>
      <c r="BD58" s="21"/>
      <c r="BE58" s="21"/>
      <c r="BF58" s="21"/>
      <c r="BG58" s="21"/>
      <c r="BH58" s="21"/>
      <c r="BI58" s="21"/>
      <c r="BK58" s="21"/>
      <c r="BL58" s="42"/>
    </row>
    <row r="59" spans="1:64" x14ac:dyDescent="0.25">
      <c r="A59" s="15">
        <v>42</v>
      </c>
      <c r="B59" s="128" t="s">
        <v>95</v>
      </c>
      <c r="C59" s="129" t="s">
        <v>95</v>
      </c>
      <c r="D59" s="130" t="s">
        <v>95</v>
      </c>
      <c r="E59" s="43"/>
      <c r="F59" s="103"/>
      <c r="G59" s="87"/>
      <c r="H59" s="82"/>
      <c r="I59" s="82"/>
      <c r="J59" s="82"/>
      <c r="K59" s="82"/>
      <c r="L59" s="83"/>
      <c r="M59" s="82"/>
      <c r="N59" s="82"/>
      <c r="O59" s="44">
        <f t="shared" si="8"/>
        <v>0</v>
      </c>
      <c r="P59" s="45">
        <f t="shared" si="1"/>
        <v>0</v>
      </c>
      <c r="Q59" s="62">
        <f t="shared" si="9"/>
        <v>2</v>
      </c>
      <c r="V59" s="21">
        <f t="shared" si="2"/>
        <v>0</v>
      </c>
      <c r="W59" s="21">
        <f t="shared" si="3"/>
        <v>0</v>
      </c>
      <c r="X59" s="21">
        <f t="shared" si="4"/>
        <v>0</v>
      </c>
      <c r="Y59" s="21">
        <f t="shared" si="5"/>
        <v>0</v>
      </c>
      <c r="Z59" s="21">
        <f t="shared" si="6"/>
        <v>0</v>
      </c>
      <c r="AA59" s="21">
        <f t="shared" si="7"/>
        <v>0</v>
      </c>
      <c r="AB59" s="21">
        <f t="shared" si="10"/>
        <v>0</v>
      </c>
      <c r="AC59" s="21">
        <f t="shared" si="11"/>
        <v>0</v>
      </c>
      <c r="AH59" s="21"/>
      <c r="AY59" s="21"/>
      <c r="AZ59" s="21"/>
      <c r="BA59" s="21"/>
      <c r="BB59" s="21"/>
      <c r="BC59" s="21"/>
      <c r="BD59" s="21"/>
      <c r="BE59" s="21"/>
      <c r="BF59" s="21"/>
      <c r="BG59" s="21"/>
      <c r="BH59" s="21"/>
      <c r="BI59" s="21"/>
      <c r="BK59" s="21"/>
      <c r="BL59" s="42"/>
    </row>
    <row r="60" spans="1:64" x14ac:dyDescent="0.25">
      <c r="A60" s="15">
        <v>43</v>
      </c>
      <c r="B60" s="128" t="s">
        <v>96</v>
      </c>
      <c r="C60" s="129" t="s">
        <v>96</v>
      </c>
      <c r="D60" s="130" t="s">
        <v>96</v>
      </c>
      <c r="E60" s="43"/>
      <c r="F60" s="103"/>
      <c r="G60" s="87"/>
      <c r="H60" s="82"/>
      <c r="I60" s="82"/>
      <c r="J60" s="82"/>
      <c r="K60" s="82"/>
      <c r="L60" s="83"/>
      <c r="M60" s="82"/>
      <c r="N60" s="82"/>
      <c r="O60" s="44">
        <f t="shared" si="8"/>
        <v>0</v>
      </c>
      <c r="P60" s="45">
        <f t="shared" si="1"/>
        <v>0</v>
      </c>
      <c r="Q60" s="62">
        <f t="shared" si="9"/>
        <v>2</v>
      </c>
      <c r="V60" s="21">
        <f t="shared" si="2"/>
        <v>0</v>
      </c>
      <c r="W60" s="21">
        <f t="shared" si="3"/>
        <v>0</v>
      </c>
      <c r="X60" s="21">
        <f t="shared" si="4"/>
        <v>0</v>
      </c>
      <c r="Y60" s="21">
        <f t="shared" si="5"/>
        <v>0</v>
      </c>
      <c r="Z60" s="21">
        <f t="shared" si="6"/>
        <v>0</v>
      </c>
      <c r="AA60" s="21">
        <f t="shared" si="7"/>
        <v>0</v>
      </c>
      <c r="AB60" s="21">
        <f t="shared" si="10"/>
        <v>0</v>
      </c>
      <c r="AC60" s="21">
        <f t="shared" si="11"/>
        <v>0</v>
      </c>
      <c r="AH60" s="21"/>
      <c r="AY60" s="21"/>
      <c r="AZ60" s="21"/>
      <c r="BA60" s="21"/>
      <c r="BB60" s="21"/>
      <c r="BC60" s="21"/>
      <c r="BD60" s="21"/>
      <c r="BE60" s="21"/>
      <c r="BF60" s="21"/>
      <c r="BG60" s="21"/>
      <c r="BH60" s="21"/>
      <c r="BI60" s="21"/>
      <c r="BK60" s="21"/>
      <c r="BL60" s="42"/>
    </row>
    <row r="61" spans="1:64" x14ac:dyDescent="0.25">
      <c r="A61" s="15">
        <v>44</v>
      </c>
      <c r="B61" s="128" t="s">
        <v>97</v>
      </c>
      <c r="C61" s="129" t="s">
        <v>97</v>
      </c>
      <c r="D61" s="130" t="s">
        <v>97</v>
      </c>
      <c r="E61" s="43"/>
      <c r="F61" s="103"/>
      <c r="G61" s="87"/>
      <c r="H61" s="82"/>
      <c r="I61" s="82"/>
      <c r="J61" s="82"/>
      <c r="K61" s="82"/>
      <c r="L61" s="83"/>
      <c r="M61" s="82"/>
      <c r="N61" s="82"/>
      <c r="O61" s="44">
        <f t="shared" si="8"/>
        <v>0</v>
      </c>
      <c r="P61" s="45">
        <f t="shared" si="1"/>
        <v>0</v>
      </c>
      <c r="Q61" s="62">
        <f t="shared" si="9"/>
        <v>2</v>
      </c>
      <c r="V61" s="21">
        <f t="shared" si="2"/>
        <v>0</v>
      </c>
      <c r="W61" s="21">
        <f t="shared" si="3"/>
        <v>0</v>
      </c>
      <c r="X61" s="21">
        <f t="shared" si="4"/>
        <v>0</v>
      </c>
      <c r="Y61" s="21">
        <f t="shared" si="5"/>
        <v>0</v>
      </c>
      <c r="Z61" s="21">
        <f t="shared" si="6"/>
        <v>0</v>
      </c>
      <c r="AA61" s="21">
        <f t="shared" si="7"/>
        <v>0</v>
      </c>
      <c r="AB61" s="21">
        <f t="shared" si="10"/>
        <v>0</v>
      </c>
      <c r="AC61" s="21">
        <f t="shared" si="11"/>
        <v>0</v>
      </c>
      <c r="AH61" s="21"/>
      <c r="AY61" s="21"/>
      <c r="AZ61" s="21"/>
      <c r="BA61" s="21"/>
      <c r="BB61" s="21"/>
      <c r="BC61" s="21"/>
      <c r="BD61" s="21"/>
      <c r="BE61" s="21"/>
      <c r="BF61" s="21"/>
      <c r="BG61" s="21"/>
      <c r="BH61" s="21"/>
      <c r="BI61" s="21"/>
      <c r="BK61" s="21"/>
      <c r="BL61" s="42"/>
    </row>
    <row r="62" spans="1:64" x14ac:dyDescent="0.25">
      <c r="A62" s="15">
        <v>45</v>
      </c>
      <c r="B62" s="128" t="s">
        <v>98</v>
      </c>
      <c r="C62" s="129" t="s">
        <v>98</v>
      </c>
      <c r="D62" s="130" t="s">
        <v>98</v>
      </c>
      <c r="E62" s="43"/>
      <c r="F62" s="103"/>
      <c r="G62" s="87"/>
      <c r="H62" s="82"/>
      <c r="I62" s="82"/>
      <c r="J62" s="82"/>
      <c r="K62" s="82"/>
      <c r="L62" s="83"/>
      <c r="M62" s="82"/>
      <c r="N62" s="82"/>
      <c r="O62" s="44">
        <f t="shared" si="8"/>
        <v>0</v>
      </c>
      <c r="P62" s="45">
        <f t="shared" si="1"/>
        <v>0</v>
      </c>
      <c r="Q62" s="62">
        <f t="shared" si="9"/>
        <v>2</v>
      </c>
      <c r="V62" s="21">
        <f t="shared" si="2"/>
        <v>0</v>
      </c>
      <c r="W62" s="21">
        <f t="shared" si="3"/>
        <v>0</v>
      </c>
      <c r="X62" s="21">
        <f t="shared" si="4"/>
        <v>0</v>
      </c>
      <c r="Y62" s="21">
        <f t="shared" si="5"/>
        <v>0</v>
      </c>
      <c r="Z62" s="21">
        <f t="shared" si="6"/>
        <v>0</v>
      </c>
      <c r="AA62" s="21">
        <f t="shared" si="7"/>
        <v>0</v>
      </c>
      <c r="AB62" s="21">
        <f t="shared" si="10"/>
        <v>0</v>
      </c>
      <c r="AC62" s="21">
        <f t="shared" si="11"/>
        <v>0</v>
      </c>
      <c r="AH62" s="21"/>
      <c r="AY62" s="21"/>
      <c r="AZ62" s="21"/>
      <c r="BA62" s="21"/>
      <c r="BB62" s="21"/>
      <c r="BC62" s="21"/>
      <c r="BD62" s="21"/>
      <c r="BE62" s="21"/>
      <c r="BF62" s="21"/>
      <c r="BG62" s="21"/>
      <c r="BH62" s="21"/>
      <c r="BI62" s="21"/>
      <c r="BK62" s="21"/>
      <c r="BL62" s="42"/>
    </row>
    <row r="63" spans="1:64" ht="15.75" thickBot="1" x14ac:dyDescent="0.3">
      <c r="A63" s="4">
        <v>46</v>
      </c>
      <c r="B63" s="128" t="s">
        <v>99</v>
      </c>
      <c r="C63" s="129" t="s">
        <v>99</v>
      </c>
      <c r="D63" s="130" t="s">
        <v>99</v>
      </c>
      <c r="E63" s="43"/>
      <c r="F63" s="105"/>
      <c r="G63" s="87"/>
      <c r="H63" s="82"/>
      <c r="I63" s="82"/>
      <c r="J63" s="82"/>
      <c r="K63" s="82"/>
      <c r="L63" s="83"/>
      <c r="M63" s="82"/>
      <c r="N63" s="82"/>
      <c r="O63" s="44">
        <f t="shared" si="8"/>
        <v>0</v>
      </c>
      <c r="P63" s="45">
        <f t="shared" si="1"/>
        <v>0</v>
      </c>
      <c r="Q63" s="62">
        <f t="shared" si="9"/>
        <v>2</v>
      </c>
      <c r="V63" s="21">
        <f t="shared" si="2"/>
        <v>0</v>
      </c>
      <c r="W63" s="21">
        <f t="shared" si="3"/>
        <v>0</v>
      </c>
      <c r="X63" s="21">
        <f t="shared" si="4"/>
        <v>0</v>
      </c>
      <c r="Y63" s="21">
        <f t="shared" si="5"/>
        <v>0</v>
      </c>
      <c r="Z63" s="21">
        <f t="shared" si="6"/>
        <v>0</v>
      </c>
      <c r="AA63" s="21">
        <f t="shared" si="7"/>
        <v>0</v>
      </c>
      <c r="AB63" s="21">
        <f t="shared" si="10"/>
        <v>0</v>
      </c>
      <c r="AC63" s="21">
        <f t="shared" si="11"/>
        <v>0</v>
      </c>
      <c r="AH63" s="21"/>
      <c r="AP63" s="41"/>
      <c r="AQ63" s="41"/>
      <c r="AR63" s="41"/>
      <c r="AS63" s="41"/>
      <c r="AT63" s="41"/>
      <c r="AU63" s="41"/>
      <c r="AV63" s="41"/>
      <c r="AW63" s="41"/>
      <c r="AX63" s="41"/>
      <c r="AY63" s="41"/>
      <c r="AZ63" s="41"/>
      <c r="BA63" s="41"/>
      <c r="BB63" s="41"/>
      <c r="BC63" s="41"/>
      <c r="BD63" s="41"/>
      <c r="BE63" s="41"/>
      <c r="BF63" s="41"/>
      <c r="BG63" s="41"/>
      <c r="BH63" s="41"/>
      <c r="BI63" s="41"/>
      <c r="BK63" s="21"/>
      <c r="BL63" s="42"/>
    </row>
    <row r="64" spans="1:64" x14ac:dyDescent="0.25">
      <c r="H64" s="63"/>
    </row>
    <row r="65" spans="2:17" x14ac:dyDescent="0.25">
      <c r="P65" s="42" t="s">
        <v>102</v>
      </c>
      <c r="Q65" t="s">
        <v>103</v>
      </c>
    </row>
    <row r="66" spans="2:17" x14ac:dyDescent="0.25">
      <c r="P66" s="108">
        <f>SUM(P18:P63)/COUNTIF(P18:P63,"&gt;0")</f>
        <v>0.93333333333333335</v>
      </c>
      <c r="Q66" s="109">
        <f>SUMIF($F$18:$F$63,"=P",$Q$18:$Q$63)/COUNTIF($F$18:$F$63,"=P")</f>
        <v>6.9997999999999996</v>
      </c>
    </row>
    <row r="67" spans="2:17" x14ac:dyDescent="0.25">
      <c r="B67" s="11" t="s">
        <v>36</v>
      </c>
      <c r="C67" s="11"/>
      <c r="D67" s="11"/>
      <c r="E67" s="11"/>
      <c r="F67" s="106"/>
      <c r="G67" s="11"/>
      <c r="H67" s="11"/>
      <c r="I67" s="11"/>
      <c r="J67" s="11"/>
    </row>
    <row r="68" spans="2:17" x14ac:dyDescent="0.25">
      <c r="B68" s="12" t="s">
        <v>8</v>
      </c>
      <c r="C68" s="11" t="s">
        <v>50</v>
      </c>
      <c r="D68" s="11"/>
      <c r="E68" s="11"/>
      <c r="F68" s="106"/>
      <c r="G68" s="11"/>
      <c r="H68" s="11"/>
      <c r="I68" s="11"/>
      <c r="J68" s="11"/>
    </row>
    <row r="69" spans="2:17" x14ac:dyDescent="0.25">
      <c r="B69" s="13" t="s">
        <v>51</v>
      </c>
      <c r="C69" s="11" t="s">
        <v>52</v>
      </c>
      <c r="D69" s="11"/>
      <c r="E69" s="11"/>
      <c r="F69" s="106"/>
      <c r="G69" s="11"/>
      <c r="H69" s="11"/>
      <c r="I69" s="11"/>
      <c r="J69" s="11"/>
    </row>
    <row r="70" spans="2:17" x14ac:dyDescent="0.25">
      <c r="B70" s="13"/>
      <c r="C70" s="11"/>
      <c r="D70" s="11"/>
      <c r="E70" s="11"/>
      <c r="F70" s="106"/>
      <c r="G70" s="11"/>
      <c r="H70" s="11"/>
      <c r="I70" s="11"/>
      <c r="J70" s="11"/>
    </row>
    <row r="71" spans="2:17" x14ac:dyDescent="0.25">
      <c r="B71" s="60">
        <v>15</v>
      </c>
      <c r="C71" s="33" t="s">
        <v>47</v>
      </c>
      <c r="D71" s="61"/>
      <c r="E71" s="61"/>
      <c r="F71" s="107"/>
      <c r="G71" s="61"/>
      <c r="H71" s="11"/>
      <c r="I71" s="11"/>
      <c r="J71" s="11"/>
    </row>
    <row r="72" spans="2:17" x14ac:dyDescent="0.25">
      <c r="B72" s="43">
        <f>B71*0.6</f>
        <v>9</v>
      </c>
      <c r="C72" s="4" t="s">
        <v>48</v>
      </c>
      <c r="D72" s="5"/>
      <c r="E72" s="5"/>
      <c r="F72" s="94"/>
      <c r="G72" s="5"/>
      <c r="H72" s="11"/>
      <c r="I72" s="11"/>
      <c r="J72" s="11"/>
    </row>
    <row r="73" spans="2:17" x14ac:dyDescent="0.25">
      <c r="B73" s="11"/>
      <c r="C73" s="11"/>
      <c r="D73" s="11"/>
      <c r="E73" s="11"/>
      <c r="F73" s="106"/>
      <c r="G73" s="11"/>
      <c r="H73" s="11"/>
      <c r="I73" s="11"/>
      <c r="J73" s="11"/>
    </row>
    <row r="74" spans="2:17" x14ac:dyDescent="0.25">
      <c r="B74" s="11"/>
      <c r="C74" s="11"/>
      <c r="D74" s="11"/>
      <c r="E74" s="11"/>
      <c r="F74" s="106"/>
      <c r="G74" s="11"/>
      <c r="H74" s="11"/>
      <c r="I74" s="11"/>
      <c r="J74" s="11"/>
    </row>
    <row r="75" spans="2:17" x14ac:dyDescent="0.25">
      <c r="B75" s="11"/>
      <c r="C75" s="11"/>
      <c r="D75" s="11"/>
      <c r="E75" s="11"/>
      <c r="F75" s="106"/>
      <c r="G75" s="11"/>
      <c r="H75" s="11"/>
      <c r="I75" s="11"/>
      <c r="J75" s="11"/>
    </row>
    <row r="76" spans="2:17" x14ac:dyDescent="0.25">
      <c r="B76" s="11"/>
      <c r="C76" s="11"/>
      <c r="D76" s="11"/>
      <c r="E76" s="11"/>
      <c r="F76" s="106"/>
      <c r="G76" s="11"/>
      <c r="H76" s="11"/>
      <c r="I76" s="11"/>
      <c r="J76" s="11"/>
    </row>
    <row r="77" spans="2:17" x14ac:dyDescent="0.25">
      <c r="B77" s="11"/>
      <c r="C77" s="11"/>
      <c r="D77" s="11"/>
      <c r="E77" s="11"/>
      <c r="F77" s="106"/>
      <c r="G77" s="11"/>
      <c r="H77" s="11"/>
      <c r="I77" s="11"/>
      <c r="J77" s="11"/>
    </row>
    <row r="78" spans="2:17" x14ac:dyDescent="0.25">
      <c r="B78" s="11"/>
      <c r="C78" s="11"/>
      <c r="D78" s="11"/>
      <c r="E78" s="11"/>
      <c r="F78" s="106"/>
      <c r="G78" s="11"/>
      <c r="H78" s="11"/>
      <c r="I78" s="11"/>
      <c r="J78" s="11"/>
    </row>
    <row r="79" spans="2:17" x14ac:dyDescent="0.25">
      <c r="B79" s="11"/>
      <c r="C79" s="11"/>
      <c r="D79" s="11"/>
      <c r="E79" s="11"/>
      <c r="F79" s="106"/>
      <c r="G79" s="11"/>
      <c r="H79" s="11"/>
      <c r="I79" s="11"/>
      <c r="J79" s="11"/>
    </row>
  </sheetData>
  <sheetProtection selectLockedCells="1"/>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I5:AJ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Q18:Q63">
    <cfRule type="cellIs" dxfId="5" priority="1" stopIfTrue="1" operator="greaterThanOrEqual">
      <formula>3.95</formula>
    </cfRule>
    <cfRule type="cellIs" dxfId="4" priority="2" stopIfTrue="1" operator="between">
      <formula>2.05</formula>
      <formula>3.94</formula>
    </cfRule>
    <cfRule type="cellIs" dxfId="3" priority="3" stopIfTrue="1" operator="lessThanOrEqual">
      <formula>2</formula>
    </cfRule>
  </conditionalFormatting>
  <dataValidations disablePrompts="1" count="1">
    <dataValidation type="list" allowBlank="1" showDropDown="1" showInputMessage="1" showErrorMessage="1" errorTitle="Ingrese una letra entre A y F" sqref="C13:H13">
      <formula1>$BY$24:$BY$30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15"/>
  <sheetViews>
    <sheetView tabSelected="1" topLeftCell="A35" zoomScaleNormal="100" workbookViewId="0">
      <selection activeCell="F41" sqref="F41"/>
    </sheetView>
  </sheetViews>
  <sheetFormatPr baseColWidth="10" defaultRowHeight="15" x14ac:dyDescent="0.25"/>
  <cols>
    <col min="1" max="1" width="5.7109375" customWidth="1"/>
    <col min="2" max="2" width="15.140625" customWidth="1"/>
    <col min="4" max="4" width="14" customWidth="1"/>
    <col min="5" max="5" width="10.42578125" customWidth="1"/>
    <col min="6" max="6" width="12.140625" customWidth="1"/>
    <col min="7" max="7" width="9.570312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57" t="s">
        <v>121</v>
      </c>
      <c r="C1" s="157"/>
      <c r="D1" s="157"/>
      <c r="E1" s="157"/>
      <c r="F1" s="157"/>
      <c r="G1" s="157"/>
      <c r="H1" s="19" t="s">
        <v>39</v>
      </c>
      <c r="I1" s="19"/>
    </row>
    <row r="2" spans="2:9" ht="15.75" x14ac:dyDescent="0.25">
      <c r="B2" s="158"/>
      <c r="C2" s="158"/>
      <c r="D2" s="158"/>
      <c r="E2" s="158"/>
      <c r="F2" s="158"/>
      <c r="G2" s="158"/>
      <c r="H2" s="19"/>
      <c r="I2" s="19"/>
    </row>
    <row r="3" spans="2:9" ht="15.75" x14ac:dyDescent="0.25">
      <c r="B3" s="163"/>
      <c r="C3" s="164"/>
      <c r="D3" s="164"/>
      <c r="E3" s="164"/>
      <c r="F3" s="164"/>
      <c r="G3" s="164"/>
      <c r="H3" s="164"/>
      <c r="I3" s="164"/>
    </row>
    <row r="4" spans="2:9" ht="15.75" x14ac:dyDescent="0.25">
      <c r="B4" s="165" t="str">
        <f>"ESTABLECIMIENTO: "&amp;Evamat!C11</f>
        <v>ESTABLECIMIENTO: ESCUELA LAS CAMELIAS</v>
      </c>
      <c r="C4" s="165"/>
      <c r="D4" s="165"/>
      <c r="E4" s="165"/>
      <c r="F4" s="165"/>
      <c r="G4" s="165"/>
      <c r="H4" s="6"/>
      <c r="I4" s="30"/>
    </row>
    <row r="5" spans="2:9" ht="15.75" x14ac:dyDescent="0.25">
      <c r="B5" s="165" t="s">
        <v>120</v>
      </c>
      <c r="C5" s="165"/>
      <c r="D5" s="165"/>
      <c r="E5" s="165"/>
      <c r="F5" s="165"/>
      <c r="G5" s="165"/>
    </row>
    <row r="6" spans="2:9" x14ac:dyDescent="0.25">
      <c r="B6" s="162" t="str">
        <f xml:space="preserve"> "PROFESOR(A) JEFE: "&amp;Evamat!C12</f>
        <v>PROFESOR(A) JEFE: MACARENA SOTO</v>
      </c>
      <c r="C6" s="162"/>
      <c r="D6" s="162"/>
      <c r="E6" s="162"/>
      <c r="F6" s="162"/>
      <c r="G6" s="162"/>
    </row>
    <row r="7" spans="2:9" x14ac:dyDescent="0.25">
      <c r="B7" s="7"/>
      <c r="C7" s="7"/>
      <c r="D7" s="7"/>
      <c r="E7" s="7"/>
      <c r="F7" s="7"/>
      <c r="G7" s="7"/>
    </row>
    <row r="8" spans="2:9" ht="15.75" x14ac:dyDescent="0.25">
      <c r="B8" s="159" t="s">
        <v>24</v>
      </c>
      <c r="C8" s="159"/>
      <c r="D8" s="159"/>
      <c r="E8" s="159"/>
      <c r="F8" s="159"/>
      <c r="G8" s="159"/>
      <c r="H8" s="159"/>
    </row>
    <row r="9" spans="2:9" ht="54.75" customHeight="1" x14ac:dyDescent="0.25">
      <c r="B9" s="160" t="str">
        <f>"Este informe detalla los resultados de la Prueba de Educación CIENCIA realizada el "&amp;Evamat!F15&amp;" alumnos. Mientras mayor es el número de alumnos presentes, más representativos son los datos"</f>
        <v>Este informe detalla los resultados de la Prueba de Educación CIENCIA realizada el 1 alumnos. Mientras mayor es el número de alumnos presentes, más representativos son los datos</v>
      </c>
      <c r="C9" s="160"/>
      <c r="D9" s="160"/>
      <c r="E9" s="160"/>
      <c r="F9" s="160"/>
      <c r="G9" s="160"/>
      <c r="H9" s="16"/>
      <c r="I9" s="29"/>
    </row>
    <row r="10" spans="2:9" x14ac:dyDescent="0.25">
      <c r="B10" s="161" t="s">
        <v>25</v>
      </c>
      <c r="C10" s="161"/>
      <c r="D10" s="161"/>
      <c r="E10" s="161"/>
      <c r="F10" s="161"/>
      <c r="G10" s="161"/>
      <c r="H10" s="161"/>
    </row>
    <row r="11" spans="2:9" ht="15" customHeight="1" x14ac:dyDescent="0.25">
      <c r="B11" s="161"/>
      <c r="C11" s="161"/>
      <c r="D11" s="161"/>
      <c r="E11" s="161"/>
      <c r="F11" s="161"/>
      <c r="G11" s="161"/>
      <c r="H11" s="161"/>
    </row>
    <row r="12" spans="2:9" ht="44.25" customHeight="1" x14ac:dyDescent="0.25">
      <c r="B12" s="161"/>
      <c r="C12" s="161"/>
      <c r="D12" s="161"/>
      <c r="E12" s="161"/>
      <c r="F12" s="161"/>
      <c r="G12" s="161"/>
      <c r="H12" s="161"/>
    </row>
    <row r="14" spans="2:9" x14ac:dyDescent="0.25">
      <c r="B14" s="36" t="s">
        <v>26</v>
      </c>
      <c r="C14" s="51" t="s">
        <v>104</v>
      </c>
      <c r="D14" s="51" t="s">
        <v>108</v>
      </c>
      <c r="E14" s="93" t="s">
        <v>122</v>
      </c>
      <c r="F14" s="53"/>
      <c r="G14" s="33"/>
      <c r="H14" s="32"/>
      <c r="I14" s="5"/>
    </row>
    <row r="15" spans="2:9" x14ac:dyDescent="0.25">
      <c r="B15" s="26" t="s">
        <v>27</v>
      </c>
      <c r="C15" s="35">
        <f t="shared" ref="C15:E15" si="0">IF(SUM(E40:E85)=0,0,(AVERAGE(E40:E85)))</f>
        <v>1</v>
      </c>
      <c r="D15" s="35">
        <f t="shared" si="0"/>
        <v>1</v>
      </c>
      <c r="E15" s="35">
        <f t="shared" si="0"/>
        <v>1</v>
      </c>
      <c r="F15" s="35"/>
      <c r="G15" s="35"/>
      <c r="H15" s="35"/>
      <c r="I15" s="34"/>
    </row>
    <row r="16" spans="2:9" x14ac:dyDescent="0.25">
      <c r="B16" s="26" t="s">
        <v>28</v>
      </c>
      <c r="C16" s="35">
        <f t="shared" ref="C16:E16" si="1">MIN(E40:E85)</f>
        <v>1</v>
      </c>
      <c r="D16" s="35">
        <f t="shared" si="1"/>
        <v>1</v>
      </c>
      <c r="E16" s="35">
        <f t="shared" si="1"/>
        <v>1</v>
      </c>
      <c r="F16" s="35"/>
      <c r="G16" s="35"/>
      <c r="H16" s="35"/>
      <c r="I16" s="5"/>
    </row>
    <row r="17" spans="2:9" x14ac:dyDescent="0.25">
      <c r="B17" s="26" t="s">
        <v>29</v>
      </c>
      <c r="C17" s="35">
        <f t="shared" ref="C17:E17" si="2">MAX(E40:E85)</f>
        <v>1</v>
      </c>
      <c r="D17" s="35">
        <f t="shared" si="2"/>
        <v>1</v>
      </c>
      <c r="E17" s="35">
        <f t="shared" si="2"/>
        <v>1</v>
      </c>
      <c r="F17" s="35"/>
      <c r="G17" s="35"/>
      <c r="H17" s="35"/>
      <c r="I17" s="5"/>
    </row>
    <row r="19" spans="2:9" ht="15" customHeight="1" x14ac:dyDescent="0.25">
      <c r="B19" s="166" t="s">
        <v>41</v>
      </c>
      <c r="C19" s="166"/>
      <c r="D19" s="166"/>
      <c r="E19" s="166"/>
      <c r="F19" s="166"/>
      <c r="G19" s="166"/>
      <c r="H19" s="17"/>
    </row>
    <row r="20" spans="2:9" ht="12.75" customHeight="1" x14ac:dyDescent="0.25">
      <c r="B20" s="166"/>
      <c r="C20" s="166"/>
      <c r="D20" s="166"/>
      <c r="E20" s="166"/>
      <c r="F20" s="166"/>
      <c r="G20" s="166"/>
      <c r="H20" s="17"/>
    </row>
    <row r="21" spans="2:9" x14ac:dyDescent="0.25">
      <c r="B21" s="166"/>
      <c r="C21" s="166"/>
      <c r="D21" s="166"/>
      <c r="E21" s="166"/>
      <c r="F21" s="166"/>
      <c r="G21" s="166"/>
    </row>
    <row r="22" spans="2:9" x14ac:dyDescent="0.25">
      <c r="B22" s="166"/>
      <c r="C22" s="166"/>
      <c r="D22" s="166"/>
      <c r="E22" s="166"/>
      <c r="F22" s="166"/>
      <c r="G22" s="166"/>
    </row>
    <row r="23" spans="2:9" hidden="1" x14ac:dyDescent="0.25">
      <c r="B23" s="166"/>
      <c r="C23" s="166"/>
      <c r="D23" s="166"/>
      <c r="E23" s="166"/>
      <c r="F23" s="166"/>
      <c r="G23" s="166"/>
    </row>
    <row r="24" spans="2:9" hidden="1" x14ac:dyDescent="0.25">
      <c r="B24" s="166"/>
      <c r="C24" s="166"/>
      <c r="D24" s="166"/>
      <c r="E24" s="166"/>
      <c r="F24" s="166"/>
      <c r="G24" s="166"/>
    </row>
    <row r="25" spans="2:9" ht="8.25" hidden="1" customHeight="1" x14ac:dyDescent="0.25">
      <c r="B25" s="166"/>
      <c r="C25" s="166"/>
      <c r="D25" s="166"/>
      <c r="E25" s="166"/>
      <c r="F25" s="166"/>
      <c r="G25" s="166"/>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54"/>
      <c r="C35" s="154"/>
      <c r="D35" s="154"/>
      <c r="E35" s="154"/>
      <c r="F35" s="154"/>
      <c r="G35" s="154"/>
      <c r="H35" s="154"/>
    </row>
    <row r="37" spans="1:10" ht="33" customHeight="1" x14ac:dyDescent="0.25">
      <c r="B37" s="161" t="s">
        <v>37</v>
      </c>
      <c r="C37" s="161"/>
      <c r="D37" s="161"/>
      <c r="E37" s="161"/>
      <c r="F37" s="161"/>
      <c r="G37" s="161"/>
      <c r="H37" s="18"/>
    </row>
    <row r="39" spans="1:10" ht="30" customHeight="1" x14ac:dyDescent="0.25">
      <c r="A39" s="8" t="s">
        <v>9</v>
      </c>
      <c r="B39" s="167" t="s">
        <v>30</v>
      </c>
      <c r="C39" s="167"/>
      <c r="D39" s="167"/>
      <c r="E39" s="51" t="s">
        <v>104</v>
      </c>
      <c r="F39" s="51" t="s">
        <v>108</v>
      </c>
      <c r="G39" s="93" t="s">
        <v>122</v>
      </c>
      <c r="H39" s="89"/>
      <c r="I39" s="52"/>
      <c r="J39" s="27"/>
    </row>
    <row r="40" spans="1:10" x14ac:dyDescent="0.25">
      <c r="A40" s="4">
        <v>1</v>
      </c>
      <c r="B40" s="149" t="str">
        <f>Evamat!B18&amp;" "</f>
        <v xml:space="preserve">Cárcamo Cárdenas Luis Salvador </v>
      </c>
      <c r="C40" s="149"/>
      <c r="D40" s="149"/>
      <c r="E40" s="9">
        <f>IF(Evamat!F18="p",SUM(Evamat!V18:AA18)/6,"")</f>
        <v>1</v>
      </c>
      <c r="F40" s="9">
        <f>IF(Evamat!F18="P",SUM(Evamat!AB18)/5,"")</f>
        <v>1</v>
      </c>
      <c r="G40" s="9">
        <f>IF(Evamat!F18="P",SUM(Evamat!AC18)/3,"")</f>
        <v>1</v>
      </c>
      <c r="H40" s="9"/>
      <c r="I40" s="9"/>
      <c r="J40" s="9"/>
    </row>
    <row r="41" spans="1:10" x14ac:dyDescent="0.25">
      <c r="A41" s="4">
        <v>2</v>
      </c>
      <c r="B41" s="149" t="str">
        <f>Evamat!B19&amp;" "</f>
        <v xml:space="preserve">Correa Uribe Máximo De Dios </v>
      </c>
      <c r="C41" s="149"/>
      <c r="D41" s="149"/>
      <c r="E41" s="9" t="str">
        <f>IF(Evamat!F19="p",SUM(Evamat!V19:AA19)/6,"")</f>
        <v/>
      </c>
      <c r="F41" s="9" t="str">
        <f>IF(Evamat!F19="P",SUM(Evamat!AB19)/6,"")</f>
        <v/>
      </c>
      <c r="G41" s="9" t="str">
        <f>IF(Evamat!F19="P",SUM(Evamat!AC19)/3,"")</f>
        <v/>
      </c>
      <c r="H41" s="9"/>
      <c r="I41" s="9"/>
      <c r="J41" s="9"/>
    </row>
    <row r="42" spans="1:10" x14ac:dyDescent="0.25">
      <c r="A42" s="4">
        <v>3</v>
      </c>
      <c r="B42" s="149" t="str">
        <f>Evamat!B20&amp;" "</f>
        <v xml:space="preserve">Díaz Montiel Benjamín Esteban </v>
      </c>
      <c r="C42" s="149"/>
      <c r="D42" s="149"/>
      <c r="E42" s="9" t="str">
        <f>IF(Evamat!F20="p",SUM(Evamat!V20:AA20)/6,"")</f>
        <v/>
      </c>
      <c r="F42" s="9" t="str">
        <f>IF(Evamat!F20="P",SUM(Evamat!AB20)/6,"")</f>
        <v/>
      </c>
      <c r="G42" s="9" t="str">
        <f>IF(Evamat!F20="P",SUM(Evamat!AC20)/3,"")</f>
        <v/>
      </c>
      <c r="H42" s="9"/>
      <c r="I42" s="9"/>
      <c r="J42" s="9"/>
    </row>
    <row r="43" spans="1:10" x14ac:dyDescent="0.25">
      <c r="A43" s="4">
        <v>4</v>
      </c>
      <c r="B43" s="149" t="str">
        <f>Evamat!B21&amp;" "</f>
        <v xml:space="preserve">Gadaleta Velásquez Lucas Alexander </v>
      </c>
      <c r="C43" s="149"/>
      <c r="D43" s="149"/>
      <c r="E43" s="9" t="str">
        <f>IF(Evamat!F21="p",SUM(Evamat!V21:AA21)/6,"")</f>
        <v/>
      </c>
      <c r="F43" s="9" t="str">
        <f>IF(Evamat!F21="P",SUM(Evamat!AB21)/6,"")</f>
        <v/>
      </c>
      <c r="G43" s="9" t="str">
        <f>IF(Evamat!F21="P",SUM(Evamat!AC21)/3,"")</f>
        <v/>
      </c>
      <c r="H43" s="9"/>
      <c r="I43" s="9"/>
      <c r="J43" s="9"/>
    </row>
    <row r="44" spans="1:10" x14ac:dyDescent="0.25">
      <c r="A44" s="4">
        <v>5</v>
      </c>
      <c r="B44" s="149" t="str">
        <f>Evamat!B22&amp;" "</f>
        <v xml:space="preserve">Galindo Gallardo Samuel Antonio </v>
      </c>
      <c r="C44" s="149"/>
      <c r="D44" s="149"/>
      <c r="E44" s="9" t="str">
        <f>IF(Evamat!F22="p",SUM(Evamat!V22:AA22)/6,"")</f>
        <v/>
      </c>
      <c r="F44" s="9" t="str">
        <f>IF(Evamat!F22="P",SUM(Evamat!AB22)/6,"")</f>
        <v/>
      </c>
      <c r="G44" s="9" t="str">
        <f>IF(Evamat!F22="P",SUM(Evamat!AC22)/3,"")</f>
        <v/>
      </c>
      <c r="H44" s="9"/>
      <c r="I44" s="9"/>
      <c r="J44" s="9"/>
    </row>
    <row r="45" spans="1:10" x14ac:dyDescent="0.25">
      <c r="A45" s="4">
        <v>6</v>
      </c>
      <c r="B45" s="149" t="str">
        <f>Evamat!B23&amp;" "</f>
        <v xml:space="preserve">Gallegos Ule Constanza Antonella </v>
      </c>
      <c r="C45" s="149"/>
      <c r="D45" s="149"/>
      <c r="E45" s="9" t="str">
        <f>IF(Evamat!F23="p",SUM(Evamat!V23:AA23)/6,"")</f>
        <v/>
      </c>
      <c r="F45" s="9" t="str">
        <f>IF(Evamat!F23="P",SUM(Evamat!AB23)/6,"")</f>
        <v/>
      </c>
      <c r="G45" s="9" t="str">
        <f>IF(Evamat!F23="P",SUM(Evamat!AC23)/3,"")</f>
        <v/>
      </c>
      <c r="H45" s="9"/>
      <c r="I45" s="9"/>
      <c r="J45" s="9"/>
    </row>
    <row r="46" spans="1:10" x14ac:dyDescent="0.25">
      <c r="A46" s="4">
        <v>7</v>
      </c>
      <c r="B46" s="149" t="str">
        <f>Evamat!B24&amp;" "</f>
        <v xml:space="preserve">Gómez González Paloma Del Pilar </v>
      </c>
      <c r="C46" s="149"/>
      <c r="D46" s="149"/>
      <c r="E46" s="9" t="str">
        <f>IF(Evamat!F24="p",SUM(Evamat!V24:AA24)/6,"")</f>
        <v/>
      </c>
      <c r="F46" s="9" t="str">
        <f>IF(Evamat!F24="P",SUM(Evamat!AB24)/6,"")</f>
        <v/>
      </c>
      <c r="G46" s="9" t="str">
        <f>IF(Evamat!F24="P",SUM(Evamat!AC24)/3,"")</f>
        <v/>
      </c>
      <c r="H46" s="9"/>
      <c r="I46" s="9"/>
      <c r="J46" s="9"/>
    </row>
    <row r="47" spans="1:10" x14ac:dyDescent="0.25">
      <c r="A47" s="4">
        <v>8</v>
      </c>
      <c r="B47" s="149" t="str">
        <f>Evamat!B25&amp;" "</f>
        <v xml:space="preserve">Gómez Gutiérrez Maximiliano Camilo </v>
      </c>
      <c r="C47" s="149"/>
      <c r="D47" s="149"/>
      <c r="E47" s="9" t="str">
        <f>IF(Evamat!F25="p",SUM(Evamat!V25:AA25)/6,"")</f>
        <v/>
      </c>
      <c r="F47" s="9" t="str">
        <f>IF(Evamat!F25="P",SUM(Evamat!AB25)/6,"")</f>
        <v/>
      </c>
      <c r="G47" s="9" t="str">
        <f>IF(Evamat!F25="P",SUM(Evamat!AC25)/3,"")</f>
        <v/>
      </c>
      <c r="H47" s="9"/>
      <c r="I47" s="9"/>
      <c r="J47" s="9"/>
    </row>
    <row r="48" spans="1:10" x14ac:dyDescent="0.25">
      <c r="A48" s="4">
        <v>9</v>
      </c>
      <c r="B48" s="149" t="str">
        <f>Evamat!B26&amp;" "</f>
        <v xml:space="preserve">Gonzalez Obando Dennis Belén </v>
      </c>
      <c r="C48" s="149"/>
      <c r="D48" s="149"/>
      <c r="E48" s="9" t="str">
        <f>IF(Evamat!F26="p",SUM(Evamat!V26:AA26)/6,"")</f>
        <v/>
      </c>
      <c r="F48" s="9" t="str">
        <f>IF(Evamat!F26="P",SUM(Evamat!AB26)/6,"")</f>
        <v/>
      </c>
      <c r="G48" s="9" t="str">
        <f>IF(Evamat!F26="P",SUM(Evamat!AC26)/3,"")</f>
        <v/>
      </c>
      <c r="H48" s="9"/>
      <c r="I48" s="9"/>
      <c r="J48" s="9"/>
    </row>
    <row r="49" spans="1:10" x14ac:dyDescent="0.25">
      <c r="A49" s="4">
        <v>10</v>
      </c>
      <c r="B49" s="149" t="str">
        <f>Evamat!B27&amp;" "</f>
        <v xml:space="preserve">González Salinas Yusey Javiera </v>
      </c>
      <c r="C49" s="149"/>
      <c r="D49" s="149"/>
      <c r="E49" s="9" t="str">
        <f>IF(Evamat!F27="p",SUM(Evamat!V27:AA27)/6,"")</f>
        <v/>
      </c>
      <c r="F49" s="9" t="str">
        <f>IF(Evamat!F27="P",SUM(Evamat!AB27)/6,"")</f>
        <v/>
      </c>
      <c r="G49" s="9" t="str">
        <f>IF(Evamat!F27="P",SUM(Evamat!AC27)/3,"")</f>
        <v/>
      </c>
      <c r="H49" s="9"/>
      <c r="I49" s="9"/>
      <c r="J49" s="9"/>
    </row>
    <row r="50" spans="1:10" x14ac:dyDescent="0.25">
      <c r="A50" s="4">
        <v>11</v>
      </c>
      <c r="B50" s="149" t="str">
        <f>Evamat!B28&amp;" "</f>
        <v xml:space="preserve">Hidalgo Galindo Constanza Llamilett </v>
      </c>
      <c r="C50" s="149"/>
      <c r="D50" s="149"/>
      <c r="E50" s="9" t="str">
        <f>IF(Evamat!F28="p",SUM(Evamat!V28:AA28)/6,"")</f>
        <v/>
      </c>
      <c r="F50" s="9" t="str">
        <f>IF(Evamat!F28="P",SUM(Evamat!AB28)/6,"")</f>
        <v/>
      </c>
      <c r="G50" s="9" t="str">
        <f>IF(Evamat!F28="P",SUM(Evamat!AC28)/3,"")</f>
        <v/>
      </c>
      <c r="H50" s="9"/>
      <c r="I50" s="9"/>
      <c r="J50" s="9"/>
    </row>
    <row r="51" spans="1:10" x14ac:dyDescent="0.25">
      <c r="A51" s="4">
        <v>12</v>
      </c>
      <c r="B51" s="149" t="str">
        <f>Evamat!B29&amp;" "</f>
        <v xml:space="preserve">Huenchur Soto Kevin Mauricio </v>
      </c>
      <c r="C51" s="149"/>
      <c r="D51" s="149"/>
      <c r="E51" s="9" t="str">
        <f>IF(Evamat!F29="p",SUM(Evamat!V29:AA29)/6,"")</f>
        <v/>
      </c>
      <c r="F51" s="9" t="str">
        <f>IF(Evamat!F29="P",SUM(Evamat!AB29)/6,"")</f>
        <v/>
      </c>
      <c r="G51" s="9" t="str">
        <f>IF(Evamat!F29="P",SUM(Evamat!AC29)/3,"")</f>
        <v/>
      </c>
      <c r="H51" s="9"/>
      <c r="I51" s="9"/>
      <c r="J51" s="9"/>
    </row>
    <row r="52" spans="1:10" x14ac:dyDescent="0.25">
      <c r="A52" s="4">
        <v>13</v>
      </c>
      <c r="B52" s="149" t="str">
        <f>Evamat!B30&amp;" "</f>
        <v xml:space="preserve">Llanquilef Torres Pilar Isidora </v>
      </c>
      <c r="C52" s="149"/>
      <c r="D52" s="149"/>
      <c r="E52" s="9" t="str">
        <f>IF(Evamat!F30="p",SUM(Evamat!V30:AA30)/6,"")</f>
        <v/>
      </c>
      <c r="F52" s="9" t="str">
        <f>IF(Evamat!F30="P",SUM(Evamat!AB30)/6,"")</f>
        <v/>
      </c>
      <c r="G52" s="9" t="str">
        <f>IF(Evamat!F30="P",SUM(Evamat!AC30)/3,"")</f>
        <v/>
      </c>
      <c r="H52" s="9"/>
      <c r="I52" s="9"/>
      <c r="J52" s="9"/>
    </row>
    <row r="53" spans="1:10" x14ac:dyDescent="0.25">
      <c r="A53" s="4">
        <v>14</v>
      </c>
      <c r="B53" s="149" t="str">
        <f>Evamat!B31&amp;" "</f>
        <v xml:space="preserve">Mancilla Paredes Vicente Andrés </v>
      </c>
      <c r="C53" s="149"/>
      <c r="D53" s="149"/>
      <c r="E53" s="9" t="str">
        <f>IF(Evamat!F31="p",SUM(Evamat!V31:AA31)/6,"")</f>
        <v/>
      </c>
      <c r="F53" s="9" t="str">
        <f>IF(Evamat!F31="P",SUM(Evamat!AB31)/6,"")</f>
        <v/>
      </c>
      <c r="G53" s="9" t="str">
        <f>IF(Evamat!F31="P",SUM(Evamat!AC31)/3,"")</f>
        <v/>
      </c>
      <c r="H53" s="9"/>
      <c r="I53" s="9"/>
      <c r="J53" s="9"/>
    </row>
    <row r="54" spans="1:10" x14ac:dyDescent="0.25">
      <c r="A54" s="4">
        <v>15</v>
      </c>
      <c r="B54" s="149" t="str">
        <f>Evamat!B32&amp;" "</f>
        <v xml:space="preserve">Mansilla Aguilar Katherinne Anaís </v>
      </c>
      <c r="C54" s="149"/>
      <c r="D54" s="149"/>
      <c r="E54" s="9" t="str">
        <f>IF(Evamat!F32="p",SUM(Evamat!V32:AA32)/6,"")</f>
        <v/>
      </c>
      <c r="F54" s="9" t="str">
        <f>IF(Evamat!F32="P",SUM(Evamat!AB32)/6,"")</f>
        <v/>
      </c>
      <c r="G54" s="9" t="str">
        <f>IF(Evamat!F32="P",SUM(Evamat!AC32)/3,"")</f>
        <v/>
      </c>
      <c r="H54" s="9"/>
      <c r="I54" s="9"/>
      <c r="J54" s="9"/>
    </row>
    <row r="55" spans="1:10" x14ac:dyDescent="0.25">
      <c r="A55" s="4">
        <v>16</v>
      </c>
      <c r="B55" s="149" t="str">
        <f>Evamat!B33&amp;" "</f>
        <v xml:space="preserve">Mansilla González Valentina Belén </v>
      </c>
      <c r="C55" s="149"/>
      <c r="D55" s="149"/>
      <c r="E55" s="9" t="str">
        <f>IF(Evamat!F33="p",SUM(Evamat!V33:AA33)/6,"")</f>
        <v/>
      </c>
      <c r="F55" s="9" t="str">
        <f>IF(Evamat!F33="P",SUM(Evamat!AB33)/6,"")</f>
        <v/>
      </c>
      <c r="G55" s="9" t="str">
        <f>IF(Evamat!F33="P",SUM(Evamat!AC33)/3,"")</f>
        <v/>
      </c>
      <c r="H55" s="9"/>
      <c r="I55" s="9"/>
      <c r="J55" s="9"/>
    </row>
    <row r="56" spans="1:10" x14ac:dyDescent="0.25">
      <c r="A56" s="4">
        <v>17</v>
      </c>
      <c r="B56" s="149" t="str">
        <f>Evamat!B34&amp;" "</f>
        <v xml:space="preserve">Meriño Miranda Martina Rayen </v>
      </c>
      <c r="C56" s="149"/>
      <c r="D56" s="149"/>
      <c r="E56" s="9" t="str">
        <f>IF(Evamat!F34="p",SUM(Evamat!V34:AA34)/6,"")</f>
        <v/>
      </c>
      <c r="F56" s="9" t="str">
        <f>IF(Evamat!F34="P",SUM(Evamat!AB34)/6,"")</f>
        <v/>
      </c>
      <c r="G56" s="9" t="str">
        <f>IF(Evamat!F34="P",SUM(Evamat!AC34)/3,"")</f>
        <v/>
      </c>
      <c r="H56" s="9"/>
      <c r="I56" s="9"/>
      <c r="J56" s="9"/>
    </row>
    <row r="57" spans="1:10" x14ac:dyDescent="0.25">
      <c r="A57" s="4">
        <v>18</v>
      </c>
      <c r="B57" s="149" t="str">
        <f>Evamat!B35&amp;" "</f>
        <v xml:space="preserve">Millalonco Uribe Constanza Saray </v>
      </c>
      <c r="C57" s="149"/>
      <c r="D57" s="149"/>
      <c r="E57" s="9" t="str">
        <f>IF(Evamat!F35="p",SUM(Evamat!V35:AA35)/6,"")</f>
        <v/>
      </c>
      <c r="F57" s="9" t="str">
        <f>IF(Evamat!F35="P",SUM(Evamat!AB35)/6,"")</f>
        <v/>
      </c>
      <c r="G57" s="9" t="str">
        <f>IF(Evamat!F35="P",SUM(Evamat!AC35)/3,"")</f>
        <v/>
      </c>
      <c r="H57" s="9"/>
      <c r="I57" s="9"/>
      <c r="J57" s="9"/>
    </row>
    <row r="58" spans="1:10" x14ac:dyDescent="0.25">
      <c r="A58" s="4">
        <v>19</v>
      </c>
      <c r="B58" s="149" t="str">
        <f>Evamat!B36&amp;" "</f>
        <v xml:space="preserve">Miranda González Celeste Francisca </v>
      </c>
      <c r="C58" s="149"/>
      <c r="D58" s="149"/>
      <c r="E58" s="9" t="str">
        <f>IF(Evamat!F36="p",SUM(Evamat!V36:AA36)/6,"")</f>
        <v/>
      </c>
      <c r="F58" s="9" t="str">
        <f>IF(Evamat!F36="P",SUM(Evamat!AB36)/6,"")</f>
        <v/>
      </c>
      <c r="G58" s="9" t="str">
        <f>IF(Evamat!F36="P",SUM(Evamat!AC36)/3,"")</f>
        <v/>
      </c>
      <c r="H58" s="9"/>
      <c r="I58" s="9"/>
      <c r="J58" s="9"/>
    </row>
    <row r="59" spans="1:10" x14ac:dyDescent="0.25">
      <c r="A59" s="4">
        <v>20</v>
      </c>
      <c r="B59" s="149" t="str">
        <f>Evamat!B37&amp;" "</f>
        <v xml:space="preserve">Molina López Jeremías Ismael Adán </v>
      </c>
      <c r="C59" s="149"/>
      <c r="D59" s="149"/>
      <c r="E59" s="9" t="str">
        <f>IF(Evamat!F37="p",SUM(Evamat!V37:AA37)/6,"")</f>
        <v/>
      </c>
      <c r="F59" s="9" t="str">
        <f>IF(Evamat!F37="P",SUM(Evamat!AB37)/6,"")</f>
        <v/>
      </c>
      <c r="G59" s="9" t="str">
        <f>IF(Evamat!F37="P",SUM(Evamat!AC37)/3,"")</f>
        <v/>
      </c>
      <c r="H59" s="9"/>
      <c r="I59" s="9"/>
      <c r="J59" s="9"/>
    </row>
    <row r="60" spans="1:10" x14ac:dyDescent="0.25">
      <c r="A60" s="4">
        <v>21</v>
      </c>
      <c r="B60" s="149" t="str">
        <f>Evamat!B38&amp;" "</f>
        <v xml:space="preserve">Nanco Cifuentes Fhara Tais </v>
      </c>
      <c r="C60" s="149"/>
      <c r="D60" s="149"/>
      <c r="E60" s="9" t="str">
        <f>IF(Evamat!F38="p",SUM(Evamat!V38:AA38)/6,"")</f>
        <v/>
      </c>
      <c r="F60" s="9" t="str">
        <f>IF(Evamat!F38="P",SUM(Evamat!AB38)/6,"")</f>
        <v/>
      </c>
      <c r="G60" s="9" t="str">
        <f>IF(Evamat!F38="P",SUM(Evamat!AC38)/3,"")</f>
        <v/>
      </c>
      <c r="H60" s="9"/>
      <c r="I60" s="9"/>
      <c r="J60" s="9"/>
    </row>
    <row r="61" spans="1:10" x14ac:dyDescent="0.25">
      <c r="A61" s="4">
        <v>22</v>
      </c>
      <c r="B61" s="149" t="str">
        <f>Evamat!B39&amp;" "</f>
        <v xml:space="preserve">Navarro Rivera Isaac Alexander </v>
      </c>
      <c r="C61" s="149"/>
      <c r="D61" s="149"/>
      <c r="E61" s="9" t="str">
        <f>IF(Evamat!F39="p",SUM(Evamat!V39:AA39)/6,"")</f>
        <v/>
      </c>
      <c r="F61" s="9" t="str">
        <f>IF(Evamat!F39="P",SUM(Evamat!AB39)/6,"")</f>
        <v/>
      </c>
      <c r="G61" s="9" t="str">
        <f>IF(Evamat!F39="P",SUM(Evamat!AC39)/3,"")</f>
        <v/>
      </c>
      <c r="H61" s="9"/>
      <c r="I61" s="9"/>
      <c r="J61" s="9"/>
    </row>
    <row r="62" spans="1:10" x14ac:dyDescent="0.25">
      <c r="A62" s="4">
        <v>23</v>
      </c>
      <c r="B62" s="149" t="str">
        <f>Evamat!B40&amp;" "</f>
        <v xml:space="preserve">Navarro Vera Álvaro Exequiel </v>
      </c>
      <c r="C62" s="149"/>
      <c r="D62" s="149"/>
      <c r="E62" s="9" t="str">
        <f>IF(Evamat!F40="p",SUM(Evamat!V40:AA40)/6,"")</f>
        <v/>
      </c>
      <c r="F62" s="9" t="str">
        <f>IF(Evamat!F40="P",SUM(Evamat!AB40)/6,"")</f>
        <v/>
      </c>
      <c r="G62" s="9" t="str">
        <f>IF(Evamat!F40="P",SUM(Evamat!AC40)/3,"")</f>
        <v/>
      </c>
      <c r="H62" s="9"/>
      <c r="I62" s="9"/>
      <c r="J62" s="9"/>
    </row>
    <row r="63" spans="1:10" x14ac:dyDescent="0.25">
      <c r="A63" s="4">
        <v>24</v>
      </c>
      <c r="B63" s="149" t="str">
        <f>Evamat!B41&amp;" "</f>
        <v xml:space="preserve">Ojeda Escobar Nia Antonella Pascal </v>
      </c>
      <c r="C63" s="149"/>
      <c r="D63" s="149"/>
      <c r="E63" s="9" t="str">
        <f>IF(Evamat!F41="p",SUM(Evamat!V41:AA41)/6,"")</f>
        <v/>
      </c>
      <c r="F63" s="9" t="str">
        <f>IF(Evamat!F41="P",SUM(Evamat!AB41)/6,"")</f>
        <v/>
      </c>
      <c r="G63" s="9" t="str">
        <f>IF(Evamat!F41="P",SUM(Evamat!AC41)/3,"")</f>
        <v/>
      </c>
      <c r="H63" s="9"/>
      <c r="I63" s="9"/>
      <c r="J63" s="9"/>
    </row>
    <row r="64" spans="1:10" x14ac:dyDescent="0.25">
      <c r="A64" s="4">
        <v>25</v>
      </c>
      <c r="B64" s="149" t="str">
        <f>Evamat!B42&amp;" "</f>
        <v xml:space="preserve">Ojeda González Dorians Jesús Edinson </v>
      </c>
      <c r="C64" s="149"/>
      <c r="D64" s="149"/>
      <c r="E64" s="9" t="str">
        <f>IF(Evamat!F42="p",SUM(Evamat!V42:AA42)/6,"")</f>
        <v/>
      </c>
      <c r="F64" s="9" t="str">
        <f>IF(Evamat!F42="P",SUM(Evamat!AB42)/6,"")</f>
        <v/>
      </c>
      <c r="G64" s="9" t="str">
        <f>IF(Evamat!F42="P",SUM(Evamat!AC42)/3,"")</f>
        <v/>
      </c>
      <c r="H64" s="9"/>
      <c r="I64" s="9"/>
      <c r="J64" s="9"/>
    </row>
    <row r="65" spans="1:10" x14ac:dyDescent="0.25">
      <c r="A65" s="4">
        <v>26</v>
      </c>
      <c r="B65" s="149" t="str">
        <f>Evamat!B43&amp;" "</f>
        <v xml:space="preserve">Olivares Vicencio Yarela Paola </v>
      </c>
      <c r="C65" s="149"/>
      <c r="D65" s="149"/>
      <c r="E65" s="9" t="str">
        <f>IF(Evamat!F43="p",SUM(Evamat!V43:AA43)/6,"")</f>
        <v/>
      </c>
      <c r="F65" s="9" t="str">
        <f>IF(Evamat!F43="P",SUM(Evamat!AB43)/6,"")</f>
        <v/>
      </c>
      <c r="G65" s="9" t="str">
        <f>IF(Evamat!F43="P",SUM(Evamat!AC43)/3,"")</f>
        <v/>
      </c>
      <c r="H65" s="9"/>
      <c r="I65" s="9"/>
      <c r="J65" s="9"/>
    </row>
    <row r="66" spans="1:10" x14ac:dyDescent="0.25">
      <c r="A66" s="4">
        <v>27</v>
      </c>
      <c r="B66" s="149" t="str">
        <f>Evamat!B44&amp;" "</f>
        <v xml:space="preserve">Pacheco Coronado Magdalena Paz </v>
      </c>
      <c r="C66" s="149"/>
      <c r="D66" s="149"/>
      <c r="E66" s="9" t="str">
        <f>IF(Evamat!F44="p",SUM(Evamat!V44:AA44)/6,"")</f>
        <v/>
      </c>
      <c r="F66" s="9" t="str">
        <f>IF(Evamat!F44="P",SUM(Evamat!AB44)/6,"")</f>
        <v/>
      </c>
      <c r="G66" s="9" t="str">
        <f>IF(Evamat!F44="P",SUM(Evamat!AC44)/3,"")</f>
        <v/>
      </c>
      <c r="H66" s="9"/>
      <c r="I66" s="9"/>
      <c r="J66" s="9"/>
    </row>
    <row r="67" spans="1:10" x14ac:dyDescent="0.25">
      <c r="A67" s="4">
        <v>28</v>
      </c>
      <c r="B67" s="149" t="str">
        <f>Evamat!B45&amp;" "</f>
        <v xml:space="preserve">Pacheco Pérez Monserrath Andrea </v>
      </c>
      <c r="C67" s="149"/>
      <c r="D67" s="149"/>
      <c r="E67" s="9" t="str">
        <f>IF(Evamat!F45="p",SUM(Evamat!V45:AA45)/6,"")</f>
        <v/>
      </c>
      <c r="F67" s="9" t="str">
        <f>IF(Evamat!F45="P",SUM(Evamat!AB45)/6,"")</f>
        <v/>
      </c>
      <c r="G67" s="9" t="str">
        <f>IF(Evamat!F45="P",SUM(Evamat!AC45)/3,"")</f>
        <v/>
      </c>
      <c r="H67" s="9"/>
      <c r="I67" s="9"/>
      <c r="J67" s="9"/>
    </row>
    <row r="68" spans="1:10" x14ac:dyDescent="0.25">
      <c r="A68" s="4">
        <v>29</v>
      </c>
      <c r="B68" s="149" t="str">
        <f>Evamat!B46&amp;" "</f>
        <v xml:space="preserve">Peralta Ojeda Angel Benjamín Belarmino </v>
      </c>
      <c r="C68" s="149"/>
      <c r="D68" s="149"/>
      <c r="E68" s="9" t="str">
        <f>IF(Evamat!F46="p",SUM(Evamat!V46:AA46)/6,"")</f>
        <v/>
      </c>
      <c r="F68" s="9" t="str">
        <f>IF(Evamat!F46="P",SUM(Evamat!AB46)/6,"")</f>
        <v/>
      </c>
      <c r="G68" s="9" t="str">
        <f>IF(Evamat!F46="P",SUM(Evamat!AC46)/3,"")</f>
        <v/>
      </c>
      <c r="H68" s="9"/>
      <c r="I68" s="9"/>
      <c r="J68" s="9"/>
    </row>
    <row r="69" spans="1:10" x14ac:dyDescent="0.25">
      <c r="A69" s="4">
        <v>30</v>
      </c>
      <c r="B69" s="149" t="str">
        <f>Evamat!B47&amp;" "</f>
        <v xml:space="preserve">Pérez Huenchur Mónica Isabel </v>
      </c>
      <c r="C69" s="149"/>
      <c r="D69" s="149"/>
      <c r="E69" s="9" t="str">
        <f>IF(Evamat!F47="p",SUM(Evamat!V47:AA47)/6,"")</f>
        <v/>
      </c>
      <c r="F69" s="9" t="str">
        <f>IF(Evamat!F47="P",SUM(Evamat!AB47)/6,"")</f>
        <v/>
      </c>
      <c r="G69" s="9" t="str">
        <f>IF(Evamat!F47="P",SUM(Evamat!AC47)/3,"")</f>
        <v/>
      </c>
      <c r="H69" s="9"/>
      <c r="I69" s="9"/>
      <c r="J69" s="9"/>
    </row>
    <row r="70" spans="1:10" x14ac:dyDescent="0.25">
      <c r="A70" s="4">
        <v>31</v>
      </c>
      <c r="B70" s="149" t="str">
        <f>Evamat!B48&amp;" "</f>
        <v xml:space="preserve">Pinda Molina Axel Andrés </v>
      </c>
      <c r="C70" s="149"/>
      <c r="D70" s="149"/>
      <c r="E70" s="9" t="str">
        <f>IF(Evamat!F48="p",SUM(Evamat!V48:AA48)/6,"")</f>
        <v/>
      </c>
      <c r="F70" s="9" t="str">
        <f>IF(Evamat!F48="P",SUM(Evamat!AB48)/6,"")</f>
        <v/>
      </c>
      <c r="G70" s="9" t="str">
        <f>IF(Evamat!F48="P",SUM(Evamat!AC48)/3,"")</f>
        <v/>
      </c>
      <c r="H70" s="9"/>
      <c r="I70" s="9"/>
      <c r="J70" s="9"/>
    </row>
    <row r="71" spans="1:10" x14ac:dyDescent="0.25">
      <c r="A71" s="4">
        <v>32</v>
      </c>
      <c r="B71" s="149" t="str">
        <f>Evamat!B49&amp;" "</f>
        <v xml:space="preserve">Pinda Pinda Amanda Gabriela </v>
      </c>
      <c r="C71" s="149"/>
      <c r="D71" s="149"/>
      <c r="E71" s="9" t="str">
        <f>IF(Evamat!F49="p",SUM(Evamat!V49:AA49)/6,"")</f>
        <v/>
      </c>
      <c r="F71" s="9" t="str">
        <f>IF(Evamat!F49="P",SUM(Evamat!AB49)/6,"")</f>
        <v/>
      </c>
      <c r="G71" s="9" t="str">
        <f>IF(Evamat!F49="P",SUM(Evamat!AC49)/3,"")</f>
        <v/>
      </c>
      <c r="H71" s="9"/>
      <c r="I71" s="9"/>
      <c r="J71" s="9"/>
    </row>
    <row r="72" spans="1:10" x14ac:dyDescent="0.25">
      <c r="A72" s="4">
        <v>33</v>
      </c>
      <c r="B72" s="149" t="str">
        <f>Evamat!B50&amp;" "</f>
        <v xml:space="preserve">Pinilla Gadaleta Vicente Giovanni </v>
      </c>
      <c r="C72" s="149"/>
      <c r="D72" s="149"/>
      <c r="E72" s="9" t="str">
        <f>IF(Evamat!F50="p",SUM(Evamat!V50:AA50)/6,"")</f>
        <v/>
      </c>
      <c r="F72" s="9" t="str">
        <f>IF(Evamat!F50="P",SUM(Evamat!AB50)/6,"")</f>
        <v/>
      </c>
      <c r="G72" s="9" t="str">
        <f>IF(Evamat!F50="P",SUM(Evamat!AC50)/3,"")</f>
        <v/>
      </c>
      <c r="H72" s="9"/>
      <c r="I72" s="9"/>
      <c r="J72" s="9"/>
    </row>
    <row r="73" spans="1:10" x14ac:dyDescent="0.25">
      <c r="A73" s="4">
        <v>34</v>
      </c>
      <c r="B73" s="149" t="str">
        <f>Evamat!B51&amp;" "</f>
        <v xml:space="preserve">Punol Oyarzo Valentina Nayarette </v>
      </c>
      <c r="C73" s="149"/>
      <c r="D73" s="149"/>
      <c r="E73" s="9" t="str">
        <f>IF(Evamat!F51="p",SUM(Evamat!V51:AA51)/6,"")</f>
        <v/>
      </c>
      <c r="F73" s="9" t="str">
        <f>IF(Evamat!F51="P",SUM(Evamat!AB51)/6,"")</f>
        <v/>
      </c>
      <c r="G73" s="9" t="str">
        <f>IF(Evamat!F51="P",SUM(Evamat!AC51)/3,"")</f>
        <v/>
      </c>
      <c r="H73" s="9"/>
      <c r="I73" s="9"/>
      <c r="J73" s="9"/>
    </row>
    <row r="74" spans="1:10" x14ac:dyDescent="0.25">
      <c r="A74" s="4">
        <v>35</v>
      </c>
      <c r="B74" s="149" t="str">
        <f>Evamat!B52&amp;" "</f>
        <v xml:space="preserve">Rodríguez Arriagada Yeanyra Estrella </v>
      </c>
      <c r="C74" s="149"/>
      <c r="D74" s="149"/>
      <c r="E74" s="9" t="str">
        <f>IF(Evamat!F52="p",SUM(Evamat!V52:AA52)/6,"")</f>
        <v/>
      </c>
      <c r="F74" s="9" t="str">
        <f>IF(Evamat!F52="P",SUM(Evamat!AB52)/6,"")</f>
        <v/>
      </c>
      <c r="G74" s="9" t="str">
        <f>IF(Evamat!F52="P",SUM(Evamat!AC52)/3,"")</f>
        <v/>
      </c>
      <c r="H74" s="9"/>
      <c r="I74" s="9"/>
      <c r="J74" s="9"/>
    </row>
    <row r="75" spans="1:10" x14ac:dyDescent="0.25">
      <c r="A75" s="4">
        <v>36</v>
      </c>
      <c r="B75" s="149" t="str">
        <f>Evamat!B53&amp;" "</f>
        <v xml:space="preserve">Sanhueza Santana Kevin Macklein </v>
      </c>
      <c r="C75" s="149"/>
      <c r="D75" s="149"/>
      <c r="E75" s="9" t="str">
        <f>IF(Evamat!F53="p",SUM(Evamat!V53:AA53)/6,"")</f>
        <v/>
      </c>
      <c r="F75" s="9" t="str">
        <f>IF(Evamat!F53="P",SUM(Evamat!AB53)/6,"")</f>
        <v/>
      </c>
      <c r="G75" s="9" t="str">
        <f>IF(Evamat!F53="P",SUM(Evamat!AC53)/3,"")</f>
        <v/>
      </c>
      <c r="H75" s="9"/>
      <c r="I75" s="9"/>
      <c r="J75" s="9"/>
    </row>
    <row r="76" spans="1:10" x14ac:dyDescent="0.25">
      <c r="A76" s="4">
        <v>37</v>
      </c>
      <c r="B76" s="149" t="str">
        <f>Evamat!B54&amp;" "</f>
        <v xml:space="preserve">Seron Serón Polet Francisca </v>
      </c>
      <c r="C76" s="149"/>
      <c r="D76" s="149"/>
      <c r="E76" s="9" t="str">
        <f>IF(Evamat!F54="p",SUM(Evamat!V54:AA54)/6,"")</f>
        <v/>
      </c>
      <c r="F76" s="9" t="str">
        <f>IF(Evamat!F54="P",SUM(Evamat!AB54)/6,"")</f>
        <v/>
      </c>
      <c r="G76" s="9" t="str">
        <f>IF(Evamat!F54="P",SUM(Evamat!AC54)/3,"")</f>
        <v/>
      </c>
      <c r="H76" s="9"/>
      <c r="I76" s="9"/>
      <c r="J76" s="9"/>
    </row>
    <row r="77" spans="1:10" x14ac:dyDescent="0.25">
      <c r="A77" s="4">
        <v>38</v>
      </c>
      <c r="B77" s="149" t="str">
        <f>Evamat!B55&amp;" "</f>
        <v xml:space="preserve">Soto Fernández Carolina Araceli </v>
      </c>
      <c r="C77" s="149"/>
      <c r="D77" s="149"/>
      <c r="E77" s="9" t="str">
        <f>IF(Evamat!F55="p",SUM(Evamat!V55:AA55)/6,"")</f>
        <v/>
      </c>
      <c r="F77" s="9" t="str">
        <f>IF(Evamat!F55="P",SUM(Evamat!AB55)/6,"")</f>
        <v/>
      </c>
      <c r="G77" s="9" t="str">
        <f>IF(Evamat!F55="P",SUM(Evamat!AC55)/3,"")</f>
        <v/>
      </c>
      <c r="H77" s="9"/>
      <c r="I77" s="9"/>
      <c r="J77" s="9"/>
    </row>
    <row r="78" spans="1:10" x14ac:dyDescent="0.25">
      <c r="A78" s="4">
        <v>39</v>
      </c>
      <c r="B78" s="149" t="str">
        <f>Evamat!B56&amp;" "</f>
        <v xml:space="preserve">Soto González Williams Ignacio </v>
      </c>
      <c r="C78" s="149"/>
      <c r="D78" s="149"/>
      <c r="E78" s="9" t="str">
        <f>IF(Evamat!F56="p",SUM(Evamat!V56:AA56)/6,"")</f>
        <v/>
      </c>
      <c r="F78" s="9" t="str">
        <f>IF(Evamat!F56="P",SUM(Evamat!AB56)/6,"")</f>
        <v/>
      </c>
      <c r="G78" s="9" t="str">
        <f>IF(Evamat!F56="P",SUM(Evamat!AC56)/3,"")</f>
        <v/>
      </c>
      <c r="H78" s="9"/>
      <c r="I78" s="9"/>
      <c r="J78" s="9"/>
    </row>
    <row r="79" spans="1:10" x14ac:dyDescent="0.25">
      <c r="A79" s="4">
        <v>40</v>
      </c>
      <c r="B79" s="149" t="str">
        <f>Evamat!B57&amp;" "</f>
        <v xml:space="preserve">Toledo Contreras Jeannette Soledad </v>
      </c>
      <c r="C79" s="149"/>
      <c r="D79" s="149"/>
      <c r="E79" s="9" t="str">
        <f>IF(Evamat!F57="p",SUM(Evamat!V57:AA57)/6,"")</f>
        <v/>
      </c>
      <c r="F79" s="9" t="str">
        <f>IF(Evamat!F57="P",SUM(Evamat!AB57)/6,"")</f>
        <v/>
      </c>
      <c r="G79" s="9" t="str">
        <f>IF(Evamat!F57="P",SUM(Evamat!AC57)/3,"")</f>
        <v/>
      </c>
      <c r="H79" s="9"/>
      <c r="I79" s="9"/>
      <c r="J79" s="9"/>
    </row>
    <row r="80" spans="1:10" x14ac:dyDescent="0.25">
      <c r="A80" s="4">
        <v>41</v>
      </c>
      <c r="B80" s="149" t="str">
        <f>Evamat!B58&amp;" "</f>
        <v xml:space="preserve">Triviño Gutiérrez Diego Alejandro </v>
      </c>
      <c r="C80" s="149"/>
      <c r="D80" s="149"/>
      <c r="E80" s="9" t="str">
        <f>IF(Evamat!F58="p",SUM(Evamat!V58:AA58)/6,"")</f>
        <v/>
      </c>
      <c r="F80" s="9" t="str">
        <f>IF(Evamat!F58="P",SUM(Evamat!AB58)/6,"")</f>
        <v/>
      </c>
      <c r="G80" s="9" t="str">
        <f>IF(Evamat!F58="P",SUM(Evamat!AC58)/3,"")</f>
        <v/>
      </c>
      <c r="H80" s="9"/>
      <c r="I80" s="9"/>
      <c r="J80" s="9"/>
    </row>
    <row r="81" spans="1:13" x14ac:dyDescent="0.25">
      <c r="A81" s="4">
        <v>42</v>
      </c>
      <c r="B81" s="149" t="str">
        <f>Evamat!B59&amp;" "</f>
        <v xml:space="preserve">Ulloa Velásquez Anto Monserrat </v>
      </c>
      <c r="C81" s="149"/>
      <c r="D81" s="149"/>
      <c r="E81" s="9" t="str">
        <f>IF(Evamat!F59="p",SUM(Evamat!V59:AA59)/6,"")</f>
        <v/>
      </c>
      <c r="F81" s="9" t="str">
        <f>IF(Evamat!F59="P",SUM(Evamat!AB59)/6,"")</f>
        <v/>
      </c>
      <c r="G81" s="9" t="str">
        <f>IF(Evamat!F59="P",SUM(Evamat!AC59)/3,"")</f>
        <v/>
      </c>
      <c r="H81" s="9"/>
      <c r="I81" s="9"/>
      <c r="J81" s="9"/>
    </row>
    <row r="82" spans="1:13" x14ac:dyDescent="0.25">
      <c r="A82" s="4">
        <v>43</v>
      </c>
      <c r="B82" s="149" t="str">
        <f>Evamat!B60&amp;" "</f>
        <v xml:space="preserve">Vargas Cárdenas Yonathan Leonel </v>
      </c>
      <c r="C82" s="149"/>
      <c r="D82" s="149"/>
      <c r="E82" s="9" t="str">
        <f>IF(Evamat!F60="p",SUM(Evamat!V60:AA60)/6,"")</f>
        <v/>
      </c>
      <c r="F82" s="9" t="str">
        <f>IF(Evamat!F60="P",SUM(Evamat!AB60)/6,"")</f>
        <v/>
      </c>
      <c r="G82" s="9" t="str">
        <f>IF(Evamat!F60="P",SUM(Evamat!AC60)/3,"")</f>
        <v/>
      </c>
      <c r="H82" s="9"/>
      <c r="I82" s="9"/>
      <c r="J82" s="9"/>
    </row>
    <row r="83" spans="1:13" x14ac:dyDescent="0.25">
      <c r="A83" s="4">
        <v>44</v>
      </c>
      <c r="B83" s="149" t="str">
        <f>Evamat!B61&amp;" "</f>
        <v xml:space="preserve">Vivar González Rosa Escarle </v>
      </c>
      <c r="C83" s="149"/>
      <c r="D83" s="149"/>
      <c r="E83" s="9" t="str">
        <f>IF(Evamat!F61="p",SUM(Evamat!V61:AA61)/6,"")</f>
        <v/>
      </c>
      <c r="F83" s="9" t="str">
        <f>IF(Evamat!F61="P",SUM(Evamat!AB61)/6,"")</f>
        <v/>
      </c>
      <c r="G83" s="9" t="str">
        <f>IF(Evamat!F61="P",SUM(Evamat!AC61)/3,"")</f>
        <v/>
      </c>
      <c r="H83" s="9"/>
      <c r="I83" s="9"/>
      <c r="J83" s="9"/>
    </row>
    <row r="84" spans="1:13" x14ac:dyDescent="0.25">
      <c r="A84" s="4">
        <v>45</v>
      </c>
      <c r="B84" s="149" t="str">
        <f>Evamat!B62&amp;" "</f>
        <v xml:space="preserve">Vivar González Yadhira Monserratt </v>
      </c>
      <c r="C84" s="149"/>
      <c r="D84" s="149"/>
      <c r="E84" s="9" t="str">
        <f>IF(Evamat!F62="p",SUM(Evamat!V62:AA62)/6,"")</f>
        <v/>
      </c>
      <c r="F84" s="9" t="str">
        <f>IF(Evamat!F62="P",SUM(Evamat!AB62)/6,"")</f>
        <v/>
      </c>
      <c r="G84" s="9" t="str">
        <f>IF(Evamat!F62="P",SUM(Evamat!AC62)/3,"")</f>
        <v/>
      </c>
      <c r="H84" s="9"/>
      <c r="I84" s="9"/>
      <c r="J84" s="9"/>
    </row>
    <row r="85" spans="1:13" ht="15.75" thickBot="1" x14ac:dyDescent="0.3">
      <c r="A85" s="14">
        <v>46</v>
      </c>
      <c r="B85" s="150" t="str">
        <f>Evamat!B63&amp;" "</f>
        <v xml:space="preserve">Rail Del Río Matías Benjamín </v>
      </c>
      <c r="C85" s="150"/>
      <c r="D85" s="150"/>
      <c r="E85" s="9" t="str">
        <f>IF(Evamat!F63="p",SUM(Evamat!V63:AA63)/6,"")</f>
        <v/>
      </c>
      <c r="F85" s="9" t="str">
        <f>IF(Evamat!F63="P",SUM(Evamat!AB63)/6,"")</f>
        <v/>
      </c>
      <c r="G85" s="9" t="str">
        <f>IF(Evamat!F63="P",SUM(Evamat!AC63)/3,"")</f>
        <v/>
      </c>
      <c r="H85" s="9"/>
      <c r="I85" s="46"/>
      <c r="J85" s="46"/>
    </row>
    <row r="86" spans="1:13" ht="15.75" thickBot="1" x14ac:dyDescent="0.3">
      <c r="A86" s="151" t="s">
        <v>32</v>
      </c>
      <c r="B86" s="152"/>
      <c r="C86" s="152"/>
      <c r="D86" s="153"/>
      <c r="E86" s="48">
        <f>AVERAGE(E40:E85)</f>
        <v>1</v>
      </c>
      <c r="F86" s="47">
        <f>AVERAGE(F40:F85)</f>
        <v>1</v>
      </c>
      <c r="G86" s="49">
        <f>AVERAGE(G40:G85)</f>
        <v>1</v>
      </c>
      <c r="H86" s="47"/>
      <c r="I86" s="49"/>
      <c r="J86" s="47"/>
    </row>
    <row r="88" spans="1:13" ht="83.25" customHeight="1" x14ac:dyDescent="0.25">
      <c r="B88" s="154" t="s">
        <v>38</v>
      </c>
      <c r="C88" s="154"/>
      <c r="D88" s="154"/>
      <c r="E88" s="154"/>
      <c r="F88" s="154"/>
      <c r="G88" s="154"/>
      <c r="H88" s="154"/>
    </row>
    <row r="89" spans="1:13" ht="15.75" thickBot="1" x14ac:dyDescent="0.3"/>
    <row r="90" spans="1:13" ht="25.5" customHeight="1" thickBot="1" x14ac:dyDescent="0.3">
      <c r="A90" s="55" t="s">
        <v>33</v>
      </c>
      <c r="B90" s="169" t="s">
        <v>53</v>
      </c>
      <c r="C90" s="170"/>
      <c r="D90" s="168" t="s">
        <v>46</v>
      </c>
      <c r="E90" s="168"/>
      <c r="F90" s="168"/>
      <c r="G90" s="168"/>
      <c r="H90" s="90" t="s">
        <v>31</v>
      </c>
    </row>
    <row r="91" spans="1:13" ht="42" customHeight="1" x14ac:dyDescent="0.25">
      <c r="A91" s="25">
        <v>1</v>
      </c>
      <c r="B91" s="171" t="s">
        <v>104</v>
      </c>
      <c r="C91" s="172"/>
      <c r="D91" s="173" t="s">
        <v>114</v>
      </c>
      <c r="E91" s="174" t="s">
        <v>114</v>
      </c>
      <c r="F91" s="174" t="s">
        <v>114</v>
      </c>
      <c r="G91" s="175" t="s">
        <v>114</v>
      </c>
      <c r="H91" s="54">
        <f>IF(Evamat!V12=0,0,(Evamat!V12/Evamat!$F$15))</f>
        <v>1</v>
      </c>
      <c r="M91" s="88"/>
    </row>
    <row r="92" spans="1:13" ht="42" customHeight="1" x14ac:dyDescent="0.25">
      <c r="A92" s="25">
        <v>2</v>
      </c>
      <c r="B92" s="146" t="s">
        <v>104</v>
      </c>
      <c r="C92" s="147"/>
      <c r="D92" s="155" t="s">
        <v>114</v>
      </c>
      <c r="E92" s="155" t="s">
        <v>114</v>
      </c>
      <c r="F92" s="155" t="s">
        <v>114</v>
      </c>
      <c r="G92" s="155" t="s">
        <v>114</v>
      </c>
      <c r="H92" s="54">
        <f>Evamat!W$12/Evamat!F$15</f>
        <v>1</v>
      </c>
      <c r="M92" s="88"/>
    </row>
    <row r="93" spans="1:13" ht="42" customHeight="1" x14ac:dyDescent="0.25">
      <c r="A93" s="25">
        <v>3</v>
      </c>
      <c r="B93" s="146" t="s">
        <v>104</v>
      </c>
      <c r="C93" s="147"/>
      <c r="D93" s="155" t="s">
        <v>114</v>
      </c>
      <c r="E93" s="155" t="s">
        <v>114</v>
      </c>
      <c r="F93" s="155" t="s">
        <v>114</v>
      </c>
      <c r="G93" s="155" t="s">
        <v>114</v>
      </c>
      <c r="H93" s="54">
        <f>Evamat!X$12/Evamat!F$15</f>
        <v>1</v>
      </c>
      <c r="M93" s="88"/>
    </row>
    <row r="94" spans="1:13" ht="42" customHeight="1" x14ac:dyDescent="0.25">
      <c r="A94" s="25">
        <v>4</v>
      </c>
      <c r="B94" s="146" t="s">
        <v>104</v>
      </c>
      <c r="C94" s="147"/>
      <c r="D94" s="155" t="s">
        <v>115</v>
      </c>
      <c r="E94" s="155" t="s">
        <v>115</v>
      </c>
      <c r="F94" s="155" t="s">
        <v>115</v>
      </c>
      <c r="G94" s="155" t="s">
        <v>115</v>
      </c>
      <c r="H94" s="54">
        <f>Evamat!Y$12/Evamat!F$15</f>
        <v>1</v>
      </c>
      <c r="M94" s="88"/>
    </row>
    <row r="95" spans="1:13" ht="42" customHeight="1" x14ac:dyDescent="0.25">
      <c r="A95" s="25">
        <v>5</v>
      </c>
      <c r="B95" s="146" t="s">
        <v>104</v>
      </c>
      <c r="C95" s="147"/>
      <c r="D95" s="155" t="s">
        <v>115</v>
      </c>
      <c r="E95" s="155" t="s">
        <v>115</v>
      </c>
      <c r="F95" s="155" t="s">
        <v>115</v>
      </c>
      <c r="G95" s="155" t="s">
        <v>115</v>
      </c>
      <c r="H95" s="54">
        <f>Evamat!Z$12/Evamat!F$15</f>
        <v>1</v>
      </c>
      <c r="M95" s="88"/>
    </row>
    <row r="96" spans="1:13" ht="42" customHeight="1" x14ac:dyDescent="0.25">
      <c r="A96" s="25">
        <v>6</v>
      </c>
      <c r="B96" s="146" t="s">
        <v>104</v>
      </c>
      <c r="C96" s="147"/>
      <c r="D96" s="155" t="s">
        <v>116</v>
      </c>
      <c r="E96" s="155" t="s">
        <v>116</v>
      </c>
      <c r="F96" s="155" t="s">
        <v>116</v>
      </c>
      <c r="G96" s="155" t="s">
        <v>116</v>
      </c>
      <c r="H96" s="54">
        <f>Evamat!AA$12/Evamat!F$15</f>
        <v>1</v>
      </c>
      <c r="M96" s="88"/>
    </row>
    <row r="97" spans="1:13" ht="42" customHeight="1" x14ac:dyDescent="0.25">
      <c r="A97" s="25">
        <v>7</v>
      </c>
      <c r="B97" s="146" t="s">
        <v>108</v>
      </c>
      <c r="C97" s="147"/>
      <c r="D97" s="155" t="s">
        <v>117</v>
      </c>
      <c r="E97" s="155" t="s">
        <v>117</v>
      </c>
      <c r="F97" s="155" t="s">
        <v>117</v>
      </c>
      <c r="G97" s="155" t="s">
        <v>117</v>
      </c>
      <c r="H97" s="54">
        <f>Evamat!AB$12/Evamat!F$15/6</f>
        <v>0.83333333333333337</v>
      </c>
      <c r="M97" s="88"/>
    </row>
    <row r="98" spans="1:13" ht="42" customHeight="1" x14ac:dyDescent="0.25">
      <c r="A98" s="25">
        <v>8</v>
      </c>
      <c r="B98" s="146" t="s">
        <v>122</v>
      </c>
      <c r="C98" s="147"/>
      <c r="D98" s="155" t="s">
        <v>118</v>
      </c>
      <c r="E98" s="155" t="s">
        <v>118</v>
      </c>
      <c r="F98" s="155" t="s">
        <v>118</v>
      </c>
      <c r="G98" s="155" t="s">
        <v>118</v>
      </c>
      <c r="H98" s="54">
        <f>Evamat!AC$12/Evamat!F$15/3</f>
        <v>1</v>
      </c>
      <c r="M98" s="88"/>
    </row>
    <row r="99" spans="1:13" ht="42" customHeight="1" x14ac:dyDescent="0.25">
      <c r="A99" s="25">
        <v>9</v>
      </c>
      <c r="B99" s="146"/>
      <c r="C99" s="147"/>
      <c r="D99" s="155"/>
      <c r="E99" s="155"/>
      <c r="F99" s="155"/>
      <c r="G99" s="155"/>
      <c r="H99" s="54"/>
      <c r="M99" s="88"/>
    </row>
    <row r="100" spans="1:13" ht="42" customHeight="1" x14ac:dyDescent="0.25">
      <c r="A100" s="25">
        <v>10</v>
      </c>
      <c r="B100" s="146"/>
      <c r="C100" s="147"/>
      <c r="D100" s="155"/>
      <c r="E100" s="155"/>
      <c r="F100" s="155"/>
      <c r="G100" s="155"/>
      <c r="H100" s="54"/>
      <c r="M100" s="88"/>
    </row>
    <row r="101" spans="1:13" ht="42" customHeight="1" x14ac:dyDescent="0.25">
      <c r="A101" s="25">
        <v>11</v>
      </c>
      <c r="B101" s="146"/>
      <c r="C101" s="147"/>
      <c r="D101" s="156"/>
      <c r="E101" s="156"/>
      <c r="F101" s="156"/>
      <c r="G101" s="156"/>
      <c r="H101" s="54"/>
      <c r="M101" s="88"/>
    </row>
    <row r="102" spans="1:13" ht="42" customHeight="1" x14ac:dyDescent="0.25">
      <c r="A102" s="25">
        <v>12</v>
      </c>
      <c r="B102" s="146"/>
      <c r="C102" s="147"/>
      <c r="D102" s="156"/>
      <c r="E102" s="156"/>
      <c r="F102" s="156"/>
      <c r="G102" s="156"/>
      <c r="H102" s="54"/>
      <c r="M102" s="88"/>
    </row>
    <row r="103" spans="1:13" ht="42" customHeight="1" x14ac:dyDescent="0.25">
      <c r="A103" s="25">
        <v>13</v>
      </c>
      <c r="B103" s="146"/>
      <c r="C103" s="147"/>
      <c r="D103" s="156"/>
      <c r="E103" s="156"/>
      <c r="F103" s="156"/>
      <c r="G103" s="156"/>
      <c r="H103" s="54"/>
      <c r="M103" s="88"/>
    </row>
    <row r="104" spans="1:13" s="68" customFormat="1" ht="42" customHeight="1" x14ac:dyDescent="0.25">
      <c r="A104" s="25">
        <v>14</v>
      </c>
      <c r="B104" s="146"/>
      <c r="C104" s="147"/>
      <c r="D104" s="178"/>
      <c r="E104" s="179"/>
      <c r="F104" s="179"/>
      <c r="G104" s="180"/>
      <c r="H104" s="54"/>
      <c r="I104" s="31"/>
      <c r="M104" s="88"/>
    </row>
    <row r="105" spans="1:13" s="68" customFormat="1" ht="42" customHeight="1" x14ac:dyDescent="0.25">
      <c r="A105" s="25">
        <v>15</v>
      </c>
      <c r="B105" s="146"/>
      <c r="C105" s="147"/>
      <c r="D105" s="178"/>
      <c r="E105" s="179"/>
      <c r="F105" s="179"/>
      <c r="G105" s="180"/>
      <c r="H105" s="54"/>
      <c r="I105" s="31"/>
      <c r="M105" s="88"/>
    </row>
    <row r="106" spans="1:13" s="68" customFormat="1" ht="42" customHeight="1" x14ac:dyDescent="0.25">
      <c r="A106" s="25">
        <v>16</v>
      </c>
      <c r="B106" s="146"/>
      <c r="C106" s="147"/>
      <c r="D106" s="178"/>
      <c r="E106" s="179"/>
      <c r="F106" s="179"/>
      <c r="G106" s="180"/>
      <c r="H106" s="54"/>
      <c r="I106" s="31"/>
      <c r="M106" s="88"/>
    </row>
    <row r="107" spans="1:13" s="68" customFormat="1" ht="42.75" customHeight="1" x14ac:dyDescent="0.25">
      <c r="A107" s="25">
        <v>17</v>
      </c>
      <c r="B107" s="146"/>
      <c r="C107" s="147"/>
      <c r="D107" s="178"/>
      <c r="E107" s="179"/>
      <c r="F107" s="179"/>
      <c r="G107" s="180"/>
      <c r="H107" s="54"/>
      <c r="I107" s="31"/>
      <c r="M107" s="88"/>
    </row>
    <row r="108" spans="1:13" s="68" customFormat="1" ht="42" customHeight="1" x14ac:dyDescent="0.25">
      <c r="A108" s="25">
        <v>18</v>
      </c>
      <c r="B108" s="146"/>
      <c r="C108" s="147"/>
      <c r="D108" s="178"/>
      <c r="E108" s="179"/>
      <c r="F108" s="179"/>
      <c r="G108" s="180"/>
      <c r="H108" s="54"/>
      <c r="I108" s="31"/>
      <c r="M108" s="88"/>
    </row>
    <row r="109" spans="1:13" s="69" customFormat="1" ht="42" customHeight="1" x14ac:dyDescent="0.25">
      <c r="A109" s="25">
        <v>19</v>
      </c>
      <c r="B109" s="122"/>
      <c r="C109" s="123"/>
      <c r="D109" s="156"/>
      <c r="E109" s="156"/>
      <c r="F109" s="156"/>
      <c r="G109" s="156"/>
      <c r="H109" s="54"/>
      <c r="I109" s="31"/>
      <c r="M109" s="88"/>
    </row>
    <row r="110" spans="1:13" s="69" customFormat="1" ht="42" customHeight="1" x14ac:dyDescent="0.25">
      <c r="A110" s="95">
        <v>20</v>
      </c>
      <c r="B110" s="124"/>
      <c r="C110" s="125"/>
      <c r="D110" s="156"/>
      <c r="E110" s="156"/>
      <c r="F110" s="156"/>
      <c r="G110" s="156"/>
      <c r="H110" s="54"/>
      <c r="I110" s="31"/>
      <c r="M110" s="88"/>
    </row>
    <row r="111" spans="1:13" ht="15.75" x14ac:dyDescent="0.25">
      <c r="A111" s="96"/>
      <c r="B111" s="176"/>
      <c r="C111" s="176"/>
      <c r="D111" s="177"/>
      <c r="E111" s="177"/>
      <c r="F111" s="177"/>
      <c r="G111" s="177"/>
      <c r="H111" s="97"/>
      <c r="M111" s="67"/>
    </row>
    <row r="112" spans="1:13" ht="41.25" customHeight="1" x14ac:dyDescent="0.25">
      <c r="A112" s="24"/>
      <c r="B112" s="148" t="s">
        <v>34</v>
      </c>
      <c r="C112" s="148"/>
      <c r="D112" s="148"/>
      <c r="E112" s="148"/>
      <c r="F112" s="148"/>
      <c r="G112" s="148"/>
      <c r="H112" s="148"/>
      <c r="M112" s="67"/>
    </row>
    <row r="113" spans="1:13" x14ac:dyDescent="0.25">
      <c r="A113" s="24"/>
      <c r="M113" s="67"/>
    </row>
    <row r="114" spans="1:13" x14ac:dyDescent="0.25">
      <c r="A114" s="24"/>
      <c r="M114" s="67"/>
    </row>
    <row r="115" spans="1:13" x14ac:dyDescent="0.25">
      <c r="A115" s="24"/>
      <c r="M115" s="67"/>
    </row>
  </sheetData>
  <mergeCells count="104">
    <mergeCell ref="D108:G108"/>
    <mergeCell ref="D110:G110"/>
    <mergeCell ref="D109:G109"/>
    <mergeCell ref="B39:D39"/>
    <mergeCell ref="B40:D40"/>
    <mergeCell ref="B41:D41"/>
    <mergeCell ref="B42:D42"/>
    <mergeCell ref="B43:D43"/>
    <mergeCell ref="B44:D44"/>
    <mergeCell ref="B45:D45"/>
    <mergeCell ref="D93:G93"/>
    <mergeCell ref="D94:G94"/>
    <mergeCell ref="B82:D82"/>
    <mergeCell ref="B83:D83"/>
    <mergeCell ref="D90:G90"/>
    <mergeCell ref="B90:C90"/>
    <mergeCell ref="B91:C91"/>
    <mergeCell ref="D91:G91"/>
    <mergeCell ref="D92:G92"/>
    <mergeCell ref="B51:D51"/>
    <mergeCell ref="B52:D52"/>
    <mergeCell ref="B53:D53"/>
    <mergeCell ref="B1:G1"/>
    <mergeCell ref="B2:G2"/>
    <mergeCell ref="B8:H8"/>
    <mergeCell ref="B35:H35"/>
    <mergeCell ref="B9:G9"/>
    <mergeCell ref="B37:G37"/>
    <mergeCell ref="B6:G6"/>
    <mergeCell ref="B3:I3"/>
    <mergeCell ref="B4:G4"/>
    <mergeCell ref="B5:G5"/>
    <mergeCell ref="B19:G25"/>
    <mergeCell ref="B10:H12"/>
    <mergeCell ref="B60:D60"/>
    <mergeCell ref="B61:D61"/>
    <mergeCell ref="B62:D62"/>
    <mergeCell ref="B63:D63"/>
    <mergeCell ref="B64:D64"/>
    <mergeCell ref="B54:D54"/>
    <mergeCell ref="B78:D78"/>
    <mergeCell ref="B46:D46"/>
    <mergeCell ref="B47:D47"/>
    <mergeCell ref="B48:D48"/>
    <mergeCell ref="B49:D49"/>
    <mergeCell ref="B50:D50"/>
    <mergeCell ref="B69:D69"/>
    <mergeCell ref="B70:D70"/>
    <mergeCell ref="B71:D71"/>
    <mergeCell ref="B72:D72"/>
    <mergeCell ref="B55:D55"/>
    <mergeCell ref="B56:D56"/>
    <mergeCell ref="B57:D57"/>
    <mergeCell ref="B58:D58"/>
    <mergeCell ref="B59:D59"/>
    <mergeCell ref="B73:D73"/>
    <mergeCell ref="B74:D74"/>
    <mergeCell ref="B65:D65"/>
    <mergeCell ref="B66:D66"/>
    <mergeCell ref="B67:D67"/>
    <mergeCell ref="B68:D68"/>
    <mergeCell ref="B100:C100"/>
    <mergeCell ref="D100:G100"/>
    <mergeCell ref="B76:D76"/>
    <mergeCell ref="B77:D77"/>
    <mergeCell ref="B79:D79"/>
    <mergeCell ref="B80:D80"/>
    <mergeCell ref="B81:D81"/>
    <mergeCell ref="B84:D84"/>
    <mergeCell ref="B92:C92"/>
    <mergeCell ref="B112:H112"/>
    <mergeCell ref="B75:D75"/>
    <mergeCell ref="B85:D85"/>
    <mergeCell ref="A86:D86"/>
    <mergeCell ref="B88:H88"/>
    <mergeCell ref="D95:G95"/>
    <mergeCell ref="D96:G96"/>
    <mergeCell ref="D97:G97"/>
    <mergeCell ref="B98:C98"/>
    <mergeCell ref="B101:C101"/>
    <mergeCell ref="D101:G101"/>
    <mergeCell ref="D98:G98"/>
    <mergeCell ref="B99:C99"/>
    <mergeCell ref="D99:G99"/>
    <mergeCell ref="D102:G102"/>
    <mergeCell ref="D103:G103"/>
    <mergeCell ref="B111:C111"/>
    <mergeCell ref="D111:G111"/>
    <mergeCell ref="B104:C104"/>
    <mergeCell ref="D104:G104"/>
    <mergeCell ref="D105:G105"/>
    <mergeCell ref="D106:G106"/>
    <mergeCell ref="D107:G107"/>
    <mergeCell ref="B108:C108"/>
    <mergeCell ref="B102:C102"/>
    <mergeCell ref="B103:C103"/>
    <mergeCell ref="B105:C105"/>
    <mergeCell ref="B106:C106"/>
    <mergeCell ref="B107:C107"/>
    <mergeCell ref="B93:C93"/>
    <mergeCell ref="B94:C94"/>
    <mergeCell ref="B95:C95"/>
    <mergeCell ref="B96:C96"/>
    <mergeCell ref="B97:C97"/>
  </mergeCells>
  <pageMargins left="0.7" right="0.7" top="0.75" bottom="0.75" header="0.3" footer="0.3"/>
  <pageSetup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D138:G147"/>
  <sheetViews>
    <sheetView topLeftCell="A134" workbookViewId="0">
      <selection activeCell="E139" sqref="E139:E146"/>
    </sheetView>
  </sheetViews>
  <sheetFormatPr baseColWidth="10" defaultRowHeight="15" x14ac:dyDescent="0.25"/>
  <cols>
    <col min="5" max="5" width="71.85546875" customWidth="1"/>
  </cols>
  <sheetData>
    <row r="138" spans="4:7" ht="15.75" thickBot="1" x14ac:dyDescent="0.3"/>
    <row r="139" spans="4:7" ht="29.25" customHeight="1" thickBot="1" x14ac:dyDescent="0.3">
      <c r="D139" s="110" t="s">
        <v>104</v>
      </c>
      <c r="E139" s="111" t="s">
        <v>105</v>
      </c>
      <c r="F139" s="112">
        <v>1</v>
      </c>
      <c r="G139" s="113" t="s">
        <v>8</v>
      </c>
    </row>
    <row r="140" spans="4:7" ht="29.25" customHeight="1" thickBot="1" x14ac:dyDescent="0.3">
      <c r="D140" s="114" t="s">
        <v>104</v>
      </c>
      <c r="E140" s="115" t="s">
        <v>105</v>
      </c>
      <c r="F140" s="116">
        <v>2</v>
      </c>
      <c r="G140" s="117" t="s">
        <v>8</v>
      </c>
    </row>
    <row r="141" spans="4:7" ht="29.25" customHeight="1" thickBot="1" x14ac:dyDescent="0.3">
      <c r="D141" s="118" t="s">
        <v>104</v>
      </c>
      <c r="E141" s="115" t="s">
        <v>105</v>
      </c>
      <c r="F141" s="116">
        <v>3</v>
      </c>
      <c r="G141" s="117" t="s">
        <v>40</v>
      </c>
    </row>
    <row r="142" spans="4:7" ht="29.25" customHeight="1" thickBot="1" x14ac:dyDescent="0.3">
      <c r="D142" s="118" t="s">
        <v>104</v>
      </c>
      <c r="E142" s="115" t="s">
        <v>106</v>
      </c>
      <c r="F142" s="116">
        <v>4</v>
      </c>
      <c r="G142" s="117" t="s">
        <v>8</v>
      </c>
    </row>
    <row r="143" spans="4:7" ht="29.25" customHeight="1" thickBot="1" x14ac:dyDescent="0.3">
      <c r="D143" s="118" t="s">
        <v>104</v>
      </c>
      <c r="E143" s="115" t="s">
        <v>106</v>
      </c>
      <c r="F143" s="116">
        <v>5</v>
      </c>
      <c r="G143" s="117" t="s">
        <v>23</v>
      </c>
    </row>
    <row r="144" spans="4:7" ht="29.25" customHeight="1" thickBot="1" x14ac:dyDescent="0.3">
      <c r="D144" s="118" t="s">
        <v>104</v>
      </c>
      <c r="E144" s="115" t="s">
        <v>107</v>
      </c>
      <c r="F144" s="116">
        <v>6</v>
      </c>
      <c r="G144" s="117" t="s">
        <v>40</v>
      </c>
    </row>
    <row r="145" spans="4:7" ht="29.25" customHeight="1" thickBot="1" x14ac:dyDescent="0.3">
      <c r="D145" s="118" t="s">
        <v>108</v>
      </c>
      <c r="E145" s="115" t="s">
        <v>109</v>
      </c>
      <c r="F145" s="116">
        <v>7</v>
      </c>
      <c r="G145" s="117" t="s">
        <v>110</v>
      </c>
    </row>
    <row r="146" spans="4:7" ht="29.25" customHeight="1" thickBot="1" x14ac:dyDescent="0.3">
      <c r="D146" s="119" t="s">
        <v>111</v>
      </c>
      <c r="E146" s="120" t="s">
        <v>112</v>
      </c>
      <c r="F146" s="116">
        <v>8</v>
      </c>
      <c r="G146" s="117" t="s">
        <v>113</v>
      </c>
    </row>
    <row r="147" spans="4:7" x14ac:dyDescent="0.25">
      <c r="D147" s="121"/>
    </row>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2016-09-20T14:18:32Z</dcterms:modified>
</cp:coreProperties>
</file>