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D467" lockStructure="1"/>
  <bookViews>
    <workbookView xWindow="120" yWindow="660" windowWidth="12120" windowHeight="4920"/>
  </bookViews>
  <sheets>
    <sheet name="Evamat" sheetId="1" r:id="rId1"/>
    <sheet name="Reporte" sheetId="2" r:id="rId2"/>
    <sheet name="Hoja3" sheetId="3" r:id="rId3"/>
  </sheets>
  <calcPr calcId="145621"/>
</workbook>
</file>

<file path=xl/calcChain.xml><?xml version="1.0" encoding="utf-8"?>
<calcChain xmlns="http://schemas.openxmlformats.org/spreadsheetml/2006/main">
  <c r="G86" i="2" l="1"/>
  <c r="F86" i="2"/>
  <c r="E86" i="2"/>
  <c r="E41" i="2"/>
  <c r="F41" i="2"/>
  <c r="G41" i="2"/>
  <c r="E42" i="2"/>
  <c r="F42" i="2"/>
  <c r="G42" i="2"/>
  <c r="E43" i="2"/>
  <c r="F43" i="2"/>
  <c r="G43" i="2"/>
  <c r="E44" i="2"/>
  <c r="F44" i="2"/>
  <c r="G44" i="2"/>
  <c r="E45" i="2"/>
  <c r="F45" i="2"/>
  <c r="G45" i="2"/>
  <c r="E46" i="2"/>
  <c r="F46" i="2"/>
  <c r="G46" i="2"/>
  <c r="E47" i="2"/>
  <c r="F47" i="2"/>
  <c r="G47" i="2"/>
  <c r="E48" i="2"/>
  <c r="F48" i="2"/>
  <c r="G48" i="2"/>
  <c r="E49" i="2"/>
  <c r="F49" i="2"/>
  <c r="G49" i="2"/>
  <c r="E50" i="2"/>
  <c r="F50" i="2"/>
  <c r="G50" i="2"/>
  <c r="E51" i="2"/>
  <c r="F51" i="2"/>
  <c r="G51" i="2"/>
  <c r="E52" i="2"/>
  <c r="F52" i="2"/>
  <c r="G52" i="2"/>
  <c r="E53" i="2"/>
  <c r="F53" i="2"/>
  <c r="G53" i="2"/>
  <c r="E54" i="2"/>
  <c r="F54" i="2"/>
  <c r="G54" i="2"/>
  <c r="E55" i="2"/>
  <c r="F55" i="2"/>
  <c r="G55" i="2"/>
  <c r="E56" i="2"/>
  <c r="F56" i="2"/>
  <c r="G56" i="2"/>
  <c r="E57" i="2"/>
  <c r="F57" i="2"/>
  <c r="G57" i="2"/>
  <c r="E58" i="2"/>
  <c r="F58" i="2"/>
  <c r="G58" i="2"/>
  <c r="E59" i="2"/>
  <c r="F59" i="2"/>
  <c r="G59" i="2"/>
  <c r="E60" i="2"/>
  <c r="F60" i="2"/>
  <c r="G60" i="2"/>
  <c r="E61" i="2"/>
  <c r="F61" i="2"/>
  <c r="G61" i="2"/>
  <c r="E62" i="2"/>
  <c r="F62" i="2"/>
  <c r="G62" i="2"/>
  <c r="E63" i="2"/>
  <c r="F63" i="2"/>
  <c r="G63" i="2"/>
  <c r="E64" i="2"/>
  <c r="F64" i="2"/>
  <c r="G64" i="2"/>
  <c r="E65" i="2"/>
  <c r="F65" i="2"/>
  <c r="G65" i="2"/>
  <c r="E66" i="2"/>
  <c r="F66" i="2"/>
  <c r="G66" i="2"/>
  <c r="E67" i="2"/>
  <c r="F67" i="2"/>
  <c r="G67" i="2"/>
  <c r="E68" i="2"/>
  <c r="F68" i="2"/>
  <c r="G68" i="2"/>
  <c r="E69" i="2"/>
  <c r="F69" i="2"/>
  <c r="G69" i="2"/>
  <c r="E70" i="2"/>
  <c r="F70" i="2"/>
  <c r="G70" i="2"/>
  <c r="E71" i="2"/>
  <c r="F71" i="2"/>
  <c r="G71" i="2"/>
  <c r="E72" i="2"/>
  <c r="F72" i="2"/>
  <c r="G72" i="2"/>
  <c r="E73" i="2"/>
  <c r="F73" i="2"/>
  <c r="G73" i="2"/>
  <c r="E74" i="2"/>
  <c r="F74" i="2"/>
  <c r="G74" i="2"/>
  <c r="E75" i="2"/>
  <c r="F75" i="2"/>
  <c r="G75" i="2"/>
  <c r="E76" i="2"/>
  <c r="F76" i="2"/>
  <c r="G76" i="2"/>
  <c r="E77" i="2"/>
  <c r="F77" i="2"/>
  <c r="G77" i="2"/>
  <c r="E78" i="2"/>
  <c r="F78" i="2"/>
  <c r="G78" i="2"/>
  <c r="E79" i="2"/>
  <c r="F79" i="2"/>
  <c r="G79" i="2"/>
  <c r="E80" i="2"/>
  <c r="F80" i="2"/>
  <c r="G80" i="2"/>
  <c r="E81" i="2"/>
  <c r="F81" i="2"/>
  <c r="G81" i="2"/>
  <c r="E82" i="2"/>
  <c r="F82" i="2"/>
  <c r="G82" i="2"/>
  <c r="E83" i="2"/>
  <c r="F83" i="2"/>
  <c r="G83" i="2"/>
  <c r="E84" i="2"/>
  <c r="F84" i="2"/>
  <c r="G84" i="2"/>
  <c r="E85" i="2"/>
  <c r="F85" i="2"/>
  <c r="G85" i="2"/>
  <c r="G40" i="2"/>
  <c r="F40" i="2"/>
  <c r="E40" i="2"/>
  <c r="Z19" i="1"/>
  <c r="AA19" i="1"/>
  <c r="AB19" i="1"/>
  <c r="AC19" i="1"/>
  <c r="AD19" i="1"/>
  <c r="AE19" i="1"/>
  <c r="AF19" i="1"/>
  <c r="Z20" i="1"/>
  <c r="AA20" i="1"/>
  <c r="AB20" i="1"/>
  <c r="AC20" i="1"/>
  <c r="AD20" i="1"/>
  <c r="AE20" i="1"/>
  <c r="AF20" i="1"/>
  <c r="Z21" i="1"/>
  <c r="AA21" i="1"/>
  <c r="AB21" i="1"/>
  <c r="AC21" i="1"/>
  <c r="AD21" i="1"/>
  <c r="AE21" i="1"/>
  <c r="AF21" i="1"/>
  <c r="Z22" i="1"/>
  <c r="AA22" i="1"/>
  <c r="AB22" i="1"/>
  <c r="AC22" i="1"/>
  <c r="AD22" i="1"/>
  <c r="AE22" i="1"/>
  <c r="AF22" i="1"/>
  <c r="Z23" i="1"/>
  <c r="AA23" i="1"/>
  <c r="AB23" i="1"/>
  <c r="AC23" i="1"/>
  <c r="AD23" i="1"/>
  <c r="AE23" i="1"/>
  <c r="AF23" i="1"/>
  <c r="Z24" i="1"/>
  <c r="AA24" i="1"/>
  <c r="AB24" i="1"/>
  <c r="AC24" i="1"/>
  <c r="AD24" i="1"/>
  <c r="AE24" i="1"/>
  <c r="AF24" i="1"/>
  <c r="Z25" i="1"/>
  <c r="AA25" i="1"/>
  <c r="AB25" i="1"/>
  <c r="AC25" i="1"/>
  <c r="AD25" i="1"/>
  <c r="AE25" i="1"/>
  <c r="AF25" i="1"/>
  <c r="Z26" i="1"/>
  <c r="AA26" i="1"/>
  <c r="AB26" i="1"/>
  <c r="AC26" i="1"/>
  <c r="AD26" i="1"/>
  <c r="AE26" i="1"/>
  <c r="AF26" i="1"/>
  <c r="Z27" i="1"/>
  <c r="AA27" i="1"/>
  <c r="AB27" i="1"/>
  <c r="AC27" i="1"/>
  <c r="AD27" i="1"/>
  <c r="AE27" i="1"/>
  <c r="AF27" i="1"/>
  <c r="Z28" i="1"/>
  <c r="AA28" i="1"/>
  <c r="AB28" i="1"/>
  <c r="AC28" i="1"/>
  <c r="AD28" i="1"/>
  <c r="AE28" i="1"/>
  <c r="AF28" i="1"/>
  <c r="Z29" i="1"/>
  <c r="AA29" i="1"/>
  <c r="AB29" i="1"/>
  <c r="AC29" i="1"/>
  <c r="AD29" i="1"/>
  <c r="AE29" i="1"/>
  <c r="AF29" i="1"/>
  <c r="Z30" i="1"/>
  <c r="AA30" i="1"/>
  <c r="AB30" i="1"/>
  <c r="AC30" i="1"/>
  <c r="AD30" i="1"/>
  <c r="AE30" i="1"/>
  <c r="AF30" i="1"/>
  <c r="Z31" i="1"/>
  <c r="AA31" i="1"/>
  <c r="AB31" i="1"/>
  <c r="AC31" i="1"/>
  <c r="AD31" i="1"/>
  <c r="AE31" i="1"/>
  <c r="AF31" i="1"/>
  <c r="Z32" i="1"/>
  <c r="AA32" i="1"/>
  <c r="AB32" i="1"/>
  <c r="AC32" i="1"/>
  <c r="AD32" i="1"/>
  <c r="AE32" i="1"/>
  <c r="AF32" i="1"/>
  <c r="Z33" i="1"/>
  <c r="AA33" i="1"/>
  <c r="AB33" i="1"/>
  <c r="AC33" i="1"/>
  <c r="AD33" i="1"/>
  <c r="AE33" i="1"/>
  <c r="AF33" i="1"/>
  <c r="Z34" i="1"/>
  <c r="AA34" i="1"/>
  <c r="AB34" i="1"/>
  <c r="AC34" i="1"/>
  <c r="AD34" i="1"/>
  <c r="AE34" i="1"/>
  <c r="AF34" i="1"/>
  <c r="Z35" i="1"/>
  <c r="AA35" i="1"/>
  <c r="AB35" i="1"/>
  <c r="AC35" i="1"/>
  <c r="AD35" i="1"/>
  <c r="AE35" i="1"/>
  <c r="AF35" i="1"/>
  <c r="Z36" i="1"/>
  <c r="AA36" i="1"/>
  <c r="AB36" i="1"/>
  <c r="AC36" i="1"/>
  <c r="AD36" i="1"/>
  <c r="AE36" i="1"/>
  <c r="AF36" i="1"/>
  <c r="Z37" i="1"/>
  <c r="AA37" i="1"/>
  <c r="AB37" i="1"/>
  <c r="AC37" i="1"/>
  <c r="AD37" i="1"/>
  <c r="AE37" i="1"/>
  <c r="AF37" i="1"/>
  <c r="Z38" i="1"/>
  <c r="AA38" i="1"/>
  <c r="AB38" i="1"/>
  <c r="AC38" i="1"/>
  <c r="AD38" i="1"/>
  <c r="AE38" i="1"/>
  <c r="AF38" i="1"/>
  <c r="Z39" i="1"/>
  <c r="AA39" i="1"/>
  <c r="AB39" i="1"/>
  <c r="AC39" i="1"/>
  <c r="AD39" i="1"/>
  <c r="AE39" i="1"/>
  <c r="AF39" i="1"/>
  <c r="Z40" i="1"/>
  <c r="AA40" i="1"/>
  <c r="AB40" i="1"/>
  <c r="AC40" i="1"/>
  <c r="AD40" i="1"/>
  <c r="AE40" i="1"/>
  <c r="AF40" i="1"/>
  <c r="Z41" i="1"/>
  <c r="AA41" i="1"/>
  <c r="AB41" i="1"/>
  <c r="AC41" i="1"/>
  <c r="AD41" i="1"/>
  <c r="AE41" i="1"/>
  <c r="AF41" i="1"/>
  <c r="Z42" i="1"/>
  <c r="AA42" i="1"/>
  <c r="AB42" i="1"/>
  <c r="AC42" i="1"/>
  <c r="AD42" i="1"/>
  <c r="AE42" i="1"/>
  <c r="AF42" i="1"/>
  <c r="Z43" i="1"/>
  <c r="AA43" i="1"/>
  <c r="AB43" i="1"/>
  <c r="AC43" i="1"/>
  <c r="AD43" i="1"/>
  <c r="AE43" i="1"/>
  <c r="AF43" i="1"/>
  <c r="Z44" i="1"/>
  <c r="AA44" i="1"/>
  <c r="AB44" i="1"/>
  <c r="AC44" i="1"/>
  <c r="AD44" i="1"/>
  <c r="AE44" i="1"/>
  <c r="AF44" i="1"/>
  <c r="Z45" i="1"/>
  <c r="AA45" i="1"/>
  <c r="AB45" i="1"/>
  <c r="AC45" i="1"/>
  <c r="AD45" i="1"/>
  <c r="AE45" i="1"/>
  <c r="AF45" i="1"/>
  <c r="Z46" i="1"/>
  <c r="AA46" i="1"/>
  <c r="AB46" i="1"/>
  <c r="AC46" i="1"/>
  <c r="AD46" i="1"/>
  <c r="AE46" i="1"/>
  <c r="AF46" i="1"/>
  <c r="Z47" i="1"/>
  <c r="AA47" i="1"/>
  <c r="AB47" i="1"/>
  <c r="AC47" i="1"/>
  <c r="AD47" i="1"/>
  <c r="AE47" i="1"/>
  <c r="AF47" i="1"/>
  <c r="Z48" i="1"/>
  <c r="AA48" i="1"/>
  <c r="AB48" i="1"/>
  <c r="AC48" i="1"/>
  <c r="AD48" i="1"/>
  <c r="AE48" i="1"/>
  <c r="AF48" i="1"/>
  <c r="Z49" i="1"/>
  <c r="AA49" i="1"/>
  <c r="AB49" i="1"/>
  <c r="AC49" i="1"/>
  <c r="AD49" i="1"/>
  <c r="AE49" i="1"/>
  <c r="AF49" i="1"/>
  <c r="Z50" i="1"/>
  <c r="AA50" i="1"/>
  <c r="AB50" i="1"/>
  <c r="AC50" i="1"/>
  <c r="AD50" i="1"/>
  <c r="AE50" i="1"/>
  <c r="AF50" i="1"/>
  <c r="Z51" i="1"/>
  <c r="AA51" i="1"/>
  <c r="AB51" i="1"/>
  <c r="AC51" i="1"/>
  <c r="AD51" i="1"/>
  <c r="AE51" i="1"/>
  <c r="AF51" i="1"/>
  <c r="Z52" i="1"/>
  <c r="AA52" i="1"/>
  <c r="AB52" i="1"/>
  <c r="AC52" i="1"/>
  <c r="AD52" i="1"/>
  <c r="AE52" i="1"/>
  <c r="AF52" i="1"/>
  <c r="Z53" i="1"/>
  <c r="AA53" i="1"/>
  <c r="AB53" i="1"/>
  <c r="AC53" i="1"/>
  <c r="AD53" i="1"/>
  <c r="AE53" i="1"/>
  <c r="AF53" i="1"/>
  <c r="Z54" i="1"/>
  <c r="AA54" i="1"/>
  <c r="AB54" i="1"/>
  <c r="AC54" i="1"/>
  <c r="AD54" i="1"/>
  <c r="AE54" i="1"/>
  <c r="AF54" i="1"/>
  <c r="Z55" i="1"/>
  <c r="AA55" i="1"/>
  <c r="AB55" i="1"/>
  <c r="AC55" i="1"/>
  <c r="AD55" i="1"/>
  <c r="AE55" i="1"/>
  <c r="AF55" i="1"/>
  <c r="Z56" i="1"/>
  <c r="AA56" i="1"/>
  <c r="AB56" i="1"/>
  <c r="AC56" i="1"/>
  <c r="AD56" i="1"/>
  <c r="AE56" i="1"/>
  <c r="AF56" i="1"/>
  <c r="Z57" i="1"/>
  <c r="AA57" i="1"/>
  <c r="AB57" i="1"/>
  <c r="AC57" i="1"/>
  <c r="AD57" i="1"/>
  <c r="AE57" i="1"/>
  <c r="AF57" i="1"/>
  <c r="Z58" i="1"/>
  <c r="AA58" i="1"/>
  <c r="AB58" i="1"/>
  <c r="AC58" i="1"/>
  <c r="AD58" i="1"/>
  <c r="AE58" i="1"/>
  <c r="AF58" i="1"/>
  <c r="Z59" i="1"/>
  <c r="AA59" i="1"/>
  <c r="AB59" i="1"/>
  <c r="AC59" i="1"/>
  <c r="AD59" i="1"/>
  <c r="AE59" i="1"/>
  <c r="AF59" i="1"/>
  <c r="Z60" i="1"/>
  <c r="AA60" i="1"/>
  <c r="AB60" i="1"/>
  <c r="AC60" i="1"/>
  <c r="AD60" i="1"/>
  <c r="AE60" i="1"/>
  <c r="AF60" i="1"/>
  <c r="Z61" i="1"/>
  <c r="AA61" i="1"/>
  <c r="AB61" i="1"/>
  <c r="AC61" i="1"/>
  <c r="AD61" i="1"/>
  <c r="AE61" i="1"/>
  <c r="AF61" i="1"/>
  <c r="Z62" i="1"/>
  <c r="AA62" i="1"/>
  <c r="AB62" i="1"/>
  <c r="AC62" i="1"/>
  <c r="AD62" i="1"/>
  <c r="AE62" i="1"/>
  <c r="AF62" i="1"/>
  <c r="Z63" i="1"/>
  <c r="AA63" i="1"/>
  <c r="AB63" i="1"/>
  <c r="AC63" i="1"/>
  <c r="AD63" i="1"/>
  <c r="AE63" i="1"/>
  <c r="AF63" i="1"/>
  <c r="AA18" i="1"/>
  <c r="AB18" i="1"/>
  <c r="AC18" i="1"/>
  <c r="AD18" i="1"/>
  <c r="AE18" i="1"/>
  <c r="AF18" i="1"/>
  <c r="Z18" i="1"/>
  <c r="AG19" i="1" l="1"/>
  <c r="AH19" i="1"/>
  <c r="AI19" i="1"/>
  <c r="AJ19" i="1"/>
  <c r="AK19" i="1"/>
  <c r="AG20" i="1"/>
  <c r="AH20" i="1"/>
  <c r="AI20" i="1"/>
  <c r="AJ20" i="1"/>
  <c r="AK20" i="1"/>
  <c r="AG21" i="1"/>
  <c r="AH21" i="1"/>
  <c r="AI21" i="1"/>
  <c r="AJ21" i="1"/>
  <c r="AK21" i="1"/>
  <c r="AG22" i="1"/>
  <c r="AH22" i="1"/>
  <c r="AI22" i="1"/>
  <c r="AJ22" i="1"/>
  <c r="AK22" i="1"/>
  <c r="AG23" i="1"/>
  <c r="AH23" i="1"/>
  <c r="AI23" i="1"/>
  <c r="AJ23" i="1"/>
  <c r="AK23" i="1"/>
  <c r="AG24" i="1"/>
  <c r="AH24" i="1"/>
  <c r="AI24" i="1"/>
  <c r="AJ24" i="1"/>
  <c r="AK24" i="1"/>
  <c r="AG25" i="1"/>
  <c r="AH25" i="1"/>
  <c r="AI25" i="1"/>
  <c r="AJ25" i="1"/>
  <c r="AK25" i="1"/>
  <c r="AG26" i="1"/>
  <c r="AH26" i="1"/>
  <c r="AI26" i="1"/>
  <c r="AJ26" i="1"/>
  <c r="AK26" i="1"/>
  <c r="AG27" i="1"/>
  <c r="AH27" i="1"/>
  <c r="AI27" i="1"/>
  <c r="AJ27" i="1"/>
  <c r="AK27" i="1"/>
  <c r="AG28" i="1"/>
  <c r="AH28" i="1"/>
  <c r="AI28" i="1"/>
  <c r="AJ28" i="1"/>
  <c r="AK28" i="1"/>
  <c r="AG29" i="1"/>
  <c r="AH29" i="1"/>
  <c r="AI29" i="1"/>
  <c r="AJ29" i="1"/>
  <c r="AK29" i="1"/>
  <c r="AG30" i="1"/>
  <c r="AH30" i="1"/>
  <c r="AI30" i="1"/>
  <c r="AJ30" i="1"/>
  <c r="AK30" i="1"/>
  <c r="AG31" i="1"/>
  <c r="AH31" i="1"/>
  <c r="AI31" i="1"/>
  <c r="AJ31" i="1"/>
  <c r="AK31" i="1"/>
  <c r="AG32" i="1"/>
  <c r="AH32" i="1"/>
  <c r="AI32" i="1"/>
  <c r="AJ32" i="1"/>
  <c r="AK32" i="1"/>
  <c r="AG33" i="1"/>
  <c r="AH33" i="1"/>
  <c r="AI33" i="1"/>
  <c r="AJ33" i="1"/>
  <c r="AK33" i="1"/>
  <c r="AG34" i="1"/>
  <c r="AH34" i="1"/>
  <c r="AI34" i="1"/>
  <c r="AJ34" i="1"/>
  <c r="AK34" i="1"/>
  <c r="AG35" i="1"/>
  <c r="AH35" i="1"/>
  <c r="AI35" i="1"/>
  <c r="AJ35" i="1"/>
  <c r="AK35" i="1"/>
  <c r="AG36" i="1"/>
  <c r="AH36" i="1"/>
  <c r="AI36" i="1"/>
  <c r="AJ36" i="1"/>
  <c r="AK36" i="1"/>
  <c r="AG37" i="1"/>
  <c r="AH37" i="1"/>
  <c r="AI37" i="1"/>
  <c r="AJ37" i="1"/>
  <c r="AK37" i="1"/>
  <c r="AG38" i="1"/>
  <c r="AH38" i="1"/>
  <c r="AI38" i="1"/>
  <c r="AJ38" i="1"/>
  <c r="AK38" i="1"/>
  <c r="AG39" i="1"/>
  <c r="AH39" i="1"/>
  <c r="AI39" i="1"/>
  <c r="AJ39" i="1"/>
  <c r="AK39" i="1"/>
  <c r="AG40" i="1"/>
  <c r="AH40" i="1"/>
  <c r="AI40" i="1"/>
  <c r="AJ40" i="1"/>
  <c r="AK40" i="1"/>
  <c r="AG41" i="1"/>
  <c r="AH41" i="1"/>
  <c r="AI41" i="1"/>
  <c r="AJ41" i="1"/>
  <c r="AK41" i="1"/>
  <c r="AG42" i="1"/>
  <c r="AH42" i="1"/>
  <c r="AI42" i="1"/>
  <c r="AJ42" i="1"/>
  <c r="AK42" i="1"/>
  <c r="AG43" i="1"/>
  <c r="AH43" i="1"/>
  <c r="AI43" i="1"/>
  <c r="AJ43" i="1"/>
  <c r="AK43" i="1"/>
  <c r="AG44" i="1"/>
  <c r="AH44" i="1"/>
  <c r="AI44" i="1"/>
  <c r="AJ44" i="1"/>
  <c r="AK44" i="1"/>
  <c r="AG45" i="1"/>
  <c r="AH45" i="1"/>
  <c r="AI45" i="1"/>
  <c r="AJ45" i="1"/>
  <c r="AK45" i="1"/>
  <c r="AG46" i="1"/>
  <c r="AH46" i="1"/>
  <c r="AI46" i="1"/>
  <c r="AJ46" i="1"/>
  <c r="AK46" i="1"/>
  <c r="AG47" i="1"/>
  <c r="AH47" i="1"/>
  <c r="AI47" i="1"/>
  <c r="AJ47" i="1"/>
  <c r="AK47" i="1"/>
  <c r="AG48" i="1"/>
  <c r="AH48" i="1"/>
  <c r="AI48" i="1"/>
  <c r="AJ48" i="1"/>
  <c r="AK48" i="1"/>
  <c r="AG49" i="1"/>
  <c r="AH49" i="1"/>
  <c r="AI49" i="1"/>
  <c r="AJ49" i="1"/>
  <c r="AK49" i="1"/>
  <c r="AG50" i="1"/>
  <c r="AH50" i="1"/>
  <c r="AI50" i="1"/>
  <c r="AJ50" i="1"/>
  <c r="AK50" i="1"/>
  <c r="AG51" i="1"/>
  <c r="AH51" i="1"/>
  <c r="AI51" i="1"/>
  <c r="AJ51" i="1"/>
  <c r="AK51" i="1"/>
  <c r="AG52" i="1"/>
  <c r="AH52" i="1"/>
  <c r="AI52" i="1"/>
  <c r="AJ52" i="1"/>
  <c r="AK52" i="1"/>
  <c r="AG53" i="1"/>
  <c r="AH53" i="1"/>
  <c r="AI53" i="1"/>
  <c r="AJ53" i="1"/>
  <c r="AK53" i="1"/>
  <c r="AG54" i="1"/>
  <c r="AH54" i="1"/>
  <c r="AI54" i="1"/>
  <c r="AJ54" i="1"/>
  <c r="AK54" i="1"/>
  <c r="AG55" i="1"/>
  <c r="AH55" i="1"/>
  <c r="AI55" i="1"/>
  <c r="AJ55" i="1"/>
  <c r="AK55" i="1"/>
  <c r="AG56" i="1"/>
  <c r="AH56" i="1"/>
  <c r="AI56" i="1"/>
  <c r="AJ56" i="1"/>
  <c r="AK56" i="1"/>
  <c r="AG57" i="1"/>
  <c r="AH57" i="1"/>
  <c r="AI57" i="1"/>
  <c r="AJ57" i="1"/>
  <c r="AK57" i="1"/>
  <c r="AG58" i="1"/>
  <c r="AH58" i="1"/>
  <c r="AI58" i="1"/>
  <c r="AJ58" i="1"/>
  <c r="AK58" i="1"/>
  <c r="AG59" i="1"/>
  <c r="AH59" i="1"/>
  <c r="AI59" i="1"/>
  <c r="AJ59" i="1"/>
  <c r="AK59" i="1"/>
  <c r="AG60" i="1"/>
  <c r="AH60" i="1"/>
  <c r="AI60" i="1"/>
  <c r="AJ60" i="1"/>
  <c r="AK60" i="1"/>
  <c r="AG61" i="1"/>
  <c r="AH61" i="1"/>
  <c r="AI61" i="1"/>
  <c r="AJ61" i="1"/>
  <c r="AK61" i="1"/>
  <c r="AG62" i="1"/>
  <c r="AH62" i="1"/>
  <c r="AI62" i="1"/>
  <c r="AJ62" i="1"/>
  <c r="AK62" i="1"/>
  <c r="AG63" i="1"/>
  <c r="AH63" i="1"/>
  <c r="AI63" i="1"/>
  <c r="AJ63" i="1"/>
  <c r="AK63" i="1"/>
  <c r="AG18" i="1"/>
  <c r="AH18" i="1"/>
  <c r="AI18" i="1"/>
  <c r="AJ18" i="1"/>
  <c r="AK18" i="1"/>
  <c r="F15" i="1" l="1"/>
  <c r="H102" i="2" l="1"/>
  <c r="H101" i="2"/>
  <c r="B9" i="2"/>
  <c r="H100" i="2"/>
  <c r="H99" i="2"/>
  <c r="H98" i="2"/>
  <c r="B72" i="1"/>
  <c r="B76" i="2" l="1"/>
  <c r="B77" i="2"/>
  <c r="B78" i="2"/>
  <c r="B79" i="2"/>
  <c r="B80" i="2"/>
  <c r="B81" i="2"/>
  <c r="B82" i="2"/>
  <c r="B83" i="2"/>
  <c r="B84" i="2"/>
  <c r="B85"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40" i="2"/>
  <c r="S61" i="1" l="1"/>
  <c r="U61" i="1" s="1"/>
  <c r="S57" i="1"/>
  <c r="U57" i="1" s="1"/>
  <c r="S58" i="1"/>
  <c r="U58" i="1" s="1"/>
  <c r="S60" i="1"/>
  <c r="U60" i="1" s="1"/>
  <c r="S56" i="1"/>
  <c r="U56" i="1" s="1"/>
  <c r="S62" i="1"/>
  <c r="U62" i="1" s="1"/>
  <c r="S59" i="1"/>
  <c r="U59" i="1" s="1"/>
  <c r="S55" i="1"/>
  <c r="U55" i="1" s="1"/>
  <c r="S18" i="1"/>
  <c r="U18" i="1" s="1"/>
  <c r="AA12" i="1"/>
  <c r="H92" i="2" s="1"/>
  <c r="AK12" i="1"/>
  <c r="AJ12" i="1"/>
  <c r="AI12" i="1"/>
  <c r="AH12" i="1"/>
  <c r="AG12" i="1"/>
  <c r="AF12" i="1"/>
  <c r="H97" i="2" s="1"/>
  <c r="AE12" i="1"/>
  <c r="H96" i="2" s="1"/>
  <c r="AD12" i="1"/>
  <c r="H95" i="2" s="1"/>
  <c r="AC12" i="1"/>
  <c r="H94" i="2" s="1"/>
  <c r="AB12" i="1"/>
  <c r="H93" i="2" s="1"/>
  <c r="T18" i="1" l="1"/>
  <c r="T55" i="1"/>
  <c r="T60" i="1"/>
  <c r="T56" i="1"/>
  <c r="T57" i="1"/>
  <c r="T61" i="1"/>
  <c r="T58" i="1"/>
  <c r="T62" i="1"/>
  <c r="T59" i="1"/>
  <c r="S63" i="1"/>
  <c r="U63" i="1" s="1"/>
  <c r="B6" i="2"/>
  <c r="B4" i="2"/>
  <c r="S50" i="1" l="1"/>
  <c r="U50" i="1" s="1"/>
  <c r="S46" i="1"/>
  <c r="U46" i="1" s="1"/>
  <c r="S42" i="1"/>
  <c r="U42" i="1" s="1"/>
  <c r="S38" i="1"/>
  <c r="U38" i="1" s="1"/>
  <c r="S34" i="1"/>
  <c r="U34" i="1" s="1"/>
  <c r="S30" i="1"/>
  <c r="U30" i="1" s="1"/>
  <c r="S26" i="1"/>
  <c r="U26" i="1" s="1"/>
  <c r="S22" i="1"/>
  <c r="U22" i="1" s="1"/>
  <c r="S51" i="1"/>
  <c r="U51" i="1" s="1"/>
  <c r="S49" i="1"/>
  <c r="U49" i="1" s="1"/>
  <c r="S45" i="1"/>
  <c r="U45" i="1" s="1"/>
  <c r="S41" i="1"/>
  <c r="U41" i="1" s="1"/>
  <c r="S37" i="1"/>
  <c r="U37" i="1" s="1"/>
  <c r="S33" i="1"/>
  <c r="U33" i="1" s="1"/>
  <c r="S29" i="1"/>
  <c r="U29" i="1" s="1"/>
  <c r="S25" i="1"/>
  <c r="U25" i="1" s="1"/>
  <c r="S21" i="1"/>
  <c r="U21" i="1" s="1"/>
  <c r="S54" i="1"/>
  <c r="U54" i="1" s="1"/>
  <c r="S48" i="1"/>
  <c r="U48" i="1" s="1"/>
  <c r="S44" i="1"/>
  <c r="U44" i="1" s="1"/>
  <c r="S40" i="1"/>
  <c r="U40" i="1" s="1"/>
  <c r="S36" i="1"/>
  <c r="U36" i="1" s="1"/>
  <c r="S32" i="1"/>
  <c r="U32" i="1" s="1"/>
  <c r="S28" i="1"/>
  <c r="U28" i="1" s="1"/>
  <c r="S24" i="1"/>
  <c r="U24" i="1" s="1"/>
  <c r="S20" i="1"/>
  <c r="U20" i="1" s="1"/>
  <c r="S53" i="1"/>
  <c r="U53" i="1" s="1"/>
  <c r="S47" i="1"/>
  <c r="U47" i="1" s="1"/>
  <c r="S43" i="1"/>
  <c r="U43" i="1" s="1"/>
  <c r="S39" i="1"/>
  <c r="U39" i="1" s="1"/>
  <c r="S35" i="1"/>
  <c r="U35" i="1" s="1"/>
  <c r="S31" i="1"/>
  <c r="U31" i="1" s="1"/>
  <c r="S27" i="1"/>
  <c r="U27" i="1" s="1"/>
  <c r="S23" i="1"/>
  <c r="U23" i="1" s="1"/>
  <c r="S19" i="1"/>
  <c r="S52" i="1"/>
  <c r="U52" i="1" s="1"/>
  <c r="Z12" i="1"/>
  <c r="H91" i="2" s="1"/>
  <c r="U66" i="1" l="1"/>
  <c r="U19" i="1"/>
  <c r="T19" i="1"/>
  <c r="T24" i="1"/>
  <c r="T32" i="1"/>
  <c r="T40" i="1"/>
  <c r="T48" i="1"/>
  <c r="T29" i="1"/>
  <c r="T37" i="1"/>
  <c r="T45" i="1"/>
  <c r="T22" i="1"/>
  <c r="T30" i="1"/>
  <c r="T38" i="1"/>
  <c r="T46" i="1"/>
  <c r="T27" i="1"/>
  <c r="T35" i="1"/>
  <c r="T43" i="1"/>
  <c r="T28" i="1"/>
  <c r="T36" i="1"/>
  <c r="T44" i="1"/>
  <c r="T54" i="1"/>
  <c r="T25" i="1"/>
  <c r="T33" i="1"/>
  <c r="T41" i="1"/>
  <c r="T49" i="1"/>
  <c r="T63" i="1"/>
  <c r="T26" i="1"/>
  <c r="T34" i="1"/>
  <c r="T42" i="1"/>
  <c r="T50" i="1"/>
  <c r="T23" i="1"/>
  <c r="T31" i="1"/>
  <c r="T39" i="1"/>
  <c r="T47" i="1"/>
  <c r="T53" i="1"/>
  <c r="T21" i="1"/>
  <c r="T51" i="1"/>
  <c r="T52" i="1"/>
  <c r="T20" i="1"/>
  <c r="E17" i="2"/>
  <c r="C16" i="2"/>
  <c r="C17" i="2"/>
  <c r="C15" i="2"/>
  <c r="E15" i="2"/>
  <c r="D17" i="2"/>
  <c r="D15" i="2"/>
  <c r="D16" i="2"/>
  <c r="E16" i="2"/>
  <c r="T66" i="1" l="1"/>
</calcChain>
</file>

<file path=xl/comments1.xml><?xml version="1.0" encoding="utf-8"?>
<comments xmlns="http://schemas.openxmlformats.org/spreadsheetml/2006/main">
  <authors>
    <author>Luffi</author>
  </authors>
  <commentList>
    <comment ref="F17" authorId="0">
      <text>
        <r>
          <rPr>
            <b/>
            <sz val="9"/>
            <color indexed="81"/>
            <rFont val="Tahoma"/>
            <family val="2"/>
          </rPr>
          <t>Nota:</t>
        </r>
        <r>
          <rPr>
            <sz val="9"/>
            <color indexed="81"/>
            <rFont val="Tahoma"/>
            <family val="2"/>
          </rPr>
          <t xml:space="preserve">
A: Ausente
P: Presente</t>
        </r>
      </text>
    </comment>
  </commentList>
</comments>
</file>

<file path=xl/sharedStrings.xml><?xml version="1.0" encoding="utf-8"?>
<sst xmlns="http://schemas.openxmlformats.org/spreadsheetml/2006/main" count="269" uniqueCount="125">
  <si>
    <t>Estimado profesor o profesora: Esta prueba está pensada como un insumo más que le permite detectar los avances en el aprendizaje de contenidos a nivel de curso y los logros de cada uno de sus niños y niñas. Usted debe ingresar a continuación los datos de sus alumnos y las respuestas que ingresó en la hoja de respuesta, para el subsector de Educación Matemática. Debe ingresar al menos un apellido.</t>
  </si>
  <si>
    <t>Fecha aplicación:</t>
  </si>
  <si>
    <t>Día</t>
  </si>
  <si>
    <t>Mes</t>
  </si>
  <si>
    <t>Año</t>
  </si>
  <si>
    <t>Nombre establecimiento:</t>
  </si>
  <si>
    <t>Profesor(a) jefe:</t>
  </si>
  <si>
    <t>Letra Curso</t>
  </si>
  <si>
    <t>A</t>
  </si>
  <si>
    <t>Nº</t>
  </si>
  <si>
    <t>Apellido Paterno</t>
  </si>
  <si>
    <t>Apellido Materno</t>
  </si>
  <si>
    <t>Nombres</t>
  </si>
  <si>
    <t>Rut</t>
  </si>
  <si>
    <t>P1</t>
  </si>
  <si>
    <t>P2</t>
  </si>
  <si>
    <t>P3</t>
  </si>
  <si>
    <t>P4</t>
  </si>
  <si>
    <t>P5</t>
  </si>
  <si>
    <t>P6</t>
  </si>
  <si>
    <t>P7</t>
  </si>
  <si>
    <t>P8</t>
  </si>
  <si>
    <t>P9</t>
  </si>
  <si>
    <t>P10</t>
  </si>
  <si>
    <t>P11</t>
  </si>
  <si>
    <t>P12</t>
  </si>
  <si>
    <t>Numero de alumnos</t>
  </si>
  <si>
    <t>B</t>
  </si>
  <si>
    <t>Resultados del curso:</t>
  </si>
  <si>
    <t>Los resultados del curso se muestran en porcentaje de logro, es decir, el número de preguntas buenas dentro del total de la prueba. Para que tenga una noción, las escalas de notas fijan el 60% de logro como equivalente a una nota 4.0</t>
  </si>
  <si>
    <t>Indicador</t>
  </si>
  <si>
    <t>Promedio</t>
  </si>
  <si>
    <t>Min</t>
  </si>
  <si>
    <t>Max</t>
  </si>
  <si>
    <t>Nombre</t>
  </si>
  <si>
    <t>Logro</t>
  </si>
  <si>
    <t>PROMEDIO CURSO</t>
  </si>
  <si>
    <t>Pregunta</t>
  </si>
  <si>
    <t>Le pedimos que se centre en aquellas preguntas que están bajo el  promedio del curso y trabaje aquellas habilidades que se indican en la tabla.</t>
  </si>
  <si>
    <t>CORRECCION</t>
  </si>
  <si>
    <t>Nomenclatura:</t>
  </si>
  <si>
    <t xml:space="preserve">A continuación se muestra el rendimiento de los niños y niñas de su curso. </t>
  </si>
  <si>
    <t xml:space="preserve">Posterior a la corrección de  la prueba ; su análisis debe considerar como referente la tabla de especificaciones, en los ítemes  cada uno  de  sus estudiantes deben tener como mínimo el 50%. Si sus estudiantes no cumplen con este mínimo,  esta información le daría señales que  requieren  de un fuerte reforzamiento en este eje </t>
  </si>
  <si>
    <t xml:space="preserve">   </t>
  </si>
  <si>
    <t>C</t>
  </si>
  <si>
    <t xml:space="preserve">Es importante considerar la dispersión dentro del curso.                                   Fijarse en la diferencia entre el máximo y mínimo. </t>
  </si>
  <si>
    <t>ESCUELA LAS CAMELIAS</t>
  </si>
  <si>
    <t>Ptje</t>
  </si>
  <si>
    <t>%</t>
  </si>
  <si>
    <t>HABILIDAD</t>
  </si>
  <si>
    <t>INDICADORES</t>
  </si>
  <si>
    <t>Puntos ideal</t>
  </si>
  <si>
    <t xml:space="preserve">Puntaje Corte 4,0 </t>
  </si>
  <si>
    <t>A o P</t>
  </si>
  <si>
    <t>Ausente</t>
  </si>
  <si>
    <t>P</t>
  </si>
  <si>
    <t>Presente</t>
  </si>
  <si>
    <t xml:space="preserve">LUCERO VILLEGAS </t>
  </si>
  <si>
    <t>Águila Rodríguez Dante Exequiel</t>
  </si>
  <si>
    <t>Almonacid Torres Matías Esteban</t>
  </si>
  <si>
    <t>Alvarado Pérez Cristóbal Andrés</t>
  </si>
  <si>
    <t>Álvarez Cárdenas Benjamín Armando</t>
  </si>
  <si>
    <t>Arcos Leal Elizabeth Constanza</t>
  </si>
  <si>
    <t>Arias Ibáñez Bastián Alejandro</t>
  </si>
  <si>
    <t>Ayancán Valle Rosa Pascal</t>
  </si>
  <si>
    <t>Barrientos Vega Benjamín Alejandro</t>
  </si>
  <si>
    <t>Cárcamo Salazar Jostin Steven</t>
  </si>
  <si>
    <t>Carrera Muñoz Sidrit Fransheska</t>
  </si>
  <si>
    <t>Carrillo Ortega Javiera Ignacia</t>
  </si>
  <si>
    <t>Chávez Inai Kevin Nicolás</t>
  </si>
  <si>
    <t>Coronado Cárdenas Matías Andrés</t>
  </si>
  <si>
    <t>Delgado Sepúlveda Linda Thais</t>
  </si>
  <si>
    <t>Díaz Pardo Amili Estefanía</t>
  </si>
  <si>
    <t>Espinoza Angulo Ian Darío</t>
  </si>
  <si>
    <t>Fernández Bohle Gabriela Abigail</t>
  </si>
  <si>
    <t>Guerrero Rodríguez Benjamín Andrés</t>
  </si>
  <si>
    <t>Hernández Gallardo Jonatan Alejandro</t>
  </si>
  <si>
    <t>Ibáñez Bobadilla Simón Mateo</t>
  </si>
  <si>
    <t>Llanquilef Torres Scarlet Bruxell</t>
  </si>
  <si>
    <t>Manríquez Tobar José Luis Esteban</t>
  </si>
  <si>
    <t>Mansilla Vega Genesis Samyra</t>
  </si>
  <si>
    <t>Mayorga Cofré Neithan Matthew Jadiel</t>
  </si>
  <si>
    <t>Muñoz Vejar Ailyn Alejandra</t>
  </si>
  <si>
    <t>Ojeda Araneda Máximo Alexander</t>
  </si>
  <si>
    <t>Ojeda Quintul Angelo Axel Fernando</t>
  </si>
  <si>
    <t>Ojeda Serón Carla Hanais</t>
  </si>
  <si>
    <t>Paillacar Soto Kristel Ermelinda Anallely</t>
  </si>
  <si>
    <t>Pinda Molina Britany Fernanda</t>
  </si>
  <si>
    <t>Retamal Guichaman Victoria Esperanza</t>
  </si>
  <si>
    <t>Santana Jaques Maichol Johani</t>
  </si>
  <si>
    <t>Seguel Obando Ester Belén</t>
  </si>
  <si>
    <t>Silva Peralta Martina Pascal</t>
  </si>
  <si>
    <t>Silva Sierpe Fernanda Alexiel</t>
  </si>
  <si>
    <t>Soto Soto Bayron Marcelo</t>
  </si>
  <si>
    <t>Toledo Marihuán Angel Nicolás</t>
  </si>
  <si>
    <t>Triviño Díaz Celso Rodrigo</t>
  </si>
  <si>
    <t>Trujillo Alvarado Diego Alains Alejandro</t>
  </si>
  <si>
    <t>Ureta Hidalgo Manuel Ignacio</t>
  </si>
  <si>
    <t>Velásquez Yefi Yonatan Israel</t>
  </si>
  <si>
    <t>Zúñiga Torrealba Jian Franco</t>
  </si>
  <si>
    <t>Maldonado Mancilla Juan Esteban</t>
  </si>
  <si>
    <t>Guajardo Uribe Yanara Beatriz</t>
  </si>
  <si>
    <t>Burgos Trujillo Manuel Orlando David</t>
  </si>
  <si>
    <t>Nota</t>
  </si>
  <si>
    <t>Sistema de corrección PERIODO 2º</t>
  </si>
  <si>
    <t>Prom. %</t>
  </si>
  <si>
    <t>prom.</t>
  </si>
  <si>
    <t>agosto</t>
  </si>
  <si>
    <t xml:space="preserve">INFORME RESULTADOS PERIODO 2 CIENCIA                                                                                                                                                                     2º año Básico  </t>
  </si>
  <si>
    <t>Educación CIENCIA 2º Básico A</t>
  </si>
  <si>
    <t>CURSO:  2º</t>
  </si>
  <si>
    <t>Relacionan los recursos disponibles en el hábitat con las necesidades de los animales para la sobrevivencia.</t>
  </si>
  <si>
    <t>Reconocen tipos de hábitat de los animales</t>
  </si>
  <si>
    <t>Relacionan el hábitat con las características corporales de los animales.</t>
  </si>
  <si>
    <t>Identifican  características del hábitat terrestre</t>
  </si>
  <si>
    <t>Identifican  características del hábitat acuático</t>
  </si>
  <si>
    <t>Diferencian seres vivos  que viven en hábitat acuático</t>
  </si>
  <si>
    <t>Comparan distintos hábitat en cuanto a luminosidad, humedad, y temperatura.</t>
  </si>
  <si>
    <t>Identifican características de los animales que viven en diferentes hábitats.</t>
  </si>
  <si>
    <t>Identifican animales en peligro de extinción y proponer medidas para protegerlos.</t>
  </si>
  <si>
    <t>Deducen el efecto de las plantas de agua servida sobre la fauna acuática.</t>
  </si>
  <si>
    <t>Explican por qué el agua es fundamental para los animales y los hábitat y proponen medidas de ahorro y cuidado.</t>
  </si>
  <si>
    <t>OA4</t>
  </si>
  <si>
    <t>OA5</t>
  </si>
  <si>
    <t>OA6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</si>
</sst>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1"/>
      <color theme="1"/>
      <name val="Calibri"/>
      <family val="2"/>
      <scheme val="minor"/>
    </font>
    <font>
      <b/>
      <sz val="11"/>
      <color indexed="8"/>
      <name val="Calibri"/>
      <family val="2"/>
    </font>
    <font>
      <b/>
      <sz val="11"/>
      <color indexed="8"/>
      <name val="Calibri"/>
      <family val="2"/>
    </font>
    <font>
      <b/>
      <sz val="12"/>
      <color indexed="8"/>
      <name val="Calibri"/>
      <family val="2"/>
    </font>
    <font>
      <sz val="12"/>
      <color indexed="8"/>
      <name val="Calibri"/>
      <family val="2"/>
    </font>
    <font>
      <sz val="11"/>
      <color theme="0"/>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1"/>
      <color rgb="FF000000"/>
      <name val="Calibri"/>
      <family val="2"/>
      <scheme val="minor"/>
    </font>
    <font>
      <sz val="12"/>
      <color theme="1"/>
      <name val="Calibri"/>
      <family val="2"/>
      <scheme val="minor"/>
    </font>
    <font>
      <b/>
      <sz val="11"/>
      <name val="Calibri"/>
      <family val="2"/>
      <scheme val="minor"/>
    </font>
    <font>
      <b/>
      <sz val="14"/>
      <color theme="1"/>
      <name val="Calibri"/>
      <family val="2"/>
      <scheme val="minor"/>
    </font>
    <font>
      <b/>
      <sz val="12"/>
      <color theme="1"/>
      <name val="Calibri"/>
      <family val="2"/>
      <scheme val="minor"/>
    </font>
    <font>
      <sz val="11"/>
      <color rgb="FFC00000"/>
      <name val="Calibri"/>
      <family val="2"/>
      <scheme val="minor"/>
    </font>
    <font>
      <sz val="7"/>
      <color rgb="FFFF0000"/>
      <name val="Calibri"/>
      <family val="2"/>
      <scheme val="minor"/>
    </font>
    <font>
      <sz val="9"/>
      <color indexed="81"/>
      <name val="Tahoma"/>
      <family val="2"/>
    </font>
    <font>
      <b/>
      <sz val="9"/>
      <color indexed="81"/>
      <name val="Tahoma"/>
      <family val="2"/>
    </font>
    <font>
      <b/>
      <sz val="10"/>
      <color indexed="8"/>
      <name val="Calibri"/>
      <family val="2"/>
    </font>
    <font>
      <b/>
      <sz val="10"/>
      <color theme="1"/>
      <name val="Calibri"/>
      <family val="2"/>
      <scheme val="minor"/>
    </font>
    <font>
      <b/>
      <sz val="8"/>
      <color theme="1"/>
      <name val="Calibri"/>
      <family val="2"/>
      <scheme val="minor"/>
    </font>
    <font>
      <sz val="9"/>
      <color rgb="FF000000"/>
      <name val="Calibri"/>
      <family val="2"/>
      <scheme val="minor"/>
    </font>
    <font>
      <sz val="11"/>
      <color indexed="8"/>
      <name val="Calibri"/>
      <family val="2"/>
    </font>
    <font>
      <sz val="9"/>
      <color indexed="8"/>
      <name val="Calibri"/>
      <family val="2"/>
    </font>
    <font>
      <sz val="9"/>
      <color theme="1"/>
      <name val="Calibri"/>
      <family val="2"/>
      <scheme val="minor"/>
    </font>
    <font>
      <b/>
      <sz val="10"/>
      <name val="Arial"/>
      <family val="2"/>
    </font>
    <font>
      <sz val="11"/>
      <color theme="3"/>
      <name val="Calibri"/>
      <family val="2"/>
      <scheme val="minor"/>
    </font>
    <font>
      <sz val="11"/>
      <color theme="5"/>
      <name val="Calibri"/>
      <family val="2"/>
      <scheme val="minor"/>
    </font>
    <font>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rgb="FFFFFFB7"/>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
    <xf numFmtId="0" fontId="0" fillId="0" borderId="0"/>
  </cellStyleXfs>
  <cellXfs count="163">
    <xf numFmtId="0" fontId="0" fillId="0" borderId="0" xfId="0"/>
    <xf numFmtId="0" fontId="0" fillId="0" borderId="0" xfId="0" applyAlignment="1">
      <alignment horizontal="left" vertical="top" wrapText="1"/>
    </xf>
    <xf numFmtId="14" fontId="0" fillId="0" borderId="1" xfId="0" applyNumberFormat="1" applyBorder="1" applyAlignment="1" applyProtection="1">
      <alignment horizontal="center" vertical="center" wrapText="1"/>
    </xf>
    <xf numFmtId="0" fontId="2" fillId="0" borderId="1" xfId="0" applyFont="1" applyBorder="1" applyAlignment="1">
      <alignment vertical="top" wrapText="1"/>
    </xf>
    <xf numFmtId="0" fontId="0" fillId="0" borderId="1" xfId="0" applyBorder="1"/>
    <xf numFmtId="0" fontId="0" fillId="0" borderId="0" xfId="0" applyBorder="1"/>
    <xf numFmtId="0" fontId="0" fillId="0" borderId="0" xfId="0" applyAlignment="1"/>
    <xf numFmtId="0" fontId="0" fillId="0" borderId="0" xfId="0" applyAlignment="1">
      <alignment horizontal="left"/>
    </xf>
    <xf numFmtId="0" fontId="1" fillId="0" borderId="1" xfId="0" applyFont="1" applyBorder="1" applyAlignment="1">
      <alignment horizontal="center" vertical="center"/>
    </xf>
    <xf numFmtId="9" fontId="8" fillId="2" borderId="1" xfId="0" applyNumberFormat="1" applyFont="1" applyFill="1" applyBorder="1"/>
    <xf numFmtId="0" fontId="0" fillId="0" borderId="2" xfId="0" applyFill="1" applyBorder="1"/>
    <xf numFmtId="0" fontId="0" fillId="0" borderId="0" xfId="0" applyAlignment="1">
      <alignment vertical="top"/>
    </xf>
    <xf numFmtId="0" fontId="0" fillId="0" borderId="0" xfId="0" applyAlignment="1">
      <alignment horizontal="right"/>
    </xf>
    <xf numFmtId="0" fontId="0" fillId="0" borderId="0" xfId="0" applyAlignment="1">
      <alignment horizontal="right" vertical="top"/>
    </xf>
    <xf numFmtId="0" fontId="0" fillId="0" borderId="3" xfId="0" applyBorder="1"/>
    <xf numFmtId="0" fontId="0" fillId="0" borderId="1" xfId="0" applyFill="1" applyBorder="1"/>
    <xf numFmtId="0" fontId="0" fillId="0" borderId="0" xfId="0" applyAlignment="1">
      <alignment wrapText="1"/>
    </xf>
    <xf numFmtId="0" fontId="4" fillId="0" borderId="0" xfId="0" applyFont="1" applyFill="1" applyBorder="1" applyAlignment="1">
      <alignment wrapText="1"/>
    </xf>
    <xf numFmtId="0" fontId="4" fillId="0" borderId="0" xfId="0" applyFont="1" applyAlignment="1">
      <alignment wrapText="1"/>
    </xf>
    <xf numFmtId="0" fontId="3" fillId="0" borderId="0" xfId="0" applyFont="1" applyBorder="1" applyAlignment="1"/>
    <xf numFmtId="0" fontId="5" fillId="0" borderId="0" xfId="0" applyFont="1"/>
    <xf numFmtId="0" fontId="6" fillId="0" borderId="0" xfId="0" applyFont="1"/>
    <xf numFmtId="0" fontId="6" fillId="0" borderId="0" xfId="0" applyFont="1" applyFill="1" applyBorder="1"/>
    <xf numFmtId="0" fontId="2" fillId="0" borderId="0" xfId="0" applyFont="1" applyBorder="1" applyAlignment="1">
      <alignment vertical="top" wrapText="1"/>
    </xf>
    <xf numFmtId="0" fontId="0" fillId="0" borderId="0" xfId="0" applyFill="1" applyBorder="1" applyAlignment="1">
      <alignment horizontal="center"/>
    </xf>
    <xf numFmtId="0" fontId="7" fillId="0" borderId="1" xfId="0" applyFont="1" applyBorder="1"/>
    <xf numFmtId="0" fontId="0" fillId="0" borderId="1" xfId="0" applyBorder="1" applyAlignment="1">
      <alignment horizontal="center"/>
    </xf>
    <xf numFmtId="0" fontId="7" fillId="0" borderId="1" xfId="0" applyFont="1" applyBorder="1" applyAlignment="1">
      <alignment wrapText="1"/>
    </xf>
    <xf numFmtId="0" fontId="0" fillId="0" borderId="1" xfId="0" applyBorder="1" applyAlignment="1">
      <alignment horizontal="left" vertical="top" wrapText="1"/>
    </xf>
    <xf numFmtId="0" fontId="7" fillId="0" borderId="0" xfId="0" applyFont="1" applyAlignment="1">
      <alignment wrapText="1"/>
    </xf>
    <xf numFmtId="0" fontId="7" fillId="0" borderId="0" xfId="0" applyFont="1" applyAlignment="1"/>
    <xf numFmtId="0" fontId="7" fillId="0" borderId="0" xfId="0" applyFont="1"/>
    <xf numFmtId="0" fontId="7" fillId="0" borderId="1" xfId="0" applyFont="1" applyBorder="1" applyAlignment="1">
      <alignment vertical="center" wrapText="1"/>
    </xf>
    <xf numFmtId="0" fontId="7" fillId="0" borderId="1" xfId="0" applyFont="1" applyBorder="1" applyAlignment="1">
      <alignment vertical="center"/>
    </xf>
    <xf numFmtId="9" fontId="0" fillId="0" borderId="0" xfId="0" applyNumberFormat="1" applyBorder="1" applyAlignment="1">
      <alignment horizontal="center"/>
    </xf>
    <xf numFmtId="9" fontId="0" fillId="0" borderId="1" xfId="0" applyNumberFormat="1" applyBorder="1" applyAlignment="1">
      <alignment horizontal="center"/>
    </xf>
    <xf numFmtId="0" fontId="7" fillId="0" borderId="1" xfId="0" applyFont="1" applyBorder="1" applyAlignment="1">
      <alignment horizontal="center"/>
    </xf>
    <xf numFmtId="14" fontId="0" fillId="0" borderId="7" xfId="0" applyNumberFormat="1" applyBorder="1" applyAlignment="1" applyProtection="1">
      <alignment horizontal="center" vertical="center" wrapText="1"/>
    </xf>
    <xf numFmtId="14" fontId="0" fillId="0" borderId="8" xfId="0" applyNumberFormat="1" applyBorder="1" applyAlignment="1" applyProtection="1">
      <alignment horizontal="center" vertical="center" wrapText="1"/>
    </xf>
    <xf numFmtId="0" fontId="6" fillId="0" borderId="1" xfId="0" applyFont="1" applyBorder="1"/>
    <xf numFmtId="0" fontId="5" fillId="0" borderId="1" xfId="0" applyFont="1" applyBorder="1"/>
    <xf numFmtId="0" fontId="14" fillId="0" borderId="0" xfId="0" applyFont="1"/>
    <xf numFmtId="9" fontId="0" fillId="0" borderId="0" xfId="0" applyNumberFormat="1"/>
    <xf numFmtId="0" fontId="0" fillId="0" borderId="7" xfId="0" applyBorder="1"/>
    <xf numFmtId="0" fontId="8" fillId="0" borderId="13" xfId="0" applyFont="1" applyBorder="1"/>
    <xf numFmtId="9" fontId="8" fillId="0" borderId="14" xfId="0" applyNumberFormat="1" applyFont="1" applyBorder="1"/>
    <xf numFmtId="0" fontId="6" fillId="2" borderId="1" xfId="0" applyFont="1" applyFill="1" applyBorder="1" applyAlignment="1">
      <alignment horizontal="center"/>
    </xf>
    <xf numFmtId="0" fontId="6" fillId="0" borderId="1" xfId="0" applyFont="1" applyBorder="1" applyAlignment="1">
      <alignment horizontal="center"/>
    </xf>
    <xf numFmtId="9" fontId="8" fillId="2" borderId="3" xfId="0" applyNumberFormat="1" applyFont="1" applyFill="1" applyBorder="1"/>
    <xf numFmtId="9" fontId="0" fillId="3" borderId="9" xfId="0" applyNumberFormat="1" applyFill="1" applyBorder="1"/>
    <xf numFmtId="9" fontId="0" fillId="3" borderId="15" xfId="0" applyNumberFormat="1" applyFill="1" applyBorder="1"/>
    <xf numFmtId="9" fontId="0" fillId="3" borderId="17" xfId="0" applyNumberFormat="1" applyFill="1" applyBorder="1"/>
    <xf numFmtId="9" fontId="6" fillId="0" borderId="0" xfId="0" applyNumberFormat="1" applyFont="1"/>
    <xf numFmtId="0" fontId="1" fillId="0" borderId="21" xfId="0" applyFont="1" applyBorder="1" applyAlignment="1">
      <alignment horizontal="center" vertical="center"/>
    </xf>
    <xf numFmtId="0" fontId="18" fillId="0" borderId="1" xfId="0" applyFont="1" applyBorder="1" applyAlignment="1">
      <alignment horizontal="center" vertical="center" wrapText="1"/>
    </xf>
    <xf numFmtId="0" fontId="19" fillId="0" borderId="1" xfId="0" applyFont="1" applyBorder="1" applyAlignment="1">
      <alignment wrapText="1"/>
    </xf>
    <xf numFmtId="49" fontId="21" fillId="0" borderId="0" xfId="0" applyNumberFormat="1" applyFont="1"/>
    <xf numFmtId="9" fontId="1" fillId="0" borderId="1" xfId="0" applyNumberFormat="1" applyFont="1" applyBorder="1" applyAlignment="1">
      <alignment horizontal="center" vertical="center"/>
    </xf>
    <xf numFmtId="49" fontId="21" fillId="0" borderId="0" xfId="0" applyNumberFormat="1" applyFont="1" applyAlignment="1"/>
    <xf numFmtId="49" fontId="21" fillId="0" borderId="0" xfId="0" applyNumberFormat="1" applyFont="1"/>
    <xf numFmtId="0" fontId="7" fillId="0" borderId="19" xfId="0" applyFont="1" applyBorder="1"/>
    <xf numFmtId="0" fontId="6" fillId="0" borderId="0" xfId="0" applyFont="1" applyBorder="1"/>
    <xf numFmtId="0" fontId="2" fillId="0" borderId="7" xfId="0" applyFont="1" applyBorder="1" applyAlignment="1">
      <alignment vertical="top" wrapText="1"/>
    </xf>
    <xf numFmtId="0" fontId="10" fillId="0" borderId="7" xfId="0" applyFont="1" applyBorder="1"/>
    <xf numFmtId="0" fontId="10" fillId="0" borderId="10" xfId="0" applyFont="1" applyBorder="1"/>
    <xf numFmtId="0" fontId="0" fillId="0" borderId="0" xfId="0" applyBorder="1" applyAlignment="1">
      <alignment horizontal="center"/>
    </xf>
    <xf numFmtId="0" fontId="0" fillId="0" borderId="0" xfId="0" applyBorder="1" applyAlignment="1">
      <alignment horizontal="center"/>
    </xf>
    <xf numFmtId="0" fontId="7" fillId="0" borderId="7" xfId="0" applyFont="1" applyBorder="1" applyAlignment="1">
      <alignment vertical="center"/>
    </xf>
    <xf numFmtId="0" fontId="7" fillId="0" borderId="0" xfId="0" applyFont="1" applyBorder="1" applyAlignment="1">
      <alignment vertical="center"/>
    </xf>
    <xf numFmtId="164" fontId="25" fillId="0" borderId="1" xfId="0" applyNumberFormat="1" applyFont="1" applyFill="1" applyBorder="1" applyAlignment="1">
      <alignment horizontal="center"/>
    </xf>
    <xf numFmtId="0" fontId="0" fillId="0" borderId="0" xfId="0" applyAlignment="1">
      <alignment horizontal="center"/>
    </xf>
    <xf numFmtId="0" fontId="0" fillId="0" borderId="0" xfId="0" applyFill="1" applyBorder="1"/>
    <xf numFmtId="9" fontId="11" fillId="4" borderId="9" xfId="0" applyNumberFormat="1" applyFont="1" applyFill="1" applyBorder="1" applyAlignment="1">
      <alignment horizontal="center" vertical="center"/>
    </xf>
    <xf numFmtId="0" fontId="11" fillId="4" borderId="16" xfId="0" applyFont="1" applyFill="1" applyBorder="1" applyAlignment="1">
      <alignment horizontal="center" vertical="center"/>
    </xf>
    <xf numFmtId="0" fontId="7" fillId="0" borderId="0" xfId="0" applyFont="1" applyBorder="1" applyAlignment="1">
      <alignment horizontal="center" vertical="center"/>
    </xf>
    <xf numFmtId="0" fontId="26" fillId="0" borderId="1" xfId="0" applyFont="1" applyBorder="1" applyAlignment="1">
      <alignment horizontal="center"/>
    </xf>
    <xf numFmtId="0" fontId="26" fillId="0" borderId="1" xfId="0" applyFont="1" applyFill="1" applyBorder="1" applyAlignment="1">
      <alignment horizontal="center"/>
    </xf>
    <xf numFmtId="0" fontId="26" fillId="0" borderId="4" xfId="0" applyFont="1" applyBorder="1" applyAlignment="1">
      <alignment horizontal="center"/>
    </xf>
    <xf numFmtId="0" fontId="26" fillId="0" borderId="5" xfId="0" applyFont="1" applyBorder="1" applyAlignment="1">
      <alignment horizontal="center"/>
    </xf>
    <xf numFmtId="0" fontId="26" fillId="0" borderId="3" xfId="0" applyFont="1" applyBorder="1" applyAlignment="1">
      <alignment horizontal="center"/>
    </xf>
    <xf numFmtId="0" fontId="26" fillId="0" borderId="3" xfId="0" applyFont="1" applyFill="1" applyBorder="1" applyAlignment="1">
      <alignment horizontal="center"/>
    </xf>
    <xf numFmtId="0" fontId="26" fillId="0" borderId="4" xfId="0" applyFont="1" applyFill="1" applyBorder="1" applyAlignment="1">
      <alignment horizontal="center"/>
    </xf>
    <xf numFmtId="0" fontId="6" fillId="0" borderId="0" xfId="0" applyFont="1" applyFill="1"/>
    <xf numFmtId="0" fontId="6" fillId="0" borderId="1" xfId="0" applyFont="1" applyFill="1" applyBorder="1"/>
    <xf numFmtId="9" fontId="6" fillId="0" borderId="0" xfId="0" applyNumberFormat="1" applyFont="1" applyFill="1"/>
    <xf numFmtId="0" fontId="0" fillId="0" borderId="0" xfId="0" applyAlignment="1">
      <alignment horizontal="center" vertical="top" wrapText="1"/>
    </xf>
    <xf numFmtId="0" fontId="1" fillId="0" borderId="22" xfId="0" applyFont="1" applyBorder="1" applyAlignment="1">
      <alignment horizontal="center" vertical="top" wrapText="1"/>
    </xf>
    <xf numFmtId="0" fontId="27" fillId="0" borderId="11" xfId="0" applyFont="1" applyBorder="1" applyAlignment="1">
      <alignment horizontal="center"/>
    </xf>
    <xf numFmtId="0" fontId="27" fillId="0" borderId="23" xfId="0" applyFont="1" applyBorder="1" applyAlignment="1">
      <alignment horizontal="center"/>
    </xf>
    <xf numFmtId="0" fontId="27" fillId="0" borderId="12" xfId="0" applyFont="1" applyBorder="1" applyAlignment="1">
      <alignment horizontal="center"/>
    </xf>
    <xf numFmtId="0" fontId="0" fillId="0" borderId="0" xfId="0" applyAlignment="1">
      <alignment horizontal="center" vertical="top"/>
    </xf>
    <xf numFmtId="0" fontId="20" fillId="0" borderId="1" xfId="0" applyFont="1" applyBorder="1" applyAlignment="1">
      <alignment wrapText="1"/>
    </xf>
    <xf numFmtId="0" fontId="11" fillId="4" borderId="17" xfId="0" applyFont="1" applyFill="1" applyBorder="1" applyAlignment="1">
      <alignment horizontal="center" vertical="center"/>
    </xf>
    <xf numFmtId="0" fontId="26" fillId="2" borderId="24" xfId="0" applyFont="1" applyFill="1" applyBorder="1" applyAlignment="1">
      <alignment horizontal="center"/>
    </xf>
    <xf numFmtId="0" fontId="26" fillId="0" borderId="25" xfId="0" applyFont="1" applyBorder="1" applyAlignment="1">
      <alignment horizontal="center"/>
    </xf>
    <xf numFmtId="0" fontId="26" fillId="0" borderId="25" xfId="0" applyFont="1" applyFill="1" applyBorder="1" applyAlignment="1">
      <alignment horizontal="center"/>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7" xfId="0" applyFont="1" applyFill="1" applyBorder="1" applyAlignment="1">
      <alignment horizontal="center" vertical="center" wrapText="1"/>
    </xf>
    <xf numFmtId="0" fontId="7" fillId="0" borderId="1" xfId="0" applyFont="1" applyBorder="1" applyAlignment="1">
      <alignment horizontal="center" vertical="center"/>
    </xf>
    <xf numFmtId="0" fontId="19" fillId="0" borderId="1" xfId="0" applyFont="1" applyBorder="1" applyAlignment="1">
      <alignment horizontal="center" vertical="center"/>
    </xf>
    <xf numFmtId="9" fontId="28" fillId="0" borderId="0" xfId="0" applyNumberFormat="1" applyFont="1"/>
    <xf numFmtId="0" fontId="28" fillId="0" borderId="0" xfId="0" applyFont="1"/>
    <xf numFmtId="9" fontId="0" fillId="0" borderId="1" xfId="0" applyNumberFormat="1" applyBorder="1"/>
    <xf numFmtId="164" fontId="0" fillId="0" borderId="1" xfId="0" applyNumberFormat="1" applyBorder="1"/>
    <xf numFmtId="0" fontId="15" fillId="0" borderId="0" xfId="0" applyFont="1" applyAlignment="1">
      <alignment horizontal="center"/>
    </xf>
    <xf numFmtId="0" fontId="15" fillId="0" borderId="6" xfId="0" applyFont="1" applyBorder="1" applyAlignment="1">
      <alignment horizontal="center"/>
    </xf>
    <xf numFmtId="0" fontId="9" fillId="0" borderId="7" xfId="0"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1" fillId="0" borderId="0" xfId="0" applyFont="1" applyAlignment="1">
      <alignment horizontal="center"/>
    </xf>
    <xf numFmtId="0" fontId="2" fillId="0" borderId="0" xfId="0" applyFont="1" applyAlignment="1">
      <alignment horizontal="center"/>
    </xf>
    <xf numFmtId="0" fontId="0" fillId="0" borderId="0" xfId="0" applyAlignment="1">
      <alignment horizontal="left" vertical="top" wrapText="1"/>
    </xf>
    <xf numFmtId="0" fontId="0" fillId="0" borderId="1" xfId="0" applyBorder="1" applyAlignment="1">
      <alignment horizontal="left" vertical="top" wrapText="1"/>
    </xf>
    <xf numFmtId="14" fontId="0" fillId="0" borderId="1" xfId="0" applyNumberFormat="1" applyBorder="1" applyAlignment="1" applyProtection="1">
      <alignment horizontal="center" vertical="center" wrapText="1"/>
    </xf>
    <xf numFmtId="0" fontId="0" fillId="0" borderId="0" xfId="0" applyBorder="1" applyAlignment="1">
      <alignment horizontal="center"/>
    </xf>
    <xf numFmtId="0" fontId="0" fillId="0" borderId="6" xfId="0" applyBorder="1" applyAlignment="1">
      <alignment horizontal="center"/>
    </xf>
    <xf numFmtId="14" fontId="0" fillId="0" borderId="8" xfId="0" applyNumberFormat="1" applyBorder="1" applyAlignment="1" applyProtection="1">
      <alignment horizontal="center" vertical="center"/>
    </xf>
    <xf numFmtId="14" fontId="0" fillId="0" borderId="4" xfId="0" applyNumberFormat="1" applyBorder="1" applyAlignment="1" applyProtection="1">
      <alignment horizontal="center" vertical="center"/>
    </xf>
    <xf numFmtId="0" fontId="12" fillId="0" borderId="7"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1" xfId="0" applyFont="1" applyBorder="1" applyAlignment="1" applyProtection="1">
      <alignment horizontal="center" vertical="top" wrapText="1"/>
      <protection locked="0"/>
    </xf>
    <xf numFmtId="0" fontId="0" fillId="0" borderId="7"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pplyProtection="1">
      <alignment horizontal="center" vertical="top" wrapText="1"/>
      <protection locked="0"/>
    </xf>
    <xf numFmtId="0" fontId="22" fillId="0" borderId="7" xfId="0" applyFont="1" applyBorder="1" applyAlignment="1">
      <alignment horizontal="left" vertical="center" wrapText="1"/>
    </xf>
    <xf numFmtId="0" fontId="22" fillId="0" borderId="4" xfId="0" applyFont="1" applyBorder="1" applyAlignment="1">
      <alignment horizontal="left" vertical="center" wrapText="1"/>
    </xf>
    <xf numFmtId="0" fontId="24" fillId="0" borderId="1" xfId="0" applyFont="1" applyBorder="1" applyAlignment="1">
      <alignment wrapText="1"/>
    </xf>
    <xf numFmtId="0" fontId="23" fillId="0" borderId="1" xfId="0" applyFont="1" applyBorder="1" applyAlignment="1">
      <alignment horizontal="left" vertical="center" wrapText="1"/>
    </xf>
    <xf numFmtId="0" fontId="0" fillId="0" borderId="1" xfId="0" applyBorder="1" applyAlignment="1">
      <alignment horizontal="left"/>
    </xf>
    <xf numFmtId="0" fontId="0" fillId="0" borderId="0" xfId="0" applyAlignment="1">
      <alignment horizontal="left" wrapText="1"/>
    </xf>
    <xf numFmtId="0" fontId="0" fillId="0" borderId="3" xfId="0" applyBorder="1" applyAlignment="1">
      <alignment horizontal="left"/>
    </xf>
    <xf numFmtId="0" fontId="0" fillId="3" borderId="15" xfId="0" applyFill="1" applyBorder="1" applyAlignment="1">
      <alignment horizontal="center"/>
    </xf>
    <xf numFmtId="0" fontId="0" fillId="3" borderId="17" xfId="0" applyFill="1" applyBorder="1" applyAlignment="1">
      <alignment horizontal="center"/>
    </xf>
    <xf numFmtId="0" fontId="0" fillId="3" borderId="16" xfId="0" applyFill="1" applyBorder="1" applyAlignment="1">
      <alignment horizontal="center"/>
    </xf>
    <xf numFmtId="0" fontId="4" fillId="0" borderId="0" xfId="0" applyFont="1" applyAlignment="1">
      <alignment horizontal="justify" wrapText="1"/>
    </xf>
    <xf numFmtId="0" fontId="3" fillId="0" borderId="0" xfId="0" applyFont="1" applyBorder="1" applyAlignment="1">
      <alignment horizontal="center" wrapText="1"/>
    </xf>
    <xf numFmtId="0" fontId="3" fillId="0" borderId="0" xfId="0" applyFont="1" applyBorder="1" applyAlignment="1">
      <alignment horizontal="center"/>
    </xf>
    <xf numFmtId="0" fontId="3" fillId="0" borderId="0" xfId="0" applyFont="1" applyAlignment="1">
      <alignment horizontal="left"/>
    </xf>
    <xf numFmtId="0" fontId="0" fillId="0" borderId="0" xfId="0" applyAlignment="1">
      <alignment horizontal="center" wrapText="1"/>
    </xf>
    <xf numFmtId="0" fontId="4" fillId="0" borderId="0" xfId="0" applyFont="1" applyAlignment="1">
      <alignment horizontal="center" vertical="center" wrapText="1"/>
    </xf>
    <xf numFmtId="0" fontId="7" fillId="0" borderId="0" xfId="0" applyFont="1" applyAlignment="1">
      <alignment horizontal="left"/>
    </xf>
    <xf numFmtId="0" fontId="13" fillId="0" borderId="0" xfId="0" applyFont="1" applyAlignment="1">
      <alignment horizontal="center"/>
    </xf>
    <xf numFmtId="0" fontId="10" fillId="0" borderId="0" xfId="0" applyFont="1" applyAlignment="1">
      <alignment horizontal="center"/>
    </xf>
    <xf numFmtId="0" fontId="13" fillId="0" borderId="0" xfId="0" applyFont="1" applyAlignment="1">
      <alignment horizontal="left"/>
    </xf>
    <xf numFmtId="0" fontId="4" fillId="0" borderId="0" xfId="0" applyFont="1" applyFill="1" applyBorder="1" applyAlignment="1">
      <alignment horizontal="center" vertical="center" wrapText="1"/>
    </xf>
    <xf numFmtId="0" fontId="1" fillId="0" borderId="1" xfId="0" applyFont="1" applyBorder="1" applyAlignment="1">
      <alignment horizontal="center" vertical="center"/>
    </xf>
    <xf numFmtId="0" fontId="3" fillId="0" borderId="20" xfId="0" applyFont="1" applyBorder="1" applyAlignment="1">
      <alignment horizontal="center" vertical="center"/>
    </xf>
    <xf numFmtId="0" fontId="3" fillId="0" borderId="18" xfId="0" applyFont="1" applyBorder="1" applyAlignment="1">
      <alignment horizontal="center" vertical="center"/>
    </xf>
    <xf numFmtId="0" fontId="3" fillId="0" borderId="21" xfId="0" applyFont="1" applyBorder="1" applyAlignment="1">
      <alignment horizontal="center" vertical="center"/>
    </xf>
    <xf numFmtId="0" fontId="3" fillId="0" borderId="1" xfId="0" applyFont="1" applyBorder="1" applyAlignment="1">
      <alignment horizontal="center" vertical="center" wrapText="1"/>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4"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left" vertical="center" wrapText="1"/>
    </xf>
    <xf numFmtId="0" fontId="24" fillId="0" borderId="1" xfId="0" applyFont="1" applyBorder="1" applyAlignment="1">
      <alignment horizontal="left" vertical="center"/>
    </xf>
    <xf numFmtId="0" fontId="0" fillId="0" borderId="0" xfId="0" applyAlignment="1">
      <alignment horizontal="center" vertical="center" wrapText="1"/>
    </xf>
    <xf numFmtId="0" fontId="4" fillId="0" borderId="1"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4" xfId="0" applyFont="1" applyBorder="1" applyAlignment="1">
      <alignment horizontal="center" vertical="center" wrapText="1"/>
    </xf>
    <xf numFmtId="0" fontId="19" fillId="0" borderId="1" xfId="0" applyFont="1" applyBorder="1" applyAlignment="1">
      <alignment horizontal="center" vertical="center" wrapText="1"/>
    </xf>
  </cellXfs>
  <cellStyles count="1">
    <cellStyle name="Normal" xfId="0" builtinId="0"/>
  </cellStyles>
  <dxfs count="6">
    <dxf>
      <font>
        <condense val="0"/>
        <extend val="0"/>
        <color indexed="15"/>
      </font>
    </dxf>
    <dxf>
      <font>
        <color indexed="14"/>
      </font>
      <fill>
        <patternFill>
          <bgColor indexed="15"/>
        </patternFill>
      </fill>
    </dxf>
    <dxf>
      <font>
        <color indexed="39"/>
      </font>
      <fill>
        <patternFill>
          <bgColor indexed="15"/>
        </patternFill>
      </fill>
    </dxf>
    <dxf>
      <font>
        <condense val="0"/>
        <extend val="0"/>
        <color indexed="15"/>
      </font>
    </dxf>
    <dxf>
      <font>
        <color indexed="14"/>
      </font>
      <fill>
        <patternFill>
          <bgColor indexed="15"/>
        </patternFill>
      </fill>
    </dxf>
    <dxf>
      <font>
        <color indexed="39"/>
      </font>
      <fill>
        <patternFill>
          <bgColor indexed="15"/>
        </patternFill>
      </fill>
    </dxf>
  </dxfs>
  <tableStyles count="0" defaultTableStyle="TableStyleMedium9" defaultPivotStyle="PivotStyleLight16"/>
  <colors>
    <mruColors>
      <color rgb="FFFFFFB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http://sige.mineduc.cl/Sige/Matricula/DespliegaCurs#&#18336;&#2073;" TargetMode="External"/><Relationship Id="rId1" Type="http://schemas.openxmlformats.org/officeDocument/2006/relationships/hyperlink" Target="http://sige.mineduc.cl/Sige/Matricula/DespliegaCurs#&#16642;&#59787;&#2046;"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180975</xdr:colOff>
      <xdr:row>0</xdr:row>
      <xdr:rowOff>171450</xdr:rowOff>
    </xdr:to>
    <xdr:pic>
      <xdr:nvPicPr>
        <xdr:cNvPr id="2" name="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 name="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 name="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4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 name="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4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 name="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8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 name="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8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 name="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9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 name="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9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 name="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800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 name="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2" name="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3" name="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38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4" name="1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38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5" name="1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81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6" name="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81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7" name="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4005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8" name="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400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9" name="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981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0" name="1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419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1" name="2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2" name="2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3" name="2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857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 name="2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857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 name="2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438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 name="2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 name="2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 name="2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829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 name="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829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 name="2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 name="3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 name="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848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 name="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8429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 name="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8429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 name="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010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 name="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7" name="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8" name="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40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9" name="3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40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0" name="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982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1" name="4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982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2" name="4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0563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3" name="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0563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 name="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00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 name="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00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 name="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43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 name="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 name="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 name="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877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 name="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 name="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2" name="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315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3" name="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4" name="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5" name="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753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6" name="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7" name="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8" name="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335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9" name="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0" name="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1" name="6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773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2" name="6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3" name="6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4" name="6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21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5" name="6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21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6" name="6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64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7" name="6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8" name="6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9" name="6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230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0" name="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1" name="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2" name="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668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3" name="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4" name="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5" name="7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6" name="7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7" name="7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497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8" name="7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9" name="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0" name="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93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1" name="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2" name="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3" name="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37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4" name="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5" name="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6" name="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95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7" name="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8" name="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9" name="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392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0" name="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1" name="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2" name="9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830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3" name="9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4" name="9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5" name="9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4119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6" name="9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7" name="9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8" name="9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850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9" name="9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0" name="9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1" name="10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0431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2" name="10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3" name="10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4" name="10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012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5" name="10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6" name="10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7" name="10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593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8" name="10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9" name="10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0" name="10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74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1" name="1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2" name="1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3" name="1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612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4" name="1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5" name="1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6" name="1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7" name="11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18" name="11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144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19" name="11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9144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20" name="119 Imagen" descr="retirar">
          <a:hlinkClick xmlns:r="http://schemas.openxmlformats.org/officeDocument/2006/relationships" r:id="rId1"/>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9144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21" name="120 Imagen" descr="retirar">
          <a:hlinkClick xmlns:r="http://schemas.openxmlformats.org/officeDocument/2006/relationships" r:id="rId1"/>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958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22" name="12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0020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23" name="12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0020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24" name="12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0020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125" name="12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0458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26" name="12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0458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127" name="12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039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28" name="12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1039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29" name="12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477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30" name="129 Imagen" descr="retirar">
          <a:hlinkClick xmlns:r="http://schemas.openxmlformats.org/officeDocument/2006/relationships" r:id="rId2"/>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1477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31" name="13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915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32" name="13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1915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33" name="13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1915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34" name="13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306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35" name="13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2306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36" name="13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2306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37" name="13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744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38" name="13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2744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39" name="13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2744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40" name="1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182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41" name="14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3182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42" name="14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6207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43" name="14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36207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44" name="143 Imagen" descr="retirar">
          <a:hlinkClick xmlns:r="http://schemas.openxmlformats.org/officeDocument/2006/relationships" r:id="rId1"/>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36207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45" name="14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011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46" name="14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4011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47" name="14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4011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48" name="14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4018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49" name="14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4401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50" name="14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4401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151" name="15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839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52" name="15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4839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53" name="15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278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54" name="15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5278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55" name="15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5278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156" name="1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57" name="1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58" name="15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6106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59" name="15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544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60" name="15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1259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61" name="16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7125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62" name="16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7125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63" name="16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706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64" name="16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7706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65" name="16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7706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66" name="16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145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67" name="16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8145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68" name="16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8145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69" name="16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583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70" name="1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8583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71" name="1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8583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72" name="1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021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73" name="1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9021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74" name="1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9021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175" name="17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459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76" name="17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9459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77" name="1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9897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78" name="1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02882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79" name="17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0288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80" name="17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0288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181" name="1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07264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82" name="1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07264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83" name="1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1645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84" name="1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1164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85" name="1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1164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86" name="1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555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87" name="1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1555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88" name="1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1555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89" name="1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36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90" name="1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2136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91" name="1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2136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192" name="19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574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93" name="19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2574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94" name="19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3155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95" name="19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3155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96" name="19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3155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97" name="19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3593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98" name="19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3593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99" name="19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3593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200" name="19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4031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201" name="20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4031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202" name="20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4422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203" name="2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4422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204" name="2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4422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205" name="2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48602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206" name="2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4860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207" name="2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4860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208" name="2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52984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209" name="2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52984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210" name="2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52984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211" name="21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57365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212" name="21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5736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213" name="21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5736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214" name="21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6127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215" name="21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6127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216" name="2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6127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217" name="2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6708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218" name="21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6708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219" name="2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6708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220" name="21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7098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221" name="22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709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222" name="22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709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223" name="22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7536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224" name="22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7536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225" name="22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7536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226" name="22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7974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227" name="22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7974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228" name="22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7974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229" name="22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8413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230" name="22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8413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CB79"/>
  <sheetViews>
    <sheetView tabSelected="1" topLeftCell="A48" zoomScale="80" zoomScaleNormal="80" workbookViewId="0">
      <selection activeCell="R24" sqref="R24"/>
    </sheetView>
  </sheetViews>
  <sheetFormatPr baseColWidth="10" defaultRowHeight="15" x14ac:dyDescent="0.25"/>
  <cols>
    <col min="1" max="1" width="3.42578125" bestFit="1" customWidth="1"/>
    <col min="2" max="2" width="16" customWidth="1"/>
    <col min="3" max="3" width="22.140625" customWidth="1"/>
    <col min="4" max="4" width="20.140625" customWidth="1"/>
    <col min="5" max="5" width="14.28515625" hidden="1" customWidth="1"/>
    <col min="6" max="6" width="4.5703125" style="70" customWidth="1"/>
    <col min="7" max="11" width="4.42578125" customWidth="1"/>
    <col min="12" max="12" width="4.42578125" style="70" customWidth="1"/>
    <col min="13" max="18" width="4.42578125" customWidth="1"/>
    <col min="19" max="19" width="7" customWidth="1"/>
    <col min="20" max="20" width="7.140625" style="42" customWidth="1"/>
    <col min="21" max="21" width="6.42578125" customWidth="1"/>
    <col min="22" max="24" width="4.140625" customWidth="1"/>
    <col min="25" max="25" width="11.42578125" style="21" customWidth="1"/>
    <col min="26" max="26" width="5.85546875" style="21" hidden="1" customWidth="1"/>
    <col min="27" max="30" width="5.140625" style="21" hidden="1" customWidth="1"/>
    <col min="31" max="31" width="5.140625" style="82" hidden="1" customWidth="1"/>
    <col min="32" max="37" width="5.140625" style="21" hidden="1" customWidth="1"/>
    <col min="38" max="38" width="5.140625" style="82" hidden="1" customWidth="1"/>
    <col min="39" max="39" width="5.140625" style="21" hidden="1" customWidth="1"/>
    <col min="40" max="40" width="6.42578125" style="21" hidden="1" customWidth="1"/>
    <col min="41" max="54" width="5.140625" style="21" hidden="1" customWidth="1"/>
    <col min="55" max="55" width="5.140625" style="20" hidden="1" customWidth="1"/>
    <col min="56" max="67" width="5.140625" hidden="1" customWidth="1"/>
    <col min="68" max="68" width="5" customWidth="1"/>
    <col min="69" max="80" width="5.140625" customWidth="1"/>
  </cols>
  <sheetData>
    <row r="1" spans="1:80" x14ac:dyDescent="0.25">
      <c r="A1" s="110" t="s">
        <v>104</v>
      </c>
      <c r="B1" s="111"/>
      <c r="C1" s="111"/>
      <c r="D1" s="111"/>
      <c r="E1" s="111"/>
      <c r="F1" s="111"/>
      <c r="G1" s="111"/>
      <c r="H1" s="111"/>
    </row>
    <row r="2" spans="1:80" x14ac:dyDescent="0.25">
      <c r="A2" s="110" t="s">
        <v>109</v>
      </c>
      <c r="B2" s="111"/>
      <c r="C2" s="111"/>
      <c r="D2" s="111"/>
      <c r="E2" s="111"/>
      <c r="F2" s="111"/>
      <c r="G2" s="111"/>
      <c r="H2" s="111"/>
    </row>
    <row r="4" spans="1:80" ht="15" customHeight="1" x14ac:dyDescent="0.25">
      <c r="A4" s="112" t="s">
        <v>0</v>
      </c>
      <c r="B4" s="112"/>
      <c r="C4" s="112"/>
      <c r="D4" s="112"/>
      <c r="E4" s="112"/>
      <c r="F4" s="112"/>
      <c r="G4" s="112"/>
      <c r="H4" s="112"/>
      <c r="I4" s="112"/>
    </row>
    <row r="5" spans="1:80" x14ac:dyDescent="0.25">
      <c r="A5" s="112"/>
      <c r="B5" s="112"/>
      <c r="C5" s="112"/>
      <c r="D5" s="112"/>
      <c r="E5" s="112"/>
      <c r="F5" s="112"/>
      <c r="G5" s="112"/>
      <c r="H5" s="112"/>
      <c r="I5" s="112"/>
      <c r="AM5" s="105" t="s">
        <v>39</v>
      </c>
      <c r="AN5" s="106"/>
      <c r="AO5" s="39">
        <v>1</v>
      </c>
      <c r="AP5" s="39">
        <v>2</v>
      </c>
      <c r="AQ5" s="39">
        <v>3</v>
      </c>
      <c r="AR5" s="39">
        <v>4</v>
      </c>
      <c r="AS5" s="39">
        <v>5</v>
      </c>
      <c r="AT5" s="39">
        <v>6</v>
      </c>
      <c r="AU5" s="39">
        <v>7</v>
      </c>
      <c r="AV5" s="39">
        <v>8</v>
      </c>
      <c r="AW5" s="39">
        <v>9</v>
      </c>
      <c r="AX5" s="39">
        <v>10</v>
      </c>
      <c r="AY5" s="39">
        <v>11</v>
      </c>
      <c r="AZ5" s="39">
        <v>12</v>
      </c>
      <c r="BA5" s="39">
        <v>13</v>
      </c>
      <c r="BB5" s="39">
        <v>14</v>
      </c>
      <c r="BC5" s="39"/>
      <c r="BD5" s="39"/>
      <c r="BE5" s="39"/>
      <c r="BF5" s="39"/>
      <c r="BG5" s="39"/>
      <c r="BH5" s="39"/>
      <c r="BI5" s="39"/>
      <c r="BJ5" s="39"/>
      <c r="BK5" s="39"/>
      <c r="BL5" s="39"/>
      <c r="BM5" s="39"/>
      <c r="BN5" s="39"/>
      <c r="BO5" s="61"/>
      <c r="BP5" s="61"/>
      <c r="BQ5" s="61"/>
      <c r="BR5" s="61"/>
      <c r="BS5" s="61"/>
      <c r="BT5" s="61"/>
      <c r="BU5" s="61"/>
      <c r="BV5" s="61"/>
      <c r="BW5" s="61"/>
      <c r="BX5" s="61"/>
      <c r="BY5" s="61"/>
      <c r="BZ5" s="61"/>
      <c r="CA5" s="61"/>
      <c r="CB5" s="61"/>
    </row>
    <row r="6" spans="1:80" x14ac:dyDescent="0.25">
      <c r="A6" s="112"/>
      <c r="B6" s="112"/>
      <c r="C6" s="112"/>
      <c r="D6" s="112"/>
      <c r="E6" s="112"/>
      <c r="F6" s="112"/>
      <c r="G6" s="112"/>
      <c r="H6" s="112"/>
      <c r="I6" s="112"/>
      <c r="AO6" s="39"/>
      <c r="AP6" s="39"/>
      <c r="AQ6" s="39"/>
      <c r="AR6" s="39"/>
      <c r="AS6" s="39"/>
      <c r="AT6" s="39"/>
      <c r="AU6" s="39"/>
      <c r="AV6" s="39"/>
      <c r="AW6" s="39"/>
      <c r="AX6" s="39"/>
      <c r="AY6" s="39"/>
      <c r="AZ6" s="39"/>
      <c r="BA6" s="39"/>
      <c r="BB6" s="39"/>
      <c r="BC6" s="40"/>
      <c r="BD6" s="4"/>
      <c r="BE6" s="4"/>
      <c r="BF6" s="4"/>
      <c r="BG6" s="4"/>
      <c r="BH6" s="4"/>
      <c r="BI6" s="4"/>
      <c r="BJ6" s="4"/>
      <c r="BK6" s="4"/>
      <c r="BL6" s="4"/>
      <c r="BM6" s="4"/>
      <c r="BN6" s="4"/>
      <c r="BO6" s="5"/>
      <c r="BP6" s="5"/>
      <c r="BQ6" s="5"/>
      <c r="BR6" s="5"/>
      <c r="BS6" s="5"/>
      <c r="BT6" s="5"/>
      <c r="BU6" s="5"/>
      <c r="BV6" s="5"/>
      <c r="BW6" s="5"/>
      <c r="BX6" s="5"/>
      <c r="BY6" s="5"/>
      <c r="BZ6" s="5"/>
      <c r="CA6" s="5"/>
      <c r="CB6" s="5"/>
    </row>
    <row r="7" spans="1:80" x14ac:dyDescent="0.25">
      <c r="A7" s="112"/>
      <c r="B7" s="112"/>
      <c r="C7" s="112"/>
      <c r="D7" s="112"/>
      <c r="E7" s="112"/>
      <c r="F7" s="112"/>
      <c r="G7" s="112"/>
      <c r="H7" s="112"/>
      <c r="I7" s="112"/>
      <c r="AO7" s="46" t="s">
        <v>8</v>
      </c>
      <c r="AP7" s="47" t="s">
        <v>44</v>
      </c>
      <c r="AQ7" s="47" t="s">
        <v>44</v>
      </c>
      <c r="AR7" s="47" t="s">
        <v>27</v>
      </c>
      <c r="AS7" s="47" t="s">
        <v>44</v>
      </c>
      <c r="AT7" s="47" t="s">
        <v>8</v>
      </c>
      <c r="AU7" s="47" t="s">
        <v>27</v>
      </c>
      <c r="AV7" s="47"/>
      <c r="AW7" s="47"/>
      <c r="AX7" s="47"/>
      <c r="AY7" s="47"/>
      <c r="AZ7" s="47"/>
      <c r="BA7" s="47"/>
      <c r="BB7" s="39"/>
      <c r="BC7" s="39"/>
      <c r="BD7" s="39"/>
      <c r="BE7" s="39"/>
      <c r="BF7" s="39"/>
      <c r="BG7" s="39"/>
      <c r="BH7" s="39"/>
      <c r="BI7" s="39"/>
      <c r="BJ7" s="39"/>
      <c r="BK7" s="39"/>
      <c r="BL7" s="39"/>
      <c r="BM7" s="39"/>
      <c r="BN7" s="39"/>
      <c r="BO7" s="61"/>
      <c r="BP7" s="61"/>
      <c r="BQ7" s="61"/>
      <c r="BR7" s="61"/>
      <c r="BS7" s="61"/>
      <c r="BT7" s="61"/>
      <c r="BU7" s="61"/>
      <c r="BV7" s="61"/>
      <c r="BW7" s="61"/>
      <c r="BX7" s="61"/>
      <c r="BY7" s="61"/>
      <c r="BZ7" s="61"/>
      <c r="CA7" s="61"/>
      <c r="CB7" s="61"/>
    </row>
    <row r="8" spans="1:80" x14ac:dyDescent="0.25">
      <c r="A8" s="1"/>
      <c r="B8" s="1"/>
      <c r="C8" s="1"/>
      <c r="D8" s="1"/>
      <c r="E8" s="1"/>
      <c r="F8" s="85"/>
      <c r="G8" s="1"/>
      <c r="H8" s="1"/>
    </row>
    <row r="9" spans="1:80" x14ac:dyDescent="0.25">
      <c r="A9" s="113" t="s">
        <v>1</v>
      </c>
      <c r="B9" s="113"/>
      <c r="C9" s="2" t="s">
        <v>2</v>
      </c>
      <c r="D9" s="2" t="s">
        <v>3</v>
      </c>
      <c r="E9" s="114" t="s">
        <v>4</v>
      </c>
      <c r="F9" s="114"/>
      <c r="G9" s="114"/>
      <c r="H9" s="114"/>
    </row>
    <row r="10" spans="1:80" x14ac:dyDescent="0.25">
      <c r="A10" s="28"/>
      <c r="B10" s="28"/>
      <c r="C10" s="37"/>
      <c r="D10" s="38" t="s">
        <v>107</v>
      </c>
      <c r="E10" s="117"/>
      <c r="F10" s="117"/>
      <c r="G10" s="117"/>
      <c r="H10" s="118"/>
    </row>
    <row r="11" spans="1:80" ht="29.25" customHeight="1" x14ac:dyDescent="0.25">
      <c r="A11" s="113" t="s">
        <v>5</v>
      </c>
      <c r="B11" s="113"/>
      <c r="C11" s="119" t="s">
        <v>46</v>
      </c>
      <c r="D11" s="120"/>
      <c r="E11" s="120"/>
      <c r="F11" s="120"/>
      <c r="G11" s="120"/>
      <c r="H11" s="121"/>
      <c r="Z11" s="39">
        <v>1</v>
      </c>
      <c r="AA11" s="39">
        <v>2</v>
      </c>
      <c r="AB11" s="39">
        <v>3</v>
      </c>
      <c r="AC11" s="39">
        <v>4</v>
      </c>
      <c r="AD11" s="39">
        <v>5</v>
      </c>
      <c r="AE11" s="83">
        <v>6</v>
      </c>
      <c r="AF11" s="39">
        <v>7</v>
      </c>
      <c r="AG11" s="39">
        <v>8</v>
      </c>
      <c r="AH11" s="39">
        <v>9</v>
      </c>
      <c r="AI11" s="39">
        <v>10</v>
      </c>
      <c r="AJ11" s="39">
        <v>11</v>
      </c>
      <c r="AK11" s="39">
        <v>12</v>
      </c>
      <c r="AL11" s="83"/>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row>
    <row r="12" spans="1:80" ht="18.75" x14ac:dyDescent="0.25">
      <c r="A12" s="113" t="s">
        <v>6</v>
      </c>
      <c r="B12" s="113"/>
      <c r="C12" s="122" t="s">
        <v>57</v>
      </c>
      <c r="D12" s="122"/>
      <c r="E12" s="122"/>
      <c r="F12" s="122"/>
      <c r="G12" s="122"/>
      <c r="H12" s="122"/>
      <c r="L12" s="74"/>
      <c r="M12" s="68"/>
      <c r="N12" s="68"/>
      <c r="O12" s="68"/>
      <c r="P12" s="68"/>
      <c r="Q12" s="68"/>
      <c r="Z12" s="39">
        <f>SUM(Z18:Z63)</f>
        <v>2</v>
      </c>
      <c r="AA12" s="39">
        <f t="shared" ref="AA12:AM12" si="0">SUM(AA18:AA63)</f>
        <v>2</v>
      </c>
      <c r="AB12" s="39">
        <f t="shared" si="0"/>
        <v>2</v>
      </c>
      <c r="AC12" s="39">
        <f t="shared" si="0"/>
        <v>2</v>
      </c>
      <c r="AD12" s="39">
        <f t="shared" si="0"/>
        <v>2</v>
      </c>
      <c r="AE12" s="83">
        <f t="shared" si="0"/>
        <v>2</v>
      </c>
      <c r="AF12" s="39">
        <f t="shared" si="0"/>
        <v>2</v>
      </c>
      <c r="AG12" s="39">
        <f t="shared" si="0"/>
        <v>6</v>
      </c>
      <c r="AH12" s="39">
        <f t="shared" si="0"/>
        <v>4</v>
      </c>
      <c r="AI12" s="39">
        <f t="shared" si="0"/>
        <v>2</v>
      </c>
      <c r="AJ12" s="39">
        <f t="shared" si="0"/>
        <v>2</v>
      </c>
      <c r="AK12" s="39">
        <f t="shared" si="0"/>
        <v>2</v>
      </c>
      <c r="AL12" s="83"/>
      <c r="AM12" s="83"/>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row>
    <row r="13" spans="1:80" x14ac:dyDescent="0.25">
      <c r="A13" s="123" t="s">
        <v>7</v>
      </c>
      <c r="B13" s="124"/>
      <c r="C13" s="125"/>
      <c r="D13" s="125"/>
      <c r="E13" s="125"/>
      <c r="F13" s="125"/>
      <c r="G13" s="125"/>
      <c r="H13" s="125"/>
      <c r="L13" s="65"/>
      <c r="M13" s="5"/>
      <c r="N13" s="5"/>
      <c r="O13" s="5"/>
      <c r="P13" s="5"/>
      <c r="Q13" s="5"/>
    </row>
    <row r="14" spans="1:80" x14ac:dyDescent="0.25">
      <c r="Z14" s="52"/>
      <c r="AA14" s="52"/>
      <c r="AB14" s="52"/>
      <c r="AC14" s="52"/>
      <c r="AD14" s="52"/>
      <c r="AE14" s="84"/>
      <c r="AF14" s="52"/>
      <c r="AG14" s="52"/>
      <c r="AH14" s="52"/>
    </row>
    <row r="15" spans="1:80" x14ac:dyDescent="0.25">
      <c r="D15" s="115" t="s">
        <v>26</v>
      </c>
      <c r="E15" s="116"/>
      <c r="F15" s="26">
        <f>COUNTIF(F18:F63,"P")</f>
        <v>1</v>
      </c>
    </row>
    <row r="16" spans="1:80" ht="15.75" thickBot="1" x14ac:dyDescent="0.3"/>
    <row r="17" spans="1:68" ht="30.75" thickBot="1" x14ac:dyDescent="0.3">
      <c r="A17" s="3" t="s">
        <v>9</v>
      </c>
      <c r="B17" s="3" t="s">
        <v>10</v>
      </c>
      <c r="C17" s="3" t="s">
        <v>11</v>
      </c>
      <c r="D17" s="3" t="s">
        <v>12</v>
      </c>
      <c r="E17" s="62" t="s">
        <v>13</v>
      </c>
      <c r="F17" s="86" t="s">
        <v>53</v>
      </c>
      <c r="G17" s="96" t="s">
        <v>14</v>
      </c>
      <c r="H17" s="97" t="s">
        <v>15</v>
      </c>
      <c r="I17" s="97" t="s">
        <v>16</v>
      </c>
      <c r="J17" s="97" t="s">
        <v>17</v>
      </c>
      <c r="K17" s="97" t="s">
        <v>18</v>
      </c>
      <c r="L17" s="98" t="s">
        <v>19</v>
      </c>
      <c r="M17" s="97" t="s">
        <v>20</v>
      </c>
      <c r="N17" s="97" t="s">
        <v>21</v>
      </c>
      <c r="O17" s="97" t="s">
        <v>22</v>
      </c>
      <c r="P17" s="97" t="s">
        <v>23</v>
      </c>
      <c r="Q17" s="97" t="s">
        <v>24</v>
      </c>
      <c r="R17" s="97" t="s">
        <v>25</v>
      </c>
      <c r="S17" s="92" t="s">
        <v>47</v>
      </c>
      <c r="T17" s="72" t="s">
        <v>48</v>
      </c>
      <c r="U17" s="73" t="s">
        <v>103</v>
      </c>
      <c r="V17" s="23"/>
      <c r="W17" s="23"/>
      <c r="X17" s="23"/>
    </row>
    <row r="18" spans="1:68" ht="15.75" x14ac:dyDescent="0.25">
      <c r="A18" s="4">
        <v>1</v>
      </c>
      <c r="B18" s="107" t="s">
        <v>58</v>
      </c>
      <c r="C18" s="108" t="s">
        <v>58</v>
      </c>
      <c r="D18" s="109" t="s">
        <v>58</v>
      </c>
      <c r="E18" s="63"/>
      <c r="F18" s="87" t="s">
        <v>55</v>
      </c>
      <c r="G18" s="93" t="s">
        <v>8</v>
      </c>
      <c r="H18" s="94" t="s">
        <v>44</v>
      </c>
      <c r="I18" s="94" t="s">
        <v>44</v>
      </c>
      <c r="J18" s="94" t="s">
        <v>27</v>
      </c>
      <c r="K18" s="94" t="s">
        <v>44</v>
      </c>
      <c r="L18" s="95" t="s">
        <v>8</v>
      </c>
      <c r="M18" s="94" t="s">
        <v>27</v>
      </c>
      <c r="N18" s="94">
        <v>6</v>
      </c>
      <c r="O18" s="94">
        <v>4</v>
      </c>
      <c r="P18" s="94">
        <v>2</v>
      </c>
      <c r="Q18" s="94">
        <v>2</v>
      </c>
      <c r="R18" s="94">
        <v>2</v>
      </c>
      <c r="S18" s="44">
        <f>SUM(Z18:AM18)</f>
        <v>30</v>
      </c>
      <c r="T18" s="45">
        <f>S18/B$71</f>
        <v>1</v>
      </c>
      <c r="U18" s="69">
        <f>IF(S18&gt;=B$72,0.25*S18-0.5,0.1111*S18+2)</f>
        <v>7</v>
      </c>
      <c r="V18" s="5"/>
      <c r="W18" s="5"/>
      <c r="X18" s="5"/>
      <c r="Y18" s="22"/>
      <c r="Z18" s="21">
        <f>IF(G18=AO$7,2,0)</f>
        <v>2</v>
      </c>
      <c r="AA18" s="21">
        <f t="shared" ref="AA18:AF18" si="1">IF(H18=AP$7,2,0)</f>
        <v>2</v>
      </c>
      <c r="AB18" s="21">
        <f t="shared" si="1"/>
        <v>2</v>
      </c>
      <c r="AC18" s="21">
        <f t="shared" si="1"/>
        <v>2</v>
      </c>
      <c r="AD18" s="21">
        <f t="shared" si="1"/>
        <v>2</v>
      </c>
      <c r="AE18" s="21">
        <f t="shared" si="1"/>
        <v>2</v>
      </c>
      <c r="AF18" s="21">
        <f t="shared" si="1"/>
        <v>2</v>
      </c>
      <c r="AG18" s="21">
        <f t="shared" ref="AA18:AK18" si="2">N18</f>
        <v>6</v>
      </c>
      <c r="AH18" s="21">
        <f t="shared" si="2"/>
        <v>4</v>
      </c>
      <c r="AI18" s="21">
        <f t="shared" si="2"/>
        <v>2</v>
      </c>
      <c r="AJ18" s="21">
        <f t="shared" si="2"/>
        <v>2</v>
      </c>
      <c r="AK18" s="21">
        <f t="shared" si="2"/>
        <v>2</v>
      </c>
      <c r="AL18" s="21"/>
      <c r="BC18" s="21"/>
      <c r="BD18" s="21"/>
      <c r="BE18" s="21"/>
      <c r="BF18" s="21"/>
      <c r="BG18" s="21"/>
      <c r="BH18" s="21"/>
      <c r="BI18" s="21"/>
      <c r="BJ18" s="21"/>
      <c r="BK18" s="21"/>
      <c r="BL18" s="21"/>
      <c r="BM18" s="21"/>
      <c r="BO18" s="21"/>
      <c r="BP18" s="42"/>
    </row>
    <row r="19" spans="1:68" ht="15.75" x14ac:dyDescent="0.25">
      <c r="A19" s="4">
        <v>2</v>
      </c>
      <c r="B19" s="107" t="s">
        <v>59</v>
      </c>
      <c r="C19" s="108" t="s">
        <v>59</v>
      </c>
      <c r="D19" s="109" t="s">
        <v>59</v>
      </c>
      <c r="E19" s="63"/>
      <c r="F19" s="87"/>
      <c r="G19" s="77"/>
      <c r="H19" s="75"/>
      <c r="I19" s="75"/>
      <c r="J19" s="75"/>
      <c r="K19" s="75"/>
      <c r="L19" s="76"/>
      <c r="M19" s="75"/>
      <c r="N19" s="75"/>
      <c r="O19" s="75"/>
      <c r="P19" s="75"/>
      <c r="Q19" s="75"/>
      <c r="R19" s="75"/>
      <c r="S19" s="44">
        <f t="shared" ref="S19:S63" si="3">SUM(Z19:AM19)</f>
        <v>0</v>
      </c>
      <c r="T19" s="45">
        <f>S19/B$71</f>
        <v>0</v>
      </c>
      <c r="U19" s="69">
        <f t="shared" ref="U19:U63" si="4">IF(S19&gt;=B$72,0.25*S19-0.5,0.1111*S19+2)</f>
        <v>2</v>
      </c>
      <c r="V19" s="5"/>
      <c r="W19" s="5"/>
      <c r="X19" s="5"/>
      <c r="Z19" s="21">
        <f t="shared" ref="Z19:Z63" si="5">IF(G19=AO$7,2,0)</f>
        <v>0</v>
      </c>
      <c r="AA19" s="21">
        <f t="shared" ref="AA19:AA63" si="6">IF(H19=AP$7,2,0)</f>
        <v>0</v>
      </c>
      <c r="AB19" s="21">
        <f t="shared" ref="AB19:AB63" si="7">IF(I19=AQ$7,2,0)</f>
        <v>0</v>
      </c>
      <c r="AC19" s="21">
        <f t="shared" ref="AC19:AC63" si="8">IF(J19=AR$7,2,0)</f>
        <v>0</v>
      </c>
      <c r="AD19" s="21">
        <f t="shared" ref="AD19:AD63" si="9">IF(K19=AS$7,2,0)</f>
        <v>0</v>
      </c>
      <c r="AE19" s="21">
        <f t="shared" ref="AE19:AE63" si="10">IF(L19=AT$7,2,0)</f>
        <v>0</v>
      </c>
      <c r="AF19" s="21">
        <f t="shared" ref="AF19:AF63" si="11">IF(M19=AU$7,2,0)</f>
        <v>0</v>
      </c>
      <c r="AG19" s="21">
        <f t="shared" ref="AG19:AG63" si="12">N19</f>
        <v>0</v>
      </c>
      <c r="AH19" s="21">
        <f t="shared" ref="AH19:AH63" si="13">O19</f>
        <v>0</v>
      </c>
      <c r="AI19" s="21">
        <f t="shared" ref="AI19:AI63" si="14">P19</f>
        <v>0</v>
      </c>
      <c r="AJ19" s="21">
        <f t="shared" ref="AJ19:AJ63" si="15">Q19</f>
        <v>0</v>
      </c>
      <c r="AK19" s="21">
        <f t="shared" ref="AK19:AK63" si="16">R19</f>
        <v>0</v>
      </c>
      <c r="AL19" s="21"/>
      <c r="BC19" s="21"/>
      <c r="BD19" s="21"/>
      <c r="BE19" s="21"/>
      <c r="BF19" s="21"/>
      <c r="BG19" s="21"/>
      <c r="BH19" s="21"/>
      <c r="BI19" s="21"/>
      <c r="BJ19" s="21"/>
      <c r="BK19" s="21"/>
      <c r="BL19" s="21"/>
      <c r="BM19" s="21"/>
      <c r="BO19" s="21"/>
      <c r="BP19" s="42"/>
    </row>
    <row r="20" spans="1:68" ht="15.75" x14ac:dyDescent="0.25">
      <c r="A20" s="4">
        <v>3</v>
      </c>
      <c r="B20" s="107" t="s">
        <v>60</v>
      </c>
      <c r="C20" s="108" t="s">
        <v>60</v>
      </c>
      <c r="D20" s="109" t="s">
        <v>60</v>
      </c>
      <c r="E20" s="63"/>
      <c r="F20" s="87"/>
      <c r="G20" s="77"/>
      <c r="H20" s="75"/>
      <c r="I20" s="75"/>
      <c r="J20" s="75"/>
      <c r="K20" s="75"/>
      <c r="L20" s="76"/>
      <c r="M20" s="75"/>
      <c r="N20" s="75"/>
      <c r="O20" s="75"/>
      <c r="P20" s="75"/>
      <c r="Q20" s="75"/>
      <c r="R20" s="75"/>
      <c r="S20" s="44">
        <f t="shared" si="3"/>
        <v>0</v>
      </c>
      <c r="T20" s="45">
        <f>S20/B$71</f>
        <v>0</v>
      </c>
      <c r="U20" s="69">
        <f t="shared" si="4"/>
        <v>2</v>
      </c>
      <c r="V20" s="5"/>
      <c r="W20" s="5"/>
      <c r="X20" s="5"/>
      <c r="Z20" s="21">
        <f t="shared" si="5"/>
        <v>0</v>
      </c>
      <c r="AA20" s="21">
        <f t="shared" si="6"/>
        <v>0</v>
      </c>
      <c r="AB20" s="21">
        <f t="shared" si="7"/>
        <v>0</v>
      </c>
      <c r="AC20" s="21">
        <f t="shared" si="8"/>
        <v>0</v>
      </c>
      <c r="AD20" s="21">
        <f t="shared" si="9"/>
        <v>0</v>
      </c>
      <c r="AE20" s="21">
        <f t="shared" si="10"/>
        <v>0</v>
      </c>
      <c r="AF20" s="21">
        <f t="shared" si="11"/>
        <v>0</v>
      </c>
      <c r="AG20" s="21">
        <f t="shared" si="12"/>
        <v>0</v>
      </c>
      <c r="AH20" s="21">
        <f t="shared" si="13"/>
        <v>0</v>
      </c>
      <c r="AI20" s="21">
        <f t="shared" si="14"/>
        <v>0</v>
      </c>
      <c r="AJ20" s="21">
        <f t="shared" si="15"/>
        <v>0</v>
      </c>
      <c r="AK20" s="21">
        <f t="shared" si="16"/>
        <v>0</v>
      </c>
      <c r="AL20" s="21"/>
      <c r="BC20" s="21"/>
      <c r="BD20" s="21"/>
      <c r="BE20" s="21"/>
      <c r="BF20" s="21"/>
      <c r="BG20" s="21"/>
      <c r="BH20" s="21"/>
      <c r="BI20" s="21"/>
      <c r="BJ20" s="21"/>
      <c r="BK20" s="21"/>
      <c r="BL20" s="21"/>
      <c r="BM20" s="21"/>
      <c r="BO20" s="21"/>
      <c r="BP20" s="42"/>
    </row>
    <row r="21" spans="1:68" ht="15.75" x14ac:dyDescent="0.25">
      <c r="A21" s="4">
        <v>4</v>
      </c>
      <c r="B21" s="107" t="s">
        <v>61</v>
      </c>
      <c r="C21" s="108" t="s">
        <v>61</v>
      </c>
      <c r="D21" s="109" t="s">
        <v>61</v>
      </c>
      <c r="E21" s="63"/>
      <c r="F21" s="87"/>
      <c r="G21" s="77"/>
      <c r="H21" s="75"/>
      <c r="I21" s="75"/>
      <c r="J21" s="75"/>
      <c r="K21" s="75"/>
      <c r="L21" s="76"/>
      <c r="M21" s="75"/>
      <c r="N21" s="75"/>
      <c r="O21" s="75"/>
      <c r="P21" s="75"/>
      <c r="Q21" s="75"/>
      <c r="R21" s="75"/>
      <c r="S21" s="44">
        <f t="shared" si="3"/>
        <v>0</v>
      </c>
      <c r="T21" s="45">
        <f>S21/B$71</f>
        <v>0</v>
      </c>
      <c r="U21" s="69">
        <f t="shared" si="4"/>
        <v>2</v>
      </c>
      <c r="V21" s="5"/>
      <c r="W21" s="5"/>
      <c r="X21" s="5"/>
      <c r="Z21" s="21">
        <f t="shared" si="5"/>
        <v>0</v>
      </c>
      <c r="AA21" s="21">
        <f t="shared" si="6"/>
        <v>0</v>
      </c>
      <c r="AB21" s="21">
        <f t="shared" si="7"/>
        <v>0</v>
      </c>
      <c r="AC21" s="21">
        <f t="shared" si="8"/>
        <v>0</v>
      </c>
      <c r="AD21" s="21">
        <f t="shared" si="9"/>
        <v>0</v>
      </c>
      <c r="AE21" s="21">
        <f t="shared" si="10"/>
        <v>0</v>
      </c>
      <c r="AF21" s="21">
        <f t="shared" si="11"/>
        <v>0</v>
      </c>
      <c r="AG21" s="21">
        <f t="shared" si="12"/>
        <v>0</v>
      </c>
      <c r="AH21" s="21">
        <f t="shared" si="13"/>
        <v>0</v>
      </c>
      <c r="AI21" s="21">
        <f t="shared" si="14"/>
        <v>0</v>
      </c>
      <c r="AJ21" s="21">
        <f t="shared" si="15"/>
        <v>0</v>
      </c>
      <c r="AK21" s="21">
        <f t="shared" si="16"/>
        <v>0</v>
      </c>
      <c r="AL21" s="21"/>
      <c r="BC21" s="21"/>
      <c r="BD21" s="21"/>
      <c r="BE21" s="21"/>
      <c r="BF21" s="21"/>
      <c r="BG21" s="21"/>
      <c r="BH21" s="21"/>
      <c r="BI21" s="21"/>
      <c r="BJ21" s="21"/>
      <c r="BK21" s="21"/>
      <c r="BL21" s="21"/>
      <c r="BM21" s="21"/>
      <c r="BO21" s="21"/>
      <c r="BP21" s="42"/>
    </row>
    <row r="22" spans="1:68" ht="15.75" x14ac:dyDescent="0.25">
      <c r="A22" s="4">
        <v>5</v>
      </c>
      <c r="B22" s="107" t="s">
        <v>62</v>
      </c>
      <c r="C22" s="108" t="s">
        <v>62</v>
      </c>
      <c r="D22" s="109" t="s">
        <v>62</v>
      </c>
      <c r="E22" s="63"/>
      <c r="F22" s="87"/>
      <c r="G22" s="77"/>
      <c r="H22" s="75"/>
      <c r="I22" s="75"/>
      <c r="J22" s="75"/>
      <c r="K22" s="75"/>
      <c r="L22" s="76"/>
      <c r="M22" s="75"/>
      <c r="N22" s="75"/>
      <c r="O22" s="75"/>
      <c r="P22" s="75"/>
      <c r="Q22" s="75"/>
      <c r="R22" s="75"/>
      <c r="S22" s="44">
        <f t="shared" si="3"/>
        <v>0</v>
      </c>
      <c r="T22" s="45">
        <f>S22/B$71</f>
        <v>0</v>
      </c>
      <c r="U22" s="69">
        <f t="shared" si="4"/>
        <v>2</v>
      </c>
      <c r="V22" s="5"/>
      <c r="W22" s="5"/>
      <c r="X22" s="5"/>
      <c r="Z22" s="21">
        <f t="shared" si="5"/>
        <v>0</v>
      </c>
      <c r="AA22" s="21">
        <f t="shared" si="6"/>
        <v>0</v>
      </c>
      <c r="AB22" s="21">
        <f t="shared" si="7"/>
        <v>0</v>
      </c>
      <c r="AC22" s="21">
        <f t="shared" si="8"/>
        <v>0</v>
      </c>
      <c r="AD22" s="21">
        <f t="shared" si="9"/>
        <v>0</v>
      </c>
      <c r="AE22" s="21">
        <f t="shared" si="10"/>
        <v>0</v>
      </c>
      <c r="AF22" s="21">
        <f t="shared" si="11"/>
        <v>0</v>
      </c>
      <c r="AG22" s="21">
        <f t="shared" si="12"/>
        <v>0</v>
      </c>
      <c r="AH22" s="21">
        <f t="shared" si="13"/>
        <v>0</v>
      </c>
      <c r="AI22" s="21">
        <f t="shared" si="14"/>
        <v>0</v>
      </c>
      <c r="AJ22" s="21">
        <f t="shared" si="15"/>
        <v>0</v>
      </c>
      <c r="AK22" s="21">
        <f t="shared" si="16"/>
        <v>0</v>
      </c>
      <c r="AL22" s="21"/>
      <c r="BC22" s="21"/>
      <c r="BD22" s="21"/>
      <c r="BE22" s="21"/>
      <c r="BF22" s="21"/>
      <c r="BG22" s="21"/>
      <c r="BH22" s="21"/>
      <c r="BI22" s="21"/>
      <c r="BJ22" s="21"/>
      <c r="BK22" s="21"/>
      <c r="BL22" s="21"/>
      <c r="BM22" s="21"/>
      <c r="BO22" s="21"/>
      <c r="BP22" s="42"/>
    </row>
    <row r="23" spans="1:68" ht="15.75" x14ac:dyDescent="0.25">
      <c r="A23" s="4">
        <v>6</v>
      </c>
      <c r="B23" s="107" t="s">
        <v>63</v>
      </c>
      <c r="C23" s="108" t="s">
        <v>63</v>
      </c>
      <c r="D23" s="109" t="s">
        <v>63</v>
      </c>
      <c r="E23" s="63"/>
      <c r="F23" s="87"/>
      <c r="G23" s="77"/>
      <c r="H23" s="75"/>
      <c r="I23" s="75"/>
      <c r="J23" s="75"/>
      <c r="K23" s="75"/>
      <c r="L23" s="76"/>
      <c r="M23" s="75"/>
      <c r="N23" s="75"/>
      <c r="O23" s="75"/>
      <c r="P23" s="75"/>
      <c r="Q23" s="75"/>
      <c r="R23" s="75"/>
      <c r="S23" s="44">
        <f t="shared" si="3"/>
        <v>0</v>
      </c>
      <c r="T23" s="45">
        <f>S23/B$71</f>
        <v>0</v>
      </c>
      <c r="U23" s="69">
        <f t="shared" si="4"/>
        <v>2</v>
      </c>
      <c r="V23" s="5"/>
      <c r="W23" s="5"/>
      <c r="X23" s="5"/>
      <c r="Z23" s="21">
        <f t="shared" si="5"/>
        <v>0</v>
      </c>
      <c r="AA23" s="21">
        <f t="shared" si="6"/>
        <v>0</v>
      </c>
      <c r="AB23" s="21">
        <f t="shared" si="7"/>
        <v>0</v>
      </c>
      <c r="AC23" s="21">
        <f t="shared" si="8"/>
        <v>0</v>
      </c>
      <c r="AD23" s="21">
        <f t="shared" si="9"/>
        <v>0</v>
      </c>
      <c r="AE23" s="21">
        <f t="shared" si="10"/>
        <v>0</v>
      </c>
      <c r="AF23" s="21">
        <f t="shared" si="11"/>
        <v>0</v>
      </c>
      <c r="AG23" s="21">
        <f t="shared" si="12"/>
        <v>0</v>
      </c>
      <c r="AH23" s="21">
        <f t="shared" si="13"/>
        <v>0</v>
      </c>
      <c r="AI23" s="21">
        <f t="shared" si="14"/>
        <v>0</v>
      </c>
      <c r="AJ23" s="21">
        <f t="shared" si="15"/>
        <v>0</v>
      </c>
      <c r="AK23" s="21">
        <f t="shared" si="16"/>
        <v>0</v>
      </c>
      <c r="AL23" s="21"/>
      <c r="BC23" s="21"/>
      <c r="BD23" s="21"/>
      <c r="BE23" s="21"/>
      <c r="BF23" s="21"/>
      <c r="BG23" s="21"/>
      <c r="BH23" s="21"/>
      <c r="BI23" s="21"/>
      <c r="BJ23" s="21"/>
      <c r="BK23" s="21"/>
      <c r="BL23" s="21"/>
      <c r="BM23" s="21"/>
      <c r="BO23" s="21"/>
      <c r="BP23" s="42"/>
    </row>
    <row r="24" spans="1:68" ht="15.75" x14ac:dyDescent="0.25">
      <c r="A24" s="4">
        <v>7</v>
      </c>
      <c r="B24" s="107" t="s">
        <v>64</v>
      </c>
      <c r="C24" s="108" t="s">
        <v>64</v>
      </c>
      <c r="D24" s="109" t="s">
        <v>64</v>
      </c>
      <c r="E24" s="63"/>
      <c r="F24" s="87"/>
      <c r="G24" s="77"/>
      <c r="H24" s="75"/>
      <c r="I24" s="75"/>
      <c r="J24" s="75"/>
      <c r="K24" s="75"/>
      <c r="L24" s="76"/>
      <c r="M24" s="75"/>
      <c r="N24" s="75"/>
      <c r="O24" s="75"/>
      <c r="P24" s="75"/>
      <c r="Q24" s="75"/>
      <c r="R24" s="75"/>
      <c r="S24" s="44">
        <f t="shared" si="3"/>
        <v>0</v>
      </c>
      <c r="T24" s="45">
        <f>S24/B$71</f>
        <v>0</v>
      </c>
      <c r="U24" s="69">
        <f t="shared" si="4"/>
        <v>2</v>
      </c>
      <c r="V24" s="5"/>
      <c r="W24" s="5"/>
      <c r="X24" s="5"/>
      <c r="Z24" s="21">
        <f t="shared" si="5"/>
        <v>0</v>
      </c>
      <c r="AA24" s="21">
        <f t="shared" si="6"/>
        <v>0</v>
      </c>
      <c r="AB24" s="21">
        <f t="shared" si="7"/>
        <v>0</v>
      </c>
      <c r="AC24" s="21">
        <f t="shared" si="8"/>
        <v>0</v>
      </c>
      <c r="AD24" s="21">
        <f t="shared" si="9"/>
        <v>0</v>
      </c>
      <c r="AE24" s="21">
        <f t="shared" si="10"/>
        <v>0</v>
      </c>
      <c r="AF24" s="21">
        <f t="shared" si="11"/>
        <v>0</v>
      </c>
      <c r="AG24" s="21">
        <f t="shared" si="12"/>
        <v>0</v>
      </c>
      <c r="AH24" s="21">
        <f t="shared" si="13"/>
        <v>0</v>
      </c>
      <c r="AI24" s="21">
        <f t="shared" si="14"/>
        <v>0</v>
      </c>
      <c r="AJ24" s="21">
        <f t="shared" si="15"/>
        <v>0</v>
      </c>
      <c r="AK24" s="21">
        <f t="shared" si="16"/>
        <v>0</v>
      </c>
      <c r="AL24" s="21"/>
      <c r="BC24" s="21"/>
      <c r="BD24" s="21"/>
      <c r="BE24" s="21"/>
      <c r="BF24" s="21"/>
      <c r="BG24" s="21"/>
      <c r="BH24" s="21"/>
      <c r="BI24" s="21"/>
      <c r="BJ24" s="21"/>
      <c r="BK24" s="21"/>
      <c r="BL24" s="21"/>
      <c r="BM24" s="21"/>
      <c r="BO24" s="21"/>
      <c r="BP24" s="42"/>
    </row>
    <row r="25" spans="1:68" ht="15.75" x14ac:dyDescent="0.25">
      <c r="A25" s="4">
        <v>8</v>
      </c>
      <c r="B25" s="107" t="s">
        <v>65</v>
      </c>
      <c r="C25" s="108" t="s">
        <v>65</v>
      </c>
      <c r="D25" s="109" t="s">
        <v>65</v>
      </c>
      <c r="E25" s="63"/>
      <c r="F25" s="87"/>
      <c r="G25" s="77"/>
      <c r="H25" s="75"/>
      <c r="I25" s="75"/>
      <c r="J25" s="75"/>
      <c r="K25" s="75"/>
      <c r="L25" s="76"/>
      <c r="M25" s="75"/>
      <c r="N25" s="75"/>
      <c r="O25" s="75"/>
      <c r="P25" s="75"/>
      <c r="Q25" s="75"/>
      <c r="R25" s="75"/>
      <c r="S25" s="44">
        <f t="shared" si="3"/>
        <v>0</v>
      </c>
      <c r="T25" s="45">
        <f>S25/B$71</f>
        <v>0</v>
      </c>
      <c r="U25" s="69">
        <f t="shared" si="4"/>
        <v>2</v>
      </c>
      <c r="V25" s="5"/>
      <c r="W25" s="5"/>
      <c r="X25" s="5"/>
      <c r="Z25" s="21">
        <f t="shared" si="5"/>
        <v>0</v>
      </c>
      <c r="AA25" s="21">
        <f t="shared" si="6"/>
        <v>0</v>
      </c>
      <c r="AB25" s="21">
        <f t="shared" si="7"/>
        <v>0</v>
      </c>
      <c r="AC25" s="21">
        <f t="shared" si="8"/>
        <v>0</v>
      </c>
      <c r="AD25" s="21">
        <f t="shared" si="9"/>
        <v>0</v>
      </c>
      <c r="AE25" s="21">
        <f t="shared" si="10"/>
        <v>0</v>
      </c>
      <c r="AF25" s="21">
        <f t="shared" si="11"/>
        <v>0</v>
      </c>
      <c r="AG25" s="21">
        <f t="shared" si="12"/>
        <v>0</v>
      </c>
      <c r="AH25" s="21">
        <f t="shared" si="13"/>
        <v>0</v>
      </c>
      <c r="AI25" s="21">
        <f t="shared" si="14"/>
        <v>0</v>
      </c>
      <c r="AJ25" s="21">
        <f t="shared" si="15"/>
        <v>0</v>
      </c>
      <c r="AK25" s="21">
        <f t="shared" si="16"/>
        <v>0</v>
      </c>
      <c r="AL25" s="21"/>
      <c r="BC25" s="21"/>
      <c r="BD25" s="21"/>
      <c r="BE25" s="21"/>
      <c r="BF25" s="21"/>
      <c r="BG25" s="21"/>
      <c r="BH25" s="21"/>
      <c r="BI25" s="21"/>
      <c r="BJ25" s="21"/>
      <c r="BK25" s="21"/>
      <c r="BL25" s="21"/>
      <c r="BM25" s="21"/>
      <c r="BO25" s="21"/>
      <c r="BP25" s="42"/>
    </row>
    <row r="26" spans="1:68" ht="15.75" x14ac:dyDescent="0.25">
      <c r="A26" s="4">
        <v>9</v>
      </c>
      <c r="B26" s="107" t="s">
        <v>66</v>
      </c>
      <c r="C26" s="108" t="s">
        <v>66</v>
      </c>
      <c r="D26" s="109" t="s">
        <v>66</v>
      </c>
      <c r="E26" s="63"/>
      <c r="F26" s="87"/>
      <c r="G26" s="77"/>
      <c r="H26" s="75"/>
      <c r="I26" s="75"/>
      <c r="J26" s="75"/>
      <c r="K26" s="75"/>
      <c r="L26" s="76"/>
      <c r="M26" s="75"/>
      <c r="N26" s="75"/>
      <c r="O26" s="75"/>
      <c r="P26" s="75"/>
      <c r="Q26" s="75"/>
      <c r="R26" s="75"/>
      <c r="S26" s="44">
        <f t="shared" si="3"/>
        <v>0</v>
      </c>
      <c r="T26" s="45">
        <f>S26/B$71</f>
        <v>0</v>
      </c>
      <c r="U26" s="69">
        <f t="shared" si="4"/>
        <v>2</v>
      </c>
      <c r="V26" s="5"/>
      <c r="W26" s="5"/>
      <c r="X26" s="5"/>
      <c r="Z26" s="21">
        <f t="shared" si="5"/>
        <v>0</v>
      </c>
      <c r="AA26" s="21">
        <f t="shared" si="6"/>
        <v>0</v>
      </c>
      <c r="AB26" s="21">
        <f t="shared" si="7"/>
        <v>0</v>
      </c>
      <c r="AC26" s="21">
        <f t="shared" si="8"/>
        <v>0</v>
      </c>
      <c r="AD26" s="21">
        <f t="shared" si="9"/>
        <v>0</v>
      </c>
      <c r="AE26" s="21">
        <f t="shared" si="10"/>
        <v>0</v>
      </c>
      <c r="AF26" s="21">
        <f t="shared" si="11"/>
        <v>0</v>
      </c>
      <c r="AG26" s="21">
        <f t="shared" si="12"/>
        <v>0</v>
      </c>
      <c r="AH26" s="21">
        <f t="shared" si="13"/>
        <v>0</v>
      </c>
      <c r="AI26" s="21">
        <f t="shared" si="14"/>
        <v>0</v>
      </c>
      <c r="AJ26" s="21">
        <f t="shared" si="15"/>
        <v>0</v>
      </c>
      <c r="AK26" s="21">
        <f t="shared" si="16"/>
        <v>0</v>
      </c>
      <c r="AL26" s="21"/>
      <c r="BC26" s="21"/>
      <c r="BD26" s="21"/>
      <c r="BE26" s="21"/>
      <c r="BF26" s="21"/>
      <c r="BG26" s="21"/>
      <c r="BH26" s="21"/>
      <c r="BI26" s="21"/>
      <c r="BJ26" s="21"/>
      <c r="BK26" s="21"/>
      <c r="BL26" s="21"/>
      <c r="BM26" s="21"/>
      <c r="BO26" s="21"/>
      <c r="BP26" s="42"/>
    </row>
    <row r="27" spans="1:68" ht="15.75" x14ac:dyDescent="0.25">
      <c r="A27" s="4">
        <v>10</v>
      </c>
      <c r="B27" s="107" t="s">
        <v>67</v>
      </c>
      <c r="C27" s="108" t="s">
        <v>67</v>
      </c>
      <c r="D27" s="109" t="s">
        <v>67</v>
      </c>
      <c r="E27" s="63"/>
      <c r="F27" s="87"/>
      <c r="G27" s="77"/>
      <c r="H27" s="75"/>
      <c r="I27" s="75"/>
      <c r="J27" s="75"/>
      <c r="K27" s="75"/>
      <c r="L27" s="76"/>
      <c r="M27" s="75"/>
      <c r="N27" s="75"/>
      <c r="O27" s="75"/>
      <c r="P27" s="75"/>
      <c r="Q27" s="75"/>
      <c r="R27" s="75"/>
      <c r="S27" s="44">
        <f t="shared" si="3"/>
        <v>0</v>
      </c>
      <c r="T27" s="45">
        <f>S27/B$71</f>
        <v>0</v>
      </c>
      <c r="U27" s="69">
        <f t="shared" si="4"/>
        <v>2</v>
      </c>
      <c r="V27" s="5"/>
      <c r="W27" s="5"/>
      <c r="X27" s="5"/>
      <c r="Z27" s="21">
        <f t="shared" si="5"/>
        <v>0</v>
      </c>
      <c r="AA27" s="21">
        <f t="shared" si="6"/>
        <v>0</v>
      </c>
      <c r="AB27" s="21">
        <f t="shared" si="7"/>
        <v>0</v>
      </c>
      <c r="AC27" s="21">
        <f t="shared" si="8"/>
        <v>0</v>
      </c>
      <c r="AD27" s="21">
        <f t="shared" si="9"/>
        <v>0</v>
      </c>
      <c r="AE27" s="21">
        <f t="shared" si="10"/>
        <v>0</v>
      </c>
      <c r="AF27" s="21">
        <f t="shared" si="11"/>
        <v>0</v>
      </c>
      <c r="AG27" s="21">
        <f t="shared" si="12"/>
        <v>0</v>
      </c>
      <c r="AH27" s="21">
        <f t="shared" si="13"/>
        <v>0</v>
      </c>
      <c r="AI27" s="21">
        <f t="shared" si="14"/>
        <v>0</v>
      </c>
      <c r="AJ27" s="21">
        <f t="shared" si="15"/>
        <v>0</v>
      </c>
      <c r="AK27" s="21">
        <f t="shared" si="16"/>
        <v>0</v>
      </c>
      <c r="AL27" s="21"/>
      <c r="BC27" s="21"/>
      <c r="BD27" s="21"/>
      <c r="BE27" s="21"/>
      <c r="BF27" s="21"/>
      <c r="BG27" s="21"/>
      <c r="BH27" s="21"/>
      <c r="BI27" s="21"/>
      <c r="BJ27" s="21"/>
      <c r="BK27" s="21"/>
      <c r="BL27" s="21"/>
      <c r="BM27" s="21"/>
      <c r="BO27" s="21"/>
      <c r="BP27" s="42"/>
    </row>
    <row r="28" spans="1:68" ht="15.75" x14ac:dyDescent="0.25">
      <c r="A28" s="4">
        <v>11</v>
      </c>
      <c r="B28" s="107" t="s">
        <v>68</v>
      </c>
      <c r="C28" s="108" t="s">
        <v>68</v>
      </c>
      <c r="D28" s="109" t="s">
        <v>68</v>
      </c>
      <c r="E28" s="63"/>
      <c r="F28" s="87"/>
      <c r="G28" s="77"/>
      <c r="H28" s="75"/>
      <c r="I28" s="75"/>
      <c r="J28" s="75"/>
      <c r="K28" s="75"/>
      <c r="L28" s="76"/>
      <c r="M28" s="75"/>
      <c r="N28" s="75"/>
      <c r="O28" s="75"/>
      <c r="P28" s="75"/>
      <c r="Q28" s="75"/>
      <c r="R28" s="75"/>
      <c r="S28" s="44">
        <f t="shared" si="3"/>
        <v>0</v>
      </c>
      <c r="T28" s="45">
        <f>S28/B$71</f>
        <v>0</v>
      </c>
      <c r="U28" s="69">
        <f t="shared" si="4"/>
        <v>2</v>
      </c>
      <c r="V28" s="5"/>
      <c r="W28" s="5"/>
      <c r="X28" s="5"/>
      <c r="Z28" s="21">
        <f t="shared" si="5"/>
        <v>0</v>
      </c>
      <c r="AA28" s="21">
        <f t="shared" si="6"/>
        <v>0</v>
      </c>
      <c r="AB28" s="21">
        <f t="shared" si="7"/>
        <v>0</v>
      </c>
      <c r="AC28" s="21">
        <f t="shared" si="8"/>
        <v>0</v>
      </c>
      <c r="AD28" s="21">
        <f t="shared" si="9"/>
        <v>0</v>
      </c>
      <c r="AE28" s="21">
        <f t="shared" si="10"/>
        <v>0</v>
      </c>
      <c r="AF28" s="21">
        <f t="shared" si="11"/>
        <v>0</v>
      </c>
      <c r="AG28" s="21">
        <f t="shared" si="12"/>
        <v>0</v>
      </c>
      <c r="AH28" s="21">
        <f t="shared" si="13"/>
        <v>0</v>
      </c>
      <c r="AI28" s="21">
        <f t="shared" si="14"/>
        <v>0</v>
      </c>
      <c r="AJ28" s="21">
        <f t="shared" si="15"/>
        <v>0</v>
      </c>
      <c r="AK28" s="21">
        <f t="shared" si="16"/>
        <v>0</v>
      </c>
      <c r="AL28" s="21"/>
      <c r="BC28" s="21"/>
      <c r="BD28" s="21"/>
      <c r="BE28" s="21"/>
      <c r="BF28" s="21"/>
      <c r="BG28" s="21"/>
      <c r="BH28" s="21"/>
      <c r="BI28" s="21"/>
      <c r="BJ28" s="21"/>
      <c r="BK28" s="21"/>
      <c r="BL28" s="21"/>
      <c r="BM28" s="21"/>
      <c r="BO28" s="21"/>
      <c r="BP28" s="42"/>
    </row>
    <row r="29" spans="1:68" ht="15.75" x14ac:dyDescent="0.25">
      <c r="A29" s="4">
        <v>12</v>
      </c>
      <c r="B29" s="107" t="s">
        <v>69</v>
      </c>
      <c r="C29" s="108" t="s">
        <v>69</v>
      </c>
      <c r="D29" s="109" t="s">
        <v>69</v>
      </c>
      <c r="E29" s="63"/>
      <c r="F29" s="87"/>
      <c r="G29" s="77"/>
      <c r="H29" s="75"/>
      <c r="I29" s="75"/>
      <c r="J29" s="75"/>
      <c r="K29" s="75"/>
      <c r="L29" s="76"/>
      <c r="M29" s="75"/>
      <c r="N29" s="75"/>
      <c r="O29" s="75"/>
      <c r="P29" s="75"/>
      <c r="Q29" s="75"/>
      <c r="R29" s="75"/>
      <c r="S29" s="44">
        <f t="shared" si="3"/>
        <v>0</v>
      </c>
      <c r="T29" s="45">
        <f>S29/B$71</f>
        <v>0</v>
      </c>
      <c r="U29" s="69">
        <f t="shared" si="4"/>
        <v>2</v>
      </c>
      <c r="V29" s="5"/>
      <c r="W29" s="5"/>
      <c r="X29" s="5"/>
      <c r="Z29" s="21">
        <f t="shared" si="5"/>
        <v>0</v>
      </c>
      <c r="AA29" s="21">
        <f t="shared" si="6"/>
        <v>0</v>
      </c>
      <c r="AB29" s="21">
        <f t="shared" si="7"/>
        <v>0</v>
      </c>
      <c r="AC29" s="21">
        <f t="shared" si="8"/>
        <v>0</v>
      </c>
      <c r="AD29" s="21">
        <f t="shared" si="9"/>
        <v>0</v>
      </c>
      <c r="AE29" s="21">
        <f t="shared" si="10"/>
        <v>0</v>
      </c>
      <c r="AF29" s="21">
        <f t="shared" si="11"/>
        <v>0</v>
      </c>
      <c r="AG29" s="21">
        <f t="shared" si="12"/>
        <v>0</v>
      </c>
      <c r="AH29" s="21">
        <f t="shared" si="13"/>
        <v>0</v>
      </c>
      <c r="AI29" s="21">
        <f t="shared" si="14"/>
        <v>0</v>
      </c>
      <c r="AJ29" s="21">
        <f t="shared" si="15"/>
        <v>0</v>
      </c>
      <c r="AK29" s="21">
        <f t="shared" si="16"/>
        <v>0</v>
      </c>
      <c r="AL29" s="21"/>
      <c r="BC29" s="21"/>
      <c r="BD29" s="21"/>
      <c r="BE29" s="21"/>
      <c r="BF29" s="21"/>
      <c r="BG29" s="21"/>
      <c r="BH29" s="21"/>
      <c r="BI29" s="21"/>
      <c r="BJ29" s="21"/>
      <c r="BK29" s="21"/>
      <c r="BL29" s="21"/>
      <c r="BM29" s="21"/>
      <c r="BO29" s="21"/>
      <c r="BP29" s="42"/>
    </row>
    <row r="30" spans="1:68" ht="15.75" x14ac:dyDescent="0.25">
      <c r="A30" s="4">
        <v>13</v>
      </c>
      <c r="B30" s="107" t="s">
        <v>70</v>
      </c>
      <c r="C30" s="108" t="s">
        <v>70</v>
      </c>
      <c r="D30" s="109" t="s">
        <v>70</v>
      </c>
      <c r="E30" s="63"/>
      <c r="F30" s="87"/>
      <c r="G30" s="77"/>
      <c r="H30" s="75"/>
      <c r="I30" s="75"/>
      <c r="J30" s="75"/>
      <c r="K30" s="75"/>
      <c r="L30" s="76"/>
      <c r="M30" s="75"/>
      <c r="N30" s="75"/>
      <c r="O30" s="75"/>
      <c r="P30" s="75"/>
      <c r="Q30" s="75"/>
      <c r="R30" s="75"/>
      <c r="S30" s="44">
        <f t="shared" si="3"/>
        <v>0</v>
      </c>
      <c r="T30" s="45">
        <f>S30/B$71</f>
        <v>0</v>
      </c>
      <c r="U30" s="69">
        <f t="shared" si="4"/>
        <v>2</v>
      </c>
      <c r="V30" s="5"/>
      <c r="W30" s="5"/>
      <c r="X30" s="5"/>
      <c r="Z30" s="21">
        <f t="shared" si="5"/>
        <v>0</v>
      </c>
      <c r="AA30" s="21">
        <f t="shared" si="6"/>
        <v>0</v>
      </c>
      <c r="AB30" s="21">
        <f t="shared" si="7"/>
        <v>0</v>
      </c>
      <c r="AC30" s="21">
        <f t="shared" si="8"/>
        <v>0</v>
      </c>
      <c r="AD30" s="21">
        <f t="shared" si="9"/>
        <v>0</v>
      </c>
      <c r="AE30" s="21">
        <f t="shared" si="10"/>
        <v>0</v>
      </c>
      <c r="AF30" s="21">
        <f t="shared" si="11"/>
        <v>0</v>
      </c>
      <c r="AG30" s="21">
        <f t="shared" si="12"/>
        <v>0</v>
      </c>
      <c r="AH30" s="21">
        <f t="shared" si="13"/>
        <v>0</v>
      </c>
      <c r="AI30" s="21">
        <f t="shared" si="14"/>
        <v>0</v>
      </c>
      <c r="AJ30" s="21">
        <f t="shared" si="15"/>
        <v>0</v>
      </c>
      <c r="AK30" s="21">
        <f t="shared" si="16"/>
        <v>0</v>
      </c>
      <c r="AL30" s="21"/>
      <c r="BC30" s="21"/>
      <c r="BD30" s="21"/>
      <c r="BE30" s="21"/>
      <c r="BF30" s="21"/>
      <c r="BG30" s="21"/>
      <c r="BH30" s="21"/>
      <c r="BI30" s="21"/>
      <c r="BJ30" s="21"/>
      <c r="BK30" s="21"/>
      <c r="BL30" s="21"/>
      <c r="BM30" s="21"/>
      <c r="BO30" s="21"/>
      <c r="BP30" s="42"/>
    </row>
    <row r="31" spans="1:68" ht="15.75" x14ac:dyDescent="0.25">
      <c r="A31" s="4">
        <v>14</v>
      </c>
      <c r="B31" s="107" t="s">
        <v>71</v>
      </c>
      <c r="C31" s="108" t="s">
        <v>71</v>
      </c>
      <c r="D31" s="109" t="s">
        <v>71</v>
      </c>
      <c r="E31" s="63"/>
      <c r="F31" s="87"/>
      <c r="G31" s="77"/>
      <c r="H31" s="75"/>
      <c r="I31" s="75"/>
      <c r="J31" s="75"/>
      <c r="K31" s="75"/>
      <c r="L31" s="76"/>
      <c r="M31" s="75"/>
      <c r="N31" s="75"/>
      <c r="O31" s="75"/>
      <c r="P31" s="75"/>
      <c r="Q31" s="75"/>
      <c r="R31" s="75"/>
      <c r="S31" s="44">
        <f t="shared" si="3"/>
        <v>0</v>
      </c>
      <c r="T31" s="45">
        <f>S31/B$71</f>
        <v>0</v>
      </c>
      <c r="U31" s="69">
        <f t="shared" si="4"/>
        <v>2</v>
      </c>
      <c r="V31" s="5"/>
      <c r="W31" s="5"/>
      <c r="X31" s="5"/>
      <c r="Z31" s="21">
        <f t="shared" si="5"/>
        <v>0</v>
      </c>
      <c r="AA31" s="21">
        <f t="shared" si="6"/>
        <v>0</v>
      </c>
      <c r="AB31" s="21">
        <f t="shared" si="7"/>
        <v>0</v>
      </c>
      <c r="AC31" s="21">
        <f t="shared" si="8"/>
        <v>0</v>
      </c>
      <c r="AD31" s="21">
        <f t="shared" si="9"/>
        <v>0</v>
      </c>
      <c r="AE31" s="21">
        <f t="shared" si="10"/>
        <v>0</v>
      </c>
      <c r="AF31" s="21">
        <f t="shared" si="11"/>
        <v>0</v>
      </c>
      <c r="AG31" s="21">
        <f t="shared" si="12"/>
        <v>0</v>
      </c>
      <c r="AH31" s="21">
        <f t="shared" si="13"/>
        <v>0</v>
      </c>
      <c r="AI31" s="21">
        <f t="shared" si="14"/>
        <v>0</v>
      </c>
      <c r="AJ31" s="21">
        <f t="shared" si="15"/>
        <v>0</v>
      </c>
      <c r="AK31" s="21">
        <f t="shared" si="16"/>
        <v>0</v>
      </c>
      <c r="AL31" s="21"/>
      <c r="BC31" s="21"/>
      <c r="BD31" s="21"/>
      <c r="BE31" s="21"/>
      <c r="BF31" s="21"/>
      <c r="BG31" s="21"/>
      <c r="BH31" s="21"/>
      <c r="BI31" s="21"/>
      <c r="BJ31" s="21"/>
      <c r="BK31" s="21"/>
      <c r="BL31" s="21"/>
      <c r="BM31" s="21"/>
      <c r="BO31" s="21"/>
      <c r="BP31" s="42"/>
    </row>
    <row r="32" spans="1:68" ht="15.75" x14ac:dyDescent="0.25">
      <c r="A32" s="4">
        <v>15</v>
      </c>
      <c r="B32" s="107" t="s">
        <v>72</v>
      </c>
      <c r="C32" s="108" t="s">
        <v>72</v>
      </c>
      <c r="D32" s="109" t="s">
        <v>72</v>
      </c>
      <c r="E32" s="63"/>
      <c r="F32" s="87"/>
      <c r="G32" s="77"/>
      <c r="H32" s="75"/>
      <c r="I32" s="75"/>
      <c r="J32" s="75"/>
      <c r="K32" s="75"/>
      <c r="L32" s="76"/>
      <c r="M32" s="75"/>
      <c r="N32" s="75"/>
      <c r="O32" s="75"/>
      <c r="P32" s="75"/>
      <c r="Q32" s="75"/>
      <c r="R32" s="75"/>
      <c r="S32" s="44">
        <f t="shared" si="3"/>
        <v>0</v>
      </c>
      <c r="T32" s="45">
        <f>S32/B$71</f>
        <v>0</v>
      </c>
      <c r="U32" s="69">
        <f t="shared" si="4"/>
        <v>2</v>
      </c>
      <c r="V32" s="5"/>
      <c r="W32" s="5"/>
      <c r="X32" s="5"/>
      <c r="Z32" s="21">
        <f t="shared" si="5"/>
        <v>0</v>
      </c>
      <c r="AA32" s="21">
        <f t="shared" si="6"/>
        <v>0</v>
      </c>
      <c r="AB32" s="21">
        <f t="shared" si="7"/>
        <v>0</v>
      </c>
      <c r="AC32" s="21">
        <f t="shared" si="8"/>
        <v>0</v>
      </c>
      <c r="AD32" s="21">
        <f t="shared" si="9"/>
        <v>0</v>
      </c>
      <c r="AE32" s="21">
        <f t="shared" si="10"/>
        <v>0</v>
      </c>
      <c r="AF32" s="21">
        <f t="shared" si="11"/>
        <v>0</v>
      </c>
      <c r="AG32" s="21">
        <f t="shared" si="12"/>
        <v>0</v>
      </c>
      <c r="AH32" s="21">
        <f t="shared" si="13"/>
        <v>0</v>
      </c>
      <c r="AI32" s="21">
        <f t="shared" si="14"/>
        <v>0</v>
      </c>
      <c r="AJ32" s="21">
        <f t="shared" si="15"/>
        <v>0</v>
      </c>
      <c r="AK32" s="21">
        <f t="shared" si="16"/>
        <v>0</v>
      </c>
      <c r="AL32" s="21"/>
      <c r="BC32" s="21"/>
      <c r="BD32" s="21"/>
      <c r="BE32" s="21"/>
      <c r="BF32" s="21"/>
      <c r="BG32" s="21"/>
      <c r="BH32" s="21"/>
      <c r="BI32" s="21"/>
      <c r="BJ32" s="21"/>
      <c r="BK32" s="21"/>
      <c r="BL32" s="21"/>
      <c r="BM32" s="21"/>
      <c r="BO32" s="21"/>
      <c r="BP32" s="42"/>
    </row>
    <row r="33" spans="1:68" ht="15.75" x14ac:dyDescent="0.25">
      <c r="A33" s="4">
        <v>16</v>
      </c>
      <c r="B33" s="107" t="s">
        <v>73</v>
      </c>
      <c r="C33" s="108" t="s">
        <v>73</v>
      </c>
      <c r="D33" s="109" t="s">
        <v>73</v>
      </c>
      <c r="E33" s="63"/>
      <c r="F33" s="87"/>
      <c r="G33" s="77"/>
      <c r="H33" s="75"/>
      <c r="I33" s="75"/>
      <c r="J33" s="75"/>
      <c r="K33" s="75"/>
      <c r="L33" s="76"/>
      <c r="M33" s="75"/>
      <c r="N33" s="75"/>
      <c r="O33" s="75"/>
      <c r="P33" s="75"/>
      <c r="Q33" s="75"/>
      <c r="R33" s="75"/>
      <c r="S33" s="44">
        <f t="shared" si="3"/>
        <v>0</v>
      </c>
      <c r="T33" s="45">
        <f>S33/B$71</f>
        <v>0</v>
      </c>
      <c r="U33" s="69">
        <f t="shared" si="4"/>
        <v>2</v>
      </c>
      <c r="V33" s="5"/>
      <c r="W33" s="5"/>
      <c r="X33" s="5"/>
      <c r="Z33" s="21">
        <f t="shared" si="5"/>
        <v>0</v>
      </c>
      <c r="AA33" s="21">
        <f t="shared" si="6"/>
        <v>0</v>
      </c>
      <c r="AB33" s="21">
        <f t="shared" si="7"/>
        <v>0</v>
      </c>
      <c r="AC33" s="21">
        <f t="shared" si="8"/>
        <v>0</v>
      </c>
      <c r="AD33" s="21">
        <f t="shared" si="9"/>
        <v>0</v>
      </c>
      <c r="AE33" s="21">
        <f t="shared" si="10"/>
        <v>0</v>
      </c>
      <c r="AF33" s="21">
        <f t="shared" si="11"/>
        <v>0</v>
      </c>
      <c r="AG33" s="21">
        <f t="shared" si="12"/>
        <v>0</v>
      </c>
      <c r="AH33" s="21">
        <f t="shared" si="13"/>
        <v>0</v>
      </c>
      <c r="AI33" s="21">
        <f t="shared" si="14"/>
        <v>0</v>
      </c>
      <c r="AJ33" s="21">
        <f t="shared" si="15"/>
        <v>0</v>
      </c>
      <c r="AK33" s="21">
        <f t="shared" si="16"/>
        <v>0</v>
      </c>
      <c r="AL33" s="21"/>
      <c r="BC33" s="21"/>
      <c r="BD33" s="21"/>
      <c r="BE33" s="21"/>
      <c r="BF33" s="21"/>
      <c r="BG33" s="21"/>
      <c r="BH33" s="21"/>
      <c r="BI33" s="21"/>
      <c r="BJ33" s="21"/>
      <c r="BK33" s="21"/>
      <c r="BL33" s="21"/>
      <c r="BM33" s="21"/>
      <c r="BO33" s="21"/>
      <c r="BP33" s="42"/>
    </row>
    <row r="34" spans="1:68" ht="15.75" x14ac:dyDescent="0.25">
      <c r="A34" s="4">
        <v>17</v>
      </c>
      <c r="B34" s="107" t="s">
        <v>74</v>
      </c>
      <c r="C34" s="108" t="s">
        <v>74</v>
      </c>
      <c r="D34" s="109" t="s">
        <v>74</v>
      </c>
      <c r="E34" s="63"/>
      <c r="F34" s="87"/>
      <c r="G34" s="77"/>
      <c r="H34" s="75"/>
      <c r="I34" s="75"/>
      <c r="J34" s="75"/>
      <c r="K34" s="75"/>
      <c r="L34" s="76"/>
      <c r="M34" s="75"/>
      <c r="N34" s="75"/>
      <c r="O34" s="75"/>
      <c r="P34" s="75"/>
      <c r="Q34" s="75"/>
      <c r="R34" s="75"/>
      <c r="S34" s="44">
        <f t="shared" si="3"/>
        <v>0</v>
      </c>
      <c r="T34" s="45">
        <f>S34/B$71</f>
        <v>0</v>
      </c>
      <c r="U34" s="69">
        <f t="shared" si="4"/>
        <v>2</v>
      </c>
      <c r="V34" s="5"/>
      <c r="W34" s="5"/>
      <c r="X34" s="5"/>
      <c r="Z34" s="21">
        <f t="shared" si="5"/>
        <v>0</v>
      </c>
      <c r="AA34" s="21">
        <f t="shared" si="6"/>
        <v>0</v>
      </c>
      <c r="AB34" s="21">
        <f t="shared" si="7"/>
        <v>0</v>
      </c>
      <c r="AC34" s="21">
        <f t="shared" si="8"/>
        <v>0</v>
      </c>
      <c r="AD34" s="21">
        <f t="shared" si="9"/>
        <v>0</v>
      </c>
      <c r="AE34" s="21">
        <f t="shared" si="10"/>
        <v>0</v>
      </c>
      <c r="AF34" s="21">
        <f t="shared" si="11"/>
        <v>0</v>
      </c>
      <c r="AG34" s="21">
        <f t="shared" si="12"/>
        <v>0</v>
      </c>
      <c r="AH34" s="21">
        <f t="shared" si="13"/>
        <v>0</v>
      </c>
      <c r="AI34" s="21">
        <f t="shared" si="14"/>
        <v>0</v>
      </c>
      <c r="AJ34" s="21">
        <f t="shared" si="15"/>
        <v>0</v>
      </c>
      <c r="AK34" s="21">
        <f t="shared" si="16"/>
        <v>0</v>
      </c>
      <c r="AL34" s="21"/>
      <c r="BC34" s="21"/>
      <c r="BD34" s="21"/>
      <c r="BE34" s="21"/>
      <c r="BF34" s="21"/>
      <c r="BG34" s="21"/>
      <c r="BH34" s="21"/>
      <c r="BI34" s="21"/>
      <c r="BJ34" s="21"/>
      <c r="BK34" s="21"/>
      <c r="BL34" s="21"/>
      <c r="BM34" s="21"/>
      <c r="BO34" s="21"/>
      <c r="BP34" s="42"/>
    </row>
    <row r="35" spans="1:68" ht="15.75" x14ac:dyDescent="0.25">
      <c r="A35" s="4">
        <v>18</v>
      </c>
      <c r="B35" s="107" t="s">
        <v>75</v>
      </c>
      <c r="C35" s="108" t="s">
        <v>75</v>
      </c>
      <c r="D35" s="109" t="s">
        <v>75</v>
      </c>
      <c r="E35" s="63"/>
      <c r="F35" s="87"/>
      <c r="G35" s="77"/>
      <c r="H35" s="75"/>
      <c r="I35" s="75"/>
      <c r="J35" s="75"/>
      <c r="K35" s="75"/>
      <c r="L35" s="76"/>
      <c r="M35" s="75"/>
      <c r="N35" s="75"/>
      <c r="O35" s="75"/>
      <c r="P35" s="75"/>
      <c r="Q35" s="75"/>
      <c r="R35" s="75"/>
      <c r="S35" s="44">
        <f t="shared" si="3"/>
        <v>0</v>
      </c>
      <c r="T35" s="45">
        <f>S35/B$71</f>
        <v>0</v>
      </c>
      <c r="U35" s="69">
        <f t="shared" si="4"/>
        <v>2</v>
      </c>
      <c r="V35" s="5"/>
      <c r="W35" s="5"/>
      <c r="X35" s="5"/>
      <c r="Z35" s="21">
        <f t="shared" si="5"/>
        <v>0</v>
      </c>
      <c r="AA35" s="21">
        <f t="shared" si="6"/>
        <v>0</v>
      </c>
      <c r="AB35" s="21">
        <f t="shared" si="7"/>
        <v>0</v>
      </c>
      <c r="AC35" s="21">
        <f t="shared" si="8"/>
        <v>0</v>
      </c>
      <c r="AD35" s="21">
        <f t="shared" si="9"/>
        <v>0</v>
      </c>
      <c r="AE35" s="21">
        <f t="shared" si="10"/>
        <v>0</v>
      </c>
      <c r="AF35" s="21">
        <f t="shared" si="11"/>
        <v>0</v>
      </c>
      <c r="AG35" s="21">
        <f t="shared" si="12"/>
        <v>0</v>
      </c>
      <c r="AH35" s="21">
        <f t="shared" si="13"/>
        <v>0</v>
      </c>
      <c r="AI35" s="21">
        <f t="shared" si="14"/>
        <v>0</v>
      </c>
      <c r="AJ35" s="21">
        <f t="shared" si="15"/>
        <v>0</v>
      </c>
      <c r="AK35" s="21">
        <f t="shared" si="16"/>
        <v>0</v>
      </c>
      <c r="AL35" s="21"/>
      <c r="BC35" s="21"/>
      <c r="BD35" s="21"/>
      <c r="BE35" s="21"/>
      <c r="BF35" s="21"/>
      <c r="BG35" s="21"/>
      <c r="BH35" s="21"/>
      <c r="BI35" s="21"/>
      <c r="BJ35" s="21"/>
      <c r="BK35" s="21"/>
      <c r="BL35" s="21"/>
      <c r="BM35" s="21"/>
      <c r="BO35" s="21"/>
      <c r="BP35" s="42"/>
    </row>
    <row r="36" spans="1:68" ht="15.75" x14ac:dyDescent="0.25">
      <c r="A36" s="4">
        <v>19</v>
      </c>
      <c r="B36" s="107" t="s">
        <v>76</v>
      </c>
      <c r="C36" s="108" t="s">
        <v>76</v>
      </c>
      <c r="D36" s="109" t="s">
        <v>76</v>
      </c>
      <c r="E36" s="63"/>
      <c r="F36" s="87"/>
      <c r="G36" s="77"/>
      <c r="H36" s="75"/>
      <c r="I36" s="75"/>
      <c r="J36" s="75"/>
      <c r="K36" s="75"/>
      <c r="L36" s="76"/>
      <c r="M36" s="75"/>
      <c r="N36" s="75"/>
      <c r="O36" s="75"/>
      <c r="P36" s="75"/>
      <c r="Q36" s="75"/>
      <c r="R36" s="75"/>
      <c r="S36" s="44">
        <f t="shared" si="3"/>
        <v>0</v>
      </c>
      <c r="T36" s="45">
        <f>S36/B$71</f>
        <v>0</v>
      </c>
      <c r="U36" s="69">
        <f t="shared" si="4"/>
        <v>2</v>
      </c>
      <c r="V36" s="5"/>
      <c r="W36" s="5"/>
      <c r="X36" s="5"/>
      <c r="Z36" s="21">
        <f t="shared" si="5"/>
        <v>0</v>
      </c>
      <c r="AA36" s="21">
        <f t="shared" si="6"/>
        <v>0</v>
      </c>
      <c r="AB36" s="21">
        <f t="shared" si="7"/>
        <v>0</v>
      </c>
      <c r="AC36" s="21">
        <f t="shared" si="8"/>
        <v>0</v>
      </c>
      <c r="AD36" s="21">
        <f t="shared" si="9"/>
        <v>0</v>
      </c>
      <c r="AE36" s="21">
        <f t="shared" si="10"/>
        <v>0</v>
      </c>
      <c r="AF36" s="21">
        <f t="shared" si="11"/>
        <v>0</v>
      </c>
      <c r="AG36" s="21">
        <f t="shared" si="12"/>
        <v>0</v>
      </c>
      <c r="AH36" s="21">
        <f t="shared" si="13"/>
        <v>0</v>
      </c>
      <c r="AI36" s="21">
        <f t="shared" si="14"/>
        <v>0</v>
      </c>
      <c r="AJ36" s="21">
        <f t="shared" si="15"/>
        <v>0</v>
      </c>
      <c r="AK36" s="21">
        <f t="shared" si="16"/>
        <v>0</v>
      </c>
      <c r="AL36" s="21"/>
      <c r="BC36" s="21"/>
      <c r="BD36" s="21"/>
      <c r="BE36" s="21"/>
      <c r="BF36" s="21"/>
      <c r="BG36" s="21"/>
      <c r="BH36" s="21"/>
      <c r="BI36" s="21"/>
      <c r="BJ36" s="21"/>
      <c r="BK36" s="21"/>
      <c r="BL36" s="21"/>
      <c r="BM36" s="21"/>
      <c r="BO36" s="21"/>
      <c r="BP36" s="42"/>
    </row>
    <row r="37" spans="1:68" ht="15.75" x14ac:dyDescent="0.25">
      <c r="A37" s="4">
        <v>20</v>
      </c>
      <c r="B37" s="107" t="s">
        <v>77</v>
      </c>
      <c r="C37" s="108" t="s">
        <v>77</v>
      </c>
      <c r="D37" s="109" t="s">
        <v>77</v>
      </c>
      <c r="E37" s="63"/>
      <c r="F37" s="87"/>
      <c r="G37" s="77"/>
      <c r="H37" s="75"/>
      <c r="I37" s="75"/>
      <c r="J37" s="75"/>
      <c r="K37" s="75"/>
      <c r="L37" s="76"/>
      <c r="M37" s="75"/>
      <c r="N37" s="75"/>
      <c r="O37" s="75"/>
      <c r="P37" s="75"/>
      <c r="Q37" s="75"/>
      <c r="R37" s="75"/>
      <c r="S37" s="44">
        <f t="shared" si="3"/>
        <v>0</v>
      </c>
      <c r="T37" s="45">
        <f>S37/B$71</f>
        <v>0</v>
      </c>
      <c r="U37" s="69">
        <f t="shared" si="4"/>
        <v>2</v>
      </c>
      <c r="V37" s="5"/>
      <c r="W37" s="5"/>
      <c r="X37" s="5"/>
      <c r="Z37" s="21">
        <f t="shared" si="5"/>
        <v>0</v>
      </c>
      <c r="AA37" s="21">
        <f t="shared" si="6"/>
        <v>0</v>
      </c>
      <c r="AB37" s="21">
        <f t="shared" si="7"/>
        <v>0</v>
      </c>
      <c r="AC37" s="21">
        <f t="shared" si="8"/>
        <v>0</v>
      </c>
      <c r="AD37" s="21">
        <f t="shared" si="9"/>
        <v>0</v>
      </c>
      <c r="AE37" s="21">
        <f t="shared" si="10"/>
        <v>0</v>
      </c>
      <c r="AF37" s="21">
        <f t="shared" si="11"/>
        <v>0</v>
      </c>
      <c r="AG37" s="21">
        <f t="shared" si="12"/>
        <v>0</v>
      </c>
      <c r="AH37" s="21">
        <f t="shared" si="13"/>
        <v>0</v>
      </c>
      <c r="AI37" s="21">
        <f t="shared" si="14"/>
        <v>0</v>
      </c>
      <c r="AJ37" s="21">
        <f t="shared" si="15"/>
        <v>0</v>
      </c>
      <c r="AK37" s="21">
        <f t="shared" si="16"/>
        <v>0</v>
      </c>
      <c r="AL37" s="21"/>
      <c r="BC37" s="21"/>
      <c r="BD37" s="21"/>
      <c r="BE37" s="21"/>
      <c r="BF37" s="21"/>
      <c r="BG37" s="21"/>
      <c r="BH37" s="21"/>
      <c r="BI37" s="21"/>
      <c r="BJ37" s="21"/>
      <c r="BK37" s="21"/>
      <c r="BL37" s="21"/>
      <c r="BM37" s="21"/>
      <c r="BO37" s="21"/>
      <c r="BP37" s="42"/>
    </row>
    <row r="38" spans="1:68" ht="15.75" x14ac:dyDescent="0.25">
      <c r="A38" s="4">
        <v>21</v>
      </c>
      <c r="B38" s="107" t="s">
        <v>78</v>
      </c>
      <c r="C38" s="108" t="s">
        <v>78</v>
      </c>
      <c r="D38" s="109" t="s">
        <v>78</v>
      </c>
      <c r="E38" s="63"/>
      <c r="F38" s="87"/>
      <c r="G38" s="77"/>
      <c r="H38" s="75"/>
      <c r="I38" s="75"/>
      <c r="J38" s="75"/>
      <c r="K38" s="75"/>
      <c r="L38" s="76"/>
      <c r="M38" s="75"/>
      <c r="N38" s="75"/>
      <c r="O38" s="75"/>
      <c r="P38" s="75"/>
      <c r="Q38" s="75"/>
      <c r="R38" s="75"/>
      <c r="S38" s="44">
        <f t="shared" si="3"/>
        <v>0</v>
      </c>
      <c r="T38" s="45">
        <f>S38/B$71</f>
        <v>0</v>
      </c>
      <c r="U38" s="69">
        <f t="shared" si="4"/>
        <v>2</v>
      </c>
      <c r="V38" s="5"/>
      <c r="W38" s="5"/>
      <c r="X38" s="5"/>
      <c r="Z38" s="21">
        <f t="shared" si="5"/>
        <v>0</v>
      </c>
      <c r="AA38" s="21">
        <f t="shared" si="6"/>
        <v>0</v>
      </c>
      <c r="AB38" s="21">
        <f t="shared" si="7"/>
        <v>0</v>
      </c>
      <c r="AC38" s="21">
        <f t="shared" si="8"/>
        <v>0</v>
      </c>
      <c r="AD38" s="21">
        <f t="shared" si="9"/>
        <v>0</v>
      </c>
      <c r="AE38" s="21">
        <f t="shared" si="10"/>
        <v>0</v>
      </c>
      <c r="AF38" s="21">
        <f t="shared" si="11"/>
        <v>0</v>
      </c>
      <c r="AG38" s="21">
        <f t="shared" si="12"/>
        <v>0</v>
      </c>
      <c r="AH38" s="21">
        <f t="shared" si="13"/>
        <v>0</v>
      </c>
      <c r="AI38" s="21">
        <f t="shared" si="14"/>
        <v>0</v>
      </c>
      <c r="AJ38" s="21">
        <f t="shared" si="15"/>
        <v>0</v>
      </c>
      <c r="AK38" s="21">
        <f t="shared" si="16"/>
        <v>0</v>
      </c>
      <c r="AL38" s="21"/>
      <c r="BC38" s="21"/>
      <c r="BD38" s="21"/>
      <c r="BE38" s="21"/>
      <c r="BF38" s="21"/>
      <c r="BG38" s="21"/>
      <c r="BH38" s="21"/>
      <c r="BI38" s="21"/>
      <c r="BJ38" s="21"/>
      <c r="BK38" s="21"/>
      <c r="BL38" s="21"/>
      <c r="BM38" s="21"/>
      <c r="BO38" s="21"/>
      <c r="BP38" s="42"/>
    </row>
    <row r="39" spans="1:68" ht="15.75" x14ac:dyDescent="0.25">
      <c r="A39" s="4">
        <v>22</v>
      </c>
      <c r="B39" s="107" t="s">
        <v>79</v>
      </c>
      <c r="C39" s="108" t="s">
        <v>79</v>
      </c>
      <c r="D39" s="109" t="s">
        <v>79</v>
      </c>
      <c r="E39" s="63"/>
      <c r="F39" s="87"/>
      <c r="G39" s="77"/>
      <c r="H39" s="75"/>
      <c r="I39" s="75"/>
      <c r="J39" s="75"/>
      <c r="K39" s="75"/>
      <c r="L39" s="76"/>
      <c r="M39" s="75"/>
      <c r="N39" s="75"/>
      <c r="O39" s="75"/>
      <c r="P39" s="75"/>
      <c r="Q39" s="75"/>
      <c r="R39" s="75"/>
      <c r="S39" s="44">
        <f t="shared" si="3"/>
        <v>0</v>
      </c>
      <c r="T39" s="45">
        <f>S39/B$71</f>
        <v>0</v>
      </c>
      <c r="U39" s="69">
        <f t="shared" si="4"/>
        <v>2</v>
      </c>
      <c r="V39" s="5"/>
      <c r="W39" s="5"/>
      <c r="X39" s="5"/>
      <c r="Z39" s="21">
        <f t="shared" si="5"/>
        <v>0</v>
      </c>
      <c r="AA39" s="21">
        <f t="shared" si="6"/>
        <v>0</v>
      </c>
      <c r="AB39" s="21">
        <f t="shared" si="7"/>
        <v>0</v>
      </c>
      <c r="AC39" s="21">
        <f t="shared" si="8"/>
        <v>0</v>
      </c>
      <c r="AD39" s="21">
        <f t="shared" si="9"/>
        <v>0</v>
      </c>
      <c r="AE39" s="21">
        <f t="shared" si="10"/>
        <v>0</v>
      </c>
      <c r="AF39" s="21">
        <f t="shared" si="11"/>
        <v>0</v>
      </c>
      <c r="AG39" s="21">
        <f t="shared" si="12"/>
        <v>0</v>
      </c>
      <c r="AH39" s="21">
        <f t="shared" si="13"/>
        <v>0</v>
      </c>
      <c r="AI39" s="21">
        <f t="shared" si="14"/>
        <v>0</v>
      </c>
      <c r="AJ39" s="21">
        <f t="shared" si="15"/>
        <v>0</v>
      </c>
      <c r="AK39" s="21">
        <f t="shared" si="16"/>
        <v>0</v>
      </c>
      <c r="AL39" s="21"/>
      <c r="BC39" s="21"/>
      <c r="BD39" s="21"/>
      <c r="BE39" s="21"/>
      <c r="BF39" s="21"/>
      <c r="BG39" s="21"/>
      <c r="BH39" s="21"/>
      <c r="BI39" s="21"/>
      <c r="BJ39" s="21"/>
      <c r="BK39" s="21"/>
      <c r="BL39" s="21"/>
      <c r="BM39" s="21"/>
      <c r="BO39" s="21"/>
      <c r="BP39" s="42"/>
    </row>
    <row r="40" spans="1:68" ht="15.75" x14ac:dyDescent="0.25">
      <c r="A40" s="4">
        <v>23</v>
      </c>
      <c r="B40" s="107" t="s">
        <v>80</v>
      </c>
      <c r="C40" s="108" t="s">
        <v>80</v>
      </c>
      <c r="D40" s="109" t="s">
        <v>80</v>
      </c>
      <c r="E40" s="63"/>
      <c r="F40" s="87"/>
      <c r="G40" s="77"/>
      <c r="H40" s="75"/>
      <c r="I40" s="75"/>
      <c r="J40" s="75"/>
      <c r="K40" s="75"/>
      <c r="L40" s="76"/>
      <c r="M40" s="75"/>
      <c r="N40" s="75"/>
      <c r="O40" s="75"/>
      <c r="P40" s="75"/>
      <c r="Q40" s="75"/>
      <c r="R40" s="75"/>
      <c r="S40" s="44">
        <f t="shared" si="3"/>
        <v>0</v>
      </c>
      <c r="T40" s="45">
        <f>S40/B$71</f>
        <v>0</v>
      </c>
      <c r="U40" s="69">
        <f t="shared" si="4"/>
        <v>2</v>
      </c>
      <c r="V40" s="5"/>
      <c r="W40" s="5"/>
      <c r="X40" s="5"/>
      <c r="Z40" s="21">
        <f t="shared" si="5"/>
        <v>0</v>
      </c>
      <c r="AA40" s="21">
        <f t="shared" si="6"/>
        <v>0</v>
      </c>
      <c r="AB40" s="21">
        <f t="shared" si="7"/>
        <v>0</v>
      </c>
      <c r="AC40" s="21">
        <f t="shared" si="8"/>
        <v>0</v>
      </c>
      <c r="AD40" s="21">
        <f t="shared" si="9"/>
        <v>0</v>
      </c>
      <c r="AE40" s="21">
        <f t="shared" si="10"/>
        <v>0</v>
      </c>
      <c r="AF40" s="21">
        <f t="shared" si="11"/>
        <v>0</v>
      </c>
      <c r="AG40" s="21">
        <f t="shared" si="12"/>
        <v>0</v>
      </c>
      <c r="AH40" s="21">
        <f t="shared" si="13"/>
        <v>0</v>
      </c>
      <c r="AI40" s="21">
        <f t="shared" si="14"/>
        <v>0</v>
      </c>
      <c r="AJ40" s="21">
        <f t="shared" si="15"/>
        <v>0</v>
      </c>
      <c r="AK40" s="21">
        <f t="shared" si="16"/>
        <v>0</v>
      </c>
      <c r="AL40" s="21"/>
      <c r="BC40" s="21"/>
      <c r="BD40" s="21"/>
      <c r="BE40" s="21"/>
      <c r="BF40" s="21"/>
      <c r="BG40" s="21"/>
      <c r="BH40" s="21"/>
      <c r="BI40" s="21"/>
      <c r="BJ40" s="21"/>
      <c r="BK40" s="21"/>
      <c r="BL40" s="21"/>
      <c r="BM40" s="21"/>
      <c r="BO40" s="21"/>
      <c r="BP40" s="42"/>
    </row>
    <row r="41" spans="1:68" ht="15.75" x14ac:dyDescent="0.25">
      <c r="A41" s="4">
        <v>24</v>
      </c>
      <c r="B41" s="107" t="s">
        <v>81</v>
      </c>
      <c r="C41" s="108" t="s">
        <v>81</v>
      </c>
      <c r="D41" s="109" t="s">
        <v>81</v>
      </c>
      <c r="E41" s="63"/>
      <c r="F41" s="87"/>
      <c r="G41" s="77"/>
      <c r="H41" s="75"/>
      <c r="I41" s="75"/>
      <c r="J41" s="75"/>
      <c r="K41" s="75"/>
      <c r="L41" s="76"/>
      <c r="M41" s="75"/>
      <c r="N41" s="75"/>
      <c r="O41" s="75"/>
      <c r="P41" s="75"/>
      <c r="Q41" s="75"/>
      <c r="R41" s="75"/>
      <c r="S41" s="44">
        <f t="shared" si="3"/>
        <v>0</v>
      </c>
      <c r="T41" s="45">
        <f>S41/B$71</f>
        <v>0</v>
      </c>
      <c r="U41" s="69">
        <f t="shared" si="4"/>
        <v>2</v>
      </c>
      <c r="V41" s="5"/>
      <c r="W41" s="5"/>
      <c r="X41" s="5"/>
      <c r="Z41" s="21">
        <f t="shared" si="5"/>
        <v>0</v>
      </c>
      <c r="AA41" s="21">
        <f t="shared" si="6"/>
        <v>0</v>
      </c>
      <c r="AB41" s="21">
        <f t="shared" si="7"/>
        <v>0</v>
      </c>
      <c r="AC41" s="21">
        <f t="shared" si="8"/>
        <v>0</v>
      </c>
      <c r="AD41" s="21">
        <f t="shared" si="9"/>
        <v>0</v>
      </c>
      <c r="AE41" s="21">
        <f t="shared" si="10"/>
        <v>0</v>
      </c>
      <c r="AF41" s="21">
        <f t="shared" si="11"/>
        <v>0</v>
      </c>
      <c r="AG41" s="21">
        <f t="shared" si="12"/>
        <v>0</v>
      </c>
      <c r="AH41" s="21">
        <f t="shared" si="13"/>
        <v>0</v>
      </c>
      <c r="AI41" s="21">
        <f t="shared" si="14"/>
        <v>0</v>
      </c>
      <c r="AJ41" s="21">
        <f t="shared" si="15"/>
        <v>0</v>
      </c>
      <c r="AK41" s="21">
        <f t="shared" si="16"/>
        <v>0</v>
      </c>
      <c r="AL41" s="21"/>
      <c r="BC41" s="21"/>
      <c r="BD41" s="21"/>
      <c r="BE41" s="21"/>
      <c r="BF41" s="21"/>
      <c r="BG41" s="21"/>
      <c r="BH41" s="21"/>
      <c r="BI41" s="21"/>
      <c r="BJ41" s="21"/>
      <c r="BK41" s="21"/>
      <c r="BL41" s="21"/>
      <c r="BM41" s="21"/>
      <c r="BO41" s="21"/>
      <c r="BP41" s="42"/>
    </row>
    <row r="42" spans="1:68" ht="15.75" x14ac:dyDescent="0.25">
      <c r="A42" s="4">
        <v>25</v>
      </c>
      <c r="B42" s="107" t="s">
        <v>82</v>
      </c>
      <c r="C42" s="108" t="s">
        <v>82</v>
      </c>
      <c r="D42" s="109" t="s">
        <v>82</v>
      </c>
      <c r="E42" s="63"/>
      <c r="F42" s="87"/>
      <c r="G42" s="77"/>
      <c r="H42" s="75"/>
      <c r="I42" s="75"/>
      <c r="J42" s="75"/>
      <c r="K42" s="75"/>
      <c r="L42" s="76"/>
      <c r="M42" s="75"/>
      <c r="N42" s="75"/>
      <c r="O42" s="75"/>
      <c r="P42" s="75"/>
      <c r="Q42" s="75"/>
      <c r="R42" s="75"/>
      <c r="S42" s="44">
        <f t="shared" si="3"/>
        <v>0</v>
      </c>
      <c r="T42" s="45">
        <f>S42/B$71</f>
        <v>0</v>
      </c>
      <c r="U42" s="69">
        <f t="shared" si="4"/>
        <v>2</v>
      </c>
      <c r="V42" s="5"/>
      <c r="W42" s="5"/>
      <c r="X42" s="5"/>
      <c r="Z42" s="21">
        <f t="shared" si="5"/>
        <v>0</v>
      </c>
      <c r="AA42" s="21">
        <f t="shared" si="6"/>
        <v>0</v>
      </c>
      <c r="AB42" s="21">
        <f t="shared" si="7"/>
        <v>0</v>
      </c>
      <c r="AC42" s="21">
        <f t="shared" si="8"/>
        <v>0</v>
      </c>
      <c r="AD42" s="21">
        <f t="shared" si="9"/>
        <v>0</v>
      </c>
      <c r="AE42" s="21">
        <f t="shared" si="10"/>
        <v>0</v>
      </c>
      <c r="AF42" s="21">
        <f t="shared" si="11"/>
        <v>0</v>
      </c>
      <c r="AG42" s="21">
        <f t="shared" si="12"/>
        <v>0</v>
      </c>
      <c r="AH42" s="21">
        <f t="shared" si="13"/>
        <v>0</v>
      </c>
      <c r="AI42" s="21">
        <f t="shared" si="14"/>
        <v>0</v>
      </c>
      <c r="AJ42" s="21">
        <f t="shared" si="15"/>
        <v>0</v>
      </c>
      <c r="AK42" s="21">
        <f t="shared" si="16"/>
        <v>0</v>
      </c>
      <c r="AL42" s="21"/>
      <c r="BC42" s="21"/>
      <c r="BD42" s="21"/>
      <c r="BE42" s="21"/>
      <c r="BF42" s="21"/>
      <c r="BG42" s="21"/>
      <c r="BH42" s="21"/>
      <c r="BI42" s="21"/>
      <c r="BJ42" s="21"/>
      <c r="BK42" s="21"/>
      <c r="BL42" s="21"/>
      <c r="BM42" s="21"/>
      <c r="BO42" s="21"/>
      <c r="BP42" s="42"/>
    </row>
    <row r="43" spans="1:68" ht="15.75" x14ac:dyDescent="0.25">
      <c r="A43" s="4">
        <v>26</v>
      </c>
      <c r="B43" s="107" t="s">
        <v>83</v>
      </c>
      <c r="C43" s="108" t="s">
        <v>83</v>
      </c>
      <c r="D43" s="109" t="s">
        <v>83</v>
      </c>
      <c r="E43" s="63"/>
      <c r="F43" s="87"/>
      <c r="G43" s="77"/>
      <c r="H43" s="75"/>
      <c r="I43" s="75"/>
      <c r="J43" s="75"/>
      <c r="K43" s="75"/>
      <c r="L43" s="76"/>
      <c r="M43" s="75"/>
      <c r="N43" s="75"/>
      <c r="O43" s="75"/>
      <c r="P43" s="75"/>
      <c r="Q43" s="75"/>
      <c r="R43" s="75"/>
      <c r="S43" s="44">
        <f t="shared" si="3"/>
        <v>0</v>
      </c>
      <c r="T43" s="45">
        <f>S43/B$71</f>
        <v>0</v>
      </c>
      <c r="U43" s="69">
        <f t="shared" si="4"/>
        <v>2</v>
      </c>
      <c r="V43" s="5"/>
      <c r="W43" s="5"/>
      <c r="X43" s="5"/>
      <c r="Z43" s="21">
        <f t="shared" si="5"/>
        <v>0</v>
      </c>
      <c r="AA43" s="21">
        <f t="shared" si="6"/>
        <v>0</v>
      </c>
      <c r="AB43" s="21">
        <f t="shared" si="7"/>
        <v>0</v>
      </c>
      <c r="AC43" s="21">
        <f t="shared" si="8"/>
        <v>0</v>
      </c>
      <c r="AD43" s="21">
        <f t="shared" si="9"/>
        <v>0</v>
      </c>
      <c r="AE43" s="21">
        <f t="shared" si="10"/>
        <v>0</v>
      </c>
      <c r="AF43" s="21">
        <f t="shared" si="11"/>
        <v>0</v>
      </c>
      <c r="AG43" s="21">
        <f t="shared" si="12"/>
        <v>0</v>
      </c>
      <c r="AH43" s="21">
        <f t="shared" si="13"/>
        <v>0</v>
      </c>
      <c r="AI43" s="21">
        <f t="shared" si="14"/>
        <v>0</v>
      </c>
      <c r="AJ43" s="21">
        <f t="shared" si="15"/>
        <v>0</v>
      </c>
      <c r="AK43" s="21">
        <f t="shared" si="16"/>
        <v>0</v>
      </c>
      <c r="AL43" s="21"/>
      <c r="BC43" s="21"/>
      <c r="BD43" s="21"/>
      <c r="BE43" s="21"/>
      <c r="BF43" s="21"/>
      <c r="BG43" s="21"/>
      <c r="BH43" s="21"/>
      <c r="BI43" s="21"/>
      <c r="BJ43" s="21"/>
      <c r="BK43" s="21"/>
      <c r="BL43" s="21"/>
      <c r="BM43" s="21"/>
      <c r="BO43" s="21"/>
      <c r="BP43" s="42"/>
    </row>
    <row r="44" spans="1:68" ht="15.75" x14ac:dyDescent="0.25">
      <c r="A44" s="4">
        <v>27</v>
      </c>
      <c r="B44" s="107" t="s">
        <v>84</v>
      </c>
      <c r="C44" s="108" t="s">
        <v>84</v>
      </c>
      <c r="D44" s="109" t="s">
        <v>84</v>
      </c>
      <c r="E44" s="63"/>
      <c r="F44" s="87"/>
      <c r="G44" s="77"/>
      <c r="H44" s="75"/>
      <c r="I44" s="75"/>
      <c r="J44" s="75"/>
      <c r="K44" s="75"/>
      <c r="L44" s="76"/>
      <c r="M44" s="75"/>
      <c r="N44" s="75"/>
      <c r="O44" s="75"/>
      <c r="P44" s="75"/>
      <c r="Q44" s="75"/>
      <c r="R44" s="75"/>
      <c r="S44" s="44">
        <f t="shared" si="3"/>
        <v>0</v>
      </c>
      <c r="T44" s="45">
        <f>S44/B$71</f>
        <v>0</v>
      </c>
      <c r="U44" s="69">
        <f t="shared" si="4"/>
        <v>2</v>
      </c>
      <c r="V44" s="5"/>
      <c r="W44" s="5"/>
      <c r="X44" s="5"/>
      <c r="Z44" s="21">
        <f t="shared" si="5"/>
        <v>0</v>
      </c>
      <c r="AA44" s="21">
        <f t="shared" si="6"/>
        <v>0</v>
      </c>
      <c r="AB44" s="21">
        <f t="shared" si="7"/>
        <v>0</v>
      </c>
      <c r="AC44" s="21">
        <f t="shared" si="8"/>
        <v>0</v>
      </c>
      <c r="AD44" s="21">
        <f t="shared" si="9"/>
        <v>0</v>
      </c>
      <c r="AE44" s="21">
        <f t="shared" si="10"/>
        <v>0</v>
      </c>
      <c r="AF44" s="21">
        <f t="shared" si="11"/>
        <v>0</v>
      </c>
      <c r="AG44" s="21">
        <f t="shared" si="12"/>
        <v>0</v>
      </c>
      <c r="AH44" s="21">
        <f t="shared" si="13"/>
        <v>0</v>
      </c>
      <c r="AI44" s="21">
        <f t="shared" si="14"/>
        <v>0</v>
      </c>
      <c r="AJ44" s="21">
        <f t="shared" si="15"/>
        <v>0</v>
      </c>
      <c r="AK44" s="21">
        <f t="shared" si="16"/>
        <v>0</v>
      </c>
      <c r="AL44" s="21"/>
      <c r="BC44" s="21"/>
      <c r="BD44" s="21"/>
      <c r="BE44" s="21"/>
      <c r="BF44" s="21"/>
      <c r="BG44" s="21"/>
      <c r="BH44" s="21"/>
      <c r="BI44" s="21"/>
      <c r="BJ44" s="21"/>
      <c r="BK44" s="21"/>
      <c r="BL44" s="21"/>
      <c r="BM44" s="21"/>
      <c r="BO44" s="21"/>
      <c r="BP44" s="42"/>
    </row>
    <row r="45" spans="1:68" ht="15.75" x14ac:dyDescent="0.25">
      <c r="A45" s="4">
        <v>28</v>
      </c>
      <c r="B45" s="107" t="s">
        <v>85</v>
      </c>
      <c r="C45" s="108" t="s">
        <v>85</v>
      </c>
      <c r="D45" s="109" t="s">
        <v>85</v>
      </c>
      <c r="E45" s="63"/>
      <c r="F45" s="87"/>
      <c r="G45" s="77"/>
      <c r="H45" s="75"/>
      <c r="I45" s="75"/>
      <c r="J45" s="75"/>
      <c r="K45" s="75"/>
      <c r="L45" s="76"/>
      <c r="M45" s="75"/>
      <c r="N45" s="75"/>
      <c r="O45" s="75"/>
      <c r="P45" s="75"/>
      <c r="Q45" s="75"/>
      <c r="R45" s="75"/>
      <c r="S45" s="44">
        <f t="shared" si="3"/>
        <v>0</v>
      </c>
      <c r="T45" s="45">
        <f>S45/B$71</f>
        <v>0</v>
      </c>
      <c r="U45" s="69">
        <f t="shared" si="4"/>
        <v>2</v>
      </c>
      <c r="V45" s="5"/>
      <c r="W45" s="5"/>
      <c r="X45" s="5"/>
      <c r="Z45" s="21">
        <f t="shared" si="5"/>
        <v>0</v>
      </c>
      <c r="AA45" s="21">
        <f t="shared" si="6"/>
        <v>0</v>
      </c>
      <c r="AB45" s="21">
        <f t="shared" si="7"/>
        <v>0</v>
      </c>
      <c r="AC45" s="21">
        <f t="shared" si="8"/>
        <v>0</v>
      </c>
      <c r="AD45" s="21">
        <f t="shared" si="9"/>
        <v>0</v>
      </c>
      <c r="AE45" s="21">
        <f t="shared" si="10"/>
        <v>0</v>
      </c>
      <c r="AF45" s="21">
        <f t="shared" si="11"/>
        <v>0</v>
      </c>
      <c r="AG45" s="21">
        <f t="shared" si="12"/>
        <v>0</v>
      </c>
      <c r="AH45" s="21">
        <f t="shared" si="13"/>
        <v>0</v>
      </c>
      <c r="AI45" s="21">
        <f t="shared" si="14"/>
        <v>0</v>
      </c>
      <c r="AJ45" s="21">
        <f t="shared" si="15"/>
        <v>0</v>
      </c>
      <c r="AK45" s="21">
        <f t="shared" si="16"/>
        <v>0</v>
      </c>
      <c r="AL45" s="21"/>
      <c r="BC45" s="21"/>
      <c r="BD45" s="21"/>
      <c r="BE45" s="21"/>
      <c r="BF45" s="21"/>
      <c r="BG45" s="21"/>
      <c r="BH45" s="21"/>
      <c r="BI45" s="21"/>
      <c r="BJ45" s="21"/>
      <c r="BK45" s="21"/>
      <c r="BL45" s="21"/>
      <c r="BM45" s="21"/>
      <c r="BO45" s="21"/>
      <c r="BP45" s="42"/>
    </row>
    <row r="46" spans="1:68" ht="15.75" x14ac:dyDescent="0.25">
      <c r="A46" s="4">
        <v>29</v>
      </c>
      <c r="B46" s="107" t="s">
        <v>86</v>
      </c>
      <c r="C46" s="108" t="s">
        <v>86</v>
      </c>
      <c r="D46" s="109" t="s">
        <v>86</v>
      </c>
      <c r="E46" s="63"/>
      <c r="F46" s="88"/>
      <c r="G46" s="78"/>
      <c r="H46" s="75"/>
      <c r="I46" s="75"/>
      <c r="J46" s="75"/>
      <c r="K46" s="79"/>
      <c r="L46" s="80"/>
      <c r="M46" s="75"/>
      <c r="N46" s="75"/>
      <c r="O46" s="75"/>
      <c r="P46" s="79"/>
      <c r="Q46" s="79"/>
      <c r="R46" s="79"/>
      <c r="S46" s="44">
        <f t="shared" si="3"/>
        <v>0</v>
      </c>
      <c r="T46" s="45">
        <f>S46/B$71</f>
        <v>0</v>
      </c>
      <c r="U46" s="69">
        <f t="shared" si="4"/>
        <v>2</v>
      </c>
      <c r="V46" s="5"/>
      <c r="W46" s="5"/>
      <c r="X46" s="5"/>
      <c r="Z46" s="21">
        <f t="shared" si="5"/>
        <v>0</v>
      </c>
      <c r="AA46" s="21">
        <f t="shared" si="6"/>
        <v>0</v>
      </c>
      <c r="AB46" s="21">
        <f t="shared" si="7"/>
        <v>0</v>
      </c>
      <c r="AC46" s="21">
        <f t="shared" si="8"/>
        <v>0</v>
      </c>
      <c r="AD46" s="21">
        <f t="shared" si="9"/>
        <v>0</v>
      </c>
      <c r="AE46" s="21">
        <f t="shared" si="10"/>
        <v>0</v>
      </c>
      <c r="AF46" s="21">
        <f t="shared" si="11"/>
        <v>0</v>
      </c>
      <c r="AG46" s="21">
        <f t="shared" si="12"/>
        <v>0</v>
      </c>
      <c r="AH46" s="21">
        <f t="shared" si="13"/>
        <v>0</v>
      </c>
      <c r="AI46" s="21">
        <f t="shared" si="14"/>
        <v>0</v>
      </c>
      <c r="AJ46" s="21">
        <f t="shared" si="15"/>
        <v>0</v>
      </c>
      <c r="AK46" s="21">
        <f t="shared" si="16"/>
        <v>0</v>
      </c>
      <c r="AL46" s="21"/>
      <c r="BC46" s="21"/>
      <c r="BD46" s="21"/>
      <c r="BE46" s="21"/>
      <c r="BF46" s="21"/>
      <c r="BG46" s="21"/>
      <c r="BH46" s="21"/>
      <c r="BI46" s="21"/>
      <c r="BJ46" s="21"/>
      <c r="BK46" s="21"/>
      <c r="BL46" s="21"/>
      <c r="BM46" s="21"/>
      <c r="BO46" s="21"/>
      <c r="BP46" s="42"/>
    </row>
    <row r="47" spans="1:68" ht="15.75" x14ac:dyDescent="0.25">
      <c r="A47" s="4">
        <v>30</v>
      </c>
      <c r="B47" s="107" t="s">
        <v>87</v>
      </c>
      <c r="C47" s="108" t="s">
        <v>87</v>
      </c>
      <c r="D47" s="109" t="s">
        <v>87</v>
      </c>
      <c r="E47" s="63"/>
      <c r="F47" s="87"/>
      <c r="G47" s="77"/>
      <c r="H47" s="75"/>
      <c r="I47" s="75"/>
      <c r="J47" s="75"/>
      <c r="K47" s="75"/>
      <c r="L47" s="76"/>
      <c r="M47" s="75"/>
      <c r="N47" s="75"/>
      <c r="O47" s="75"/>
      <c r="P47" s="75"/>
      <c r="Q47" s="75"/>
      <c r="R47" s="75"/>
      <c r="S47" s="44">
        <f t="shared" si="3"/>
        <v>0</v>
      </c>
      <c r="T47" s="45">
        <f>S47/B$71</f>
        <v>0</v>
      </c>
      <c r="U47" s="69">
        <f t="shared" si="4"/>
        <v>2</v>
      </c>
      <c r="V47" s="5"/>
      <c r="W47" s="5"/>
      <c r="X47" s="5"/>
      <c r="Z47" s="21">
        <f t="shared" si="5"/>
        <v>0</v>
      </c>
      <c r="AA47" s="21">
        <f t="shared" si="6"/>
        <v>0</v>
      </c>
      <c r="AB47" s="21">
        <f t="shared" si="7"/>
        <v>0</v>
      </c>
      <c r="AC47" s="21">
        <f t="shared" si="8"/>
        <v>0</v>
      </c>
      <c r="AD47" s="21">
        <f t="shared" si="9"/>
        <v>0</v>
      </c>
      <c r="AE47" s="21">
        <f t="shared" si="10"/>
        <v>0</v>
      </c>
      <c r="AF47" s="21">
        <f t="shared" si="11"/>
        <v>0</v>
      </c>
      <c r="AG47" s="21">
        <f t="shared" si="12"/>
        <v>0</v>
      </c>
      <c r="AH47" s="21">
        <f t="shared" si="13"/>
        <v>0</v>
      </c>
      <c r="AI47" s="21">
        <f t="shared" si="14"/>
        <v>0</v>
      </c>
      <c r="AJ47" s="21">
        <f t="shared" si="15"/>
        <v>0</v>
      </c>
      <c r="AK47" s="21">
        <f t="shared" si="16"/>
        <v>0</v>
      </c>
      <c r="AL47" s="21"/>
      <c r="BC47" s="21"/>
      <c r="BD47" s="21"/>
      <c r="BE47" s="21"/>
      <c r="BF47" s="21"/>
      <c r="BG47" s="21"/>
      <c r="BH47" s="21"/>
      <c r="BI47" s="21"/>
      <c r="BJ47" s="21"/>
      <c r="BK47" s="21"/>
      <c r="BL47" s="21"/>
      <c r="BM47" s="21"/>
      <c r="BO47" s="21"/>
      <c r="BP47" s="42"/>
    </row>
    <row r="48" spans="1:68" ht="15.75" x14ac:dyDescent="0.25">
      <c r="A48" s="10">
        <v>31</v>
      </c>
      <c r="B48" s="107" t="s">
        <v>88</v>
      </c>
      <c r="C48" s="108" t="s">
        <v>88</v>
      </c>
      <c r="D48" s="109" t="s">
        <v>88</v>
      </c>
      <c r="E48" s="63"/>
      <c r="F48" s="87"/>
      <c r="G48" s="77"/>
      <c r="H48" s="75"/>
      <c r="I48" s="75"/>
      <c r="J48" s="75"/>
      <c r="K48" s="75"/>
      <c r="L48" s="76"/>
      <c r="M48" s="75"/>
      <c r="N48" s="75"/>
      <c r="O48" s="75"/>
      <c r="P48" s="75"/>
      <c r="Q48" s="75"/>
      <c r="R48" s="75"/>
      <c r="S48" s="44">
        <f t="shared" si="3"/>
        <v>0</v>
      </c>
      <c r="T48" s="45">
        <f>S48/B$71</f>
        <v>0</v>
      </c>
      <c r="U48" s="69">
        <f t="shared" si="4"/>
        <v>2</v>
      </c>
      <c r="V48" s="5"/>
      <c r="W48" s="5"/>
      <c r="X48" s="5"/>
      <c r="Z48" s="21">
        <f t="shared" si="5"/>
        <v>0</v>
      </c>
      <c r="AA48" s="21">
        <f t="shared" si="6"/>
        <v>0</v>
      </c>
      <c r="AB48" s="21">
        <f t="shared" si="7"/>
        <v>0</v>
      </c>
      <c r="AC48" s="21">
        <f t="shared" si="8"/>
        <v>0</v>
      </c>
      <c r="AD48" s="21">
        <f t="shared" si="9"/>
        <v>0</v>
      </c>
      <c r="AE48" s="21">
        <f t="shared" si="10"/>
        <v>0</v>
      </c>
      <c r="AF48" s="21">
        <f t="shared" si="11"/>
        <v>0</v>
      </c>
      <c r="AG48" s="21">
        <f t="shared" si="12"/>
        <v>0</v>
      </c>
      <c r="AH48" s="21">
        <f t="shared" si="13"/>
        <v>0</v>
      </c>
      <c r="AI48" s="21">
        <f t="shared" si="14"/>
        <v>0</v>
      </c>
      <c r="AJ48" s="21">
        <f t="shared" si="15"/>
        <v>0</v>
      </c>
      <c r="AK48" s="21">
        <f t="shared" si="16"/>
        <v>0</v>
      </c>
      <c r="AL48" s="21"/>
      <c r="BC48" s="21"/>
      <c r="BD48" s="21"/>
      <c r="BE48" s="21"/>
      <c r="BF48" s="21"/>
      <c r="BG48" s="21"/>
      <c r="BH48" s="21"/>
      <c r="BI48" s="21"/>
      <c r="BJ48" s="21"/>
      <c r="BK48" s="21"/>
      <c r="BL48" s="21"/>
      <c r="BM48" s="21"/>
      <c r="BO48" s="21"/>
      <c r="BP48" s="42"/>
    </row>
    <row r="49" spans="1:68" ht="15.75" x14ac:dyDescent="0.25">
      <c r="A49" s="10">
        <v>32</v>
      </c>
      <c r="B49" s="107" t="s">
        <v>89</v>
      </c>
      <c r="C49" s="108" t="s">
        <v>89</v>
      </c>
      <c r="D49" s="109" t="s">
        <v>89</v>
      </c>
      <c r="E49" s="64"/>
      <c r="F49" s="88"/>
      <c r="G49" s="78"/>
      <c r="H49" s="75"/>
      <c r="I49" s="75"/>
      <c r="J49" s="75"/>
      <c r="K49" s="79"/>
      <c r="L49" s="80"/>
      <c r="M49" s="75"/>
      <c r="N49" s="75"/>
      <c r="O49" s="75"/>
      <c r="P49" s="79"/>
      <c r="Q49" s="79"/>
      <c r="R49" s="79"/>
      <c r="S49" s="44">
        <f t="shared" si="3"/>
        <v>0</v>
      </c>
      <c r="T49" s="45">
        <f>S49/B$71</f>
        <v>0</v>
      </c>
      <c r="U49" s="69">
        <f t="shared" si="4"/>
        <v>2</v>
      </c>
      <c r="V49" s="5"/>
      <c r="W49" s="5"/>
      <c r="X49" s="5"/>
      <c r="Z49" s="21">
        <f t="shared" si="5"/>
        <v>0</v>
      </c>
      <c r="AA49" s="21">
        <f t="shared" si="6"/>
        <v>0</v>
      </c>
      <c r="AB49" s="21">
        <f t="shared" si="7"/>
        <v>0</v>
      </c>
      <c r="AC49" s="21">
        <f t="shared" si="8"/>
        <v>0</v>
      </c>
      <c r="AD49" s="21">
        <f t="shared" si="9"/>
        <v>0</v>
      </c>
      <c r="AE49" s="21">
        <f t="shared" si="10"/>
        <v>0</v>
      </c>
      <c r="AF49" s="21">
        <f t="shared" si="11"/>
        <v>0</v>
      </c>
      <c r="AG49" s="21">
        <f t="shared" si="12"/>
        <v>0</v>
      </c>
      <c r="AH49" s="21">
        <f t="shared" si="13"/>
        <v>0</v>
      </c>
      <c r="AI49" s="21">
        <f t="shared" si="14"/>
        <v>0</v>
      </c>
      <c r="AJ49" s="21">
        <f t="shared" si="15"/>
        <v>0</v>
      </c>
      <c r="AK49" s="21">
        <f t="shared" si="16"/>
        <v>0</v>
      </c>
      <c r="AL49" s="21"/>
      <c r="BC49" s="21"/>
      <c r="BD49" s="21"/>
      <c r="BE49" s="21"/>
      <c r="BF49" s="21"/>
      <c r="BG49" s="21"/>
      <c r="BH49" s="21"/>
      <c r="BI49" s="21"/>
      <c r="BJ49" s="21"/>
      <c r="BK49" s="21"/>
      <c r="BL49" s="21"/>
      <c r="BM49" s="21"/>
      <c r="BO49" s="21"/>
      <c r="BP49" s="42"/>
    </row>
    <row r="50" spans="1:68" ht="15.75" x14ac:dyDescent="0.25">
      <c r="A50" s="10">
        <v>33</v>
      </c>
      <c r="B50" s="107" t="s">
        <v>90</v>
      </c>
      <c r="C50" s="108" t="s">
        <v>90</v>
      </c>
      <c r="D50" s="109" t="s">
        <v>90</v>
      </c>
      <c r="E50" s="64"/>
      <c r="F50" s="88"/>
      <c r="G50" s="78"/>
      <c r="H50" s="75"/>
      <c r="I50" s="75"/>
      <c r="J50" s="75"/>
      <c r="K50" s="79"/>
      <c r="L50" s="80"/>
      <c r="M50" s="75"/>
      <c r="N50" s="75"/>
      <c r="O50" s="75"/>
      <c r="P50" s="79"/>
      <c r="Q50" s="79"/>
      <c r="R50" s="79"/>
      <c r="S50" s="44">
        <f t="shared" si="3"/>
        <v>0</v>
      </c>
      <c r="T50" s="45">
        <f>S50/B$71</f>
        <v>0</v>
      </c>
      <c r="U50" s="69">
        <f t="shared" si="4"/>
        <v>2</v>
      </c>
      <c r="V50" s="5"/>
      <c r="W50" s="5"/>
      <c r="X50" s="5"/>
      <c r="Z50" s="21">
        <f t="shared" si="5"/>
        <v>0</v>
      </c>
      <c r="AA50" s="21">
        <f t="shared" si="6"/>
        <v>0</v>
      </c>
      <c r="AB50" s="21">
        <f t="shared" si="7"/>
        <v>0</v>
      </c>
      <c r="AC50" s="21">
        <f t="shared" si="8"/>
        <v>0</v>
      </c>
      <c r="AD50" s="21">
        <f t="shared" si="9"/>
        <v>0</v>
      </c>
      <c r="AE50" s="21">
        <f t="shared" si="10"/>
        <v>0</v>
      </c>
      <c r="AF50" s="21">
        <f t="shared" si="11"/>
        <v>0</v>
      </c>
      <c r="AG50" s="21">
        <f t="shared" si="12"/>
        <v>0</v>
      </c>
      <c r="AH50" s="21">
        <f t="shared" si="13"/>
        <v>0</v>
      </c>
      <c r="AI50" s="21">
        <f t="shared" si="14"/>
        <v>0</v>
      </c>
      <c r="AJ50" s="21">
        <f t="shared" si="15"/>
        <v>0</v>
      </c>
      <c r="AK50" s="21">
        <f t="shared" si="16"/>
        <v>0</v>
      </c>
      <c r="AL50" s="21"/>
      <c r="BC50" s="21"/>
      <c r="BD50" s="21"/>
      <c r="BE50" s="21"/>
      <c r="BF50" s="21"/>
      <c r="BG50" s="21"/>
      <c r="BH50" s="21"/>
      <c r="BI50" s="21"/>
      <c r="BJ50" s="21"/>
      <c r="BK50" s="21"/>
      <c r="BL50" s="21"/>
      <c r="BM50" s="21"/>
      <c r="BO50" s="21"/>
      <c r="BP50" s="42"/>
    </row>
    <row r="51" spans="1:68" x14ac:dyDescent="0.25">
      <c r="A51" s="15">
        <v>34</v>
      </c>
      <c r="B51" s="107" t="s">
        <v>91</v>
      </c>
      <c r="C51" s="108" t="s">
        <v>91</v>
      </c>
      <c r="D51" s="109" t="s">
        <v>91</v>
      </c>
      <c r="E51" s="43"/>
      <c r="F51" s="87"/>
      <c r="G51" s="81"/>
      <c r="H51" s="75"/>
      <c r="I51" s="75"/>
      <c r="J51" s="75"/>
      <c r="K51" s="75"/>
      <c r="L51" s="76"/>
      <c r="M51" s="75"/>
      <c r="N51" s="75"/>
      <c r="O51" s="75"/>
      <c r="P51" s="75"/>
      <c r="Q51" s="75"/>
      <c r="R51" s="75"/>
      <c r="S51" s="44">
        <f t="shared" si="3"/>
        <v>0</v>
      </c>
      <c r="T51" s="45">
        <f>S51/B$71</f>
        <v>0</v>
      </c>
      <c r="U51" s="69">
        <f t="shared" si="4"/>
        <v>2</v>
      </c>
      <c r="Z51" s="21">
        <f t="shared" si="5"/>
        <v>0</v>
      </c>
      <c r="AA51" s="21">
        <f t="shared" si="6"/>
        <v>0</v>
      </c>
      <c r="AB51" s="21">
        <f t="shared" si="7"/>
        <v>0</v>
      </c>
      <c r="AC51" s="21">
        <f t="shared" si="8"/>
        <v>0</v>
      </c>
      <c r="AD51" s="21">
        <f t="shared" si="9"/>
        <v>0</v>
      </c>
      <c r="AE51" s="21">
        <f t="shared" si="10"/>
        <v>0</v>
      </c>
      <c r="AF51" s="21">
        <f t="shared" si="11"/>
        <v>0</v>
      </c>
      <c r="AG51" s="21">
        <f t="shared" si="12"/>
        <v>0</v>
      </c>
      <c r="AH51" s="21">
        <f t="shared" si="13"/>
        <v>0</v>
      </c>
      <c r="AI51" s="21">
        <f t="shared" si="14"/>
        <v>0</v>
      </c>
      <c r="AJ51" s="21">
        <f t="shared" si="15"/>
        <v>0</v>
      </c>
      <c r="AK51" s="21">
        <f t="shared" si="16"/>
        <v>0</v>
      </c>
      <c r="AL51" s="21"/>
      <c r="BC51" s="21"/>
      <c r="BD51" s="21"/>
      <c r="BE51" s="21"/>
      <c r="BF51" s="21"/>
      <c r="BG51" s="21"/>
      <c r="BH51" s="21"/>
      <c r="BI51" s="21"/>
      <c r="BJ51" s="21"/>
      <c r="BK51" s="21"/>
      <c r="BL51" s="21"/>
      <c r="BM51" s="21"/>
      <c r="BO51" s="21"/>
      <c r="BP51" s="42"/>
    </row>
    <row r="52" spans="1:68" x14ac:dyDescent="0.25">
      <c r="A52" s="15">
        <v>35</v>
      </c>
      <c r="B52" s="107" t="s">
        <v>92</v>
      </c>
      <c r="C52" s="108" t="s">
        <v>92</v>
      </c>
      <c r="D52" s="109" t="s">
        <v>92</v>
      </c>
      <c r="E52" s="43"/>
      <c r="F52" s="87"/>
      <c r="G52" s="81"/>
      <c r="H52" s="75"/>
      <c r="I52" s="75"/>
      <c r="J52" s="75"/>
      <c r="K52" s="75"/>
      <c r="L52" s="76"/>
      <c r="M52" s="75"/>
      <c r="N52" s="75"/>
      <c r="O52" s="75"/>
      <c r="P52" s="75"/>
      <c r="Q52" s="75"/>
      <c r="R52" s="75"/>
      <c r="S52" s="44">
        <f t="shared" si="3"/>
        <v>0</v>
      </c>
      <c r="T52" s="45">
        <f>S52/B$71</f>
        <v>0</v>
      </c>
      <c r="U52" s="69">
        <f t="shared" si="4"/>
        <v>2</v>
      </c>
      <c r="Z52" s="21">
        <f t="shared" si="5"/>
        <v>0</v>
      </c>
      <c r="AA52" s="21">
        <f t="shared" si="6"/>
        <v>0</v>
      </c>
      <c r="AB52" s="21">
        <f t="shared" si="7"/>
        <v>0</v>
      </c>
      <c r="AC52" s="21">
        <f t="shared" si="8"/>
        <v>0</v>
      </c>
      <c r="AD52" s="21">
        <f t="shared" si="9"/>
        <v>0</v>
      </c>
      <c r="AE52" s="21">
        <f t="shared" si="10"/>
        <v>0</v>
      </c>
      <c r="AF52" s="21">
        <f t="shared" si="11"/>
        <v>0</v>
      </c>
      <c r="AG52" s="21">
        <f t="shared" si="12"/>
        <v>0</v>
      </c>
      <c r="AH52" s="21">
        <f t="shared" si="13"/>
        <v>0</v>
      </c>
      <c r="AI52" s="21">
        <f t="shared" si="14"/>
        <v>0</v>
      </c>
      <c r="AJ52" s="21">
        <f t="shared" si="15"/>
        <v>0</v>
      </c>
      <c r="AK52" s="21">
        <f t="shared" si="16"/>
        <v>0</v>
      </c>
      <c r="AL52" s="21"/>
      <c r="BC52" s="21"/>
      <c r="BD52" s="21"/>
      <c r="BE52" s="21"/>
      <c r="BF52" s="21"/>
      <c r="BG52" s="21"/>
      <c r="BH52" s="21"/>
      <c r="BI52" s="21"/>
      <c r="BJ52" s="21"/>
      <c r="BK52" s="21"/>
      <c r="BL52" s="21"/>
      <c r="BM52" s="21"/>
      <c r="BO52" s="21"/>
      <c r="BP52" s="42"/>
    </row>
    <row r="53" spans="1:68" x14ac:dyDescent="0.25">
      <c r="A53" s="15">
        <v>36</v>
      </c>
      <c r="B53" s="107" t="s">
        <v>93</v>
      </c>
      <c r="C53" s="108" t="s">
        <v>93</v>
      </c>
      <c r="D53" s="109" t="s">
        <v>93</v>
      </c>
      <c r="E53" s="43"/>
      <c r="F53" s="87"/>
      <c r="G53" s="81"/>
      <c r="H53" s="75"/>
      <c r="I53" s="75"/>
      <c r="J53" s="75"/>
      <c r="K53" s="75"/>
      <c r="L53" s="76"/>
      <c r="M53" s="75"/>
      <c r="N53" s="75"/>
      <c r="O53" s="75"/>
      <c r="P53" s="75"/>
      <c r="Q53" s="75"/>
      <c r="R53" s="75"/>
      <c r="S53" s="44">
        <f t="shared" si="3"/>
        <v>0</v>
      </c>
      <c r="T53" s="45">
        <f>S53/B$71</f>
        <v>0</v>
      </c>
      <c r="U53" s="69">
        <f t="shared" si="4"/>
        <v>2</v>
      </c>
      <c r="Z53" s="21">
        <f t="shared" si="5"/>
        <v>0</v>
      </c>
      <c r="AA53" s="21">
        <f t="shared" si="6"/>
        <v>0</v>
      </c>
      <c r="AB53" s="21">
        <f t="shared" si="7"/>
        <v>0</v>
      </c>
      <c r="AC53" s="21">
        <f t="shared" si="8"/>
        <v>0</v>
      </c>
      <c r="AD53" s="21">
        <f t="shared" si="9"/>
        <v>0</v>
      </c>
      <c r="AE53" s="21">
        <f t="shared" si="10"/>
        <v>0</v>
      </c>
      <c r="AF53" s="21">
        <f t="shared" si="11"/>
        <v>0</v>
      </c>
      <c r="AG53" s="21">
        <f t="shared" si="12"/>
        <v>0</v>
      </c>
      <c r="AH53" s="21">
        <f t="shared" si="13"/>
        <v>0</v>
      </c>
      <c r="AI53" s="21">
        <f t="shared" si="14"/>
        <v>0</v>
      </c>
      <c r="AJ53" s="21">
        <f t="shared" si="15"/>
        <v>0</v>
      </c>
      <c r="AK53" s="21">
        <f t="shared" si="16"/>
        <v>0</v>
      </c>
      <c r="AL53" s="21"/>
      <c r="BC53" s="21"/>
      <c r="BD53" s="21"/>
      <c r="BE53" s="21"/>
      <c r="BF53" s="21"/>
      <c r="BG53" s="21"/>
      <c r="BH53" s="21"/>
      <c r="BI53" s="21"/>
      <c r="BJ53" s="21"/>
      <c r="BK53" s="21"/>
      <c r="BL53" s="21"/>
      <c r="BM53" s="21"/>
      <c r="BO53" s="21"/>
      <c r="BP53" s="42"/>
    </row>
    <row r="54" spans="1:68" x14ac:dyDescent="0.25">
      <c r="A54" s="15">
        <v>37</v>
      </c>
      <c r="B54" s="107" t="s">
        <v>94</v>
      </c>
      <c r="C54" s="108" t="s">
        <v>94</v>
      </c>
      <c r="D54" s="109" t="s">
        <v>94</v>
      </c>
      <c r="E54" s="43"/>
      <c r="F54" s="87"/>
      <c r="G54" s="81"/>
      <c r="H54" s="75"/>
      <c r="I54" s="75"/>
      <c r="J54" s="75"/>
      <c r="K54" s="75"/>
      <c r="L54" s="76"/>
      <c r="M54" s="75"/>
      <c r="N54" s="75"/>
      <c r="O54" s="75"/>
      <c r="P54" s="75"/>
      <c r="Q54" s="75"/>
      <c r="R54" s="75"/>
      <c r="S54" s="44">
        <f t="shared" si="3"/>
        <v>0</v>
      </c>
      <c r="T54" s="45">
        <f>S54/B$71</f>
        <v>0</v>
      </c>
      <c r="U54" s="69">
        <f t="shared" si="4"/>
        <v>2</v>
      </c>
      <c r="Z54" s="21">
        <f t="shared" si="5"/>
        <v>0</v>
      </c>
      <c r="AA54" s="21">
        <f t="shared" si="6"/>
        <v>0</v>
      </c>
      <c r="AB54" s="21">
        <f t="shared" si="7"/>
        <v>0</v>
      </c>
      <c r="AC54" s="21">
        <f t="shared" si="8"/>
        <v>0</v>
      </c>
      <c r="AD54" s="21">
        <f t="shared" si="9"/>
        <v>0</v>
      </c>
      <c r="AE54" s="21">
        <f t="shared" si="10"/>
        <v>0</v>
      </c>
      <c r="AF54" s="21">
        <f t="shared" si="11"/>
        <v>0</v>
      </c>
      <c r="AG54" s="21">
        <f t="shared" si="12"/>
        <v>0</v>
      </c>
      <c r="AH54" s="21">
        <f t="shared" si="13"/>
        <v>0</v>
      </c>
      <c r="AI54" s="21">
        <f t="shared" si="14"/>
        <v>0</v>
      </c>
      <c r="AJ54" s="21">
        <f t="shared" si="15"/>
        <v>0</v>
      </c>
      <c r="AK54" s="21">
        <f t="shared" si="16"/>
        <v>0</v>
      </c>
      <c r="AL54" s="21"/>
      <c r="BC54" s="21"/>
      <c r="BD54" s="21"/>
      <c r="BE54" s="21"/>
      <c r="BF54" s="21"/>
      <c r="BG54" s="21"/>
      <c r="BH54" s="21"/>
      <c r="BI54" s="21"/>
      <c r="BJ54" s="21"/>
      <c r="BK54" s="21"/>
      <c r="BL54" s="21"/>
      <c r="BM54" s="21"/>
      <c r="BO54" s="21"/>
      <c r="BP54" s="42"/>
    </row>
    <row r="55" spans="1:68" x14ac:dyDescent="0.25">
      <c r="A55" s="15">
        <v>38</v>
      </c>
      <c r="B55" s="107" t="s">
        <v>95</v>
      </c>
      <c r="C55" s="108" t="s">
        <v>95</v>
      </c>
      <c r="D55" s="109" t="s">
        <v>95</v>
      </c>
      <c r="E55" s="43"/>
      <c r="F55" s="87"/>
      <c r="G55" s="81"/>
      <c r="H55" s="75"/>
      <c r="I55" s="75"/>
      <c r="J55" s="75"/>
      <c r="K55" s="75"/>
      <c r="L55" s="76"/>
      <c r="M55" s="75"/>
      <c r="N55" s="75"/>
      <c r="O55" s="75"/>
      <c r="P55" s="75"/>
      <c r="Q55" s="75"/>
      <c r="R55" s="75"/>
      <c r="S55" s="44">
        <f t="shared" si="3"/>
        <v>0</v>
      </c>
      <c r="T55" s="45">
        <f>S55/B$71</f>
        <v>0</v>
      </c>
      <c r="U55" s="69">
        <f t="shared" si="4"/>
        <v>2</v>
      </c>
      <c r="Z55" s="21">
        <f t="shared" si="5"/>
        <v>0</v>
      </c>
      <c r="AA55" s="21">
        <f t="shared" si="6"/>
        <v>0</v>
      </c>
      <c r="AB55" s="21">
        <f t="shared" si="7"/>
        <v>0</v>
      </c>
      <c r="AC55" s="21">
        <f t="shared" si="8"/>
        <v>0</v>
      </c>
      <c r="AD55" s="21">
        <f t="shared" si="9"/>
        <v>0</v>
      </c>
      <c r="AE55" s="21">
        <f t="shared" si="10"/>
        <v>0</v>
      </c>
      <c r="AF55" s="21">
        <f t="shared" si="11"/>
        <v>0</v>
      </c>
      <c r="AG55" s="21">
        <f t="shared" si="12"/>
        <v>0</v>
      </c>
      <c r="AH55" s="21">
        <f t="shared" si="13"/>
        <v>0</v>
      </c>
      <c r="AI55" s="21">
        <f t="shared" si="14"/>
        <v>0</v>
      </c>
      <c r="AJ55" s="21">
        <f t="shared" si="15"/>
        <v>0</v>
      </c>
      <c r="AK55" s="21">
        <f t="shared" si="16"/>
        <v>0</v>
      </c>
      <c r="AL55" s="21"/>
      <c r="BC55" s="21"/>
      <c r="BD55" s="21"/>
      <c r="BE55" s="21"/>
      <c r="BF55" s="21"/>
      <c r="BG55" s="21"/>
      <c r="BH55" s="21"/>
      <c r="BI55" s="21"/>
      <c r="BJ55" s="21"/>
      <c r="BK55" s="21"/>
      <c r="BL55" s="21"/>
      <c r="BM55" s="21"/>
      <c r="BO55" s="21"/>
      <c r="BP55" s="42"/>
    </row>
    <row r="56" spans="1:68" x14ac:dyDescent="0.25">
      <c r="A56" s="15">
        <v>39</v>
      </c>
      <c r="B56" s="107" t="s">
        <v>96</v>
      </c>
      <c r="C56" s="108" t="s">
        <v>96</v>
      </c>
      <c r="D56" s="109" t="s">
        <v>96</v>
      </c>
      <c r="E56" s="43"/>
      <c r="F56" s="87"/>
      <c r="G56" s="81"/>
      <c r="H56" s="75"/>
      <c r="I56" s="75"/>
      <c r="J56" s="75"/>
      <c r="K56" s="75"/>
      <c r="L56" s="76"/>
      <c r="M56" s="75"/>
      <c r="N56" s="75"/>
      <c r="O56" s="75"/>
      <c r="P56" s="75"/>
      <c r="Q56" s="75"/>
      <c r="R56" s="75"/>
      <c r="S56" s="44">
        <f t="shared" si="3"/>
        <v>0</v>
      </c>
      <c r="T56" s="45">
        <f>S56/B$71</f>
        <v>0</v>
      </c>
      <c r="U56" s="69">
        <f t="shared" si="4"/>
        <v>2</v>
      </c>
      <c r="Z56" s="21">
        <f t="shared" si="5"/>
        <v>0</v>
      </c>
      <c r="AA56" s="21">
        <f t="shared" si="6"/>
        <v>0</v>
      </c>
      <c r="AB56" s="21">
        <f t="shared" si="7"/>
        <v>0</v>
      </c>
      <c r="AC56" s="21">
        <f t="shared" si="8"/>
        <v>0</v>
      </c>
      <c r="AD56" s="21">
        <f t="shared" si="9"/>
        <v>0</v>
      </c>
      <c r="AE56" s="21">
        <f t="shared" si="10"/>
        <v>0</v>
      </c>
      <c r="AF56" s="21">
        <f t="shared" si="11"/>
        <v>0</v>
      </c>
      <c r="AG56" s="21">
        <f t="shared" si="12"/>
        <v>0</v>
      </c>
      <c r="AH56" s="21">
        <f t="shared" si="13"/>
        <v>0</v>
      </c>
      <c r="AI56" s="21">
        <f t="shared" si="14"/>
        <v>0</v>
      </c>
      <c r="AJ56" s="21">
        <f t="shared" si="15"/>
        <v>0</v>
      </c>
      <c r="AK56" s="21">
        <f t="shared" si="16"/>
        <v>0</v>
      </c>
      <c r="AL56" s="21"/>
      <c r="BC56" s="21"/>
      <c r="BD56" s="21"/>
      <c r="BE56" s="21"/>
      <c r="BF56" s="21"/>
      <c r="BG56" s="21"/>
      <c r="BH56" s="21"/>
      <c r="BI56" s="21"/>
      <c r="BJ56" s="21"/>
      <c r="BK56" s="21"/>
      <c r="BL56" s="21"/>
      <c r="BM56" s="21"/>
      <c r="BO56" s="21"/>
      <c r="BP56" s="42"/>
    </row>
    <row r="57" spans="1:68" x14ac:dyDescent="0.25">
      <c r="A57" s="15">
        <v>40</v>
      </c>
      <c r="B57" s="107" t="s">
        <v>97</v>
      </c>
      <c r="C57" s="108" t="s">
        <v>97</v>
      </c>
      <c r="D57" s="109" t="s">
        <v>97</v>
      </c>
      <c r="E57" s="43"/>
      <c r="F57" s="87"/>
      <c r="G57" s="81"/>
      <c r="H57" s="75"/>
      <c r="I57" s="75"/>
      <c r="J57" s="75"/>
      <c r="K57" s="75"/>
      <c r="L57" s="76"/>
      <c r="M57" s="75"/>
      <c r="N57" s="75"/>
      <c r="O57" s="75"/>
      <c r="P57" s="75"/>
      <c r="Q57" s="75"/>
      <c r="R57" s="75"/>
      <c r="S57" s="44">
        <f t="shared" si="3"/>
        <v>0</v>
      </c>
      <c r="T57" s="45">
        <f>S57/B$71</f>
        <v>0</v>
      </c>
      <c r="U57" s="69">
        <f t="shared" si="4"/>
        <v>2</v>
      </c>
      <c r="Z57" s="21">
        <f t="shared" si="5"/>
        <v>0</v>
      </c>
      <c r="AA57" s="21">
        <f t="shared" si="6"/>
        <v>0</v>
      </c>
      <c r="AB57" s="21">
        <f t="shared" si="7"/>
        <v>0</v>
      </c>
      <c r="AC57" s="21">
        <f t="shared" si="8"/>
        <v>0</v>
      </c>
      <c r="AD57" s="21">
        <f t="shared" si="9"/>
        <v>0</v>
      </c>
      <c r="AE57" s="21">
        <f t="shared" si="10"/>
        <v>0</v>
      </c>
      <c r="AF57" s="21">
        <f t="shared" si="11"/>
        <v>0</v>
      </c>
      <c r="AG57" s="21">
        <f t="shared" si="12"/>
        <v>0</v>
      </c>
      <c r="AH57" s="21">
        <f t="shared" si="13"/>
        <v>0</v>
      </c>
      <c r="AI57" s="21">
        <f t="shared" si="14"/>
        <v>0</v>
      </c>
      <c r="AJ57" s="21">
        <f t="shared" si="15"/>
        <v>0</v>
      </c>
      <c r="AK57" s="21">
        <f t="shared" si="16"/>
        <v>0</v>
      </c>
      <c r="AL57" s="21"/>
      <c r="BC57" s="21"/>
      <c r="BD57" s="21"/>
      <c r="BE57" s="21"/>
      <c r="BF57" s="21"/>
      <c r="BG57" s="21"/>
      <c r="BH57" s="21"/>
      <c r="BI57" s="21"/>
      <c r="BJ57" s="21"/>
      <c r="BK57" s="21"/>
      <c r="BL57" s="21"/>
      <c r="BM57" s="21"/>
      <c r="BO57" s="21"/>
      <c r="BP57" s="42"/>
    </row>
    <row r="58" spans="1:68" x14ac:dyDescent="0.25">
      <c r="A58" s="15">
        <v>41</v>
      </c>
      <c r="B58" s="107" t="s">
        <v>98</v>
      </c>
      <c r="C58" s="108" t="s">
        <v>98</v>
      </c>
      <c r="D58" s="109" t="s">
        <v>98</v>
      </c>
      <c r="E58" s="43"/>
      <c r="F58" s="87"/>
      <c r="G58" s="81"/>
      <c r="H58" s="75"/>
      <c r="I58" s="75"/>
      <c r="J58" s="75"/>
      <c r="K58" s="75"/>
      <c r="L58" s="76"/>
      <c r="M58" s="75"/>
      <c r="N58" s="75"/>
      <c r="O58" s="75"/>
      <c r="P58" s="75"/>
      <c r="Q58" s="75"/>
      <c r="R58" s="75"/>
      <c r="S58" s="44">
        <f t="shared" si="3"/>
        <v>0</v>
      </c>
      <c r="T58" s="45">
        <f>S58/B$71</f>
        <v>0</v>
      </c>
      <c r="U58" s="69">
        <f t="shared" si="4"/>
        <v>2</v>
      </c>
      <c r="Z58" s="21">
        <f t="shared" si="5"/>
        <v>0</v>
      </c>
      <c r="AA58" s="21">
        <f t="shared" si="6"/>
        <v>0</v>
      </c>
      <c r="AB58" s="21">
        <f t="shared" si="7"/>
        <v>0</v>
      </c>
      <c r="AC58" s="21">
        <f t="shared" si="8"/>
        <v>0</v>
      </c>
      <c r="AD58" s="21">
        <f t="shared" si="9"/>
        <v>0</v>
      </c>
      <c r="AE58" s="21">
        <f t="shared" si="10"/>
        <v>0</v>
      </c>
      <c r="AF58" s="21">
        <f t="shared" si="11"/>
        <v>0</v>
      </c>
      <c r="AG58" s="21">
        <f t="shared" si="12"/>
        <v>0</v>
      </c>
      <c r="AH58" s="21">
        <f t="shared" si="13"/>
        <v>0</v>
      </c>
      <c r="AI58" s="21">
        <f t="shared" si="14"/>
        <v>0</v>
      </c>
      <c r="AJ58" s="21">
        <f t="shared" si="15"/>
        <v>0</v>
      </c>
      <c r="AK58" s="21">
        <f t="shared" si="16"/>
        <v>0</v>
      </c>
      <c r="AL58" s="21"/>
      <c r="BC58" s="21"/>
      <c r="BD58" s="21"/>
      <c r="BE58" s="21"/>
      <c r="BF58" s="21"/>
      <c r="BG58" s="21"/>
      <c r="BH58" s="21"/>
      <c r="BI58" s="21"/>
      <c r="BJ58" s="21"/>
      <c r="BK58" s="21"/>
      <c r="BL58" s="21"/>
      <c r="BM58" s="21"/>
      <c r="BO58" s="21"/>
      <c r="BP58" s="42"/>
    </row>
    <row r="59" spans="1:68" x14ac:dyDescent="0.25">
      <c r="A59" s="15">
        <v>42</v>
      </c>
      <c r="B59" s="107" t="s">
        <v>99</v>
      </c>
      <c r="C59" s="108" t="s">
        <v>99</v>
      </c>
      <c r="D59" s="109" t="s">
        <v>99</v>
      </c>
      <c r="E59" s="43"/>
      <c r="F59" s="87"/>
      <c r="G59" s="81"/>
      <c r="H59" s="75"/>
      <c r="I59" s="75"/>
      <c r="J59" s="75"/>
      <c r="K59" s="75"/>
      <c r="L59" s="76"/>
      <c r="M59" s="75"/>
      <c r="N59" s="75"/>
      <c r="O59" s="75"/>
      <c r="P59" s="75"/>
      <c r="Q59" s="75"/>
      <c r="R59" s="75"/>
      <c r="S59" s="44">
        <f t="shared" si="3"/>
        <v>0</v>
      </c>
      <c r="T59" s="45">
        <f>S59/B$71</f>
        <v>0</v>
      </c>
      <c r="U59" s="69">
        <f t="shared" si="4"/>
        <v>2</v>
      </c>
      <c r="Z59" s="21">
        <f t="shared" si="5"/>
        <v>0</v>
      </c>
      <c r="AA59" s="21">
        <f t="shared" si="6"/>
        <v>0</v>
      </c>
      <c r="AB59" s="21">
        <f t="shared" si="7"/>
        <v>0</v>
      </c>
      <c r="AC59" s="21">
        <f t="shared" si="8"/>
        <v>0</v>
      </c>
      <c r="AD59" s="21">
        <f t="shared" si="9"/>
        <v>0</v>
      </c>
      <c r="AE59" s="21">
        <f t="shared" si="10"/>
        <v>0</v>
      </c>
      <c r="AF59" s="21">
        <f t="shared" si="11"/>
        <v>0</v>
      </c>
      <c r="AG59" s="21">
        <f t="shared" si="12"/>
        <v>0</v>
      </c>
      <c r="AH59" s="21">
        <f t="shared" si="13"/>
        <v>0</v>
      </c>
      <c r="AI59" s="21">
        <f t="shared" si="14"/>
        <v>0</v>
      </c>
      <c r="AJ59" s="21">
        <f t="shared" si="15"/>
        <v>0</v>
      </c>
      <c r="AK59" s="21">
        <f t="shared" si="16"/>
        <v>0</v>
      </c>
      <c r="AL59" s="21"/>
      <c r="BC59" s="21"/>
      <c r="BD59" s="21"/>
      <c r="BE59" s="21"/>
      <c r="BF59" s="21"/>
      <c r="BG59" s="21"/>
      <c r="BH59" s="21"/>
      <c r="BI59" s="21"/>
      <c r="BJ59" s="21"/>
      <c r="BK59" s="21"/>
      <c r="BL59" s="21"/>
      <c r="BM59" s="21"/>
      <c r="BO59" s="21"/>
      <c r="BP59" s="42"/>
    </row>
    <row r="60" spans="1:68" x14ac:dyDescent="0.25">
      <c r="A60" s="15">
        <v>43</v>
      </c>
      <c r="B60" s="107" t="s">
        <v>100</v>
      </c>
      <c r="C60" s="108" t="s">
        <v>100</v>
      </c>
      <c r="D60" s="109" t="s">
        <v>100</v>
      </c>
      <c r="E60" s="43"/>
      <c r="F60" s="87"/>
      <c r="G60" s="81"/>
      <c r="H60" s="75"/>
      <c r="I60" s="75"/>
      <c r="J60" s="75"/>
      <c r="K60" s="75"/>
      <c r="L60" s="76"/>
      <c r="M60" s="75"/>
      <c r="N60" s="75"/>
      <c r="O60" s="75"/>
      <c r="P60" s="75"/>
      <c r="Q60" s="75"/>
      <c r="R60" s="75"/>
      <c r="S60" s="44">
        <f t="shared" si="3"/>
        <v>0</v>
      </c>
      <c r="T60" s="45">
        <f>S60/B$71</f>
        <v>0</v>
      </c>
      <c r="U60" s="69">
        <f t="shared" si="4"/>
        <v>2</v>
      </c>
      <c r="Z60" s="21">
        <f t="shared" si="5"/>
        <v>0</v>
      </c>
      <c r="AA60" s="21">
        <f t="shared" si="6"/>
        <v>0</v>
      </c>
      <c r="AB60" s="21">
        <f t="shared" si="7"/>
        <v>0</v>
      </c>
      <c r="AC60" s="21">
        <f t="shared" si="8"/>
        <v>0</v>
      </c>
      <c r="AD60" s="21">
        <f t="shared" si="9"/>
        <v>0</v>
      </c>
      <c r="AE60" s="21">
        <f t="shared" si="10"/>
        <v>0</v>
      </c>
      <c r="AF60" s="21">
        <f t="shared" si="11"/>
        <v>0</v>
      </c>
      <c r="AG60" s="21">
        <f t="shared" si="12"/>
        <v>0</v>
      </c>
      <c r="AH60" s="21">
        <f t="shared" si="13"/>
        <v>0</v>
      </c>
      <c r="AI60" s="21">
        <f t="shared" si="14"/>
        <v>0</v>
      </c>
      <c r="AJ60" s="21">
        <f t="shared" si="15"/>
        <v>0</v>
      </c>
      <c r="AK60" s="21">
        <f t="shared" si="16"/>
        <v>0</v>
      </c>
      <c r="AL60" s="21"/>
      <c r="BC60" s="21"/>
      <c r="BD60" s="21"/>
      <c r="BE60" s="21"/>
      <c r="BF60" s="21"/>
      <c r="BG60" s="21"/>
      <c r="BH60" s="21"/>
      <c r="BI60" s="21"/>
      <c r="BJ60" s="21"/>
      <c r="BK60" s="21"/>
      <c r="BL60" s="21"/>
      <c r="BM60" s="21"/>
      <c r="BO60" s="21"/>
      <c r="BP60" s="42"/>
    </row>
    <row r="61" spans="1:68" x14ac:dyDescent="0.25">
      <c r="A61" s="15">
        <v>44</v>
      </c>
      <c r="B61" s="107" t="s">
        <v>101</v>
      </c>
      <c r="C61" s="108" t="s">
        <v>101</v>
      </c>
      <c r="D61" s="109" t="s">
        <v>101</v>
      </c>
      <c r="E61" s="43"/>
      <c r="F61" s="87"/>
      <c r="G61" s="81"/>
      <c r="H61" s="75"/>
      <c r="I61" s="75"/>
      <c r="J61" s="75"/>
      <c r="K61" s="75"/>
      <c r="L61" s="76"/>
      <c r="M61" s="75"/>
      <c r="N61" s="75"/>
      <c r="O61" s="75"/>
      <c r="P61" s="75"/>
      <c r="Q61" s="75"/>
      <c r="R61" s="75"/>
      <c r="S61" s="44">
        <f t="shared" si="3"/>
        <v>0</v>
      </c>
      <c r="T61" s="45">
        <f>S61/B$71</f>
        <v>0</v>
      </c>
      <c r="U61" s="69">
        <f t="shared" si="4"/>
        <v>2</v>
      </c>
      <c r="Z61" s="21">
        <f t="shared" si="5"/>
        <v>0</v>
      </c>
      <c r="AA61" s="21">
        <f t="shared" si="6"/>
        <v>0</v>
      </c>
      <c r="AB61" s="21">
        <f t="shared" si="7"/>
        <v>0</v>
      </c>
      <c r="AC61" s="21">
        <f t="shared" si="8"/>
        <v>0</v>
      </c>
      <c r="AD61" s="21">
        <f t="shared" si="9"/>
        <v>0</v>
      </c>
      <c r="AE61" s="21">
        <f t="shared" si="10"/>
        <v>0</v>
      </c>
      <c r="AF61" s="21">
        <f t="shared" si="11"/>
        <v>0</v>
      </c>
      <c r="AG61" s="21">
        <f t="shared" si="12"/>
        <v>0</v>
      </c>
      <c r="AH61" s="21">
        <f t="shared" si="13"/>
        <v>0</v>
      </c>
      <c r="AI61" s="21">
        <f t="shared" si="14"/>
        <v>0</v>
      </c>
      <c r="AJ61" s="21">
        <f t="shared" si="15"/>
        <v>0</v>
      </c>
      <c r="AK61" s="21">
        <f t="shared" si="16"/>
        <v>0</v>
      </c>
      <c r="AL61" s="21"/>
      <c r="BC61" s="21"/>
      <c r="BD61" s="21"/>
      <c r="BE61" s="21"/>
      <c r="BF61" s="21"/>
      <c r="BG61" s="21"/>
      <c r="BH61" s="21"/>
      <c r="BI61" s="21"/>
      <c r="BJ61" s="21"/>
      <c r="BK61" s="21"/>
      <c r="BL61" s="21"/>
      <c r="BM61" s="21"/>
      <c r="BO61" s="21"/>
      <c r="BP61" s="42"/>
    </row>
    <row r="62" spans="1:68" x14ac:dyDescent="0.25">
      <c r="A62" s="15">
        <v>45</v>
      </c>
      <c r="B62" s="107" t="s">
        <v>102</v>
      </c>
      <c r="C62" s="108" t="s">
        <v>102</v>
      </c>
      <c r="D62" s="109" t="s">
        <v>102</v>
      </c>
      <c r="E62" s="43"/>
      <c r="F62" s="87"/>
      <c r="G62" s="81"/>
      <c r="H62" s="75"/>
      <c r="I62" s="75"/>
      <c r="J62" s="75"/>
      <c r="K62" s="75"/>
      <c r="L62" s="76"/>
      <c r="M62" s="75"/>
      <c r="N62" s="75"/>
      <c r="O62" s="75"/>
      <c r="P62" s="75"/>
      <c r="Q62" s="75"/>
      <c r="R62" s="75"/>
      <c r="S62" s="44">
        <f t="shared" si="3"/>
        <v>0</v>
      </c>
      <c r="T62" s="45">
        <f>S62/B$71</f>
        <v>0</v>
      </c>
      <c r="U62" s="69">
        <f t="shared" si="4"/>
        <v>2</v>
      </c>
      <c r="Z62" s="21">
        <f t="shared" si="5"/>
        <v>0</v>
      </c>
      <c r="AA62" s="21">
        <f t="shared" si="6"/>
        <v>0</v>
      </c>
      <c r="AB62" s="21">
        <f t="shared" si="7"/>
        <v>0</v>
      </c>
      <c r="AC62" s="21">
        <f t="shared" si="8"/>
        <v>0</v>
      </c>
      <c r="AD62" s="21">
        <f t="shared" si="9"/>
        <v>0</v>
      </c>
      <c r="AE62" s="21">
        <f t="shared" si="10"/>
        <v>0</v>
      </c>
      <c r="AF62" s="21">
        <f t="shared" si="11"/>
        <v>0</v>
      </c>
      <c r="AG62" s="21">
        <f t="shared" si="12"/>
        <v>0</v>
      </c>
      <c r="AH62" s="21">
        <f t="shared" si="13"/>
        <v>0</v>
      </c>
      <c r="AI62" s="21">
        <f t="shared" si="14"/>
        <v>0</v>
      </c>
      <c r="AJ62" s="21">
        <f t="shared" si="15"/>
        <v>0</v>
      </c>
      <c r="AK62" s="21">
        <f t="shared" si="16"/>
        <v>0</v>
      </c>
      <c r="AL62" s="21"/>
      <c r="BC62" s="21"/>
      <c r="BD62" s="21"/>
      <c r="BE62" s="21"/>
      <c r="BF62" s="21"/>
      <c r="BG62" s="21"/>
      <c r="BH62" s="21"/>
      <c r="BI62" s="21"/>
      <c r="BJ62" s="21"/>
      <c r="BK62" s="21"/>
      <c r="BL62" s="21"/>
      <c r="BM62" s="21"/>
      <c r="BO62" s="21"/>
      <c r="BP62" s="42"/>
    </row>
    <row r="63" spans="1:68" ht="15.75" thickBot="1" x14ac:dyDescent="0.3">
      <c r="A63" s="4">
        <v>46</v>
      </c>
      <c r="B63" s="107"/>
      <c r="C63" s="108"/>
      <c r="D63" s="109"/>
      <c r="E63" s="43"/>
      <c r="F63" s="89"/>
      <c r="G63" s="81"/>
      <c r="H63" s="75"/>
      <c r="I63" s="75"/>
      <c r="J63" s="75"/>
      <c r="K63" s="75"/>
      <c r="L63" s="76"/>
      <c r="M63" s="75"/>
      <c r="N63" s="75"/>
      <c r="O63" s="75"/>
      <c r="P63" s="75"/>
      <c r="Q63" s="75"/>
      <c r="R63" s="75"/>
      <c r="S63" s="44">
        <f t="shared" si="3"/>
        <v>0</v>
      </c>
      <c r="T63" s="45">
        <f>S63/B$71</f>
        <v>0</v>
      </c>
      <c r="U63" s="69">
        <f t="shared" si="4"/>
        <v>2</v>
      </c>
      <c r="Z63" s="21">
        <f t="shared" si="5"/>
        <v>0</v>
      </c>
      <c r="AA63" s="21">
        <f t="shared" si="6"/>
        <v>0</v>
      </c>
      <c r="AB63" s="21">
        <f t="shared" si="7"/>
        <v>0</v>
      </c>
      <c r="AC63" s="21">
        <f t="shared" si="8"/>
        <v>0</v>
      </c>
      <c r="AD63" s="21">
        <f t="shared" si="9"/>
        <v>0</v>
      </c>
      <c r="AE63" s="21">
        <f t="shared" si="10"/>
        <v>0</v>
      </c>
      <c r="AF63" s="21">
        <f t="shared" si="11"/>
        <v>0</v>
      </c>
      <c r="AG63" s="21">
        <f t="shared" si="12"/>
        <v>0</v>
      </c>
      <c r="AH63" s="21">
        <f t="shared" si="13"/>
        <v>0</v>
      </c>
      <c r="AI63" s="21">
        <f t="shared" si="14"/>
        <v>0</v>
      </c>
      <c r="AJ63" s="21">
        <f t="shared" si="15"/>
        <v>0</v>
      </c>
      <c r="AK63" s="21">
        <f t="shared" si="16"/>
        <v>0</v>
      </c>
      <c r="AL63" s="2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O63" s="21"/>
      <c r="BP63" s="42"/>
    </row>
    <row r="64" spans="1:68" x14ac:dyDescent="0.25">
      <c r="H64" s="71"/>
    </row>
    <row r="65" spans="2:21" x14ac:dyDescent="0.25">
      <c r="T65" s="101" t="s">
        <v>105</v>
      </c>
      <c r="U65" s="102" t="s">
        <v>106</v>
      </c>
    </row>
    <row r="66" spans="2:21" x14ac:dyDescent="0.25">
      <c r="T66" s="103">
        <f>SUM(T18:T63)/COUNTIF(T18:T63,"&gt;0")</f>
        <v>1</v>
      </c>
      <c r="U66" s="104">
        <f>SUMIF($F$18:$F$63,"=P",$U$18:$U$63)/COUNTIF($F$18:$F$63,"=P")</f>
        <v>7</v>
      </c>
    </row>
    <row r="67" spans="2:21" x14ac:dyDescent="0.25">
      <c r="B67" s="11" t="s">
        <v>40</v>
      </c>
      <c r="C67" s="11"/>
      <c r="D67" s="11"/>
      <c r="E67" s="11"/>
      <c r="F67" s="90"/>
      <c r="G67" s="11"/>
      <c r="H67" s="11"/>
      <c r="I67" s="11"/>
      <c r="J67" s="11"/>
    </row>
    <row r="68" spans="2:21" x14ac:dyDescent="0.25">
      <c r="B68" s="12" t="s">
        <v>8</v>
      </c>
      <c r="C68" s="11" t="s">
        <v>54</v>
      </c>
      <c r="D68" s="11"/>
      <c r="E68" s="11"/>
      <c r="F68" s="90"/>
      <c r="G68" s="11"/>
      <c r="H68" s="11"/>
      <c r="I68" s="11"/>
      <c r="J68" s="11"/>
    </row>
    <row r="69" spans="2:21" x14ac:dyDescent="0.25">
      <c r="B69" s="13" t="s">
        <v>55</v>
      </c>
      <c r="C69" s="11" t="s">
        <v>56</v>
      </c>
      <c r="D69" s="11"/>
      <c r="E69" s="11"/>
      <c r="F69" s="90"/>
      <c r="G69" s="11"/>
      <c r="H69" s="11"/>
      <c r="I69" s="11"/>
      <c r="J69" s="11"/>
    </row>
    <row r="70" spans="2:21" x14ac:dyDescent="0.25">
      <c r="B70" s="13"/>
      <c r="C70" s="11"/>
      <c r="D70" s="11"/>
      <c r="E70" s="11"/>
      <c r="F70" s="90"/>
      <c r="G70" s="11"/>
      <c r="H70" s="11"/>
      <c r="I70" s="11"/>
      <c r="J70" s="11"/>
    </row>
    <row r="71" spans="2:21" x14ac:dyDescent="0.25">
      <c r="B71" s="67">
        <v>30</v>
      </c>
      <c r="C71" s="33" t="s">
        <v>51</v>
      </c>
      <c r="D71" s="68"/>
      <c r="E71" s="68"/>
      <c r="F71" s="74"/>
      <c r="G71" s="68"/>
      <c r="H71" s="11"/>
      <c r="I71" s="11"/>
      <c r="J71" s="11"/>
    </row>
    <row r="72" spans="2:21" x14ac:dyDescent="0.25">
      <c r="B72" s="43">
        <f>B71*0.6</f>
        <v>18</v>
      </c>
      <c r="C72" s="4" t="s">
        <v>52</v>
      </c>
      <c r="D72" s="5"/>
      <c r="E72" s="5"/>
      <c r="F72" s="66"/>
      <c r="G72" s="5"/>
      <c r="H72" s="11"/>
      <c r="I72" s="11"/>
      <c r="J72" s="11"/>
    </row>
    <row r="73" spans="2:21" x14ac:dyDescent="0.25">
      <c r="B73" s="11"/>
      <c r="C73" s="11"/>
      <c r="D73" s="11"/>
      <c r="E73" s="11"/>
      <c r="F73" s="90"/>
      <c r="G73" s="11"/>
      <c r="H73" s="11"/>
      <c r="I73" s="11"/>
      <c r="J73" s="11"/>
    </row>
    <row r="74" spans="2:21" x14ac:dyDescent="0.25">
      <c r="B74" s="11"/>
      <c r="C74" s="11"/>
      <c r="D74" s="11"/>
      <c r="E74" s="11"/>
      <c r="F74" s="90"/>
      <c r="G74" s="11"/>
      <c r="H74" s="11"/>
      <c r="I74" s="11"/>
      <c r="J74" s="11"/>
    </row>
    <row r="75" spans="2:21" x14ac:dyDescent="0.25">
      <c r="B75" s="11"/>
      <c r="C75" s="11"/>
      <c r="D75" s="11"/>
      <c r="E75" s="11"/>
      <c r="F75" s="90"/>
      <c r="G75" s="11"/>
      <c r="H75" s="11"/>
      <c r="I75" s="11"/>
      <c r="J75" s="11"/>
    </row>
    <row r="76" spans="2:21" x14ac:dyDescent="0.25">
      <c r="B76" s="11"/>
      <c r="C76" s="11"/>
      <c r="D76" s="11"/>
      <c r="E76" s="11"/>
      <c r="F76" s="90"/>
      <c r="G76" s="11"/>
      <c r="H76" s="11"/>
      <c r="I76" s="11"/>
      <c r="J76" s="11"/>
    </row>
    <row r="77" spans="2:21" x14ac:dyDescent="0.25">
      <c r="B77" s="11"/>
      <c r="C77" s="11"/>
      <c r="D77" s="11"/>
      <c r="E77" s="11"/>
      <c r="F77" s="90"/>
      <c r="G77" s="11"/>
      <c r="H77" s="11"/>
      <c r="I77" s="11"/>
      <c r="J77" s="11"/>
    </row>
    <row r="78" spans="2:21" x14ac:dyDescent="0.25">
      <c r="B78" s="11"/>
      <c r="C78" s="11"/>
      <c r="D78" s="11"/>
      <c r="E78" s="11"/>
      <c r="F78" s="90"/>
      <c r="G78" s="11"/>
      <c r="H78" s="11"/>
      <c r="I78" s="11"/>
      <c r="J78" s="11"/>
    </row>
    <row r="79" spans="2:21" x14ac:dyDescent="0.25">
      <c r="B79" s="11"/>
      <c r="C79" s="11"/>
      <c r="D79" s="11"/>
      <c r="E79" s="11"/>
      <c r="F79" s="90"/>
      <c r="G79" s="11"/>
      <c r="H79" s="11"/>
      <c r="I79" s="11"/>
      <c r="J79" s="11"/>
    </row>
  </sheetData>
  <mergeCells count="60">
    <mergeCell ref="D15:E15"/>
    <mergeCell ref="E10:H10"/>
    <mergeCell ref="A11:B11"/>
    <mergeCell ref="C11:H11"/>
    <mergeCell ref="A12:B12"/>
    <mergeCell ref="C12:H12"/>
    <mergeCell ref="A13:B13"/>
    <mergeCell ref="C13:H13"/>
    <mergeCell ref="A1:H1"/>
    <mergeCell ref="A2:H2"/>
    <mergeCell ref="A4:I7"/>
    <mergeCell ref="A9:B9"/>
    <mergeCell ref="E9:H9"/>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34:D34"/>
    <mergeCell ref="B35:D35"/>
    <mergeCell ref="B36:D36"/>
    <mergeCell ref="B37:D37"/>
    <mergeCell ref="B38:D38"/>
    <mergeCell ref="B39:D39"/>
    <mergeCell ref="B40:D40"/>
    <mergeCell ref="B41:D41"/>
    <mergeCell ref="B42:D42"/>
    <mergeCell ref="B52:D52"/>
    <mergeCell ref="B43:D43"/>
    <mergeCell ref="B44:D44"/>
    <mergeCell ref="B45:D45"/>
    <mergeCell ref="B46:D46"/>
    <mergeCell ref="B47:D47"/>
    <mergeCell ref="AM5:AN5"/>
    <mergeCell ref="B53:D53"/>
    <mergeCell ref="B54:D54"/>
    <mergeCell ref="B63:D63"/>
    <mergeCell ref="B55:D55"/>
    <mergeCell ref="B56:D56"/>
    <mergeCell ref="B57:D57"/>
    <mergeCell ref="B58:D58"/>
    <mergeCell ref="B59:D59"/>
    <mergeCell ref="B60:D60"/>
    <mergeCell ref="B61:D61"/>
    <mergeCell ref="B62:D62"/>
    <mergeCell ref="B48:D48"/>
    <mergeCell ref="B49:D49"/>
    <mergeCell ref="B50:D50"/>
    <mergeCell ref="B51:D51"/>
  </mergeCells>
  <conditionalFormatting sqref="U18:U63">
    <cfRule type="cellIs" dxfId="2" priority="1" stopIfTrue="1" operator="greaterThanOrEqual">
      <formula>3.95</formula>
    </cfRule>
    <cfRule type="cellIs" dxfId="1" priority="2" stopIfTrue="1" operator="between">
      <formula>2.05</formula>
      <formula>3.94</formula>
    </cfRule>
    <cfRule type="cellIs" dxfId="0" priority="3" stopIfTrue="1" operator="lessThanOrEqual">
      <formula>2</formula>
    </cfRule>
  </conditionalFormatting>
  <dataValidations disablePrompts="1" count="1">
    <dataValidation type="list" allowBlank="1" showDropDown="1" showInputMessage="1" showErrorMessage="1" errorTitle="Ingrese una letra entre A y F" sqref="C13:H13">
      <formula1>$CC$24:$CC$30</formula1>
    </dataValidation>
  </dataValidations>
  <pageMargins left="0.23622047244094491" right="0.23622047244094491" top="0.74803149606299213" bottom="0.74803149606299213" header="0.31496062992125984" footer="0.31496062992125984"/>
  <pageSetup scale="5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M108"/>
  <sheetViews>
    <sheetView topLeftCell="A116" workbookViewId="0">
      <selection activeCell="D102" sqref="D102:G102"/>
    </sheetView>
  </sheetViews>
  <sheetFormatPr baseColWidth="10" defaultRowHeight="15" x14ac:dyDescent="0.25"/>
  <cols>
    <col min="1" max="1" width="5.7109375" customWidth="1"/>
    <col min="2" max="2" width="15.140625" customWidth="1"/>
    <col min="3" max="3" width="16.5703125" customWidth="1"/>
    <col min="4" max="4" width="14" customWidth="1"/>
    <col min="5" max="5" width="9.140625" customWidth="1"/>
    <col min="6" max="6" width="12.140625" customWidth="1"/>
    <col min="7" max="7" width="9.5703125" customWidth="1"/>
    <col min="8" max="8" width="8.7109375" customWidth="1"/>
    <col min="9" max="9" width="8.7109375" style="31" customWidth="1"/>
    <col min="10" max="10" width="9.140625" customWidth="1"/>
    <col min="11" max="11" width="13.42578125" bestFit="1" customWidth="1"/>
    <col min="13" max="13" width="28.7109375" customWidth="1"/>
  </cols>
  <sheetData>
    <row r="1" spans="2:9" ht="47.25" customHeight="1" x14ac:dyDescent="0.25">
      <c r="B1" s="137" t="s">
        <v>108</v>
      </c>
      <c r="C1" s="137"/>
      <c r="D1" s="137"/>
      <c r="E1" s="137"/>
      <c r="F1" s="137"/>
      <c r="G1" s="137"/>
      <c r="H1" s="19" t="s">
        <v>43</v>
      </c>
      <c r="I1" s="19"/>
    </row>
    <row r="2" spans="2:9" ht="15.75" x14ac:dyDescent="0.25">
      <c r="B2" s="138"/>
      <c r="C2" s="138"/>
      <c r="D2" s="138"/>
      <c r="E2" s="138"/>
      <c r="F2" s="138"/>
      <c r="G2" s="138"/>
      <c r="H2" s="19"/>
      <c r="I2" s="19"/>
    </row>
    <row r="3" spans="2:9" ht="15.75" x14ac:dyDescent="0.25">
      <c r="B3" s="143"/>
      <c r="C3" s="144"/>
      <c r="D3" s="144"/>
      <c r="E3" s="144"/>
      <c r="F3" s="144"/>
      <c r="G3" s="144"/>
      <c r="H3" s="144"/>
      <c r="I3" s="144"/>
    </row>
    <row r="4" spans="2:9" ht="15.75" x14ac:dyDescent="0.25">
      <c r="B4" s="145" t="str">
        <f>"ESTABLECIMIENTO: "&amp;Evamat!C11</f>
        <v>ESTABLECIMIENTO: ESCUELA LAS CAMELIAS</v>
      </c>
      <c r="C4" s="145"/>
      <c r="D4" s="145"/>
      <c r="E4" s="145"/>
      <c r="F4" s="145"/>
      <c r="G4" s="145"/>
      <c r="H4" s="6"/>
      <c r="I4" s="30"/>
    </row>
    <row r="5" spans="2:9" ht="15.75" x14ac:dyDescent="0.25">
      <c r="B5" s="145" t="s">
        <v>110</v>
      </c>
      <c r="C5" s="145"/>
      <c r="D5" s="145"/>
      <c r="E5" s="145"/>
      <c r="F5" s="145"/>
      <c r="G5" s="145"/>
    </row>
    <row r="6" spans="2:9" x14ac:dyDescent="0.25">
      <c r="B6" s="142" t="str">
        <f xml:space="preserve"> "PROFESOR(A) JEFE: "&amp;Evamat!C12</f>
        <v xml:space="preserve">PROFESOR(A) JEFE: LUCERO VILLEGAS </v>
      </c>
      <c r="C6" s="142"/>
      <c r="D6" s="142"/>
      <c r="E6" s="142"/>
      <c r="F6" s="142"/>
      <c r="G6" s="142"/>
    </row>
    <row r="7" spans="2:9" x14ac:dyDescent="0.25">
      <c r="B7" s="7"/>
      <c r="C7" s="7"/>
      <c r="D7" s="7"/>
      <c r="E7" s="7"/>
      <c r="F7" s="7"/>
      <c r="G7" s="7"/>
    </row>
    <row r="8" spans="2:9" ht="15.75" x14ac:dyDescent="0.25">
      <c r="B8" s="139" t="s">
        <v>28</v>
      </c>
      <c r="C8" s="139"/>
      <c r="D8" s="139"/>
      <c r="E8" s="139"/>
      <c r="F8" s="139"/>
      <c r="G8" s="139"/>
      <c r="H8" s="139"/>
    </row>
    <row r="9" spans="2:9" ht="54.75" customHeight="1" x14ac:dyDescent="0.25">
      <c r="B9" s="140" t="str">
        <f>"Este informe detalla los resultados de la Prueba de Educación ciencia realizada el "&amp;Evamat!F15&amp;" alumnos. Mientras mayor es el número de alumnos presentes, más representativos son los datos"</f>
        <v>Este informe detalla los resultados de la Prueba de Educación ciencia realizada el 1 alumnos. Mientras mayor es el número de alumnos presentes, más representativos son los datos</v>
      </c>
      <c r="C9" s="140"/>
      <c r="D9" s="140"/>
      <c r="E9" s="140"/>
      <c r="F9" s="140"/>
      <c r="G9" s="140"/>
      <c r="H9" s="16"/>
      <c r="I9" s="29"/>
    </row>
    <row r="10" spans="2:9" x14ac:dyDescent="0.25">
      <c r="B10" s="141" t="s">
        <v>29</v>
      </c>
      <c r="C10" s="141"/>
      <c r="D10" s="141"/>
      <c r="E10" s="141"/>
      <c r="F10" s="141"/>
      <c r="G10" s="141"/>
      <c r="H10" s="141"/>
    </row>
    <row r="11" spans="2:9" ht="15" customHeight="1" x14ac:dyDescent="0.25">
      <c r="B11" s="141"/>
      <c r="C11" s="141"/>
      <c r="D11" s="141"/>
      <c r="E11" s="141"/>
      <c r="F11" s="141"/>
      <c r="G11" s="141"/>
      <c r="H11" s="141"/>
    </row>
    <row r="12" spans="2:9" ht="44.25" customHeight="1" x14ac:dyDescent="0.25">
      <c r="B12" s="141"/>
      <c r="C12" s="141"/>
      <c r="D12" s="141"/>
      <c r="E12" s="141"/>
      <c r="F12" s="141"/>
      <c r="G12" s="141"/>
      <c r="H12" s="141"/>
    </row>
    <row r="14" spans="2:9" x14ac:dyDescent="0.25">
      <c r="B14" s="36" t="s">
        <v>30</v>
      </c>
      <c r="C14" s="54" t="s">
        <v>122</v>
      </c>
      <c r="D14" s="54" t="s">
        <v>123</v>
      </c>
      <c r="E14" s="162" t="s">
        <v>124</v>
      </c>
      <c r="F14" s="55"/>
      <c r="G14" s="99"/>
      <c r="H14" s="32"/>
      <c r="I14" s="5"/>
    </row>
    <row r="15" spans="2:9" x14ac:dyDescent="0.25">
      <c r="B15" s="26" t="s">
        <v>31</v>
      </c>
      <c r="C15" s="35">
        <f t="shared" ref="C15:G15" si="0">IF(SUM(E40:E85)=0,0,(AVERAGE(E40:E85)))</f>
        <v>1</v>
      </c>
      <c r="D15" s="35">
        <f t="shared" si="0"/>
        <v>1</v>
      </c>
      <c r="E15" s="35">
        <f t="shared" si="0"/>
        <v>1</v>
      </c>
      <c r="F15" s="35"/>
      <c r="G15" s="35"/>
      <c r="H15" s="35"/>
      <c r="I15" s="34"/>
    </row>
    <row r="16" spans="2:9" x14ac:dyDescent="0.25">
      <c r="B16" s="26" t="s">
        <v>32</v>
      </c>
      <c r="C16" s="35">
        <f t="shared" ref="C16:G16" si="1">MIN(E40:E85)</f>
        <v>1</v>
      </c>
      <c r="D16" s="35">
        <f t="shared" si="1"/>
        <v>1</v>
      </c>
      <c r="E16" s="35">
        <f t="shared" si="1"/>
        <v>1</v>
      </c>
      <c r="F16" s="35"/>
      <c r="G16" s="35"/>
      <c r="H16" s="35"/>
      <c r="I16" s="5"/>
    </row>
    <row r="17" spans="2:9" x14ac:dyDescent="0.25">
      <c r="B17" s="26" t="s">
        <v>33</v>
      </c>
      <c r="C17" s="35">
        <f t="shared" ref="C17:G17" si="2">MAX(E40:E85)</f>
        <v>1</v>
      </c>
      <c r="D17" s="35">
        <f t="shared" si="2"/>
        <v>1</v>
      </c>
      <c r="E17" s="35">
        <f t="shared" si="2"/>
        <v>1</v>
      </c>
      <c r="F17" s="35"/>
      <c r="G17" s="35"/>
      <c r="H17" s="35"/>
      <c r="I17" s="5"/>
    </row>
    <row r="19" spans="2:9" ht="15" customHeight="1" x14ac:dyDescent="0.25">
      <c r="B19" s="146" t="s">
        <v>45</v>
      </c>
      <c r="C19" s="146"/>
      <c r="D19" s="146"/>
      <c r="E19" s="146"/>
      <c r="F19" s="146"/>
      <c r="G19" s="146"/>
      <c r="H19" s="17"/>
    </row>
    <row r="20" spans="2:9" ht="12.75" customHeight="1" x14ac:dyDescent="0.25">
      <c r="B20" s="146"/>
      <c r="C20" s="146"/>
      <c r="D20" s="146"/>
      <c r="E20" s="146"/>
      <c r="F20" s="146"/>
      <c r="G20" s="146"/>
      <c r="H20" s="17"/>
    </row>
    <row r="21" spans="2:9" x14ac:dyDescent="0.25">
      <c r="B21" s="146"/>
      <c r="C21" s="146"/>
      <c r="D21" s="146"/>
      <c r="E21" s="146"/>
      <c r="F21" s="146"/>
      <c r="G21" s="146"/>
    </row>
    <row r="22" spans="2:9" x14ac:dyDescent="0.25">
      <c r="B22" s="146"/>
      <c r="C22" s="146"/>
      <c r="D22" s="146"/>
      <c r="E22" s="146"/>
      <c r="F22" s="146"/>
      <c r="G22" s="146"/>
    </row>
    <row r="23" spans="2:9" hidden="1" x14ac:dyDescent="0.25">
      <c r="B23" s="146"/>
      <c r="C23" s="146"/>
      <c r="D23" s="146"/>
      <c r="E23" s="146"/>
      <c r="F23" s="146"/>
      <c r="G23" s="146"/>
    </row>
    <row r="24" spans="2:9" hidden="1" x14ac:dyDescent="0.25">
      <c r="B24" s="146"/>
      <c r="C24" s="146"/>
      <c r="D24" s="146"/>
      <c r="E24" s="146"/>
      <c r="F24" s="146"/>
      <c r="G24" s="146"/>
    </row>
    <row r="25" spans="2:9" ht="8.25" hidden="1" customHeight="1" x14ac:dyDescent="0.25">
      <c r="B25" s="146"/>
      <c r="C25" s="146"/>
      <c r="D25" s="146"/>
      <c r="E25" s="146"/>
      <c r="F25" s="146"/>
      <c r="G25" s="146"/>
    </row>
    <row r="29" spans="2:9" hidden="1" x14ac:dyDescent="0.25"/>
    <row r="30" spans="2:9" hidden="1" x14ac:dyDescent="0.25"/>
    <row r="31" spans="2:9" hidden="1" x14ac:dyDescent="0.25"/>
    <row r="32" spans="2:9" hidden="1" x14ac:dyDescent="0.25"/>
    <row r="33" spans="1:10" hidden="1" x14ac:dyDescent="0.25"/>
    <row r="34" spans="1:10" hidden="1" x14ac:dyDescent="0.25"/>
    <row r="35" spans="1:10" ht="12.75" customHeight="1" x14ac:dyDescent="0.25">
      <c r="B35" s="136"/>
      <c r="C35" s="136"/>
      <c r="D35" s="136"/>
      <c r="E35" s="136"/>
      <c r="F35" s="136"/>
      <c r="G35" s="136"/>
      <c r="H35" s="136"/>
    </row>
    <row r="37" spans="1:10" ht="33" customHeight="1" x14ac:dyDescent="0.25">
      <c r="B37" s="141" t="s">
        <v>41</v>
      </c>
      <c r="C37" s="141"/>
      <c r="D37" s="141"/>
      <c r="E37" s="141"/>
      <c r="F37" s="141"/>
      <c r="G37" s="141"/>
      <c r="H37" s="18"/>
    </row>
    <row r="39" spans="1:10" ht="30" customHeight="1" x14ac:dyDescent="0.25">
      <c r="A39" s="8" t="s">
        <v>9</v>
      </c>
      <c r="B39" s="147" t="s">
        <v>34</v>
      </c>
      <c r="C39" s="147"/>
      <c r="D39" s="147"/>
      <c r="E39" s="54" t="s">
        <v>122</v>
      </c>
      <c r="F39" s="54" t="s">
        <v>123</v>
      </c>
      <c r="G39" s="162" t="s">
        <v>124</v>
      </c>
      <c r="H39" s="91"/>
      <c r="I39" s="100"/>
      <c r="J39" s="27"/>
    </row>
    <row r="40" spans="1:10" x14ac:dyDescent="0.25">
      <c r="A40" s="4">
        <v>1</v>
      </c>
      <c r="B40" s="130" t="str">
        <f>Evamat!B18&amp;" "</f>
        <v xml:space="preserve">Águila Rodríguez Dante Exequiel </v>
      </c>
      <c r="C40" s="130"/>
      <c r="D40" s="130"/>
      <c r="E40" s="9">
        <f>IF(Evamat!F18="P",SUM(Evamat!Z18:AH18)/24,"")</f>
        <v>1</v>
      </c>
      <c r="F40" s="9">
        <f>IF(Evamat!F18="P",SUM(Evamat!AI18)/2,"")</f>
        <v>1</v>
      </c>
      <c r="G40" s="9">
        <f>IF(Evamat!F18="P",SUM(Evamat!AJ18:AK18)/4,"")</f>
        <v>1</v>
      </c>
      <c r="H40" s="9"/>
      <c r="I40" s="9"/>
      <c r="J40" s="9"/>
    </row>
    <row r="41" spans="1:10" x14ac:dyDescent="0.25">
      <c r="A41" s="4">
        <v>2</v>
      </c>
      <c r="B41" s="130" t="str">
        <f>Evamat!B19&amp;" "</f>
        <v xml:space="preserve">Almonacid Torres Matías Esteban </v>
      </c>
      <c r="C41" s="130"/>
      <c r="D41" s="130"/>
      <c r="E41" s="9" t="str">
        <f>IF(Evamat!F19="P",SUM(Evamat!Z19:AH19)/24,"")</f>
        <v/>
      </c>
      <c r="F41" s="9" t="str">
        <f>IF(Evamat!F19="P",SUM(Evamat!AI19)/2,"")</f>
        <v/>
      </c>
      <c r="G41" s="9" t="str">
        <f>IF(Evamat!F19="P",SUM(Evamat!AJ19:AK19)/4,"")</f>
        <v/>
      </c>
      <c r="H41" s="9"/>
      <c r="I41" s="9"/>
      <c r="J41" s="9"/>
    </row>
    <row r="42" spans="1:10" x14ac:dyDescent="0.25">
      <c r="A42" s="4">
        <v>3</v>
      </c>
      <c r="B42" s="130" t="str">
        <f>Evamat!B20&amp;" "</f>
        <v xml:space="preserve">Alvarado Pérez Cristóbal Andrés </v>
      </c>
      <c r="C42" s="130"/>
      <c r="D42" s="130"/>
      <c r="E42" s="9" t="str">
        <f>IF(Evamat!F20="P",SUM(Evamat!Z20:AH20)/24,"")</f>
        <v/>
      </c>
      <c r="F42" s="9" t="str">
        <f>IF(Evamat!F20="P",SUM(Evamat!AI20)/2,"")</f>
        <v/>
      </c>
      <c r="G42" s="9" t="str">
        <f>IF(Evamat!F20="P",SUM(Evamat!AJ20:AK20)/4,"")</f>
        <v/>
      </c>
      <c r="H42" s="9"/>
      <c r="I42" s="9"/>
      <c r="J42" s="9"/>
    </row>
    <row r="43" spans="1:10" x14ac:dyDescent="0.25">
      <c r="A43" s="4">
        <v>4</v>
      </c>
      <c r="B43" s="130" t="str">
        <f>Evamat!B21&amp;" "</f>
        <v xml:space="preserve">Álvarez Cárdenas Benjamín Armando </v>
      </c>
      <c r="C43" s="130"/>
      <c r="D43" s="130"/>
      <c r="E43" s="9" t="str">
        <f>IF(Evamat!F21="P",SUM(Evamat!Z21:AH21)/24,"")</f>
        <v/>
      </c>
      <c r="F43" s="9" t="str">
        <f>IF(Evamat!F21="P",SUM(Evamat!AI21)/2,"")</f>
        <v/>
      </c>
      <c r="G43" s="9" t="str">
        <f>IF(Evamat!F21="P",SUM(Evamat!AJ21:AK21)/4,"")</f>
        <v/>
      </c>
      <c r="H43" s="9"/>
      <c r="I43" s="9"/>
      <c r="J43" s="9"/>
    </row>
    <row r="44" spans="1:10" x14ac:dyDescent="0.25">
      <c r="A44" s="4">
        <v>5</v>
      </c>
      <c r="B44" s="130" t="str">
        <f>Evamat!B22&amp;" "</f>
        <v xml:space="preserve">Arcos Leal Elizabeth Constanza </v>
      </c>
      <c r="C44" s="130"/>
      <c r="D44" s="130"/>
      <c r="E44" s="9" t="str">
        <f>IF(Evamat!F22="P",SUM(Evamat!Z22:AH22)/24,"")</f>
        <v/>
      </c>
      <c r="F44" s="9" t="str">
        <f>IF(Evamat!F22="P",SUM(Evamat!AI22)/2,"")</f>
        <v/>
      </c>
      <c r="G44" s="9" t="str">
        <f>IF(Evamat!F22="P",SUM(Evamat!AJ22:AK22)/4,"")</f>
        <v/>
      </c>
      <c r="H44" s="9"/>
      <c r="I44" s="9"/>
      <c r="J44" s="9"/>
    </row>
    <row r="45" spans="1:10" x14ac:dyDescent="0.25">
      <c r="A45" s="4">
        <v>6</v>
      </c>
      <c r="B45" s="130" t="str">
        <f>Evamat!B23&amp;" "</f>
        <v xml:space="preserve">Arias Ibáñez Bastián Alejandro </v>
      </c>
      <c r="C45" s="130"/>
      <c r="D45" s="130"/>
      <c r="E45" s="9" t="str">
        <f>IF(Evamat!F23="P",SUM(Evamat!Z23:AH23)/24,"")</f>
        <v/>
      </c>
      <c r="F45" s="9" t="str">
        <f>IF(Evamat!F23="P",SUM(Evamat!AI23)/2,"")</f>
        <v/>
      </c>
      <c r="G45" s="9" t="str">
        <f>IF(Evamat!F23="P",SUM(Evamat!AJ23:AK23)/4,"")</f>
        <v/>
      </c>
      <c r="H45" s="9"/>
      <c r="I45" s="9"/>
      <c r="J45" s="9"/>
    </row>
    <row r="46" spans="1:10" x14ac:dyDescent="0.25">
      <c r="A46" s="4">
        <v>7</v>
      </c>
      <c r="B46" s="130" t="str">
        <f>Evamat!B24&amp;" "</f>
        <v xml:space="preserve">Ayancán Valle Rosa Pascal </v>
      </c>
      <c r="C46" s="130"/>
      <c r="D46" s="130"/>
      <c r="E46" s="9" t="str">
        <f>IF(Evamat!F24="P",SUM(Evamat!Z24:AH24)/24,"")</f>
        <v/>
      </c>
      <c r="F46" s="9" t="str">
        <f>IF(Evamat!F24="P",SUM(Evamat!AI24)/2,"")</f>
        <v/>
      </c>
      <c r="G46" s="9" t="str">
        <f>IF(Evamat!F24="P",SUM(Evamat!AJ24:AK24)/4,"")</f>
        <v/>
      </c>
      <c r="H46" s="9"/>
      <c r="I46" s="9"/>
      <c r="J46" s="9"/>
    </row>
    <row r="47" spans="1:10" x14ac:dyDescent="0.25">
      <c r="A47" s="4">
        <v>8</v>
      </c>
      <c r="B47" s="130" t="str">
        <f>Evamat!B25&amp;" "</f>
        <v xml:space="preserve">Barrientos Vega Benjamín Alejandro </v>
      </c>
      <c r="C47" s="130"/>
      <c r="D47" s="130"/>
      <c r="E47" s="9" t="str">
        <f>IF(Evamat!F25="P",SUM(Evamat!Z25:AH25)/24,"")</f>
        <v/>
      </c>
      <c r="F47" s="9" t="str">
        <f>IF(Evamat!F25="P",SUM(Evamat!AI25)/2,"")</f>
        <v/>
      </c>
      <c r="G47" s="9" t="str">
        <f>IF(Evamat!F25="P",SUM(Evamat!AJ25:AK25)/4,"")</f>
        <v/>
      </c>
      <c r="H47" s="9"/>
      <c r="I47" s="9"/>
      <c r="J47" s="9"/>
    </row>
    <row r="48" spans="1:10" x14ac:dyDescent="0.25">
      <c r="A48" s="4">
        <v>9</v>
      </c>
      <c r="B48" s="130" t="str">
        <f>Evamat!B26&amp;" "</f>
        <v xml:space="preserve">Cárcamo Salazar Jostin Steven </v>
      </c>
      <c r="C48" s="130"/>
      <c r="D48" s="130"/>
      <c r="E48" s="9" t="str">
        <f>IF(Evamat!F26="P",SUM(Evamat!Z26:AH26)/24,"")</f>
        <v/>
      </c>
      <c r="F48" s="9" t="str">
        <f>IF(Evamat!F26="P",SUM(Evamat!AI26)/2,"")</f>
        <v/>
      </c>
      <c r="G48" s="9" t="str">
        <f>IF(Evamat!F26="P",SUM(Evamat!AJ26:AK26)/4,"")</f>
        <v/>
      </c>
      <c r="H48" s="9"/>
      <c r="I48" s="9"/>
      <c r="J48" s="9"/>
    </row>
    <row r="49" spans="1:10" x14ac:dyDescent="0.25">
      <c r="A49" s="4">
        <v>10</v>
      </c>
      <c r="B49" s="130" t="str">
        <f>Evamat!B27&amp;" "</f>
        <v xml:space="preserve">Carrera Muñoz Sidrit Fransheska </v>
      </c>
      <c r="C49" s="130"/>
      <c r="D49" s="130"/>
      <c r="E49" s="9" t="str">
        <f>IF(Evamat!F27="P",SUM(Evamat!Z27:AH27)/24,"")</f>
        <v/>
      </c>
      <c r="F49" s="9" t="str">
        <f>IF(Evamat!F27="P",SUM(Evamat!AI27)/2,"")</f>
        <v/>
      </c>
      <c r="G49" s="9" t="str">
        <f>IF(Evamat!F27="P",SUM(Evamat!AJ27:AK27)/4,"")</f>
        <v/>
      </c>
      <c r="H49" s="9"/>
      <c r="I49" s="9"/>
      <c r="J49" s="9"/>
    </row>
    <row r="50" spans="1:10" x14ac:dyDescent="0.25">
      <c r="A50" s="4">
        <v>11</v>
      </c>
      <c r="B50" s="130" t="str">
        <f>Evamat!B28&amp;" "</f>
        <v xml:space="preserve">Carrillo Ortega Javiera Ignacia </v>
      </c>
      <c r="C50" s="130"/>
      <c r="D50" s="130"/>
      <c r="E50" s="9" t="str">
        <f>IF(Evamat!F28="P",SUM(Evamat!Z28:AH28)/24,"")</f>
        <v/>
      </c>
      <c r="F50" s="9" t="str">
        <f>IF(Evamat!F28="P",SUM(Evamat!AI28)/2,"")</f>
        <v/>
      </c>
      <c r="G50" s="9" t="str">
        <f>IF(Evamat!F28="P",SUM(Evamat!AJ28:AK28)/4,"")</f>
        <v/>
      </c>
      <c r="H50" s="9"/>
      <c r="I50" s="9"/>
      <c r="J50" s="9"/>
    </row>
    <row r="51" spans="1:10" x14ac:dyDescent="0.25">
      <c r="A51" s="4">
        <v>12</v>
      </c>
      <c r="B51" s="130" t="str">
        <f>Evamat!B29&amp;" "</f>
        <v xml:space="preserve">Chávez Inai Kevin Nicolás </v>
      </c>
      <c r="C51" s="130"/>
      <c r="D51" s="130"/>
      <c r="E51" s="9" t="str">
        <f>IF(Evamat!F29="P",SUM(Evamat!Z29:AH29)/24,"")</f>
        <v/>
      </c>
      <c r="F51" s="9" t="str">
        <f>IF(Evamat!F29="P",SUM(Evamat!AI29)/2,"")</f>
        <v/>
      </c>
      <c r="G51" s="9" t="str">
        <f>IF(Evamat!F29="P",SUM(Evamat!AJ29:AK29)/4,"")</f>
        <v/>
      </c>
      <c r="H51" s="9"/>
      <c r="I51" s="9"/>
      <c r="J51" s="9"/>
    </row>
    <row r="52" spans="1:10" x14ac:dyDescent="0.25">
      <c r="A52" s="4">
        <v>13</v>
      </c>
      <c r="B52" s="130" t="str">
        <f>Evamat!B30&amp;" "</f>
        <v xml:space="preserve">Coronado Cárdenas Matías Andrés </v>
      </c>
      <c r="C52" s="130"/>
      <c r="D52" s="130"/>
      <c r="E52" s="9" t="str">
        <f>IF(Evamat!F30="P",SUM(Evamat!Z30:AH30)/24,"")</f>
        <v/>
      </c>
      <c r="F52" s="9" t="str">
        <f>IF(Evamat!F30="P",SUM(Evamat!AI30)/2,"")</f>
        <v/>
      </c>
      <c r="G52" s="9" t="str">
        <f>IF(Evamat!F30="P",SUM(Evamat!AJ30:AK30)/4,"")</f>
        <v/>
      </c>
      <c r="H52" s="9"/>
      <c r="I52" s="9"/>
      <c r="J52" s="9"/>
    </row>
    <row r="53" spans="1:10" x14ac:dyDescent="0.25">
      <c r="A53" s="4">
        <v>14</v>
      </c>
      <c r="B53" s="130" t="str">
        <f>Evamat!B31&amp;" "</f>
        <v xml:space="preserve">Delgado Sepúlveda Linda Thais </v>
      </c>
      <c r="C53" s="130"/>
      <c r="D53" s="130"/>
      <c r="E53" s="9" t="str">
        <f>IF(Evamat!F31="P",SUM(Evamat!Z31:AH31)/24,"")</f>
        <v/>
      </c>
      <c r="F53" s="9" t="str">
        <f>IF(Evamat!F31="P",SUM(Evamat!AI31)/2,"")</f>
        <v/>
      </c>
      <c r="G53" s="9" t="str">
        <f>IF(Evamat!F31="P",SUM(Evamat!AJ31:AK31)/4,"")</f>
        <v/>
      </c>
      <c r="H53" s="9"/>
      <c r="I53" s="9"/>
      <c r="J53" s="9"/>
    </row>
    <row r="54" spans="1:10" x14ac:dyDescent="0.25">
      <c r="A54" s="4">
        <v>15</v>
      </c>
      <c r="B54" s="130" t="str">
        <f>Evamat!B32&amp;" "</f>
        <v xml:space="preserve">Díaz Pardo Amili Estefanía </v>
      </c>
      <c r="C54" s="130"/>
      <c r="D54" s="130"/>
      <c r="E54" s="9" t="str">
        <f>IF(Evamat!F32="P",SUM(Evamat!Z32:AH32)/24,"")</f>
        <v/>
      </c>
      <c r="F54" s="9" t="str">
        <f>IF(Evamat!F32="P",SUM(Evamat!AI32)/2,"")</f>
        <v/>
      </c>
      <c r="G54" s="9" t="str">
        <f>IF(Evamat!F32="P",SUM(Evamat!AJ32:AK32)/4,"")</f>
        <v/>
      </c>
      <c r="H54" s="9"/>
      <c r="I54" s="9"/>
      <c r="J54" s="9"/>
    </row>
    <row r="55" spans="1:10" x14ac:dyDescent="0.25">
      <c r="A55" s="4">
        <v>16</v>
      </c>
      <c r="B55" s="130" t="str">
        <f>Evamat!B33&amp;" "</f>
        <v xml:space="preserve">Espinoza Angulo Ian Darío </v>
      </c>
      <c r="C55" s="130"/>
      <c r="D55" s="130"/>
      <c r="E55" s="9" t="str">
        <f>IF(Evamat!F33="P",SUM(Evamat!Z33:AH33)/24,"")</f>
        <v/>
      </c>
      <c r="F55" s="9" t="str">
        <f>IF(Evamat!F33="P",SUM(Evamat!AI33)/2,"")</f>
        <v/>
      </c>
      <c r="G55" s="9" t="str">
        <f>IF(Evamat!F33="P",SUM(Evamat!AJ33:AK33)/4,"")</f>
        <v/>
      </c>
      <c r="H55" s="9"/>
      <c r="I55" s="9"/>
      <c r="J55" s="9"/>
    </row>
    <row r="56" spans="1:10" x14ac:dyDescent="0.25">
      <c r="A56" s="4">
        <v>17</v>
      </c>
      <c r="B56" s="130" t="str">
        <f>Evamat!B34&amp;" "</f>
        <v xml:space="preserve">Fernández Bohle Gabriela Abigail </v>
      </c>
      <c r="C56" s="130"/>
      <c r="D56" s="130"/>
      <c r="E56" s="9" t="str">
        <f>IF(Evamat!F34="P",SUM(Evamat!Z34:AH34)/24,"")</f>
        <v/>
      </c>
      <c r="F56" s="9" t="str">
        <f>IF(Evamat!F34="P",SUM(Evamat!AI34)/2,"")</f>
        <v/>
      </c>
      <c r="G56" s="9" t="str">
        <f>IF(Evamat!F34="P",SUM(Evamat!AJ34:AK34)/4,"")</f>
        <v/>
      </c>
      <c r="H56" s="9"/>
      <c r="I56" s="9"/>
      <c r="J56" s="9"/>
    </row>
    <row r="57" spans="1:10" x14ac:dyDescent="0.25">
      <c r="A57" s="4">
        <v>18</v>
      </c>
      <c r="B57" s="130" t="str">
        <f>Evamat!B35&amp;" "</f>
        <v xml:space="preserve">Guerrero Rodríguez Benjamín Andrés </v>
      </c>
      <c r="C57" s="130"/>
      <c r="D57" s="130"/>
      <c r="E57" s="9" t="str">
        <f>IF(Evamat!F35="P",SUM(Evamat!Z35:AH35)/24,"")</f>
        <v/>
      </c>
      <c r="F57" s="9" t="str">
        <f>IF(Evamat!F35="P",SUM(Evamat!AI35)/2,"")</f>
        <v/>
      </c>
      <c r="G57" s="9" t="str">
        <f>IF(Evamat!F35="P",SUM(Evamat!AJ35:AK35)/4,"")</f>
        <v/>
      </c>
      <c r="H57" s="9"/>
      <c r="I57" s="9"/>
      <c r="J57" s="9"/>
    </row>
    <row r="58" spans="1:10" x14ac:dyDescent="0.25">
      <c r="A58" s="4">
        <v>19</v>
      </c>
      <c r="B58" s="130" t="str">
        <f>Evamat!B36&amp;" "</f>
        <v xml:space="preserve">Hernández Gallardo Jonatan Alejandro </v>
      </c>
      <c r="C58" s="130"/>
      <c r="D58" s="130"/>
      <c r="E58" s="9" t="str">
        <f>IF(Evamat!F36="P",SUM(Evamat!Z36:AH36)/24,"")</f>
        <v/>
      </c>
      <c r="F58" s="9" t="str">
        <f>IF(Evamat!F36="P",SUM(Evamat!AI36)/2,"")</f>
        <v/>
      </c>
      <c r="G58" s="9" t="str">
        <f>IF(Evamat!F36="P",SUM(Evamat!AJ36:AK36)/4,"")</f>
        <v/>
      </c>
      <c r="H58" s="9"/>
      <c r="I58" s="9"/>
      <c r="J58" s="9"/>
    </row>
    <row r="59" spans="1:10" x14ac:dyDescent="0.25">
      <c r="A59" s="4">
        <v>20</v>
      </c>
      <c r="B59" s="130" t="str">
        <f>Evamat!B37&amp;" "</f>
        <v xml:space="preserve">Ibáñez Bobadilla Simón Mateo </v>
      </c>
      <c r="C59" s="130"/>
      <c r="D59" s="130"/>
      <c r="E59" s="9" t="str">
        <f>IF(Evamat!F37="P",SUM(Evamat!Z37:AH37)/24,"")</f>
        <v/>
      </c>
      <c r="F59" s="9" t="str">
        <f>IF(Evamat!F37="P",SUM(Evamat!AI37)/2,"")</f>
        <v/>
      </c>
      <c r="G59" s="9" t="str">
        <f>IF(Evamat!F37="P",SUM(Evamat!AJ37:AK37)/4,"")</f>
        <v/>
      </c>
      <c r="H59" s="9"/>
      <c r="I59" s="9"/>
      <c r="J59" s="9"/>
    </row>
    <row r="60" spans="1:10" x14ac:dyDescent="0.25">
      <c r="A60" s="4">
        <v>21</v>
      </c>
      <c r="B60" s="130" t="str">
        <f>Evamat!B38&amp;" "</f>
        <v xml:space="preserve">Llanquilef Torres Scarlet Bruxell </v>
      </c>
      <c r="C60" s="130"/>
      <c r="D60" s="130"/>
      <c r="E60" s="9" t="str">
        <f>IF(Evamat!F38="P",SUM(Evamat!Z38:AH38)/24,"")</f>
        <v/>
      </c>
      <c r="F60" s="9" t="str">
        <f>IF(Evamat!F38="P",SUM(Evamat!AI38)/2,"")</f>
        <v/>
      </c>
      <c r="G60" s="9" t="str">
        <f>IF(Evamat!F38="P",SUM(Evamat!AJ38:AK38)/4,"")</f>
        <v/>
      </c>
      <c r="H60" s="9"/>
      <c r="I60" s="9"/>
      <c r="J60" s="9"/>
    </row>
    <row r="61" spans="1:10" x14ac:dyDescent="0.25">
      <c r="A61" s="4">
        <v>22</v>
      </c>
      <c r="B61" s="130" t="str">
        <f>Evamat!B39&amp;" "</f>
        <v xml:space="preserve">Manríquez Tobar José Luis Esteban </v>
      </c>
      <c r="C61" s="130"/>
      <c r="D61" s="130"/>
      <c r="E61" s="9" t="str">
        <f>IF(Evamat!F39="P",SUM(Evamat!Z39:AH39)/24,"")</f>
        <v/>
      </c>
      <c r="F61" s="9" t="str">
        <f>IF(Evamat!F39="P",SUM(Evamat!AI39)/2,"")</f>
        <v/>
      </c>
      <c r="G61" s="9" t="str">
        <f>IF(Evamat!F39="P",SUM(Evamat!AJ39:AK39)/4,"")</f>
        <v/>
      </c>
      <c r="H61" s="9"/>
      <c r="I61" s="9"/>
      <c r="J61" s="9"/>
    </row>
    <row r="62" spans="1:10" x14ac:dyDescent="0.25">
      <c r="A62" s="4">
        <v>23</v>
      </c>
      <c r="B62" s="130" t="str">
        <f>Evamat!B40&amp;" "</f>
        <v xml:space="preserve">Mansilla Vega Genesis Samyra </v>
      </c>
      <c r="C62" s="130"/>
      <c r="D62" s="130"/>
      <c r="E62" s="9" t="str">
        <f>IF(Evamat!F40="P",SUM(Evamat!Z40:AH40)/24,"")</f>
        <v/>
      </c>
      <c r="F62" s="9" t="str">
        <f>IF(Evamat!F40="P",SUM(Evamat!AI40)/2,"")</f>
        <v/>
      </c>
      <c r="G62" s="9" t="str">
        <f>IF(Evamat!F40="P",SUM(Evamat!AJ40:AK40)/4,"")</f>
        <v/>
      </c>
      <c r="H62" s="9"/>
      <c r="I62" s="9"/>
      <c r="J62" s="9"/>
    </row>
    <row r="63" spans="1:10" x14ac:dyDescent="0.25">
      <c r="A63" s="4">
        <v>24</v>
      </c>
      <c r="B63" s="130" t="str">
        <f>Evamat!B41&amp;" "</f>
        <v xml:space="preserve">Mayorga Cofré Neithan Matthew Jadiel </v>
      </c>
      <c r="C63" s="130"/>
      <c r="D63" s="130"/>
      <c r="E63" s="9" t="str">
        <f>IF(Evamat!F41="P",SUM(Evamat!Z41:AH41)/24,"")</f>
        <v/>
      </c>
      <c r="F63" s="9" t="str">
        <f>IF(Evamat!F41="P",SUM(Evamat!AI41)/2,"")</f>
        <v/>
      </c>
      <c r="G63" s="9" t="str">
        <f>IF(Evamat!F41="P",SUM(Evamat!AJ41:AK41)/4,"")</f>
        <v/>
      </c>
      <c r="H63" s="9"/>
      <c r="I63" s="9"/>
      <c r="J63" s="9"/>
    </row>
    <row r="64" spans="1:10" x14ac:dyDescent="0.25">
      <c r="A64" s="4">
        <v>25</v>
      </c>
      <c r="B64" s="130" t="str">
        <f>Evamat!B42&amp;" "</f>
        <v xml:space="preserve">Muñoz Vejar Ailyn Alejandra </v>
      </c>
      <c r="C64" s="130"/>
      <c r="D64" s="130"/>
      <c r="E64" s="9" t="str">
        <f>IF(Evamat!F42="P",SUM(Evamat!Z42:AH42)/24,"")</f>
        <v/>
      </c>
      <c r="F64" s="9" t="str">
        <f>IF(Evamat!F42="P",SUM(Evamat!AI42)/2,"")</f>
        <v/>
      </c>
      <c r="G64" s="9" t="str">
        <f>IF(Evamat!F42="P",SUM(Evamat!AJ42:AK42)/4,"")</f>
        <v/>
      </c>
      <c r="H64" s="9"/>
      <c r="I64" s="9"/>
      <c r="J64" s="9"/>
    </row>
    <row r="65" spans="1:10" x14ac:dyDescent="0.25">
      <c r="A65" s="4">
        <v>26</v>
      </c>
      <c r="B65" s="130" t="str">
        <f>Evamat!B43&amp;" "</f>
        <v xml:space="preserve">Ojeda Araneda Máximo Alexander </v>
      </c>
      <c r="C65" s="130"/>
      <c r="D65" s="130"/>
      <c r="E65" s="9" t="str">
        <f>IF(Evamat!F43="P",SUM(Evamat!Z43:AH43)/24,"")</f>
        <v/>
      </c>
      <c r="F65" s="9" t="str">
        <f>IF(Evamat!F43="P",SUM(Evamat!AI43)/2,"")</f>
        <v/>
      </c>
      <c r="G65" s="9" t="str">
        <f>IF(Evamat!F43="P",SUM(Evamat!AJ43:AK43)/4,"")</f>
        <v/>
      </c>
      <c r="H65" s="9"/>
      <c r="I65" s="9"/>
      <c r="J65" s="9"/>
    </row>
    <row r="66" spans="1:10" x14ac:dyDescent="0.25">
      <c r="A66" s="4">
        <v>27</v>
      </c>
      <c r="B66" s="130" t="str">
        <f>Evamat!B44&amp;" "</f>
        <v xml:space="preserve">Ojeda Quintul Angelo Axel Fernando </v>
      </c>
      <c r="C66" s="130"/>
      <c r="D66" s="130"/>
      <c r="E66" s="9" t="str">
        <f>IF(Evamat!F44="P",SUM(Evamat!Z44:AH44)/24,"")</f>
        <v/>
      </c>
      <c r="F66" s="9" t="str">
        <f>IF(Evamat!F44="P",SUM(Evamat!AI44)/2,"")</f>
        <v/>
      </c>
      <c r="G66" s="9" t="str">
        <f>IF(Evamat!F44="P",SUM(Evamat!AJ44:AK44)/4,"")</f>
        <v/>
      </c>
      <c r="H66" s="9"/>
      <c r="I66" s="9"/>
      <c r="J66" s="9"/>
    </row>
    <row r="67" spans="1:10" x14ac:dyDescent="0.25">
      <c r="A67" s="4">
        <v>28</v>
      </c>
      <c r="B67" s="130" t="str">
        <f>Evamat!B45&amp;" "</f>
        <v xml:space="preserve">Ojeda Serón Carla Hanais </v>
      </c>
      <c r="C67" s="130"/>
      <c r="D67" s="130"/>
      <c r="E67" s="9" t="str">
        <f>IF(Evamat!F45="P",SUM(Evamat!Z45:AH45)/24,"")</f>
        <v/>
      </c>
      <c r="F67" s="9" t="str">
        <f>IF(Evamat!F45="P",SUM(Evamat!AI45)/2,"")</f>
        <v/>
      </c>
      <c r="G67" s="9" t="str">
        <f>IF(Evamat!F45="P",SUM(Evamat!AJ45:AK45)/4,"")</f>
        <v/>
      </c>
      <c r="H67" s="9"/>
      <c r="I67" s="9"/>
      <c r="J67" s="9"/>
    </row>
    <row r="68" spans="1:10" x14ac:dyDescent="0.25">
      <c r="A68" s="4">
        <v>29</v>
      </c>
      <c r="B68" s="130" t="str">
        <f>Evamat!B46&amp;" "</f>
        <v xml:space="preserve">Paillacar Soto Kristel Ermelinda Anallely </v>
      </c>
      <c r="C68" s="130"/>
      <c r="D68" s="130"/>
      <c r="E68" s="9" t="str">
        <f>IF(Evamat!F46="P",SUM(Evamat!Z46:AH46)/24,"")</f>
        <v/>
      </c>
      <c r="F68" s="9" t="str">
        <f>IF(Evamat!F46="P",SUM(Evamat!AI46)/2,"")</f>
        <v/>
      </c>
      <c r="G68" s="9" t="str">
        <f>IF(Evamat!F46="P",SUM(Evamat!AJ46:AK46)/4,"")</f>
        <v/>
      </c>
      <c r="H68" s="9"/>
      <c r="I68" s="9"/>
      <c r="J68" s="9"/>
    </row>
    <row r="69" spans="1:10" x14ac:dyDescent="0.25">
      <c r="A69" s="4">
        <v>30</v>
      </c>
      <c r="B69" s="130" t="str">
        <f>Evamat!B47&amp;" "</f>
        <v xml:space="preserve">Pinda Molina Britany Fernanda </v>
      </c>
      <c r="C69" s="130"/>
      <c r="D69" s="130"/>
      <c r="E69" s="9" t="str">
        <f>IF(Evamat!F47="P",SUM(Evamat!Z47:AH47)/24,"")</f>
        <v/>
      </c>
      <c r="F69" s="9" t="str">
        <f>IF(Evamat!F47="P",SUM(Evamat!AI47)/2,"")</f>
        <v/>
      </c>
      <c r="G69" s="9" t="str">
        <f>IF(Evamat!F47="P",SUM(Evamat!AJ47:AK47)/4,"")</f>
        <v/>
      </c>
      <c r="H69" s="9"/>
      <c r="I69" s="9"/>
      <c r="J69" s="9"/>
    </row>
    <row r="70" spans="1:10" x14ac:dyDescent="0.25">
      <c r="A70" s="4">
        <v>31</v>
      </c>
      <c r="B70" s="130" t="str">
        <f>Evamat!B48&amp;" "</f>
        <v xml:space="preserve">Retamal Guichaman Victoria Esperanza </v>
      </c>
      <c r="C70" s="130"/>
      <c r="D70" s="130"/>
      <c r="E70" s="9" t="str">
        <f>IF(Evamat!F48="P",SUM(Evamat!Z48:AH48)/24,"")</f>
        <v/>
      </c>
      <c r="F70" s="9" t="str">
        <f>IF(Evamat!F48="P",SUM(Evamat!AI48)/2,"")</f>
        <v/>
      </c>
      <c r="G70" s="9" t="str">
        <f>IF(Evamat!F48="P",SUM(Evamat!AJ48:AK48)/4,"")</f>
        <v/>
      </c>
      <c r="H70" s="9"/>
      <c r="I70" s="9"/>
      <c r="J70" s="9"/>
    </row>
    <row r="71" spans="1:10" x14ac:dyDescent="0.25">
      <c r="A71" s="4">
        <v>32</v>
      </c>
      <c r="B71" s="130" t="str">
        <f>Evamat!B49&amp;" "</f>
        <v xml:space="preserve">Santana Jaques Maichol Johani </v>
      </c>
      <c r="C71" s="130"/>
      <c r="D71" s="130"/>
      <c r="E71" s="9" t="str">
        <f>IF(Evamat!F49="P",SUM(Evamat!Z49:AH49)/24,"")</f>
        <v/>
      </c>
      <c r="F71" s="9" t="str">
        <f>IF(Evamat!F49="P",SUM(Evamat!AI49)/2,"")</f>
        <v/>
      </c>
      <c r="G71" s="9" t="str">
        <f>IF(Evamat!F49="P",SUM(Evamat!AJ49:AK49)/4,"")</f>
        <v/>
      </c>
      <c r="H71" s="9"/>
      <c r="I71" s="9"/>
      <c r="J71" s="9"/>
    </row>
    <row r="72" spans="1:10" x14ac:dyDescent="0.25">
      <c r="A72" s="4">
        <v>33</v>
      </c>
      <c r="B72" s="130" t="str">
        <f>Evamat!B50&amp;" "</f>
        <v xml:space="preserve">Seguel Obando Ester Belén </v>
      </c>
      <c r="C72" s="130"/>
      <c r="D72" s="130"/>
      <c r="E72" s="9" t="str">
        <f>IF(Evamat!F50="P",SUM(Evamat!Z50:AH50)/24,"")</f>
        <v/>
      </c>
      <c r="F72" s="9" t="str">
        <f>IF(Evamat!F50="P",SUM(Evamat!AI50)/2,"")</f>
        <v/>
      </c>
      <c r="G72" s="9" t="str">
        <f>IF(Evamat!F50="P",SUM(Evamat!AJ50:AK50)/4,"")</f>
        <v/>
      </c>
      <c r="H72" s="9"/>
      <c r="I72" s="9"/>
      <c r="J72" s="9"/>
    </row>
    <row r="73" spans="1:10" x14ac:dyDescent="0.25">
      <c r="A73" s="4">
        <v>34</v>
      </c>
      <c r="B73" s="130" t="str">
        <f>Evamat!B51&amp;" "</f>
        <v xml:space="preserve">Silva Peralta Martina Pascal </v>
      </c>
      <c r="C73" s="130"/>
      <c r="D73" s="130"/>
      <c r="E73" s="9" t="str">
        <f>IF(Evamat!F51="P",SUM(Evamat!Z51:AH51)/24,"")</f>
        <v/>
      </c>
      <c r="F73" s="9" t="str">
        <f>IF(Evamat!F51="P",SUM(Evamat!AI51)/2,"")</f>
        <v/>
      </c>
      <c r="G73" s="9" t="str">
        <f>IF(Evamat!F51="P",SUM(Evamat!AJ51:AK51)/4,"")</f>
        <v/>
      </c>
      <c r="H73" s="9"/>
      <c r="I73" s="9"/>
      <c r="J73" s="9"/>
    </row>
    <row r="74" spans="1:10" x14ac:dyDescent="0.25">
      <c r="A74" s="4">
        <v>35</v>
      </c>
      <c r="B74" s="130" t="str">
        <f>Evamat!B52&amp;" "</f>
        <v xml:space="preserve">Silva Sierpe Fernanda Alexiel </v>
      </c>
      <c r="C74" s="130"/>
      <c r="D74" s="130"/>
      <c r="E74" s="9" t="str">
        <f>IF(Evamat!F52="P",SUM(Evamat!Z52:AH52)/24,"")</f>
        <v/>
      </c>
      <c r="F74" s="9" t="str">
        <f>IF(Evamat!F52="P",SUM(Evamat!AI52)/2,"")</f>
        <v/>
      </c>
      <c r="G74" s="9" t="str">
        <f>IF(Evamat!F52="P",SUM(Evamat!AJ52:AK52)/4,"")</f>
        <v/>
      </c>
      <c r="H74" s="9"/>
      <c r="I74" s="9"/>
      <c r="J74" s="9"/>
    </row>
    <row r="75" spans="1:10" x14ac:dyDescent="0.25">
      <c r="A75" s="4">
        <v>36</v>
      </c>
      <c r="B75" s="130" t="str">
        <f>Evamat!B53&amp;" "</f>
        <v xml:space="preserve">Soto Soto Bayron Marcelo </v>
      </c>
      <c r="C75" s="130"/>
      <c r="D75" s="130"/>
      <c r="E75" s="9" t="str">
        <f>IF(Evamat!F53="P",SUM(Evamat!Z53:AH53)/24,"")</f>
        <v/>
      </c>
      <c r="F75" s="9" t="str">
        <f>IF(Evamat!F53="P",SUM(Evamat!AI53)/2,"")</f>
        <v/>
      </c>
      <c r="G75" s="9" t="str">
        <f>IF(Evamat!F53="P",SUM(Evamat!AJ53:AK53)/4,"")</f>
        <v/>
      </c>
      <c r="H75" s="9"/>
      <c r="I75" s="9"/>
      <c r="J75" s="9"/>
    </row>
    <row r="76" spans="1:10" x14ac:dyDescent="0.25">
      <c r="A76" s="4">
        <v>37</v>
      </c>
      <c r="B76" s="130" t="str">
        <f>Evamat!B54&amp;" "</f>
        <v xml:space="preserve">Toledo Marihuán Angel Nicolás </v>
      </c>
      <c r="C76" s="130"/>
      <c r="D76" s="130"/>
      <c r="E76" s="9" t="str">
        <f>IF(Evamat!F54="P",SUM(Evamat!Z54:AH54)/24,"")</f>
        <v/>
      </c>
      <c r="F76" s="9" t="str">
        <f>IF(Evamat!F54="P",SUM(Evamat!AI54)/2,"")</f>
        <v/>
      </c>
      <c r="G76" s="9" t="str">
        <f>IF(Evamat!F54="P",SUM(Evamat!AJ54:AK54)/4,"")</f>
        <v/>
      </c>
      <c r="H76" s="9"/>
      <c r="I76" s="9"/>
      <c r="J76" s="9"/>
    </row>
    <row r="77" spans="1:10" x14ac:dyDescent="0.25">
      <c r="A77" s="4">
        <v>38</v>
      </c>
      <c r="B77" s="130" t="str">
        <f>Evamat!B55&amp;" "</f>
        <v xml:space="preserve">Triviño Díaz Celso Rodrigo </v>
      </c>
      <c r="C77" s="130"/>
      <c r="D77" s="130"/>
      <c r="E77" s="9" t="str">
        <f>IF(Evamat!F55="P",SUM(Evamat!Z55:AH55)/24,"")</f>
        <v/>
      </c>
      <c r="F77" s="9" t="str">
        <f>IF(Evamat!F55="P",SUM(Evamat!AI55)/2,"")</f>
        <v/>
      </c>
      <c r="G77" s="9" t="str">
        <f>IF(Evamat!F55="P",SUM(Evamat!AJ55:AK55)/4,"")</f>
        <v/>
      </c>
      <c r="H77" s="9"/>
      <c r="I77" s="9"/>
      <c r="J77" s="9"/>
    </row>
    <row r="78" spans="1:10" x14ac:dyDescent="0.25">
      <c r="A78" s="4">
        <v>39</v>
      </c>
      <c r="B78" s="130" t="str">
        <f>Evamat!B56&amp;" "</f>
        <v xml:space="preserve">Trujillo Alvarado Diego Alains Alejandro </v>
      </c>
      <c r="C78" s="130"/>
      <c r="D78" s="130"/>
      <c r="E78" s="9" t="str">
        <f>IF(Evamat!F56="P",SUM(Evamat!Z56:AH56)/24,"")</f>
        <v/>
      </c>
      <c r="F78" s="9" t="str">
        <f>IF(Evamat!F56="P",SUM(Evamat!AI56)/2,"")</f>
        <v/>
      </c>
      <c r="G78" s="9" t="str">
        <f>IF(Evamat!F56="P",SUM(Evamat!AJ56:AK56)/4,"")</f>
        <v/>
      </c>
      <c r="H78" s="9"/>
      <c r="I78" s="9"/>
      <c r="J78" s="9"/>
    </row>
    <row r="79" spans="1:10" x14ac:dyDescent="0.25">
      <c r="A79" s="4">
        <v>40</v>
      </c>
      <c r="B79" s="130" t="str">
        <f>Evamat!B57&amp;" "</f>
        <v xml:space="preserve">Ureta Hidalgo Manuel Ignacio </v>
      </c>
      <c r="C79" s="130"/>
      <c r="D79" s="130"/>
      <c r="E79" s="9" t="str">
        <f>IF(Evamat!F57="P",SUM(Evamat!Z57:AH57)/24,"")</f>
        <v/>
      </c>
      <c r="F79" s="9" t="str">
        <f>IF(Evamat!F57="P",SUM(Evamat!AI57)/2,"")</f>
        <v/>
      </c>
      <c r="G79" s="9" t="str">
        <f>IF(Evamat!F57="P",SUM(Evamat!AJ57:AK57)/4,"")</f>
        <v/>
      </c>
      <c r="H79" s="9"/>
      <c r="I79" s="9"/>
      <c r="J79" s="9"/>
    </row>
    <row r="80" spans="1:10" x14ac:dyDescent="0.25">
      <c r="A80" s="4">
        <v>41</v>
      </c>
      <c r="B80" s="130" t="str">
        <f>Evamat!B58&amp;" "</f>
        <v xml:space="preserve">Velásquez Yefi Yonatan Israel </v>
      </c>
      <c r="C80" s="130"/>
      <c r="D80" s="130"/>
      <c r="E80" s="9" t="str">
        <f>IF(Evamat!F58="P",SUM(Evamat!Z58:AH58)/24,"")</f>
        <v/>
      </c>
      <c r="F80" s="9" t="str">
        <f>IF(Evamat!F58="P",SUM(Evamat!AI58)/2,"")</f>
        <v/>
      </c>
      <c r="G80" s="9" t="str">
        <f>IF(Evamat!F58="P",SUM(Evamat!AJ58:AK58)/4,"")</f>
        <v/>
      </c>
      <c r="H80" s="9"/>
      <c r="I80" s="9"/>
      <c r="J80" s="9"/>
    </row>
    <row r="81" spans="1:13" x14ac:dyDescent="0.25">
      <c r="A81" s="4">
        <v>42</v>
      </c>
      <c r="B81" s="130" t="str">
        <f>Evamat!B59&amp;" "</f>
        <v xml:space="preserve">Zúñiga Torrealba Jian Franco </v>
      </c>
      <c r="C81" s="130"/>
      <c r="D81" s="130"/>
      <c r="E81" s="9" t="str">
        <f>IF(Evamat!F59="P",SUM(Evamat!Z59:AH59)/24,"")</f>
        <v/>
      </c>
      <c r="F81" s="9" t="str">
        <f>IF(Evamat!F59="P",SUM(Evamat!AI59)/2,"")</f>
        <v/>
      </c>
      <c r="G81" s="9" t="str">
        <f>IF(Evamat!F59="P",SUM(Evamat!AJ59:AK59)/4,"")</f>
        <v/>
      </c>
      <c r="H81" s="9"/>
      <c r="I81" s="9"/>
      <c r="J81" s="9"/>
    </row>
    <row r="82" spans="1:13" x14ac:dyDescent="0.25">
      <c r="A82" s="4">
        <v>43</v>
      </c>
      <c r="B82" s="130" t="str">
        <f>Evamat!B60&amp;" "</f>
        <v xml:space="preserve">Maldonado Mancilla Juan Esteban </v>
      </c>
      <c r="C82" s="130"/>
      <c r="D82" s="130"/>
      <c r="E82" s="9" t="str">
        <f>IF(Evamat!F60="P",SUM(Evamat!Z60:AH60)/24,"")</f>
        <v/>
      </c>
      <c r="F82" s="9" t="str">
        <f>IF(Evamat!F60="P",SUM(Evamat!AI60)/2,"")</f>
        <v/>
      </c>
      <c r="G82" s="9" t="str">
        <f>IF(Evamat!F60="P",SUM(Evamat!AJ60:AK60)/4,"")</f>
        <v/>
      </c>
      <c r="H82" s="9"/>
      <c r="I82" s="9"/>
      <c r="J82" s="9"/>
    </row>
    <row r="83" spans="1:13" x14ac:dyDescent="0.25">
      <c r="A83" s="4">
        <v>44</v>
      </c>
      <c r="B83" s="130" t="str">
        <f>Evamat!B61&amp;" "</f>
        <v xml:space="preserve">Guajardo Uribe Yanara Beatriz </v>
      </c>
      <c r="C83" s="130"/>
      <c r="D83" s="130"/>
      <c r="E83" s="9" t="str">
        <f>IF(Evamat!F61="P",SUM(Evamat!Z61:AH61)/24,"")</f>
        <v/>
      </c>
      <c r="F83" s="9" t="str">
        <f>IF(Evamat!F61="P",SUM(Evamat!AI61)/2,"")</f>
        <v/>
      </c>
      <c r="G83" s="9" t="str">
        <f>IF(Evamat!F61="P",SUM(Evamat!AJ61:AK61)/4,"")</f>
        <v/>
      </c>
      <c r="H83" s="9"/>
      <c r="I83" s="9"/>
      <c r="J83" s="9"/>
    </row>
    <row r="84" spans="1:13" x14ac:dyDescent="0.25">
      <c r="A84" s="4">
        <v>45</v>
      </c>
      <c r="B84" s="130" t="str">
        <f>Evamat!B62&amp;" "</f>
        <v xml:space="preserve">Burgos Trujillo Manuel Orlando David </v>
      </c>
      <c r="C84" s="130"/>
      <c r="D84" s="130"/>
      <c r="E84" s="9" t="str">
        <f>IF(Evamat!F62="P",SUM(Evamat!Z62:AH62)/24,"")</f>
        <v/>
      </c>
      <c r="F84" s="9" t="str">
        <f>IF(Evamat!F62="P",SUM(Evamat!AI62)/2,"")</f>
        <v/>
      </c>
      <c r="G84" s="9" t="str">
        <f>IF(Evamat!F62="P",SUM(Evamat!AJ62:AK62)/4,"")</f>
        <v/>
      </c>
      <c r="H84" s="9"/>
      <c r="I84" s="9"/>
      <c r="J84" s="9"/>
    </row>
    <row r="85" spans="1:13" ht="15.75" thickBot="1" x14ac:dyDescent="0.3">
      <c r="A85" s="14">
        <v>46</v>
      </c>
      <c r="B85" s="132" t="str">
        <f>Evamat!B63&amp;" "</f>
        <v xml:space="preserve"> </v>
      </c>
      <c r="C85" s="132"/>
      <c r="D85" s="132"/>
      <c r="E85" s="9" t="str">
        <f>IF(Evamat!F63="P",SUM(Evamat!Z63:AH63)/24,"")</f>
        <v/>
      </c>
      <c r="F85" s="9" t="str">
        <f>IF(Evamat!F63="P",SUM(Evamat!AI63)/2,"")</f>
        <v/>
      </c>
      <c r="G85" s="9" t="str">
        <f>IF(Evamat!F63="P",SUM(Evamat!AJ63:AK63)/4,"")</f>
        <v/>
      </c>
      <c r="H85" s="9"/>
      <c r="I85" s="9"/>
      <c r="J85" s="48"/>
    </row>
    <row r="86" spans="1:13" ht="15.75" thickBot="1" x14ac:dyDescent="0.3">
      <c r="A86" s="133" t="s">
        <v>36</v>
      </c>
      <c r="B86" s="134"/>
      <c r="C86" s="134"/>
      <c r="D86" s="135"/>
      <c r="E86" s="50">
        <f>AVERAGE(E40:E85)</f>
        <v>1</v>
      </c>
      <c r="F86" s="49">
        <f>AVERAGE(F40:F85)</f>
        <v>1</v>
      </c>
      <c r="G86" s="51">
        <f>AVERAGE(G40:G85)</f>
        <v>1</v>
      </c>
      <c r="H86" s="49"/>
      <c r="I86" s="49"/>
      <c r="J86" s="49"/>
    </row>
    <row r="88" spans="1:13" ht="83.25" customHeight="1" x14ac:dyDescent="0.25">
      <c r="B88" s="136" t="s">
        <v>42</v>
      </c>
      <c r="C88" s="136"/>
      <c r="D88" s="136"/>
      <c r="E88" s="136"/>
      <c r="F88" s="136"/>
      <c r="G88" s="136"/>
      <c r="H88" s="136"/>
    </row>
    <row r="89" spans="1:13" ht="15.75" thickBot="1" x14ac:dyDescent="0.3"/>
    <row r="90" spans="1:13" ht="15.75" x14ac:dyDescent="0.25">
      <c r="A90" s="60" t="s">
        <v>37</v>
      </c>
      <c r="B90" s="151" t="s">
        <v>49</v>
      </c>
      <c r="C90" s="151"/>
      <c r="D90" s="148" t="s">
        <v>50</v>
      </c>
      <c r="E90" s="149"/>
      <c r="F90" s="149"/>
      <c r="G90" s="150"/>
      <c r="H90" s="53" t="s">
        <v>35</v>
      </c>
    </row>
    <row r="91" spans="1:13" ht="28.5" customHeight="1" x14ac:dyDescent="0.25">
      <c r="A91" s="25">
        <v>1</v>
      </c>
      <c r="B91" s="158">
        <v>4</v>
      </c>
      <c r="C91" s="158">
        <v>4</v>
      </c>
      <c r="D91" s="152" t="s">
        <v>111</v>
      </c>
      <c r="E91" s="153" t="s">
        <v>111</v>
      </c>
      <c r="F91" s="153" t="s">
        <v>111</v>
      </c>
      <c r="G91" s="154" t="s">
        <v>111</v>
      </c>
      <c r="H91" s="57">
        <f>IF(Evamat!Z12=0,0,(Evamat!Z12/Evamat!$F$15))/2</f>
        <v>1</v>
      </c>
      <c r="M91" s="58"/>
    </row>
    <row r="92" spans="1:13" ht="19.5" customHeight="1" x14ac:dyDescent="0.25">
      <c r="A92" s="25">
        <v>2</v>
      </c>
      <c r="B92" s="159">
        <v>4</v>
      </c>
      <c r="C92" s="159">
        <v>4</v>
      </c>
      <c r="D92" s="129" t="s">
        <v>112</v>
      </c>
      <c r="E92" s="129" t="s">
        <v>112</v>
      </c>
      <c r="F92" s="129" t="s">
        <v>112</v>
      </c>
      <c r="G92" s="129" t="s">
        <v>112</v>
      </c>
      <c r="H92" s="57">
        <f>Evamat!AA$12/Evamat!F$15/2</f>
        <v>1</v>
      </c>
      <c r="M92" s="58"/>
    </row>
    <row r="93" spans="1:13" ht="28.5" customHeight="1" x14ac:dyDescent="0.25">
      <c r="A93" s="25">
        <v>3</v>
      </c>
      <c r="B93" s="159">
        <v>4</v>
      </c>
      <c r="C93" s="159">
        <v>4</v>
      </c>
      <c r="D93" s="129" t="s">
        <v>111</v>
      </c>
      <c r="E93" s="129" t="s">
        <v>111</v>
      </c>
      <c r="F93" s="129" t="s">
        <v>111</v>
      </c>
      <c r="G93" s="129" t="s">
        <v>111</v>
      </c>
      <c r="H93" s="57">
        <f>Evamat!AB$12/Evamat!F$15/2</f>
        <v>1</v>
      </c>
      <c r="M93" s="58"/>
    </row>
    <row r="94" spans="1:13" ht="28.5" customHeight="1" x14ac:dyDescent="0.25">
      <c r="A94" s="25">
        <v>4</v>
      </c>
      <c r="B94" s="159">
        <v>4</v>
      </c>
      <c r="C94" s="159">
        <v>4</v>
      </c>
      <c r="D94" s="129" t="s">
        <v>113</v>
      </c>
      <c r="E94" s="129" t="s">
        <v>113</v>
      </c>
      <c r="F94" s="129" t="s">
        <v>113</v>
      </c>
      <c r="G94" s="129" t="s">
        <v>113</v>
      </c>
      <c r="H94" s="57">
        <f>Evamat!AC$12/Evamat!F$15/2</f>
        <v>1</v>
      </c>
      <c r="M94" s="56"/>
    </row>
    <row r="95" spans="1:13" ht="23.25" customHeight="1" x14ac:dyDescent="0.25">
      <c r="A95" s="25">
        <v>5</v>
      </c>
      <c r="B95" s="159">
        <v>4</v>
      </c>
      <c r="C95" s="159">
        <v>4</v>
      </c>
      <c r="D95" s="129" t="s">
        <v>114</v>
      </c>
      <c r="E95" s="129" t="s">
        <v>114</v>
      </c>
      <c r="F95" s="129" t="s">
        <v>114</v>
      </c>
      <c r="G95" s="129" t="s">
        <v>114</v>
      </c>
      <c r="H95" s="57">
        <f>Evamat!AD$12/Evamat!F$15/2</f>
        <v>1</v>
      </c>
      <c r="M95" s="59"/>
    </row>
    <row r="96" spans="1:13" ht="23.25" customHeight="1" x14ac:dyDescent="0.25">
      <c r="A96" s="25">
        <v>6</v>
      </c>
      <c r="B96" s="159">
        <v>4</v>
      </c>
      <c r="C96" s="159">
        <v>4</v>
      </c>
      <c r="D96" s="129" t="s">
        <v>115</v>
      </c>
      <c r="E96" s="129" t="s">
        <v>115</v>
      </c>
      <c r="F96" s="129" t="s">
        <v>115</v>
      </c>
      <c r="G96" s="129" t="s">
        <v>115</v>
      </c>
      <c r="H96" s="57">
        <f>Evamat!AE$12/Evamat!F$15/2</f>
        <v>1</v>
      </c>
      <c r="M96" s="59"/>
    </row>
    <row r="97" spans="1:13" ht="23.25" customHeight="1" x14ac:dyDescent="0.25">
      <c r="A97" s="25">
        <v>7</v>
      </c>
      <c r="B97" s="159">
        <v>4</v>
      </c>
      <c r="C97" s="159">
        <v>4</v>
      </c>
      <c r="D97" s="129" t="s">
        <v>116</v>
      </c>
      <c r="E97" s="129" t="s">
        <v>116</v>
      </c>
      <c r="F97" s="129" t="s">
        <v>116</v>
      </c>
      <c r="G97" s="129" t="s">
        <v>116</v>
      </c>
      <c r="H97" s="57">
        <f>Evamat!AF$12/Evamat!F$15/2</f>
        <v>1</v>
      </c>
      <c r="M97" s="59"/>
    </row>
    <row r="98" spans="1:13" ht="28.5" customHeight="1" x14ac:dyDescent="0.25">
      <c r="A98" s="25">
        <v>8</v>
      </c>
      <c r="B98" s="159">
        <v>4</v>
      </c>
      <c r="C98" s="159">
        <v>4</v>
      </c>
      <c r="D98" s="129" t="s">
        <v>117</v>
      </c>
      <c r="E98" s="129" t="s">
        <v>117</v>
      </c>
      <c r="F98" s="129" t="s">
        <v>117</v>
      </c>
      <c r="G98" s="129" t="s">
        <v>117</v>
      </c>
      <c r="H98" s="57">
        <f>Evamat!AG$12/Evamat!F$15/6</f>
        <v>1</v>
      </c>
      <c r="M98" s="56"/>
    </row>
    <row r="99" spans="1:13" ht="28.5" customHeight="1" x14ac:dyDescent="0.25">
      <c r="A99" s="25">
        <v>9</v>
      </c>
      <c r="B99" s="159">
        <v>4</v>
      </c>
      <c r="C99" s="159">
        <v>4</v>
      </c>
      <c r="D99" s="129" t="s">
        <v>118</v>
      </c>
      <c r="E99" s="129" t="s">
        <v>118</v>
      </c>
      <c r="F99" s="129" t="s">
        <v>118</v>
      </c>
      <c r="G99" s="129" t="s">
        <v>118</v>
      </c>
      <c r="H99" s="57">
        <f>Evamat!AH$12/Evamat!F$15/4</f>
        <v>1</v>
      </c>
      <c r="M99" s="56"/>
    </row>
    <row r="100" spans="1:13" ht="28.5" customHeight="1" x14ac:dyDescent="0.25">
      <c r="A100" s="25">
        <v>10</v>
      </c>
      <c r="B100" s="159">
        <v>5</v>
      </c>
      <c r="C100" s="159">
        <v>5</v>
      </c>
      <c r="D100" s="129" t="s">
        <v>119</v>
      </c>
      <c r="E100" s="129" t="s">
        <v>119</v>
      </c>
      <c r="F100" s="129" t="s">
        <v>119</v>
      </c>
      <c r="G100" s="129" t="s">
        <v>119</v>
      </c>
      <c r="H100" s="57">
        <f>Evamat!AI$12/Evamat!F$15/2</f>
        <v>1</v>
      </c>
      <c r="M100" s="56"/>
    </row>
    <row r="101" spans="1:13" ht="28.5" customHeight="1" x14ac:dyDescent="0.25">
      <c r="A101" s="25">
        <v>11</v>
      </c>
      <c r="B101" s="160">
        <v>6</v>
      </c>
      <c r="C101" s="161">
        <v>6</v>
      </c>
      <c r="D101" s="128" t="s">
        <v>120</v>
      </c>
      <c r="E101" s="128" t="s">
        <v>120</v>
      </c>
      <c r="F101" s="128" t="s">
        <v>120</v>
      </c>
      <c r="G101" s="128" t="s">
        <v>120</v>
      </c>
      <c r="H101" s="57">
        <f>Evamat!AJ$12/Evamat!F$15/2</f>
        <v>1</v>
      </c>
    </row>
    <row r="102" spans="1:13" ht="33.75" customHeight="1" x14ac:dyDescent="0.25">
      <c r="A102" s="25">
        <v>12</v>
      </c>
      <c r="B102" s="160">
        <v>6</v>
      </c>
      <c r="C102" s="161">
        <v>6</v>
      </c>
      <c r="D102" s="129" t="s">
        <v>121</v>
      </c>
      <c r="E102" s="129" t="s">
        <v>121</v>
      </c>
      <c r="F102" s="129" t="s">
        <v>121</v>
      </c>
      <c r="G102" s="129" t="s">
        <v>121</v>
      </c>
      <c r="H102" s="57">
        <f>Evamat!AK$12/Evamat!F$15/2</f>
        <v>1</v>
      </c>
    </row>
    <row r="103" spans="1:13" ht="28.5" customHeight="1" x14ac:dyDescent="0.25">
      <c r="A103" s="25">
        <v>13</v>
      </c>
      <c r="B103" s="126"/>
      <c r="C103" s="127"/>
      <c r="D103" s="129"/>
      <c r="E103" s="129"/>
      <c r="F103" s="129"/>
      <c r="G103" s="129"/>
      <c r="H103" s="57"/>
    </row>
    <row r="104" spans="1:13" ht="36.75" customHeight="1" x14ac:dyDescent="0.25">
      <c r="A104" s="25">
        <v>14</v>
      </c>
      <c r="B104" s="155"/>
      <c r="C104" s="156"/>
      <c r="D104" s="157"/>
      <c r="E104" s="157"/>
      <c r="F104" s="157"/>
      <c r="G104" s="157"/>
      <c r="H104" s="57"/>
    </row>
    <row r="105" spans="1:13" ht="41.25" customHeight="1" x14ac:dyDescent="0.25">
      <c r="A105" s="24"/>
      <c r="B105" s="131" t="s">
        <v>38</v>
      </c>
      <c r="C105" s="131"/>
      <c r="D105" s="131"/>
      <c r="E105" s="131"/>
      <c r="F105" s="131"/>
      <c r="G105" s="131"/>
      <c r="H105" s="131"/>
    </row>
    <row r="106" spans="1:13" x14ac:dyDescent="0.25">
      <c r="A106" s="24"/>
    </row>
    <row r="107" spans="1:13" x14ac:dyDescent="0.25">
      <c r="A107" s="24"/>
    </row>
    <row r="108" spans="1:13" x14ac:dyDescent="0.25">
      <c r="A108" s="24"/>
    </row>
  </sheetData>
  <mergeCells count="92">
    <mergeCell ref="B102:C102"/>
    <mergeCell ref="D102:G102"/>
    <mergeCell ref="B103:C103"/>
    <mergeCell ref="D103:G103"/>
    <mergeCell ref="B104:C104"/>
    <mergeCell ref="D104:G104"/>
    <mergeCell ref="B93:C93"/>
    <mergeCell ref="D93:G93"/>
    <mergeCell ref="B94:C94"/>
    <mergeCell ref="D94:G94"/>
    <mergeCell ref="B82:D82"/>
    <mergeCell ref="B83:D83"/>
    <mergeCell ref="D90:G90"/>
    <mergeCell ref="B90:C90"/>
    <mergeCell ref="B91:C91"/>
    <mergeCell ref="D91:G91"/>
    <mergeCell ref="B92:C92"/>
    <mergeCell ref="D92:G92"/>
    <mergeCell ref="B76:D76"/>
    <mergeCell ref="B77:D77"/>
    <mergeCell ref="B78:D78"/>
    <mergeCell ref="B79:D79"/>
    <mergeCell ref="B80:D80"/>
    <mergeCell ref="B81:D81"/>
    <mergeCell ref="B84:D84"/>
    <mergeCell ref="B1:G1"/>
    <mergeCell ref="B2:G2"/>
    <mergeCell ref="B8:H8"/>
    <mergeCell ref="B35:H35"/>
    <mergeCell ref="B9:G9"/>
    <mergeCell ref="B37:G37"/>
    <mergeCell ref="B6:G6"/>
    <mergeCell ref="B3:I3"/>
    <mergeCell ref="B4:G4"/>
    <mergeCell ref="B5:G5"/>
    <mergeCell ref="B19:G25"/>
    <mergeCell ref="B10:H12"/>
    <mergeCell ref="B39:D39"/>
    <mergeCell ref="B40:D40"/>
    <mergeCell ref="B41:D41"/>
    <mergeCell ref="B42:D42"/>
    <mergeCell ref="B43:D43"/>
    <mergeCell ref="B44:D44"/>
    <mergeCell ref="B45:D45"/>
    <mergeCell ref="B46:D46"/>
    <mergeCell ref="B47:D47"/>
    <mergeCell ref="B48:D48"/>
    <mergeCell ref="B49:D49"/>
    <mergeCell ref="B50:D50"/>
    <mergeCell ref="B51:D51"/>
    <mergeCell ref="B52:D52"/>
    <mergeCell ref="B53:D53"/>
    <mergeCell ref="B54:D54"/>
    <mergeCell ref="B55:D55"/>
    <mergeCell ref="B56:D56"/>
    <mergeCell ref="B57:D57"/>
    <mergeCell ref="B58:D58"/>
    <mergeCell ref="B59:D59"/>
    <mergeCell ref="B60:D60"/>
    <mergeCell ref="B61:D61"/>
    <mergeCell ref="B62:D62"/>
    <mergeCell ref="B63:D63"/>
    <mergeCell ref="B64:D64"/>
    <mergeCell ref="B65:D65"/>
    <mergeCell ref="B66:D66"/>
    <mergeCell ref="B67:D67"/>
    <mergeCell ref="B68:D68"/>
    <mergeCell ref="B69:D69"/>
    <mergeCell ref="B70:D70"/>
    <mergeCell ref="B71:D71"/>
    <mergeCell ref="B72:D72"/>
    <mergeCell ref="B73:D73"/>
    <mergeCell ref="B74:D74"/>
    <mergeCell ref="B105:H105"/>
    <mergeCell ref="B75:D75"/>
    <mergeCell ref="B85:D85"/>
    <mergeCell ref="A86:D86"/>
    <mergeCell ref="B88:H88"/>
    <mergeCell ref="B95:C95"/>
    <mergeCell ref="D95:G95"/>
    <mergeCell ref="B96:C96"/>
    <mergeCell ref="D96:G96"/>
    <mergeCell ref="B97:C97"/>
    <mergeCell ref="D97:G97"/>
    <mergeCell ref="B98:C98"/>
    <mergeCell ref="B101:C101"/>
    <mergeCell ref="D101:G101"/>
    <mergeCell ref="D98:G98"/>
    <mergeCell ref="B99:C99"/>
    <mergeCell ref="D99:G99"/>
    <mergeCell ref="B100:C100"/>
    <mergeCell ref="D100:G100"/>
  </mergeCells>
  <pageMargins left="0.7" right="0.7" top="0.75" bottom="0.75" header="0.3" footer="0.3"/>
  <pageSetup orientation="portrait" horizont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
  <sheetViews>
    <sheetView topLeftCell="C59" workbookViewId="0">
      <selection activeCell="C59" sqref="A1:XFD1048576"/>
    </sheetView>
  </sheetViews>
  <sheetFormatPr baseColWidth="10" defaultRowHeight="15" x14ac:dyDescent="0.25"/>
  <sheetData/>
  <pageMargins left="0.7" right="0.7" top="0.75" bottom="0.75" header="0.3" footer="0.3"/>
  <pageSetup paperSize="9"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Evamat</vt:lpstr>
      <vt:lpstr>Reporte</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nora.esperguen</dc:creator>
  <cp:lastModifiedBy>Luffi</cp:lastModifiedBy>
  <cp:lastPrinted>2015-07-21T16:24:21Z</cp:lastPrinted>
  <dcterms:created xsi:type="dcterms:W3CDTF">2011-08-28T01:40:03Z</dcterms:created>
  <dcterms:modified xsi:type="dcterms:W3CDTF">2016-09-23T15:12:53Z</dcterms:modified>
</cp:coreProperties>
</file>