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780" windowWidth="12120" windowHeight="480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H95" i="2" l="1"/>
  <c r="H94" i="2"/>
  <c r="H93" i="2"/>
  <c r="H92" i="2"/>
  <c r="H91" i="2"/>
  <c r="L19" i="1" l="1"/>
  <c r="N19" i="1" s="1"/>
  <c r="L20" i="1"/>
  <c r="L21" i="1"/>
  <c r="L22" i="1"/>
  <c r="N22" i="1" s="1"/>
  <c r="L23" i="1"/>
  <c r="N23" i="1" s="1"/>
  <c r="L24" i="1"/>
  <c r="L25" i="1"/>
  <c r="L26" i="1"/>
  <c r="N26" i="1" s="1"/>
  <c r="L27" i="1"/>
  <c r="N27" i="1" s="1"/>
  <c r="L28" i="1"/>
  <c r="L29" i="1"/>
  <c r="L30" i="1"/>
  <c r="N30" i="1" s="1"/>
  <c r="L31" i="1"/>
  <c r="N31" i="1" s="1"/>
  <c r="L32" i="1"/>
  <c r="L33" i="1"/>
  <c r="L34" i="1"/>
  <c r="N34" i="1" s="1"/>
  <c r="L35" i="1"/>
  <c r="N35" i="1" s="1"/>
  <c r="L36" i="1"/>
  <c r="L37" i="1"/>
  <c r="L38" i="1"/>
  <c r="N38" i="1" s="1"/>
  <c r="L39" i="1"/>
  <c r="N39" i="1" s="1"/>
  <c r="L40" i="1"/>
  <c r="L41" i="1"/>
  <c r="L42" i="1"/>
  <c r="N42" i="1" s="1"/>
  <c r="L43" i="1"/>
  <c r="N43" i="1" s="1"/>
  <c r="L44" i="1"/>
  <c r="L45" i="1"/>
  <c r="L46" i="1"/>
  <c r="N46" i="1" s="1"/>
  <c r="L47" i="1"/>
  <c r="N47" i="1" s="1"/>
  <c r="L48" i="1"/>
  <c r="L49" i="1"/>
  <c r="L50" i="1"/>
  <c r="N50" i="1" s="1"/>
  <c r="L51" i="1"/>
  <c r="N51" i="1" s="1"/>
  <c r="L52" i="1"/>
  <c r="L53" i="1"/>
  <c r="L54" i="1"/>
  <c r="N54" i="1" s="1"/>
  <c r="L55" i="1"/>
  <c r="N55" i="1" s="1"/>
  <c r="L56" i="1"/>
  <c r="L57" i="1"/>
  <c r="L58" i="1"/>
  <c r="N58" i="1" s="1"/>
  <c r="L59" i="1"/>
  <c r="N59" i="1" s="1"/>
  <c r="L60" i="1"/>
  <c r="L61" i="1"/>
  <c r="L62" i="1"/>
  <c r="N62" i="1" s="1"/>
  <c r="L63" i="1"/>
  <c r="N63" i="1" s="1"/>
  <c r="L18" i="1"/>
  <c r="N20" i="1"/>
  <c r="N21" i="1"/>
  <c r="N24" i="1"/>
  <c r="N25" i="1"/>
  <c r="N28" i="1"/>
  <c r="N29" i="1"/>
  <c r="N32" i="1"/>
  <c r="N33" i="1"/>
  <c r="N36" i="1"/>
  <c r="N37" i="1"/>
  <c r="N40" i="1"/>
  <c r="N41" i="1"/>
  <c r="N44" i="1"/>
  <c r="N45" i="1"/>
  <c r="N48" i="1"/>
  <c r="N49" i="1"/>
  <c r="N52" i="1"/>
  <c r="N53" i="1"/>
  <c r="N56" i="1"/>
  <c r="N57" i="1"/>
  <c r="N60" i="1"/>
  <c r="N61" i="1"/>
  <c r="N18" i="1"/>
  <c r="E41" i="2"/>
  <c r="F41" i="2"/>
  <c r="G41" i="2"/>
  <c r="E42" i="2"/>
  <c r="F42" i="2"/>
  <c r="G42" i="2"/>
  <c r="E43" i="2"/>
  <c r="F43" i="2"/>
  <c r="G43" i="2"/>
  <c r="E44" i="2"/>
  <c r="F44" i="2"/>
  <c r="G44" i="2"/>
  <c r="E45" i="2"/>
  <c r="F45" i="2"/>
  <c r="G45" i="2"/>
  <c r="E46" i="2"/>
  <c r="F46" i="2"/>
  <c r="G46" i="2"/>
  <c r="E47" i="2"/>
  <c r="F47" i="2"/>
  <c r="G47" i="2"/>
  <c r="E48" i="2"/>
  <c r="F48" i="2"/>
  <c r="G48" i="2"/>
  <c r="E49" i="2"/>
  <c r="F49" i="2"/>
  <c r="G49" i="2"/>
  <c r="E50" i="2"/>
  <c r="F50" i="2"/>
  <c r="G50" i="2"/>
  <c r="E51" i="2"/>
  <c r="F51" i="2"/>
  <c r="G51" i="2"/>
  <c r="E52" i="2"/>
  <c r="F52" i="2"/>
  <c r="G52" i="2"/>
  <c r="E53" i="2"/>
  <c r="F53" i="2"/>
  <c r="G53" i="2"/>
  <c r="E54" i="2"/>
  <c r="F54" i="2"/>
  <c r="G54" i="2"/>
  <c r="E55" i="2"/>
  <c r="F55" i="2"/>
  <c r="G55" i="2"/>
  <c r="E56" i="2"/>
  <c r="F56" i="2"/>
  <c r="G56" i="2"/>
  <c r="E57" i="2"/>
  <c r="F57" i="2"/>
  <c r="G57" i="2"/>
  <c r="E58" i="2"/>
  <c r="F58" i="2"/>
  <c r="G58" i="2"/>
  <c r="E59" i="2"/>
  <c r="F59" i="2"/>
  <c r="G59" i="2"/>
  <c r="E60" i="2"/>
  <c r="F60" i="2"/>
  <c r="G60" i="2"/>
  <c r="E61" i="2"/>
  <c r="F61" i="2"/>
  <c r="G61" i="2"/>
  <c r="E62" i="2"/>
  <c r="F62" i="2"/>
  <c r="G62" i="2"/>
  <c r="E63" i="2"/>
  <c r="F63" i="2"/>
  <c r="G63" i="2"/>
  <c r="E64" i="2"/>
  <c r="F64" i="2"/>
  <c r="G64" i="2"/>
  <c r="E65" i="2"/>
  <c r="F65" i="2"/>
  <c r="G65" i="2"/>
  <c r="E66" i="2"/>
  <c r="F66" i="2"/>
  <c r="G66" i="2"/>
  <c r="E67" i="2"/>
  <c r="F67" i="2"/>
  <c r="G67" i="2"/>
  <c r="E68" i="2"/>
  <c r="F68" i="2"/>
  <c r="G68" i="2"/>
  <c r="E69" i="2"/>
  <c r="F69" i="2"/>
  <c r="G69" i="2"/>
  <c r="E70" i="2"/>
  <c r="F70" i="2"/>
  <c r="G70" i="2"/>
  <c r="E71" i="2"/>
  <c r="F71" i="2"/>
  <c r="G71" i="2"/>
  <c r="E72" i="2"/>
  <c r="F72" i="2"/>
  <c r="G72" i="2"/>
  <c r="E73" i="2"/>
  <c r="F73" i="2"/>
  <c r="G73" i="2"/>
  <c r="E74" i="2"/>
  <c r="F74" i="2"/>
  <c r="G74" i="2"/>
  <c r="E75" i="2"/>
  <c r="F75" i="2"/>
  <c r="G75" i="2"/>
  <c r="E76" i="2"/>
  <c r="F76" i="2"/>
  <c r="G76" i="2"/>
  <c r="E77" i="2"/>
  <c r="F77" i="2"/>
  <c r="G77" i="2"/>
  <c r="E78" i="2"/>
  <c r="F78" i="2"/>
  <c r="G78" i="2"/>
  <c r="E79" i="2"/>
  <c r="F79" i="2"/>
  <c r="G79" i="2"/>
  <c r="E80" i="2"/>
  <c r="F80" i="2"/>
  <c r="G80" i="2"/>
  <c r="E81" i="2"/>
  <c r="F81" i="2"/>
  <c r="G81" i="2"/>
  <c r="E82" i="2"/>
  <c r="F82" i="2"/>
  <c r="G82" i="2"/>
  <c r="E83" i="2"/>
  <c r="F83" i="2"/>
  <c r="G83" i="2"/>
  <c r="E84" i="2"/>
  <c r="F84" i="2"/>
  <c r="G84" i="2"/>
  <c r="E85" i="2"/>
  <c r="F85" i="2"/>
  <c r="G85"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S19" i="1"/>
  <c r="T19" i="1"/>
  <c r="U19" i="1"/>
  <c r="V19" i="1"/>
  <c r="W19" i="1"/>
  <c r="S20" i="1"/>
  <c r="T20" i="1"/>
  <c r="U20" i="1"/>
  <c r="V20" i="1"/>
  <c r="W20" i="1"/>
  <c r="S21" i="1"/>
  <c r="T21" i="1"/>
  <c r="U21" i="1"/>
  <c r="V21" i="1"/>
  <c r="W21" i="1"/>
  <c r="S22" i="1"/>
  <c r="T22" i="1"/>
  <c r="U22" i="1"/>
  <c r="V22" i="1"/>
  <c r="W22" i="1"/>
  <c r="S23" i="1"/>
  <c r="T23" i="1"/>
  <c r="U23" i="1"/>
  <c r="V23" i="1"/>
  <c r="W23" i="1"/>
  <c r="S24" i="1"/>
  <c r="T24" i="1"/>
  <c r="U24" i="1"/>
  <c r="V24" i="1"/>
  <c r="W24" i="1"/>
  <c r="S25" i="1"/>
  <c r="T25" i="1"/>
  <c r="U25" i="1"/>
  <c r="V25" i="1"/>
  <c r="W25" i="1"/>
  <c r="S26" i="1"/>
  <c r="T26" i="1"/>
  <c r="U26" i="1"/>
  <c r="V26" i="1"/>
  <c r="W26" i="1"/>
  <c r="S27" i="1"/>
  <c r="T27" i="1"/>
  <c r="U27" i="1"/>
  <c r="V27" i="1"/>
  <c r="W27" i="1"/>
  <c r="S28" i="1"/>
  <c r="T28" i="1"/>
  <c r="U28" i="1"/>
  <c r="V28" i="1"/>
  <c r="W28" i="1"/>
  <c r="S29" i="1"/>
  <c r="T29" i="1"/>
  <c r="U29" i="1"/>
  <c r="V29" i="1"/>
  <c r="W29" i="1"/>
  <c r="S30" i="1"/>
  <c r="T30" i="1"/>
  <c r="U30" i="1"/>
  <c r="V30" i="1"/>
  <c r="W30" i="1"/>
  <c r="S31" i="1"/>
  <c r="T31" i="1"/>
  <c r="U31" i="1"/>
  <c r="V31" i="1"/>
  <c r="W31" i="1"/>
  <c r="S32" i="1"/>
  <c r="T32" i="1"/>
  <c r="U32" i="1"/>
  <c r="V32" i="1"/>
  <c r="W32" i="1"/>
  <c r="S33" i="1"/>
  <c r="T33" i="1"/>
  <c r="U33" i="1"/>
  <c r="V33" i="1"/>
  <c r="W33" i="1"/>
  <c r="S34" i="1"/>
  <c r="T34" i="1"/>
  <c r="U34" i="1"/>
  <c r="V34" i="1"/>
  <c r="W34" i="1"/>
  <c r="S35" i="1"/>
  <c r="T35" i="1"/>
  <c r="U35" i="1"/>
  <c r="V35" i="1"/>
  <c r="W35" i="1"/>
  <c r="S36" i="1"/>
  <c r="T36" i="1"/>
  <c r="U36" i="1"/>
  <c r="V36" i="1"/>
  <c r="W36" i="1"/>
  <c r="S37" i="1"/>
  <c r="T37" i="1"/>
  <c r="U37" i="1"/>
  <c r="V37" i="1"/>
  <c r="W37" i="1"/>
  <c r="S38" i="1"/>
  <c r="T38" i="1"/>
  <c r="U38" i="1"/>
  <c r="V38" i="1"/>
  <c r="W38" i="1"/>
  <c r="S39" i="1"/>
  <c r="T39" i="1"/>
  <c r="U39" i="1"/>
  <c r="V39" i="1"/>
  <c r="W39" i="1"/>
  <c r="S40" i="1"/>
  <c r="T40" i="1"/>
  <c r="U40" i="1"/>
  <c r="V40" i="1"/>
  <c r="W40" i="1"/>
  <c r="S41" i="1"/>
  <c r="T41" i="1"/>
  <c r="U41" i="1"/>
  <c r="V41" i="1"/>
  <c r="W41" i="1"/>
  <c r="S42" i="1"/>
  <c r="T42" i="1"/>
  <c r="U42" i="1"/>
  <c r="V42" i="1"/>
  <c r="W42" i="1"/>
  <c r="S43" i="1"/>
  <c r="T43" i="1"/>
  <c r="U43" i="1"/>
  <c r="V43" i="1"/>
  <c r="W43" i="1"/>
  <c r="S44" i="1"/>
  <c r="T44" i="1"/>
  <c r="U44" i="1"/>
  <c r="V44" i="1"/>
  <c r="W44" i="1"/>
  <c r="S45" i="1"/>
  <c r="T45" i="1"/>
  <c r="U45" i="1"/>
  <c r="V45" i="1"/>
  <c r="W45" i="1"/>
  <c r="S46" i="1"/>
  <c r="T46" i="1"/>
  <c r="U46" i="1"/>
  <c r="V46" i="1"/>
  <c r="W46" i="1"/>
  <c r="S47" i="1"/>
  <c r="T47" i="1"/>
  <c r="U47" i="1"/>
  <c r="V47" i="1"/>
  <c r="W47" i="1"/>
  <c r="S48" i="1"/>
  <c r="T48" i="1"/>
  <c r="U48" i="1"/>
  <c r="V48" i="1"/>
  <c r="W48" i="1"/>
  <c r="S49" i="1"/>
  <c r="T49" i="1"/>
  <c r="U49" i="1"/>
  <c r="V49" i="1"/>
  <c r="W49" i="1"/>
  <c r="S50" i="1"/>
  <c r="T50" i="1"/>
  <c r="U50" i="1"/>
  <c r="V50" i="1"/>
  <c r="W50" i="1"/>
  <c r="S51" i="1"/>
  <c r="T51" i="1"/>
  <c r="U51" i="1"/>
  <c r="V51" i="1"/>
  <c r="W51" i="1"/>
  <c r="S52" i="1"/>
  <c r="T52" i="1"/>
  <c r="U52" i="1"/>
  <c r="V52" i="1"/>
  <c r="W52" i="1"/>
  <c r="S53" i="1"/>
  <c r="T53" i="1"/>
  <c r="U53" i="1"/>
  <c r="V53" i="1"/>
  <c r="W53" i="1"/>
  <c r="S54" i="1"/>
  <c r="T54" i="1"/>
  <c r="U54" i="1"/>
  <c r="V54" i="1"/>
  <c r="W54" i="1"/>
  <c r="S55" i="1"/>
  <c r="T55" i="1"/>
  <c r="U55" i="1"/>
  <c r="V55" i="1"/>
  <c r="W55" i="1"/>
  <c r="S56" i="1"/>
  <c r="T56" i="1"/>
  <c r="U56" i="1"/>
  <c r="V56" i="1"/>
  <c r="W56" i="1"/>
  <c r="S57" i="1"/>
  <c r="T57" i="1"/>
  <c r="U57" i="1"/>
  <c r="V57" i="1"/>
  <c r="W57" i="1"/>
  <c r="S58" i="1"/>
  <c r="T58" i="1"/>
  <c r="U58" i="1"/>
  <c r="V58" i="1"/>
  <c r="W58" i="1"/>
  <c r="S59" i="1"/>
  <c r="T59" i="1"/>
  <c r="U59" i="1"/>
  <c r="V59" i="1"/>
  <c r="W59" i="1"/>
  <c r="S60" i="1"/>
  <c r="T60" i="1"/>
  <c r="U60" i="1"/>
  <c r="V60" i="1"/>
  <c r="W60" i="1"/>
  <c r="S61" i="1"/>
  <c r="T61" i="1"/>
  <c r="U61" i="1"/>
  <c r="V61" i="1"/>
  <c r="W61" i="1"/>
  <c r="S62" i="1"/>
  <c r="T62" i="1"/>
  <c r="U62" i="1"/>
  <c r="V62" i="1"/>
  <c r="W62" i="1"/>
  <c r="S63" i="1"/>
  <c r="T63" i="1"/>
  <c r="U63" i="1"/>
  <c r="V63" i="1"/>
  <c r="W63" i="1"/>
  <c r="T18" i="1"/>
  <c r="U18" i="1"/>
  <c r="F40" i="2" s="1"/>
  <c r="V18" i="1"/>
  <c r="E40" i="2" s="1"/>
  <c r="E86" i="2" s="1"/>
  <c r="W18" i="1"/>
  <c r="G40" i="2" s="1"/>
  <c r="S18" i="1"/>
  <c r="G86" i="2" l="1"/>
  <c r="F86" i="2"/>
  <c r="F15" i="1"/>
  <c r="B9" i="2" s="1"/>
  <c r="B72" i="1" l="1"/>
  <c r="T12" i="1" l="1"/>
  <c r="W12" i="1"/>
  <c r="V12" i="1"/>
  <c r="U12" i="1"/>
  <c r="M60" i="1" l="1"/>
  <c r="M58" i="1"/>
  <c r="M55" i="1"/>
  <c r="M62" i="1"/>
  <c r="M59" i="1"/>
  <c r="M57" i="1"/>
  <c r="M56" i="1"/>
  <c r="M61" i="1"/>
  <c r="M18" i="1"/>
  <c r="B6" i="2"/>
  <c r="B4" i="2"/>
  <c r="S12" i="1" l="1"/>
  <c r="M24" i="1" l="1"/>
  <c r="M44" i="1"/>
  <c r="M25" i="1"/>
  <c r="M63" i="1"/>
  <c r="M34" i="1"/>
  <c r="M50" i="1"/>
  <c r="M27" i="1"/>
  <c r="M53" i="1"/>
  <c r="M32" i="1"/>
  <c r="M48" i="1"/>
  <c r="M29" i="1"/>
  <c r="M45" i="1"/>
  <c r="M22" i="1"/>
  <c r="M38" i="1"/>
  <c r="M52" i="1"/>
  <c r="M31" i="1"/>
  <c r="M47" i="1"/>
  <c r="M20" i="1"/>
  <c r="M36" i="1"/>
  <c r="M54" i="1"/>
  <c r="M33" i="1"/>
  <c r="M49" i="1"/>
  <c r="M26" i="1"/>
  <c r="M42" i="1"/>
  <c r="M35" i="1"/>
  <c r="M21" i="1"/>
  <c r="M51" i="1"/>
  <c r="M46" i="1"/>
  <c r="M39" i="1"/>
  <c r="M28" i="1"/>
  <c r="M43" i="1"/>
  <c r="M40" i="1"/>
  <c r="M37" i="1"/>
  <c r="M30" i="1"/>
  <c r="M23" i="1"/>
  <c r="M41" i="1"/>
  <c r="N66" i="1"/>
  <c r="M19" i="1"/>
  <c r="E17" i="2"/>
  <c r="C16" i="2"/>
  <c r="C17" i="2"/>
  <c r="C15" i="2"/>
  <c r="E15" i="2"/>
  <c r="D17" i="2"/>
  <c r="D15" i="2"/>
  <c r="D16" i="2"/>
  <c r="E16" i="2"/>
  <c r="M66" i="1" l="1"/>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A:Ausente
P: Presente</t>
        </r>
      </text>
    </comment>
  </commentList>
</comments>
</file>

<file path=xl/sharedStrings.xml><?xml version="1.0" encoding="utf-8"?>
<sst xmlns="http://schemas.openxmlformats.org/spreadsheetml/2006/main" count="226" uniqueCount="111">
  <si>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</si>
  <si>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</si>
  <si>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</si>
  <si>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</si>
  <si>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</si>
  <si>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</si>
  <si>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</si>
  <si>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</si>
  <si>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</si>
  <si>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</si>
  <si>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</si>
  <si>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</si>
  <si>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</si>
  <si>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</si>
  <si>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</si>
  <si>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</si>
  <si>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</si>
  <si>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</si>
  <si>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</si>
  <si>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Numero de alumnos</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</si>
  <si>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</si>
  <si>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</si>
  <si>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</si>
  <si>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</si>
  <si>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</si>
  <si>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</si>
  <si>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</si>
  <si>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</si>
  <si>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</si>
  <si>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</si>
  <si>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</si>
  <si>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</si>
  <si>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</si>
  <si>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</si>
  <si>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</si>
  <si>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</si>
  <si>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 xml:space="preserve">Es importante considerar la dispersión dentro del curso.                                   Fijarse en la diferencia entre el máximo y mínimo. </t>
  </si>
  <si>
    <t>ESCUELA LAS CAMELIAS</t>
  </si>
  <si>
    <t>Ptje</t>
  </si>
  <si>
    <t>%</t>
  </si>
  <si>
    <t>nota</t>
  </si>
  <si>
    <t>HABILIDAD</t>
  </si>
  <si>
    <t>INDICADORES</t>
  </si>
  <si>
    <t xml:space="preserve">Puntaje Corte 4,0 </t>
  </si>
  <si>
    <t>A o P</t>
  </si>
  <si>
    <t>Ausente</t>
  </si>
  <si>
    <t>P</t>
  </si>
  <si>
    <t>Presente</t>
  </si>
  <si>
    <t>Puntaje ideal</t>
  </si>
  <si>
    <t>Sistema de corrección PERIODO 2º</t>
  </si>
  <si>
    <t>Prom.</t>
  </si>
  <si>
    <t>Prom %</t>
  </si>
  <si>
    <t>SEPT</t>
  </si>
  <si>
    <t>2016</t>
  </si>
  <si>
    <t>OA1</t>
  </si>
  <si>
    <t>OA11</t>
  </si>
  <si>
    <t>OA12</t>
  </si>
  <si>
    <t>Describen el modo de vida de los pueblos pescadores, recolectores de mariscos y cazadores de animales marinos de la zona norte de Chile, relacionándolo con el medio geográfico que habitaron.</t>
  </si>
  <si>
    <t>Escuchan atentamente y en silencio a la persona que está hablando (profesores y compañeros).</t>
  </si>
  <si>
    <t>Ubican en mapas el espacio habitado por los pueblos mapuches de la zona centro y sur de Chile.</t>
  </si>
  <si>
    <t>Identifican el idioma, creencias, fiestas y costumbres del pueblo mapuche.</t>
  </si>
  <si>
    <t xml:space="preserve"> Escuchan atentamente y en silencio a la persona que está hablando (profesores y compañeros).</t>
  </si>
  <si>
    <t>LUCERO VILLEGAS</t>
  </si>
  <si>
    <t xml:space="preserve">INFORME RESULTADOS PERIODO 2 HISTORIA                                                                                                                                                                   2º año Básico  </t>
  </si>
  <si>
    <t>CUROS: 2ºA</t>
  </si>
  <si>
    <t>Educación HISTORIA 2º básico A</t>
  </si>
  <si>
    <t>Águila Rodríguez Dante Exequiel</t>
  </si>
  <si>
    <t>Almonacid Torres Matías Esteban</t>
  </si>
  <si>
    <t>Alvarado Pérez Cristóbal Andrés</t>
  </si>
  <si>
    <t>Álvarez Cárdenas Benjamín Armando</t>
  </si>
  <si>
    <t>Arcos Leal Elizabeth Constanza</t>
  </si>
  <si>
    <t>Arias Ibáñez Bastián Alejandro</t>
  </si>
  <si>
    <t>Ayancán Valle Rosa Pascal</t>
  </si>
  <si>
    <t>Barrientos Vega Benjamín Alejandro</t>
  </si>
  <si>
    <t>Cárcamo Salazar Jostin Steven</t>
  </si>
  <si>
    <t>Carrera Muñoz Sidrit Fransheska</t>
  </si>
  <si>
    <t>Carrillo Ortega Javiera Ignacia</t>
  </si>
  <si>
    <t>Chávez Inai Kevin Nicolás</t>
  </si>
  <si>
    <t>Coronado Cárdenas Matías Andrés</t>
  </si>
  <si>
    <t>Delgado Sepúlveda Linda Thais</t>
  </si>
  <si>
    <t>Díaz Pardo Amili Estefanía</t>
  </si>
  <si>
    <t>Espinoza Angulo Ian Darío</t>
  </si>
  <si>
    <t>Fernández Bohle Gabriela Abigail</t>
  </si>
  <si>
    <t>Guerrero Rodríguez Benjamín Andrés</t>
  </si>
  <si>
    <t>Hernández Gallardo Jonatan Alejandro</t>
  </si>
  <si>
    <t>Ibáñez Bobadilla Simón Mateo</t>
  </si>
  <si>
    <t>Llanquilef Torres Scarlet Bruxell</t>
  </si>
  <si>
    <t>Manríquez Tobar José Luis Esteban</t>
  </si>
  <si>
    <t>Mansilla Vega Genesis Samyra</t>
  </si>
  <si>
    <t>Mayorga Cofré Neithan Matthew Jadiel</t>
  </si>
  <si>
    <t>Muñoz Vejar Ailyn Alejandra</t>
  </si>
  <si>
    <t>Ojeda Araneda Máximo Alexander</t>
  </si>
  <si>
    <t>Ojeda Quintul Angelo Axel Fernando</t>
  </si>
  <si>
    <t>Ojeda Serón Carla Hanais</t>
  </si>
  <si>
    <t>Paillacar Soto Kristel Ermelinda Anallely</t>
  </si>
  <si>
    <t>Pinda Molina Britany Fernanda</t>
  </si>
  <si>
    <t>Retamal Guichaman Victoria Esperanza</t>
  </si>
  <si>
    <t>Santana Jaques Maichol Johani</t>
  </si>
  <si>
    <t>Seguel Obando Ester Belén</t>
  </si>
  <si>
    <t>Silva Peralta Martina Pascal</t>
  </si>
  <si>
    <t>Silva Sierpe Fernanda Alexiel</t>
  </si>
  <si>
    <t>Soto Soto Bayron Marcelo</t>
  </si>
  <si>
    <t>Toledo Marihuán Angel Nicolás</t>
  </si>
  <si>
    <t>Triviño Díaz Celso Rodrigo</t>
  </si>
  <si>
    <t>Trujillo Alvarado Diego Alains Alejandro</t>
  </si>
  <si>
    <t>Ureta Hidalgo Manuel Ignacio</t>
  </si>
  <si>
    <t>Velásquez Yefi Yonatan Israel</t>
  </si>
  <si>
    <t>Zúñiga Torrealba Jian Franco</t>
  </si>
  <si>
    <t>Maldonado Mancilla Juan Esteban</t>
  </si>
  <si>
    <t>Guajardo Uribe Yanara Beatriz</t>
  </si>
  <si>
    <t>Burgos Trujillo Manuel Orlando David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</si>
</sst>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sz val="9"/>
      <color indexed="81"/>
      <name val="Tahoma"/>
      <family val="2"/>
    </font>
    <font>
      <b/>
      <sz val="9"/>
      <color indexed="81"/>
      <name val="Tahoma"/>
      <family val="2"/>
    </font>
    <font>
      <b/>
      <sz val="10"/>
      <color indexed="8"/>
      <name val="Calibri"/>
      <family val="2"/>
    </font>
    <font>
      <b/>
      <sz val="10"/>
      <color theme="1"/>
      <name val="Calibri"/>
      <family val="2"/>
      <scheme val="minor"/>
    </font>
    <font>
      <b/>
      <sz val="9"/>
      <color theme="1"/>
      <name val="Calibri"/>
      <family val="2"/>
      <scheme val="minor"/>
    </font>
    <font>
      <sz val="9"/>
      <color rgb="FF000000"/>
      <name val="Calibri"/>
      <family val="2"/>
      <scheme val="minor"/>
    </font>
    <font>
      <sz val="9"/>
      <color indexed="8"/>
      <name val="Calibri"/>
      <family val="2"/>
    </font>
    <font>
      <b/>
      <sz val="10"/>
      <name val="Arial"/>
      <family val="2"/>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46">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0" fillId="0" borderId="1" xfId="0" applyBorder="1" applyAlignment="1">
      <alignment horizontal="center"/>
    </xf>
    <xf numFmtId="0" fontId="7" fillId="0" borderId="1" xfId="0" applyFont="1" applyBorder="1" applyAlignment="1">
      <alignment wrapText="1"/>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7" xfId="0" applyNumberFormat="1" applyBorder="1" applyAlignment="1" applyProtection="1">
      <alignment horizontal="center" vertical="center" wrapText="1"/>
    </xf>
    <xf numFmtId="14" fontId="0" fillId="0" borderId="8"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7" xfId="0" applyBorder="1"/>
    <xf numFmtId="0" fontId="8" fillId="0" borderId="12" xfId="0" applyFont="1"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8" fillId="2" borderId="3" xfId="0" applyNumberFormat="1" applyFont="1" applyFill="1" applyBorder="1"/>
    <xf numFmtId="9" fontId="0" fillId="3" borderId="9"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 fillId="0" borderId="20" xfId="0" applyFont="1" applyBorder="1" applyAlignment="1">
      <alignment horizontal="center" vertical="center"/>
    </xf>
    <xf numFmtId="0" fontId="20" fillId="0" borderId="1" xfId="0" applyFont="1" applyBorder="1" applyAlignment="1">
      <alignment wrapText="1"/>
    </xf>
    <xf numFmtId="49" fontId="21" fillId="0" borderId="0" xfId="0" applyNumberFormat="1" applyFont="1"/>
    <xf numFmtId="9" fontId="1" fillId="0" borderId="1" xfId="0" applyNumberFormat="1" applyFont="1" applyBorder="1" applyAlignment="1">
      <alignment horizontal="center" vertical="center"/>
    </xf>
    <xf numFmtId="49" fontId="21" fillId="0" borderId="0" xfId="0" applyNumberFormat="1" applyFont="1" applyAlignment="1"/>
    <xf numFmtId="49" fontId="21" fillId="0" borderId="0" xfId="0" applyNumberFormat="1" applyFont="1"/>
    <xf numFmtId="0" fontId="7" fillId="0" borderId="18" xfId="0" applyFont="1" applyBorder="1"/>
    <xf numFmtId="0" fontId="6" fillId="3" borderId="1" xfId="0" applyFont="1" applyFill="1" applyBorder="1"/>
    <xf numFmtId="0" fontId="6" fillId="3" borderId="0" xfId="0" applyFont="1" applyFill="1"/>
    <xf numFmtId="0" fontId="6" fillId="0" borderId="7" xfId="0" applyFont="1" applyBorder="1"/>
    <xf numFmtId="0" fontId="6" fillId="0" borderId="0" xfId="0" applyFont="1" applyBorder="1"/>
    <xf numFmtId="0" fontId="2" fillId="0" borderId="7" xfId="0" applyFont="1" applyBorder="1" applyAlignment="1">
      <alignment vertical="top" wrapText="1"/>
    </xf>
    <xf numFmtId="0" fontId="10" fillId="0" borderId="7" xfId="0" applyFont="1" applyBorder="1"/>
    <xf numFmtId="0" fontId="10" fillId="0" borderId="10" xfId="0" applyFont="1" applyBorder="1"/>
    <xf numFmtId="0" fontId="1" fillId="0" borderId="21" xfId="0" applyFont="1" applyBorder="1" applyAlignment="1">
      <alignment vertical="top" wrapText="1"/>
    </xf>
    <xf numFmtId="0" fontId="7" fillId="0" borderId="7" xfId="0" applyFont="1" applyBorder="1" applyAlignment="1">
      <alignment vertical="center"/>
    </xf>
    <xf numFmtId="0" fontId="7" fillId="0" borderId="0" xfId="0" applyFont="1" applyBorder="1" applyAlignment="1">
      <alignment vertical="center"/>
    </xf>
    <xf numFmtId="164" fontId="23" fillId="0" borderId="1" xfId="0" applyNumberFormat="1" applyFont="1" applyFill="1" applyBorder="1" applyAlignment="1">
      <alignment horizontal="center"/>
    </xf>
    <xf numFmtId="0" fontId="0" fillId="0" borderId="0" xfId="0" applyFill="1" applyBorder="1"/>
    <xf numFmtId="9" fontId="11" fillId="4" borderId="9" xfId="0" applyNumberFormat="1" applyFont="1" applyFill="1" applyBorder="1" applyAlignment="1">
      <alignment horizontal="center" vertical="center"/>
    </xf>
    <xf numFmtId="0" fontId="11" fillId="4" borderId="15" xfId="0" applyFont="1" applyFill="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4" xfId="0" applyFill="1" applyBorder="1" applyAlignment="1">
      <alignment horizontal="center"/>
    </xf>
    <xf numFmtId="0" fontId="0" fillId="0" borderId="1" xfId="0" applyBorder="1" applyAlignment="1">
      <alignment horizontal="right"/>
    </xf>
    <xf numFmtId="0" fontId="0" fillId="0" borderId="1" xfId="0" applyBorder="1" applyAlignment="1">
      <alignment vertical="top"/>
    </xf>
    <xf numFmtId="0" fontId="0" fillId="0" borderId="1" xfId="0" applyBorder="1" applyAlignment="1">
      <alignment horizontal="right" vertical="top"/>
    </xf>
    <xf numFmtId="0" fontId="11" fillId="4" borderId="9" xfId="0" applyFont="1" applyFill="1" applyBorder="1" applyAlignment="1">
      <alignment horizontal="center" vertical="center"/>
    </xf>
    <xf numFmtId="0" fontId="19" fillId="0" borderId="1" xfId="0" applyFont="1" applyBorder="1" applyAlignment="1">
      <alignment horizontal="center" vertical="center"/>
    </xf>
    <xf numFmtId="0" fontId="8" fillId="3" borderId="0" xfId="0" applyFont="1" applyFill="1"/>
    <xf numFmtId="0" fontId="0" fillId="0" borderId="11" xfId="0" applyBorder="1" applyAlignment="1">
      <alignment horizontal="center"/>
    </xf>
    <xf numFmtId="9" fontId="0" fillId="0" borderId="1" xfId="0" applyNumberFormat="1" applyBorder="1"/>
    <xf numFmtId="9" fontId="24" fillId="0" borderId="0" xfId="0" applyNumberFormat="1" applyFont="1"/>
    <xf numFmtId="164" fontId="0" fillId="0" borderId="1" xfId="0" applyNumberFormat="1" applyBorder="1" applyAlignment="1">
      <alignment horizontal="center"/>
    </xf>
    <xf numFmtId="0" fontId="19" fillId="0" borderId="1" xfId="0" applyFont="1" applyBorder="1" applyAlignment="1">
      <alignment horizontal="center" wrapText="1"/>
    </xf>
    <xf numFmtId="0" fontId="18" fillId="0" borderId="1" xfId="0" applyFont="1" applyBorder="1" applyAlignment="1">
      <alignment horizontal="center" wrapText="1"/>
    </xf>
    <xf numFmtId="0" fontId="7" fillId="0" borderId="1" xfId="0" applyFont="1" applyBorder="1" applyAlignment="1">
      <alignment horizontal="center" vertical="center"/>
    </xf>
    <xf numFmtId="0" fontId="6" fillId="2" borderId="22" xfId="0" applyFont="1" applyFill="1" applyBorder="1" applyAlignment="1">
      <alignment horizontal="center"/>
    </xf>
    <xf numFmtId="0" fontId="6" fillId="0" borderId="23" xfId="0" applyFont="1" applyBorder="1" applyAlignment="1">
      <alignment horizont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0" xfId="0" applyBorder="1" applyAlignment="1">
      <alignment horizontal="center"/>
    </xf>
    <xf numFmtId="0" fontId="0" fillId="0" borderId="6" xfId="0" applyBorder="1" applyAlignment="1">
      <alignment horizontal="center"/>
    </xf>
    <xf numFmtId="49" fontId="0" fillId="0" borderId="8" xfId="0" applyNumberFormat="1" applyBorder="1" applyAlignment="1" applyProtection="1">
      <alignment horizontal="center" vertical="center"/>
    </xf>
    <xf numFmtId="49"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7"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6" xfId="0" applyFont="1" applyBorder="1" applyAlignment="1">
      <alignment horizontal="center"/>
    </xf>
    <xf numFmtId="0" fontId="22" fillId="0" borderId="1" xfId="0" applyFont="1" applyBorder="1" applyAlignment="1">
      <alignment horizontal="left" vertical="center" wrapText="1"/>
    </xf>
    <xf numFmtId="0" fontId="4" fillId="0" borderId="1" xfId="0" applyFont="1" applyBorder="1" applyAlignment="1">
      <alignment horizontal="center" vertical="center" wrapText="1"/>
    </xf>
    <xf numFmtId="0" fontId="0" fillId="0" borderId="1" xfId="0" applyBorder="1" applyAlignment="1">
      <alignment horizontal="left"/>
    </xf>
    <xf numFmtId="0" fontId="3" fillId="0" borderId="19"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4" xfId="0" applyFont="1" applyBorder="1" applyAlignment="1">
      <alignment horizontal="left"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cellXfs>
  <cellStyles count="1">
    <cellStyle name="Normal" xfId="0" builtinId="0"/>
  </cellStyles>
  <dxfs count="3">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U79"/>
  <sheetViews>
    <sheetView tabSelected="1" topLeftCell="A49" zoomScale="80" zoomScaleNormal="80" workbookViewId="0">
      <selection activeCell="O12" sqref="O12"/>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5.42578125" customWidth="1"/>
    <col min="7" max="11" width="4.7109375" customWidth="1"/>
    <col min="12" max="12" width="7" customWidth="1"/>
    <col min="13" max="13" width="7.140625" style="40" customWidth="1"/>
    <col min="14" max="14" width="6.42578125" customWidth="1"/>
    <col min="15" max="17" width="4.140625" customWidth="1"/>
    <col min="18" max="18" width="11.42578125" style="20" customWidth="1"/>
    <col min="19" max="19" width="5.85546875" style="20" hidden="1" customWidth="1"/>
    <col min="20" max="32" width="5.140625" style="20" hidden="1" customWidth="1"/>
    <col min="33" max="33" width="6.42578125" style="20" hidden="1" customWidth="1"/>
    <col min="34" max="47" width="5.140625" style="20" hidden="1" customWidth="1"/>
    <col min="48" max="48" width="5.140625" style="19" hidden="1" customWidth="1"/>
    <col min="49" max="60" width="5.140625" hidden="1" customWidth="1"/>
    <col min="61" max="61" width="5" customWidth="1"/>
    <col min="62" max="73" width="5.140625" customWidth="1"/>
  </cols>
  <sheetData>
    <row r="1" spans="1:73" x14ac:dyDescent="0.25">
      <c r="A1" s="106" t="s">
        <v>49</v>
      </c>
      <c r="B1" s="107"/>
      <c r="C1" s="107"/>
      <c r="D1" s="107"/>
      <c r="E1" s="107"/>
      <c r="F1" s="107"/>
      <c r="G1" s="107"/>
      <c r="H1" s="107"/>
    </row>
    <row r="2" spans="1:73" x14ac:dyDescent="0.25">
      <c r="A2" s="106" t="s">
        <v>65</v>
      </c>
      <c r="B2" s="107"/>
      <c r="C2" s="107"/>
      <c r="D2" s="107"/>
      <c r="E2" s="107"/>
      <c r="F2" s="107"/>
      <c r="G2" s="107"/>
      <c r="H2" s="107"/>
    </row>
    <row r="4" spans="1:73" ht="15" customHeight="1" x14ac:dyDescent="0.25">
      <c r="A4" s="108" t="s">
        <v>0</v>
      </c>
      <c r="B4" s="108"/>
      <c r="C4" s="108"/>
      <c r="D4" s="108"/>
      <c r="E4" s="108"/>
      <c r="F4" s="108"/>
      <c r="G4" s="108"/>
      <c r="H4" s="108"/>
      <c r="I4" s="108"/>
    </row>
    <row r="5" spans="1:73" x14ac:dyDescent="0.25">
      <c r="A5" s="108"/>
      <c r="B5" s="108"/>
      <c r="C5" s="108"/>
      <c r="D5" s="108"/>
      <c r="E5" s="108"/>
      <c r="F5" s="108"/>
      <c r="G5" s="108"/>
      <c r="H5" s="108"/>
      <c r="I5" s="108"/>
      <c r="AF5" s="113" t="s">
        <v>31</v>
      </c>
      <c r="AG5" s="114"/>
      <c r="AH5" s="37">
        <v>1</v>
      </c>
      <c r="AI5" s="37">
        <v>2</v>
      </c>
      <c r="AJ5" s="37">
        <v>3</v>
      </c>
      <c r="AK5" s="37">
        <v>4</v>
      </c>
      <c r="AL5" s="37">
        <v>5</v>
      </c>
      <c r="AM5" s="37">
        <v>6</v>
      </c>
      <c r="AN5" s="37">
        <v>7</v>
      </c>
      <c r="AO5" s="37">
        <v>8</v>
      </c>
      <c r="AP5" s="37">
        <v>9</v>
      </c>
      <c r="AQ5" s="37">
        <v>10</v>
      </c>
      <c r="AR5" s="37">
        <v>11</v>
      </c>
      <c r="AS5" s="37">
        <v>12</v>
      </c>
      <c r="AT5" s="37">
        <v>13</v>
      </c>
      <c r="AU5" s="37">
        <v>14</v>
      </c>
      <c r="AV5" s="37"/>
      <c r="AW5" s="37"/>
      <c r="AX5" s="37"/>
      <c r="AY5" s="37"/>
      <c r="AZ5" s="37"/>
      <c r="BA5" s="37"/>
      <c r="BB5" s="37"/>
      <c r="BC5" s="37"/>
      <c r="BD5" s="37"/>
      <c r="BE5" s="37"/>
      <c r="BF5" s="37"/>
      <c r="BG5" s="60"/>
      <c r="BH5" s="61"/>
      <c r="BI5" s="61"/>
      <c r="BJ5" s="61"/>
      <c r="BK5" s="61"/>
      <c r="BL5" s="61"/>
      <c r="BM5" s="61"/>
      <c r="BN5" s="61"/>
      <c r="BO5" s="61"/>
      <c r="BP5" s="61"/>
      <c r="BQ5" s="61"/>
      <c r="BR5" s="61"/>
      <c r="BS5" s="61"/>
      <c r="BT5" s="61"/>
      <c r="BU5" s="61"/>
    </row>
    <row r="6" spans="1:73" x14ac:dyDescent="0.25">
      <c r="A6" s="108"/>
      <c r="B6" s="108"/>
      <c r="C6" s="108"/>
      <c r="D6" s="108"/>
      <c r="E6" s="108"/>
      <c r="F6" s="108"/>
      <c r="G6" s="108"/>
      <c r="H6" s="108"/>
      <c r="I6" s="108"/>
      <c r="AH6" s="37"/>
      <c r="AI6" s="37"/>
      <c r="AJ6" s="37"/>
      <c r="AK6" s="37"/>
      <c r="AL6" s="37"/>
      <c r="AM6" s="37"/>
      <c r="AN6" s="37"/>
      <c r="AO6" s="37"/>
      <c r="AP6" s="37"/>
      <c r="AQ6" s="37"/>
      <c r="AR6" s="37"/>
      <c r="AS6" s="37"/>
      <c r="AT6" s="37"/>
      <c r="AU6" s="37"/>
      <c r="AV6" s="38"/>
      <c r="AW6" s="4"/>
      <c r="AX6" s="4"/>
      <c r="AY6" s="4"/>
      <c r="AZ6" s="4"/>
      <c r="BA6" s="4"/>
      <c r="BB6" s="4"/>
      <c r="BC6" s="4"/>
      <c r="BD6" s="4"/>
      <c r="BE6" s="4"/>
      <c r="BF6" s="4"/>
      <c r="BG6" s="41"/>
      <c r="BH6" s="5"/>
      <c r="BI6" s="5"/>
      <c r="BJ6" s="5"/>
      <c r="BK6" s="5"/>
      <c r="BL6" s="5"/>
      <c r="BM6" s="5"/>
      <c r="BN6" s="5"/>
      <c r="BO6" s="5"/>
      <c r="BP6" s="5"/>
      <c r="BQ6" s="5"/>
      <c r="BR6" s="5"/>
      <c r="BS6" s="5"/>
      <c r="BT6" s="5"/>
      <c r="BU6" s="5"/>
    </row>
    <row r="7" spans="1:73" x14ac:dyDescent="0.25">
      <c r="A7" s="108"/>
      <c r="B7" s="108"/>
      <c r="C7" s="108"/>
      <c r="D7" s="108"/>
      <c r="E7" s="108"/>
      <c r="F7" s="108"/>
      <c r="G7" s="108"/>
      <c r="H7" s="108"/>
      <c r="I7" s="108"/>
      <c r="AH7" s="44"/>
      <c r="AI7" s="45"/>
      <c r="AJ7" s="45"/>
      <c r="AK7" s="45"/>
      <c r="AL7" s="45"/>
      <c r="AM7" s="45"/>
      <c r="AN7" s="45"/>
      <c r="AO7" s="45"/>
      <c r="AP7" s="45"/>
      <c r="AQ7" s="45"/>
      <c r="AR7" s="45"/>
      <c r="AS7" s="45"/>
      <c r="AT7" s="45"/>
      <c r="AU7" s="37"/>
      <c r="AV7" s="37"/>
      <c r="AW7" s="37"/>
      <c r="AX7" s="37"/>
      <c r="AY7" s="37"/>
      <c r="AZ7" s="37"/>
      <c r="BA7" s="37"/>
      <c r="BB7" s="37"/>
      <c r="BC7" s="37"/>
      <c r="BD7" s="37"/>
      <c r="BE7" s="37"/>
      <c r="BF7" s="37"/>
      <c r="BG7" s="60"/>
      <c r="BH7" s="61"/>
      <c r="BI7" s="61"/>
      <c r="BJ7" s="61"/>
      <c r="BK7" s="61"/>
      <c r="BL7" s="61"/>
      <c r="BM7" s="61"/>
      <c r="BN7" s="61"/>
      <c r="BO7" s="61"/>
      <c r="BP7" s="61"/>
      <c r="BQ7" s="61"/>
      <c r="BR7" s="61"/>
      <c r="BS7" s="61"/>
      <c r="BT7" s="61"/>
      <c r="BU7" s="61"/>
    </row>
    <row r="8" spans="1:73" x14ac:dyDescent="0.25">
      <c r="A8" s="1"/>
      <c r="B8" s="1"/>
      <c r="C8" s="1"/>
      <c r="D8" s="1"/>
      <c r="E8" s="1"/>
      <c r="F8" s="1"/>
      <c r="G8" s="1"/>
      <c r="H8" s="1"/>
    </row>
    <row r="9" spans="1:73" x14ac:dyDescent="0.25">
      <c r="A9" s="98" t="s">
        <v>1</v>
      </c>
      <c r="B9" s="98"/>
      <c r="C9" s="2" t="s">
        <v>2</v>
      </c>
      <c r="D9" s="2" t="s">
        <v>3</v>
      </c>
      <c r="E9" s="109" t="s">
        <v>4</v>
      </c>
      <c r="F9" s="109"/>
      <c r="G9" s="109"/>
      <c r="H9" s="109"/>
    </row>
    <row r="10" spans="1:73" x14ac:dyDescent="0.25">
      <c r="A10" s="26"/>
      <c r="B10" s="26"/>
      <c r="C10" s="35"/>
      <c r="D10" s="36" t="s">
        <v>52</v>
      </c>
      <c r="E10" s="96" t="s">
        <v>53</v>
      </c>
      <c r="F10" s="96"/>
      <c r="G10" s="96"/>
      <c r="H10" s="97"/>
    </row>
    <row r="11" spans="1:73" ht="29.25" customHeight="1" x14ac:dyDescent="0.25">
      <c r="A11" s="98" t="s">
        <v>5</v>
      </c>
      <c r="B11" s="98"/>
      <c r="C11" s="99" t="s">
        <v>37</v>
      </c>
      <c r="D11" s="100"/>
      <c r="E11" s="100"/>
      <c r="F11" s="100"/>
      <c r="G11" s="100"/>
      <c r="H11" s="101"/>
      <c r="S11" s="37">
        <v>1</v>
      </c>
      <c r="T11" s="37">
        <v>2</v>
      </c>
      <c r="U11" s="37">
        <v>3</v>
      </c>
      <c r="V11" s="37">
        <v>4</v>
      </c>
      <c r="W11" s="37">
        <v>5</v>
      </c>
      <c r="X11" s="58"/>
      <c r="Y11" s="37"/>
      <c r="Z11" s="37"/>
      <c r="AA11" s="37"/>
      <c r="AB11" s="37"/>
      <c r="AC11" s="37"/>
      <c r="AD11" s="58"/>
      <c r="AE11" s="58"/>
      <c r="AF11" s="58"/>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row>
    <row r="12" spans="1:73" ht="18.75" x14ac:dyDescent="0.25">
      <c r="A12" s="98" t="s">
        <v>6</v>
      </c>
      <c r="B12" s="98"/>
      <c r="C12" s="102" t="s">
        <v>62</v>
      </c>
      <c r="D12" s="102"/>
      <c r="E12" s="102"/>
      <c r="F12" s="102"/>
      <c r="G12" s="102"/>
      <c r="H12" s="102"/>
      <c r="S12" s="37">
        <f>SUM(S18:S63)</f>
        <v>3</v>
      </c>
      <c r="T12" s="37">
        <f t="shared" ref="T12:W12" si="0">SUM(T18:T63)</f>
        <v>3</v>
      </c>
      <c r="U12" s="37">
        <f t="shared" si="0"/>
        <v>3</v>
      </c>
      <c r="V12" s="37">
        <f t="shared" si="0"/>
        <v>3</v>
      </c>
      <c r="W12" s="37">
        <f t="shared" si="0"/>
        <v>3</v>
      </c>
      <c r="X12" s="58"/>
      <c r="Y12" s="37"/>
      <c r="Z12" s="37"/>
      <c r="AA12" s="37"/>
      <c r="AB12" s="37"/>
      <c r="AC12" s="37"/>
      <c r="AD12" s="58"/>
      <c r="AE12" s="58"/>
      <c r="AF12" s="58"/>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row>
    <row r="13" spans="1:73" x14ac:dyDescent="0.25">
      <c r="A13" s="103" t="s">
        <v>7</v>
      </c>
      <c r="B13" s="104"/>
      <c r="C13" s="105"/>
      <c r="D13" s="105"/>
      <c r="E13" s="105"/>
      <c r="F13" s="105"/>
      <c r="G13" s="105"/>
      <c r="H13" s="105"/>
    </row>
    <row r="14" spans="1:73" x14ac:dyDescent="0.25">
      <c r="S14" s="50"/>
      <c r="T14" s="50"/>
      <c r="U14" s="50"/>
      <c r="V14" s="50"/>
      <c r="W14" s="50"/>
      <c r="X14" s="50"/>
      <c r="Y14" s="50"/>
      <c r="Z14" s="50"/>
      <c r="AA14" s="50"/>
    </row>
    <row r="15" spans="1:73" x14ac:dyDescent="0.25">
      <c r="D15" s="94" t="s">
        <v>19</v>
      </c>
      <c r="E15" s="95"/>
      <c r="F15" s="4">
        <f>COUNTIF(F18:F63,"P")</f>
        <v>1</v>
      </c>
    </row>
    <row r="16" spans="1:73" ht="15.75" thickBot="1" x14ac:dyDescent="0.3"/>
    <row r="17" spans="1:61" ht="21.75" customHeight="1" thickBot="1" x14ac:dyDescent="0.3">
      <c r="A17" s="3" t="s">
        <v>9</v>
      </c>
      <c r="B17" s="3" t="s">
        <v>10</v>
      </c>
      <c r="C17" s="3" t="s">
        <v>11</v>
      </c>
      <c r="D17" s="3" t="s">
        <v>12</v>
      </c>
      <c r="E17" s="62" t="s">
        <v>13</v>
      </c>
      <c r="F17" s="65" t="s">
        <v>44</v>
      </c>
      <c r="G17" s="91" t="s">
        <v>14</v>
      </c>
      <c r="H17" s="92" t="s">
        <v>15</v>
      </c>
      <c r="I17" s="92" t="s">
        <v>16</v>
      </c>
      <c r="J17" s="92" t="s">
        <v>17</v>
      </c>
      <c r="K17" s="93" t="s">
        <v>18</v>
      </c>
      <c r="L17" s="79" t="s">
        <v>38</v>
      </c>
      <c r="M17" s="70" t="s">
        <v>39</v>
      </c>
      <c r="N17" s="71" t="s">
        <v>40</v>
      </c>
      <c r="O17" s="22"/>
      <c r="P17" s="22"/>
      <c r="Q17" s="22"/>
    </row>
    <row r="18" spans="1:61" ht="15.75" x14ac:dyDescent="0.25">
      <c r="A18" s="4">
        <v>1</v>
      </c>
      <c r="B18" s="110" t="s">
        <v>66</v>
      </c>
      <c r="C18" s="111" t="s">
        <v>66</v>
      </c>
      <c r="D18" s="112" t="s">
        <v>66</v>
      </c>
      <c r="E18" s="63"/>
      <c r="F18" s="82" t="s">
        <v>46</v>
      </c>
      <c r="G18" s="89">
        <v>3</v>
      </c>
      <c r="H18" s="90">
        <v>3</v>
      </c>
      <c r="I18" s="90">
        <v>3</v>
      </c>
      <c r="J18" s="90">
        <v>3</v>
      </c>
      <c r="K18" s="90">
        <v>3</v>
      </c>
      <c r="L18" s="42">
        <f>SUM(S18:X18)</f>
        <v>15</v>
      </c>
      <c r="M18" s="43">
        <f t="shared" ref="M18:M63" si="1">L18/B$71</f>
        <v>1</v>
      </c>
      <c r="N18" s="68">
        <f>IF(L18&gt;=B$72,0.5*L18-0.5,0.2222*L18+2)</f>
        <v>7</v>
      </c>
      <c r="O18" s="5"/>
      <c r="P18" s="5"/>
      <c r="Q18" s="5"/>
      <c r="R18" s="21"/>
      <c r="S18" s="20">
        <f>G18</f>
        <v>3</v>
      </c>
      <c r="T18" s="20">
        <f t="shared" ref="T18:W18" si="2">H18</f>
        <v>3</v>
      </c>
      <c r="U18" s="20">
        <f t="shared" si="2"/>
        <v>3</v>
      </c>
      <c r="V18" s="20">
        <f t="shared" si="2"/>
        <v>3</v>
      </c>
      <c r="W18" s="20">
        <f t="shared" si="2"/>
        <v>3</v>
      </c>
      <c r="X18" s="59"/>
      <c r="AD18" s="59"/>
      <c r="AE18" s="59"/>
      <c r="AF18" s="81"/>
      <c r="AV18" s="20"/>
      <c r="AW18" s="20"/>
      <c r="AX18" s="20"/>
      <c r="AY18" s="20"/>
      <c r="AZ18" s="20"/>
      <c r="BA18" s="20"/>
      <c r="BB18" s="20"/>
      <c r="BC18" s="20"/>
      <c r="BD18" s="20"/>
      <c r="BE18" s="20"/>
      <c r="BF18" s="20"/>
      <c r="BH18" s="20"/>
      <c r="BI18" s="40"/>
    </row>
    <row r="19" spans="1:61" ht="15.75" x14ac:dyDescent="0.25">
      <c r="A19" s="4">
        <v>2</v>
      </c>
      <c r="B19" s="110" t="s">
        <v>67</v>
      </c>
      <c r="C19" s="111" t="s">
        <v>67</v>
      </c>
      <c r="D19" s="112" t="s">
        <v>67</v>
      </c>
      <c r="E19" s="63"/>
      <c r="F19" s="82"/>
      <c r="G19" s="72"/>
      <c r="H19" s="24"/>
      <c r="I19" s="24"/>
      <c r="J19" s="24"/>
      <c r="K19" s="24"/>
      <c r="L19" s="42">
        <f t="shared" ref="L19:L63" si="3">SUM(S19:X19)</f>
        <v>0</v>
      </c>
      <c r="M19" s="43">
        <f t="shared" si="1"/>
        <v>0</v>
      </c>
      <c r="N19" s="68">
        <f t="shared" ref="N19:N63" si="4">IF(L19&gt;=B$72,0.5*L19-0.5,0.2222*L19+2)</f>
        <v>2</v>
      </c>
      <c r="O19" s="5"/>
      <c r="P19" s="5"/>
      <c r="Q19" s="5"/>
      <c r="S19" s="20">
        <f t="shared" ref="S19:S63" si="5">G19</f>
        <v>0</v>
      </c>
      <c r="T19" s="20">
        <f t="shared" ref="T19:T63" si="6">H19</f>
        <v>0</v>
      </c>
      <c r="U19" s="20">
        <f t="shared" ref="U19:U63" si="7">I19</f>
        <v>0</v>
      </c>
      <c r="V19" s="20">
        <f t="shared" ref="V19:V63" si="8">J19</f>
        <v>0</v>
      </c>
      <c r="W19" s="20">
        <f t="shared" ref="W19:W63" si="9">K19</f>
        <v>0</v>
      </c>
      <c r="X19" s="59"/>
      <c r="AD19" s="59"/>
      <c r="AE19" s="59"/>
      <c r="AF19" s="81"/>
      <c r="AV19" s="20"/>
      <c r="AW19" s="20"/>
      <c r="AX19" s="20"/>
      <c r="AY19" s="20"/>
      <c r="AZ19" s="20"/>
      <c r="BA19" s="20"/>
      <c r="BB19" s="20"/>
      <c r="BC19" s="20"/>
      <c r="BD19" s="20"/>
      <c r="BE19" s="20"/>
      <c r="BF19" s="20"/>
      <c r="BH19" s="20"/>
      <c r="BI19" s="40"/>
    </row>
    <row r="20" spans="1:61" ht="15.75" x14ac:dyDescent="0.25">
      <c r="A20" s="4">
        <v>3</v>
      </c>
      <c r="B20" s="110" t="s">
        <v>68</v>
      </c>
      <c r="C20" s="111" t="s">
        <v>68</v>
      </c>
      <c r="D20" s="112" t="s">
        <v>68</v>
      </c>
      <c r="E20" s="63"/>
      <c r="F20" s="82"/>
      <c r="G20" s="72"/>
      <c r="H20" s="24"/>
      <c r="I20" s="24"/>
      <c r="J20" s="24"/>
      <c r="K20" s="24"/>
      <c r="L20" s="42">
        <f t="shared" si="3"/>
        <v>0</v>
      </c>
      <c r="M20" s="43">
        <f t="shared" si="1"/>
        <v>0</v>
      </c>
      <c r="N20" s="68">
        <f t="shared" si="4"/>
        <v>2</v>
      </c>
      <c r="O20" s="5"/>
      <c r="P20" s="5"/>
      <c r="Q20" s="5"/>
      <c r="S20" s="20">
        <f t="shared" si="5"/>
        <v>0</v>
      </c>
      <c r="T20" s="20">
        <f t="shared" si="6"/>
        <v>0</v>
      </c>
      <c r="U20" s="20">
        <f t="shared" si="7"/>
        <v>0</v>
      </c>
      <c r="V20" s="20">
        <f t="shared" si="8"/>
        <v>0</v>
      </c>
      <c r="W20" s="20">
        <f t="shared" si="9"/>
        <v>0</v>
      </c>
      <c r="X20" s="59"/>
      <c r="AD20" s="59"/>
      <c r="AE20" s="59"/>
      <c r="AF20" s="81"/>
      <c r="AV20" s="20"/>
      <c r="AW20" s="20"/>
      <c r="AX20" s="20"/>
      <c r="AY20" s="20"/>
      <c r="AZ20" s="20"/>
      <c r="BA20" s="20"/>
      <c r="BB20" s="20"/>
      <c r="BC20" s="20"/>
      <c r="BD20" s="20"/>
      <c r="BE20" s="20"/>
      <c r="BF20" s="20"/>
      <c r="BH20" s="20"/>
      <c r="BI20" s="40"/>
    </row>
    <row r="21" spans="1:61" ht="15.75" x14ac:dyDescent="0.25">
      <c r="A21" s="4">
        <v>4</v>
      </c>
      <c r="B21" s="110" t="s">
        <v>69</v>
      </c>
      <c r="C21" s="111" t="s">
        <v>69</v>
      </c>
      <c r="D21" s="112" t="s">
        <v>69</v>
      </c>
      <c r="E21" s="63"/>
      <c r="F21" s="82"/>
      <c r="G21" s="72"/>
      <c r="H21" s="24"/>
      <c r="I21" s="24"/>
      <c r="J21" s="24"/>
      <c r="K21" s="24"/>
      <c r="L21" s="42">
        <f t="shared" si="3"/>
        <v>0</v>
      </c>
      <c r="M21" s="43">
        <f t="shared" si="1"/>
        <v>0</v>
      </c>
      <c r="N21" s="68">
        <f t="shared" si="4"/>
        <v>2</v>
      </c>
      <c r="O21" s="5"/>
      <c r="P21" s="5"/>
      <c r="Q21" s="5"/>
      <c r="S21" s="20">
        <f t="shared" si="5"/>
        <v>0</v>
      </c>
      <c r="T21" s="20">
        <f t="shared" si="6"/>
        <v>0</v>
      </c>
      <c r="U21" s="20">
        <f t="shared" si="7"/>
        <v>0</v>
      </c>
      <c r="V21" s="20">
        <f t="shared" si="8"/>
        <v>0</v>
      </c>
      <c r="W21" s="20">
        <f t="shared" si="9"/>
        <v>0</v>
      </c>
      <c r="X21" s="59"/>
      <c r="AD21" s="59"/>
      <c r="AE21" s="59"/>
      <c r="AF21" s="81"/>
      <c r="AV21" s="20"/>
      <c r="AW21" s="20"/>
      <c r="AX21" s="20"/>
      <c r="AY21" s="20"/>
      <c r="AZ21" s="20"/>
      <c r="BA21" s="20"/>
      <c r="BB21" s="20"/>
      <c r="BC21" s="20"/>
      <c r="BD21" s="20"/>
      <c r="BE21" s="20"/>
      <c r="BF21" s="20"/>
      <c r="BH21" s="20"/>
      <c r="BI21" s="40"/>
    </row>
    <row r="22" spans="1:61" ht="15.75" x14ac:dyDescent="0.25">
      <c r="A22" s="4">
        <v>5</v>
      </c>
      <c r="B22" s="110" t="s">
        <v>70</v>
      </c>
      <c r="C22" s="111" t="s">
        <v>70</v>
      </c>
      <c r="D22" s="112" t="s">
        <v>70</v>
      </c>
      <c r="E22" s="63"/>
      <c r="F22" s="82"/>
      <c r="G22" s="72"/>
      <c r="H22" s="24"/>
      <c r="I22" s="24"/>
      <c r="J22" s="24"/>
      <c r="K22" s="24"/>
      <c r="L22" s="42">
        <f t="shared" si="3"/>
        <v>0</v>
      </c>
      <c r="M22" s="43">
        <f t="shared" si="1"/>
        <v>0</v>
      </c>
      <c r="N22" s="68">
        <f t="shared" si="4"/>
        <v>2</v>
      </c>
      <c r="O22" s="5"/>
      <c r="P22" s="5"/>
      <c r="Q22" s="5"/>
      <c r="S22" s="20">
        <f t="shared" si="5"/>
        <v>0</v>
      </c>
      <c r="T22" s="20">
        <f t="shared" si="6"/>
        <v>0</v>
      </c>
      <c r="U22" s="20">
        <f t="shared" si="7"/>
        <v>0</v>
      </c>
      <c r="V22" s="20">
        <f t="shared" si="8"/>
        <v>0</v>
      </c>
      <c r="W22" s="20">
        <f t="shared" si="9"/>
        <v>0</v>
      </c>
      <c r="X22" s="59"/>
      <c r="AD22" s="59"/>
      <c r="AE22" s="59"/>
      <c r="AF22" s="81"/>
      <c r="AV22" s="20"/>
      <c r="AW22" s="20"/>
      <c r="AX22" s="20"/>
      <c r="AY22" s="20"/>
      <c r="AZ22" s="20"/>
      <c r="BA22" s="20"/>
      <c r="BB22" s="20"/>
      <c r="BC22" s="20"/>
      <c r="BD22" s="20"/>
      <c r="BE22" s="20"/>
      <c r="BF22" s="20"/>
      <c r="BH22" s="20"/>
      <c r="BI22" s="40"/>
    </row>
    <row r="23" spans="1:61" ht="15.75" x14ac:dyDescent="0.25">
      <c r="A23" s="4">
        <v>6</v>
      </c>
      <c r="B23" s="110" t="s">
        <v>71</v>
      </c>
      <c r="C23" s="111" t="s">
        <v>71</v>
      </c>
      <c r="D23" s="112" t="s">
        <v>71</v>
      </c>
      <c r="E23" s="63"/>
      <c r="F23" s="82"/>
      <c r="G23" s="72"/>
      <c r="H23" s="24"/>
      <c r="I23" s="24"/>
      <c r="J23" s="24"/>
      <c r="K23" s="24"/>
      <c r="L23" s="42">
        <f t="shared" si="3"/>
        <v>0</v>
      </c>
      <c r="M23" s="43">
        <f t="shared" si="1"/>
        <v>0</v>
      </c>
      <c r="N23" s="68">
        <f t="shared" si="4"/>
        <v>2</v>
      </c>
      <c r="O23" s="5"/>
      <c r="P23" s="5"/>
      <c r="Q23" s="5"/>
      <c r="S23" s="20">
        <f t="shared" si="5"/>
        <v>0</v>
      </c>
      <c r="T23" s="20">
        <f t="shared" si="6"/>
        <v>0</v>
      </c>
      <c r="U23" s="20">
        <f t="shared" si="7"/>
        <v>0</v>
      </c>
      <c r="V23" s="20">
        <f t="shared" si="8"/>
        <v>0</v>
      </c>
      <c r="W23" s="20">
        <f t="shared" si="9"/>
        <v>0</v>
      </c>
      <c r="X23" s="59"/>
      <c r="AD23" s="59"/>
      <c r="AE23" s="59"/>
      <c r="AF23" s="81"/>
      <c r="AV23" s="20"/>
      <c r="AW23" s="20"/>
      <c r="AX23" s="20"/>
      <c r="AY23" s="20"/>
      <c r="AZ23" s="20"/>
      <c r="BA23" s="20"/>
      <c r="BB23" s="20"/>
      <c r="BC23" s="20"/>
      <c r="BD23" s="20"/>
      <c r="BE23" s="20"/>
      <c r="BF23" s="20"/>
      <c r="BH23" s="20"/>
      <c r="BI23" s="40"/>
    </row>
    <row r="24" spans="1:61" ht="15.75" x14ac:dyDescent="0.25">
      <c r="A24" s="4">
        <v>7</v>
      </c>
      <c r="B24" s="110" t="s">
        <v>72</v>
      </c>
      <c r="C24" s="111" t="s">
        <v>72</v>
      </c>
      <c r="D24" s="112" t="s">
        <v>72</v>
      </c>
      <c r="E24" s="63"/>
      <c r="F24" s="82"/>
      <c r="G24" s="72"/>
      <c r="H24" s="24"/>
      <c r="I24" s="24"/>
      <c r="J24" s="24"/>
      <c r="K24" s="24"/>
      <c r="L24" s="42">
        <f t="shared" si="3"/>
        <v>0</v>
      </c>
      <c r="M24" s="43">
        <f t="shared" si="1"/>
        <v>0</v>
      </c>
      <c r="N24" s="68">
        <f t="shared" si="4"/>
        <v>2</v>
      </c>
      <c r="O24" s="5"/>
      <c r="P24" s="5"/>
      <c r="Q24" s="5"/>
      <c r="S24" s="20">
        <f t="shared" si="5"/>
        <v>0</v>
      </c>
      <c r="T24" s="20">
        <f t="shared" si="6"/>
        <v>0</v>
      </c>
      <c r="U24" s="20">
        <f t="shared" si="7"/>
        <v>0</v>
      </c>
      <c r="V24" s="20">
        <f t="shared" si="8"/>
        <v>0</v>
      </c>
      <c r="W24" s="20">
        <f t="shared" si="9"/>
        <v>0</v>
      </c>
      <c r="X24" s="59"/>
      <c r="AD24" s="59"/>
      <c r="AE24" s="59"/>
      <c r="AF24" s="81"/>
      <c r="AV24" s="20"/>
      <c r="AW24" s="20"/>
      <c r="AX24" s="20"/>
      <c r="AY24" s="20"/>
      <c r="AZ24" s="20"/>
      <c r="BA24" s="20"/>
      <c r="BB24" s="20"/>
      <c r="BC24" s="20"/>
      <c r="BD24" s="20"/>
      <c r="BE24" s="20"/>
      <c r="BF24" s="20"/>
      <c r="BH24" s="20"/>
      <c r="BI24" s="40"/>
    </row>
    <row r="25" spans="1:61" ht="15.75" x14ac:dyDescent="0.25">
      <c r="A25" s="4">
        <v>8</v>
      </c>
      <c r="B25" s="110" t="s">
        <v>73</v>
      </c>
      <c r="C25" s="111" t="s">
        <v>73</v>
      </c>
      <c r="D25" s="112" t="s">
        <v>73</v>
      </c>
      <c r="E25" s="63"/>
      <c r="F25" s="82"/>
      <c r="G25" s="72"/>
      <c r="H25" s="24"/>
      <c r="I25" s="24"/>
      <c r="J25" s="24"/>
      <c r="K25" s="24"/>
      <c r="L25" s="42">
        <f t="shared" si="3"/>
        <v>0</v>
      </c>
      <c r="M25" s="43">
        <f t="shared" si="1"/>
        <v>0</v>
      </c>
      <c r="N25" s="68">
        <f t="shared" si="4"/>
        <v>2</v>
      </c>
      <c r="O25" s="5"/>
      <c r="P25" s="5"/>
      <c r="Q25" s="5"/>
      <c r="S25" s="20">
        <f t="shared" si="5"/>
        <v>0</v>
      </c>
      <c r="T25" s="20">
        <f t="shared" si="6"/>
        <v>0</v>
      </c>
      <c r="U25" s="20">
        <f t="shared" si="7"/>
        <v>0</v>
      </c>
      <c r="V25" s="20">
        <f t="shared" si="8"/>
        <v>0</v>
      </c>
      <c r="W25" s="20">
        <f t="shared" si="9"/>
        <v>0</v>
      </c>
      <c r="X25" s="59"/>
      <c r="AD25" s="59"/>
      <c r="AE25" s="59"/>
      <c r="AF25" s="81"/>
      <c r="AV25" s="20"/>
      <c r="AW25" s="20"/>
      <c r="AX25" s="20"/>
      <c r="AY25" s="20"/>
      <c r="AZ25" s="20"/>
      <c r="BA25" s="20"/>
      <c r="BB25" s="20"/>
      <c r="BC25" s="20"/>
      <c r="BD25" s="20"/>
      <c r="BE25" s="20"/>
      <c r="BF25" s="20"/>
      <c r="BH25" s="20"/>
      <c r="BI25" s="40"/>
    </row>
    <row r="26" spans="1:61" ht="15.75" x14ac:dyDescent="0.25">
      <c r="A26" s="4">
        <v>9</v>
      </c>
      <c r="B26" s="110" t="s">
        <v>74</v>
      </c>
      <c r="C26" s="111" t="s">
        <v>74</v>
      </c>
      <c r="D26" s="112" t="s">
        <v>74</v>
      </c>
      <c r="E26" s="63"/>
      <c r="F26" s="82"/>
      <c r="G26" s="72"/>
      <c r="H26" s="24"/>
      <c r="I26" s="24"/>
      <c r="J26" s="24"/>
      <c r="K26" s="24"/>
      <c r="L26" s="42">
        <f t="shared" si="3"/>
        <v>0</v>
      </c>
      <c r="M26" s="43">
        <f t="shared" si="1"/>
        <v>0</v>
      </c>
      <c r="N26" s="68">
        <f t="shared" si="4"/>
        <v>2</v>
      </c>
      <c r="O26" s="5"/>
      <c r="P26" s="5"/>
      <c r="Q26" s="5"/>
      <c r="S26" s="20">
        <f t="shared" si="5"/>
        <v>0</v>
      </c>
      <c r="T26" s="20">
        <f t="shared" si="6"/>
        <v>0</v>
      </c>
      <c r="U26" s="20">
        <f t="shared" si="7"/>
        <v>0</v>
      </c>
      <c r="V26" s="20">
        <f t="shared" si="8"/>
        <v>0</v>
      </c>
      <c r="W26" s="20">
        <f t="shared" si="9"/>
        <v>0</v>
      </c>
      <c r="X26" s="59"/>
      <c r="AD26" s="59"/>
      <c r="AE26" s="59"/>
      <c r="AF26" s="81"/>
      <c r="AV26" s="20"/>
      <c r="AW26" s="20"/>
      <c r="AX26" s="20"/>
      <c r="AY26" s="20"/>
      <c r="AZ26" s="20"/>
      <c r="BA26" s="20"/>
      <c r="BB26" s="20"/>
      <c r="BC26" s="20"/>
      <c r="BD26" s="20"/>
      <c r="BE26" s="20"/>
      <c r="BF26" s="20"/>
      <c r="BH26" s="20"/>
      <c r="BI26" s="40"/>
    </row>
    <row r="27" spans="1:61" ht="15.75" x14ac:dyDescent="0.25">
      <c r="A27" s="4">
        <v>10</v>
      </c>
      <c r="B27" s="110" t="s">
        <v>75</v>
      </c>
      <c r="C27" s="111" t="s">
        <v>75</v>
      </c>
      <c r="D27" s="112" t="s">
        <v>75</v>
      </c>
      <c r="E27" s="63"/>
      <c r="F27" s="82"/>
      <c r="G27" s="72"/>
      <c r="H27" s="24"/>
      <c r="I27" s="24"/>
      <c r="J27" s="24"/>
      <c r="K27" s="24"/>
      <c r="L27" s="42">
        <f t="shared" si="3"/>
        <v>0</v>
      </c>
      <c r="M27" s="43">
        <f t="shared" si="1"/>
        <v>0</v>
      </c>
      <c r="N27" s="68">
        <f t="shared" si="4"/>
        <v>2</v>
      </c>
      <c r="O27" s="5"/>
      <c r="P27" s="5"/>
      <c r="Q27" s="5"/>
      <c r="S27" s="20">
        <f t="shared" si="5"/>
        <v>0</v>
      </c>
      <c r="T27" s="20">
        <f t="shared" si="6"/>
        <v>0</v>
      </c>
      <c r="U27" s="20">
        <f t="shared" si="7"/>
        <v>0</v>
      </c>
      <c r="V27" s="20">
        <f t="shared" si="8"/>
        <v>0</v>
      </c>
      <c r="W27" s="20">
        <f t="shared" si="9"/>
        <v>0</v>
      </c>
      <c r="X27" s="59"/>
      <c r="AD27" s="59"/>
      <c r="AE27" s="59"/>
      <c r="AF27" s="81"/>
      <c r="AV27" s="20"/>
      <c r="AW27" s="20"/>
      <c r="AX27" s="20"/>
      <c r="AY27" s="20"/>
      <c r="AZ27" s="20"/>
      <c r="BA27" s="20"/>
      <c r="BB27" s="20"/>
      <c r="BC27" s="20"/>
      <c r="BD27" s="20"/>
      <c r="BE27" s="20"/>
      <c r="BF27" s="20"/>
      <c r="BH27" s="20"/>
      <c r="BI27" s="40"/>
    </row>
    <row r="28" spans="1:61" ht="15.75" x14ac:dyDescent="0.25">
      <c r="A28" s="4">
        <v>11</v>
      </c>
      <c r="B28" s="110" t="s">
        <v>76</v>
      </c>
      <c r="C28" s="111" t="s">
        <v>76</v>
      </c>
      <c r="D28" s="112" t="s">
        <v>76</v>
      </c>
      <c r="E28" s="63"/>
      <c r="F28" s="82"/>
      <c r="G28" s="72"/>
      <c r="H28" s="24"/>
      <c r="I28" s="24"/>
      <c r="J28" s="24"/>
      <c r="K28" s="24"/>
      <c r="L28" s="42">
        <f t="shared" si="3"/>
        <v>0</v>
      </c>
      <c r="M28" s="43">
        <f t="shared" si="1"/>
        <v>0</v>
      </c>
      <c r="N28" s="68">
        <f t="shared" si="4"/>
        <v>2</v>
      </c>
      <c r="O28" s="5"/>
      <c r="P28" s="5"/>
      <c r="Q28" s="5"/>
      <c r="S28" s="20">
        <f t="shared" si="5"/>
        <v>0</v>
      </c>
      <c r="T28" s="20">
        <f t="shared" si="6"/>
        <v>0</v>
      </c>
      <c r="U28" s="20">
        <f t="shared" si="7"/>
        <v>0</v>
      </c>
      <c r="V28" s="20">
        <f t="shared" si="8"/>
        <v>0</v>
      </c>
      <c r="W28" s="20">
        <f t="shared" si="9"/>
        <v>0</v>
      </c>
      <c r="X28" s="59"/>
      <c r="AD28" s="59"/>
      <c r="AE28" s="59"/>
      <c r="AF28" s="81"/>
      <c r="AV28" s="20"/>
      <c r="AW28" s="20"/>
      <c r="AX28" s="20"/>
      <c r="AY28" s="20"/>
      <c r="AZ28" s="20"/>
      <c r="BA28" s="20"/>
      <c r="BB28" s="20"/>
      <c r="BC28" s="20"/>
      <c r="BD28" s="20"/>
      <c r="BE28" s="20"/>
      <c r="BF28" s="20"/>
      <c r="BH28" s="20"/>
      <c r="BI28" s="40"/>
    </row>
    <row r="29" spans="1:61" ht="15.75" x14ac:dyDescent="0.25">
      <c r="A29" s="4">
        <v>12</v>
      </c>
      <c r="B29" s="110" t="s">
        <v>77</v>
      </c>
      <c r="C29" s="111" t="s">
        <v>77</v>
      </c>
      <c r="D29" s="112" t="s">
        <v>77</v>
      </c>
      <c r="E29" s="63"/>
      <c r="F29" s="82"/>
      <c r="G29" s="72"/>
      <c r="H29" s="24"/>
      <c r="I29" s="24"/>
      <c r="J29" s="24"/>
      <c r="K29" s="24"/>
      <c r="L29" s="42">
        <f t="shared" si="3"/>
        <v>0</v>
      </c>
      <c r="M29" s="43">
        <f t="shared" si="1"/>
        <v>0</v>
      </c>
      <c r="N29" s="68">
        <f t="shared" si="4"/>
        <v>2</v>
      </c>
      <c r="O29" s="5"/>
      <c r="P29" s="5"/>
      <c r="Q29" s="5"/>
      <c r="S29" s="20">
        <f t="shared" si="5"/>
        <v>0</v>
      </c>
      <c r="T29" s="20">
        <f t="shared" si="6"/>
        <v>0</v>
      </c>
      <c r="U29" s="20">
        <f t="shared" si="7"/>
        <v>0</v>
      </c>
      <c r="V29" s="20">
        <f t="shared" si="8"/>
        <v>0</v>
      </c>
      <c r="W29" s="20">
        <f t="shared" si="9"/>
        <v>0</v>
      </c>
      <c r="X29" s="59"/>
      <c r="AD29" s="59"/>
      <c r="AE29" s="59"/>
      <c r="AF29" s="81"/>
      <c r="AV29" s="20"/>
      <c r="AW29" s="20"/>
      <c r="AX29" s="20"/>
      <c r="AY29" s="20"/>
      <c r="AZ29" s="20"/>
      <c r="BA29" s="20"/>
      <c r="BB29" s="20"/>
      <c r="BC29" s="20"/>
      <c r="BD29" s="20"/>
      <c r="BE29" s="20"/>
      <c r="BF29" s="20"/>
      <c r="BH29" s="20"/>
      <c r="BI29" s="40"/>
    </row>
    <row r="30" spans="1:61" ht="15.75" x14ac:dyDescent="0.25">
      <c r="A30" s="4">
        <v>13</v>
      </c>
      <c r="B30" s="110" t="s">
        <v>78</v>
      </c>
      <c r="C30" s="111" t="s">
        <v>78</v>
      </c>
      <c r="D30" s="112" t="s">
        <v>78</v>
      </c>
      <c r="E30" s="63"/>
      <c r="F30" s="82"/>
      <c r="G30" s="72"/>
      <c r="H30" s="24"/>
      <c r="I30" s="24"/>
      <c r="J30" s="24"/>
      <c r="K30" s="24"/>
      <c r="L30" s="42">
        <f t="shared" si="3"/>
        <v>0</v>
      </c>
      <c r="M30" s="43">
        <f t="shared" si="1"/>
        <v>0</v>
      </c>
      <c r="N30" s="68">
        <f t="shared" si="4"/>
        <v>2</v>
      </c>
      <c r="O30" s="5"/>
      <c r="P30" s="5"/>
      <c r="Q30" s="5"/>
      <c r="S30" s="20">
        <f t="shared" si="5"/>
        <v>0</v>
      </c>
      <c r="T30" s="20">
        <f t="shared" si="6"/>
        <v>0</v>
      </c>
      <c r="U30" s="20">
        <f t="shared" si="7"/>
        <v>0</v>
      </c>
      <c r="V30" s="20">
        <f t="shared" si="8"/>
        <v>0</v>
      </c>
      <c r="W30" s="20">
        <f t="shared" si="9"/>
        <v>0</v>
      </c>
      <c r="X30" s="59"/>
      <c r="AD30" s="59"/>
      <c r="AE30" s="59"/>
      <c r="AF30" s="81"/>
      <c r="AV30" s="20"/>
      <c r="AW30" s="20"/>
      <c r="AX30" s="20"/>
      <c r="AY30" s="20"/>
      <c r="AZ30" s="20"/>
      <c r="BA30" s="20"/>
      <c r="BB30" s="20"/>
      <c r="BC30" s="20"/>
      <c r="BD30" s="20"/>
      <c r="BE30" s="20"/>
      <c r="BF30" s="20"/>
      <c r="BH30" s="20"/>
      <c r="BI30" s="40"/>
    </row>
    <row r="31" spans="1:61" ht="15.75" x14ac:dyDescent="0.25">
      <c r="A31" s="4">
        <v>14</v>
      </c>
      <c r="B31" s="110" t="s">
        <v>79</v>
      </c>
      <c r="C31" s="111" t="s">
        <v>79</v>
      </c>
      <c r="D31" s="112" t="s">
        <v>79</v>
      </c>
      <c r="E31" s="63"/>
      <c r="F31" s="82"/>
      <c r="G31" s="72"/>
      <c r="H31" s="24"/>
      <c r="I31" s="24"/>
      <c r="J31" s="24"/>
      <c r="K31" s="24"/>
      <c r="L31" s="42">
        <f t="shared" si="3"/>
        <v>0</v>
      </c>
      <c r="M31" s="43">
        <f t="shared" si="1"/>
        <v>0</v>
      </c>
      <c r="N31" s="68">
        <f t="shared" si="4"/>
        <v>2</v>
      </c>
      <c r="O31" s="5"/>
      <c r="P31" s="5"/>
      <c r="Q31" s="5"/>
      <c r="S31" s="20">
        <f t="shared" si="5"/>
        <v>0</v>
      </c>
      <c r="T31" s="20">
        <f t="shared" si="6"/>
        <v>0</v>
      </c>
      <c r="U31" s="20">
        <f t="shared" si="7"/>
        <v>0</v>
      </c>
      <c r="V31" s="20">
        <f t="shared" si="8"/>
        <v>0</v>
      </c>
      <c r="W31" s="20">
        <f t="shared" si="9"/>
        <v>0</v>
      </c>
      <c r="X31" s="59"/>
      <c r="AD31" s="59"/>
      <c r="AE31" s="59"/>
      <c r="AF31" s="81"/>
      <c r="AV31" s="20"/>
      <c r="AW31" s="20"/>
      <c r="AX31" s="20"/>
      <c r="AY31" s="20"/>
      <c r="AZ31" s="20"/>
      <c r="BA31" s="20"/>
      <c r="BB31" s="20"/>
      <c r="BC31" s="20"/>
      <c r="BD31" s="20"/>
      <c r="BE31" s="20"/>
      <c r="BF31" s="20"/>
      <c r="BH31" s="20"/>
      <c r="BI31" s="40"/>
    </row>
    <row r="32" spans="1:61" ht="15.75" x14ac:dyDescent="0.25">
      <c r="A32" s="4">
        <v>15</v>
      </c>
      <c r="B32" s="110" t="s">
        <v>80</v>
      </c>
      <c r="C32" s="111" t="s">
        <v>80</v>
      </c>
      <c r="D32" s="112" t="s">
        <v>80</v>
      </c>
      <c r="E32" s="63"/>
      <c r="F32" s="82"/>
      <c r="G32" s="72"/>
      <c r="H32" s="24"/>
      <c r="I32" s="24"/>
      <c r="J32" s="24"/>
      <c r="K32" s="24"/>
      <c r="L32" s="42">
        <f t="shared" si="3"/>
        <v>0</v>
      </c>
      <c r="M32" s="43">
        <f t="shared" si="1"/>
        <v>0</v>
      </c>
      <c r="N32" s="68">
        <f t="shared" si="4"/>
        <v>2</v>
      </c>
      <c r="O32" s="5"/>
      <c r="P32" s="5"/>
      <c r="Q32" s="5"/>
      <c r="S32" s="20">
        <f t="shared" si="5"/>
        <v>0</v>
      </c>
      <c r="T32" s="20">
        <f t="shared" si="6"/>
        <v>0</v>
      </c>
      <c r="U32" s="20">
        <f t="shared" si="7"/>
        <v>0</v>
      </c>
      <c r="V32" s="20">
        <f t="shared" si="8"/>
        <v>0</v>
      </c>
      <c r="W32" s="20">
        <f t="shared" si="9"/>
        <v>0</v>
      </c>
      <c r="X32" s="59"/>
      <c r="AD32" s="59"/>
      <c r="AE32" s="59"/>
      <c r="AF32" s="81"/>
      <c r="AV32" s="20"/>
      <c r="AW32" s="20"/>
      <c r="AX32" s="20"/>
      <c r="AY32" s="20"/>
      <c r="AZ32" s="20"/>
      <c r="BA32" s="20"/>
      <c r="BB32" s="20"/>
      <c r="BC32" s="20"/>
      <c r="BD32" s="20"/>
      <c r="BE32" s="20"/>
      <c r="BF32" s="20"/>
      <c r="BH32" s="20"/>
      <c r="BI32" s="40"/>
    </row>
    <row r="33" spans="1:61" ht="15.75" x14ac:dyDescent="0.25">
      <c r="A33" s="4">
        <v>16</v>
      </c>
      <c r="B33" s="110" t="s">
        <v>81</v>
      </c>
      <c r="C33" s="111" t="s">
        <v>81</v>
      </c>
      <c r="D33" s="112" t="s">
        <v>81</v>
      </c>
      <c r="E33" s="63"/>
      <c r="F33" s="82"/>
      <c r="G33" s="72"/>
      <c r="H33" s="24"/>
      <c r="I33" s="24"/>
      <c r="J33" s="24"/>
      <c r="K33" s="24"/>
      <c r="L33" s="42">
        <f t="shared" si="3"/>
        <v>0</v>
      </c>
      <c r="M33" s="43">
        <f t="shared" si="1"/>
        <v>0</v>
      </c>
      <c r="N33" s="68">
        <f t="shared" si="4"/>
        <v>2</v>
      </c>
      <c r="O33" s="5"/>
      <c r="P33" s="5"/>
      <c r="Q33" s="5"/>
      <c r="S33" s="20">
        <f t="shared" si="5"/>
        <v>0</v>
      </c>
      <c r="T33" s="20">
        <f t="shared" si="6"/>
        <v>0</v>
      </c>
      <c r="U33" s="20">
        <f t="shared" si="7"/>
        <v>0</v>
      </c>
      <c r="V33" s="20">
        <f t="shared" si="8"/>
        <v>0</v>
      </c>
      <c r="W33" s="20">
        <f t="shared" si="9"/>
        <v>0</v>
      </c>
      <c r="X33" s="59"/>
      <c r="AD33" s="59"/>
      <c r="AE33" s="59"/>
      <c r="AF33" s="81"/>
      <c r="AV33" s="20"/>
      <c r="AW33" s="20"/>
      <c r="AX33" s="20"/>
      <c r="AY33" s="20"/>
      <c r="AZ33" s="20"/>
      <c r="BA33" s="20"/>
      <c r="BB33" s="20"/>
      <c r="BC33" s="20"/>
      <c r="BD33" s="20"/>
      <c r="BE33" s="20"/>
      <c r="BF33" s="20"/>
      <c r="BH33" s="20"/>
      <c r="BI33" s="40"/>
    </row>
    <row r="34" spans="1:61" ht="15.75" x14ac:dyDescent="0.25">
      <c r="A34" s="4">
        <v>17</v>
      </c>
      <c r="B34" s="110" t="s">
        <v>82</v>
      </c>
      <c r="C34" s="111" t="s">
        <v>82</v>
      </c>
      <c r="D34" s="112" t="s">
        <v>82</v>
      </c>
      <c r="E34" s="63"/>
      <c r="F34" s="82"/>
      <c r="G34" s="72"/>
      <c r="H34" s="24"/>
      <c r="I34" s="24"/>
      <c r="J34" s="24"/>
      <c r="K34" s="24"/>
      <c r="L34" s="42">
        <f t="shared" si="3"/>
        <v>0</v>
      </c>
      <c r="M34" s="43">
        <f t="shared" si="1"/>
        <v>0</v>
      </c>
      <c r="N34" s="68">
        <f t="shared" si="4"/>
        <v>2</v>
      </c>
      <c r="O34" s="5"/>
      <c r="P34" s="5"/>
      <c r="Q34" s="5"/>
      <c r="S34" s="20">
        <f t="shared" si="5"/>
        <v>0</v>
      </c>
      <c r="T34" s="20">
        <f t="shared" si="6"/>
        <v>0</v>
      </c>
      <c r="U34" s="20">
        <f t="shared" si="7"/>
        <v>0</v>
      </c>
      <c r="V34" s="20">
        <f t="shared" si="8"/>
        <v>0</v>
      </c>
      <c r="W34" s="20">
        <f t="shared" si="9"/>
        <v>0</v>
      </c>
      <c r="X34" s="59"/>
      <c r="AD34" s="59"/>
      <c r="AE34" s="59"/>
      <c r="AF34" s="81"/>
      <c r="AV34" s="20"/>
      <c r="AW34" s="20"/>
      <c r="AX34" s="20"/>
      <c r="AY34" s="20"/>
      <c r="AZ34" s="20"/>
      <c r="BA34" s="20"/>
      <c r="BB34" s="20"/>
      <c r="BC34" s="20"/>
      <c r="BD34" s="20"/>
      <c r="BE34" s="20"/>
      <c r="BF34" s="20"/>
      <c r="BH34" s="20"/>
      <c r="BI34" s="40"/>
    </row>
    <row r="35" spans="1:61" ht="15.75" x14ac:dyDescent="0.25">
      <c r="A35" s="4">
        <v>18</v>
      </c>
      <c r="B35" s="110" t="s">
        <v>83</v>
      </c>
      <c r="C35" s="111" t="s">
        <v>83</v>
      </c>
      <c r="D35" s="112" t="s">
        <v>83</v>
      </c>
      <c r="E35" s="63"/>
      <c r="F35" s="82"/>
      <c r="G35" s="72"/>
      <c r="H35" s="24"/>
      <c r="I35" s="24"/>
      <c r="J35" s="24"/>
      <c r="K35" s="24"/>
      <c r="L35" s="42">
        <f t="shared" si="3"/>
        <v>0</v>
      </c>
      <c r="M35" s="43">
        <f t="shared" si="1"/>
        <v>0</v>
      </c>
      <c r="N35" s="68">
        <f t="shared" si="4"/>
        <v>2</v>
      </c>
      <c r="O35" s="5"/>
      <c r="P35" s="5"/>
      <c r="Q35" s="5"/>
      <c r="S35" s="20">
        <f t="shared" si="5"/>
        <v>0</v>
      </c>
      <c r="T35" s="20">
        <f t="shared" si="6"/>
        <v>0</v>
      </c>
      <c r="U35" s="20">
        <f t="shared" si="7"/>
        <v>0</v>
      </c>
      <c r="V35" s="20">
        <f t="shared" si="8"/>
        <v>0</v>
      </c>
      <c r="W35" s="20">
        <f t="shared" si="9"/>
        <v>0</v>
      </c>
      <c r="X35" s="59"/>
      <c r="AD35" s="59"/>
      <c r="AE35" s="59"/>
      <c r="AF35" s="81"/>
      <c r="AV35" s="20"/>
      <c r="AW35" s="20"/>
      <c r="AX35" s="20"/>
      <c r="AY35" s="20"/>
      <c r="AZ35" s="20"/>
      <c r="BA35" s="20"/>
      <c r="BB35" s="20"/>
      <c r="BC35" s="20"/>
      <c r="BD35" s="20"/>
      <c r="BE35" s="20"/>
      <c r="BF35" s="20"/>
      <c r="BH35" s="20"/>
      <c r="BI35" s="40"/>
    </row>
    <row r="36" spans="1:61" ht="15.75" x14ac:dyDescent="0.25">
      <c r="A36" s="4">
        <v>19</v>
      </c>
      <c r="B36" s="110" t="s">
        <v>84</v>
      </c>
      <c r="C36" s="111" t="s">
        <v>84</v>
      </c>
      <c r="D36" s="112" t="s">
        <v>84</v>
      </c>
      <c r="E36" s="63"/>
      <c r="F36" s="82"/>
      <c r="G36" s="72"/>
      <c r="H36" s="24"/>
      <c r="I36" s="24"/>
      <c r="J36" s="24"/>
      <c r="K36" s="24"/>
      <c r="L36" s="42">
        <f t="shared" si="3"/>
        <v>0</v>
      </c>
      <c r="M36" s="43">
        <f t="shared" si="1"/>
        <v>0</v>
      </c>
      <c r="N36" s="68">
        <f t="shared" si="4"/>
        <v>2</v>
      </c>
      <c r="O36" s="5"/>
      <c r="P36" s="5"/>
      <c r="Q36" s="5"/>
      <c r="S36" s="20">
        <f t="shared" si="5"/>
        <v>0</v>
      </c>
      <c r="T36" s="20">
        <f t="shared" si="6"/>
        <v>0</v>
      </c>
      <c r="U36" s="20">
        <f t="shared" si="7"/>
        <v>0</v>
      </c>
      <c r="V36" s="20">
        <f t="shared" si="8"/>
        <v>0</v>
      </c>
      <c r="W36" s="20">
        <f t="shared" si="9"/>
        <v>0</v>
      </c>
      <c r="X36" s="59"/>
      <c r="AD36" s="59"/>
      <c r="AE36" s="59"/>
      <c r="AF36" s="81"/>
      <c r="AV36" s="20"/>
      <c r="AW36" s="20"/>
      <c r="AX36" s="20"/>
      <c r="AY36" s="20"/>
      <c r="AZ36" s="20"/>
      <c r="BA36" s="20"/>
      <c r="BB36" s="20"/>
      <c r="BC36" s="20"/>
      <c r="BD36" s="20"/>
      <c r="BE36" s="20"/>
      <c r="BF36" s="20"/>
      <c r="BH36" s="20"/>
      <c r="BI36" s="40"/>
    </row>
    <row r="37" spans="1:61" ht="15.75" x14ac:dyDescent="0.25">
      <c r="A37" s="4">
        <v>20</v>
      </c>
      <c r="B37" s="110" t="s">
        <v>85</v>
      </c>
      <c r="C37" s="111" t="s">
        <v>85</v>
      </c>
      <c r="D37" s="112" t="s">
        <v>85</v>
      </c>
      <c r="E37" s="63"/>
      <c r="F37" s="82"/>
      <c r="G37" s="72"/>
      <c r="H37" s="24"/>
      <c r="I37" s="24"/>
      <c r="J37" s="24"/>
      <c r="K37" s="24"/>
      <c r="L37" s="42">
        <f t="shared" si="3"/>
        <v>0</v>
      </c>
      <c r="M37" s="43">
        <f t="shared" si="1"/>
        <v>0</v>
      </c>
      <c r="N37" s="68">
        <f t="shared" si="4"/>
        <v>2</v>
      </c>
      <c r="O37" s="5"/>
      <c r="P37" s="5"/>
      <c r="Q37" s="5"/>
      <c r="S37" s="20">
        <f t="shared" si="5"/>
        <v>0</v>
      </c>
      <c r="T37" s="20">
        <f t="shared" si="6"/>
        <v>0</v>
      </c>
      <c r="U37" s="20">
        <f t="shared" si="7"/>
        <v>0</v>
      </c>
      <c r="V37" s="20">
        <f t="shared" si="8"/>
        <v>0</v>
      </c>
      <c r="W37" s="20">
        <f t="shared" si="9"/>
        <v>0</v>
      </c>
      <c r="X37" s="59"/>
      <c r="AD37" s="59"/>
      <c r="AE37" s="59"/>
      <c r="AF37" s="81"/>
      <c r="AV37" s="20"/>
      <c r="AW37" s="20"/>
      <c r="AX37" s="20"/>
      <c r="AY37" s="20"/>
      <c r="AZ37" s="20"/>
      <c r="BA37" s="20"/>
      <c r="BB37" s="20"/>
      <c r="BC37" s="20"/>
      <c r="BD37" s="20"/>
      <c r="BE37" s="20"/>
      <c r="BF37" s="20"/>
      <c r="BH37" s="20"/>
      <c r="BI37" s="40"/>
    </row>
    <row r="38" spans="1:61" ht="15.75" x14ac:dyDescent="0.25">
      <c r="A38" s="4">
        <v>21</v>
      </c>
      <c r="B38" s="110" t="s">
        <v>86</v>
      </c>
      <c r="C38" s="111" t="s">
        <v>86</v>
      </c>
      <c r="D38" s="112" t="s">
        <v>86</v>
      </c>
      <c r="E38" s="63"/>
      <c r="F38" s="82"/>
      <c r="G38" s="72"/>
      <c r="H38" s="24"/>
      <c r="I38" s="24"/>
      <c r="J38" s="24"/>
      <c r="K38" s="24"/>
      <c r="L38" s="42">
        <f t="shared" si="3"/>
        <v>0</v>
      </c>
      <c r="M38" s="43">
        <f t="shared" si="1"/>
        <v>0</v>
      </c>
      <c r="N38" s="68">
        <f t="shared" si="4"/>
        <v>2</v>
      </c>
      <c r="O38" s="5"/>
      <c r="P38" s="5"/>
      <c r="Q38" s="5"/>
      <c r="S38" s="20">
        <f t="shared" si="5"/>
        <v>0</v>
      </c>
      <c r="T38" s="20">
        <f t="shared" si="6"/>
        <v>0</v>
      </c>
      <c r="U38" s="20">
        <f t="shared" si="7"/>
        <v>0</v>
      </c>
      <c r="V38" s="20">
        <f t="shared" si="8"/>
        <v>0</v>
      </c>
      <c r="W38" s="20">
        <f t="shared" si="9"/>
        <v>0</v>
      </c>
      <c r="X38" s="59"/>
      <c r="AD38" s="59"/>
      <c r="AE38" s="59"/>
      <c r="AF38" s="81"/>
      <c r="AV38" s="20"/>
      <c r="AW38" s="20"/>
      <c r="AX38" s="20"/>
      <c r="AY38" s="20"/>
      <c r="AZ38" s="20"/>
      <c r="BA38" s="20"/>
      <c r="BB38" s="20"/>
      <c r="BC38" s="20"/>
      <c r="BD38" s="20"/>
      <c r="BE38" s="20"/>
      <c r="BF38" s="20"/>
      <c r="BH38" s="20"/>
      <c r="BI38" s="40"/>
    </row>
    <row r="39" spans="1:61" ht="15.75" x14ac:dyDescent="0.25">
      <c r="A39" s="4">
        <v>22</v>
      </c>
      <c r="B39" s="110" t="s">
        <v>87</v>
      </c>
      <c r="C39" s="111" t="s">
        <v>87</v>
      </c>
      <c r="D39" s="112" t="s">
        <v>87</v>
      </c>
      <c r="E39" s="63"/>
      <c r="F39" s="82"/>
      <c r="G39" s="72"/>
      <c r="H39" s="24"/>
      <c r="I39" s="24"/>
      <c r="J39" s="24"/>
      <c r="K39" s="24"/>
      <c r="L39" s="42">
        <f t="shared" si="3"/>
        <v>0</v>
      </c>
      <c r="M39" s="43">
        <f t="shared" si="1"/>
        <v>0</v>
      </c>
      <c r="N39" s="68">
        <f t="shared" si="4"/>
        <v>2</v>
      </c>
      <c r="O39" s="5"/>
      <c r="P39" s="5"/>
      <c r="Q39" s="5"/>
      <c r="S39" s="20">
        <f t="shared" si="5"/>
        <v>0</v>
      </c>
      <c r="T39" s="20">
        <f t="shared" si="6"/>
        <v>0</v>
      </c>
      <c r="U39" s="20">
        <f t="shared" si="7"/>
        <v>0</v>
      </c>
      <c r="V39" s="20">
        <f t="shared" si="8"/>
        <v>0</v>
      </c>
      <c r="W39" s="20">
        <f t="shared" si="9"/>
        <v>0</v>
      </c>
      <c r="X39" s="59"/>
      <c r="AD39" s="59"/>
      <c r="AE39" s="59"/>
      <c r="AF39" s="81"/>
      <c r="AV39" s="20"/>
      <c r="AW39" s="20"/>
      <c r="AX39" s="20"/>
      <c r="AY39" s="20"/>
      <c r="AZ39" s="20"/>
      <c r="BA39" s="20"/>
      <c r="BB39" s="20"/>
      <c r="BC39" s="20"/>
      <c r="BD39" s="20"/>
      <c r="BE39" s="20"/>
      <c r="BF39" s="20"/>
      <c r="BH39" s="20"/>
      <c r="BI39" s="40"/>
    </row>
    <row r="40" spans="1:61" ht="15.75" x14ac:dyDescent="0.25">
      <c r="A40" s="4">
        <v>23</v>
      </c>
      <c r="B40" s="110" t="s">
        <v>88</v>
      </c>
      <c r="C40" s="111" t="s">
        <v>88</v>
      </c>
      <c r="D40" s="112" t="s">
        <v>88</v>
      </c>
      <c r="E40" s="63"/>
      <c r="F40" s="82"/>
      <c r="G40" s="72"/>
      <c r="H40" s="24"/>
      <c r="I40" s="24"/>
      <c r="J40" s="24"/>
      <c r="K40" s="24"/>
      <c r="L40" s="42">
        <f t="shared" si="3"/>
        <v>0</v>
      </c>
      <c r="M40" s="43">
        <f t="shared" si="1"/>
        <v>0</v>
      </c>
      <c r="N40" s="68">
        <f t="shared" si="4"/>
        <v>2</v>
      </c>
      <c r="O40" s="5"/>
      <c r="P40" s="5"/>
      <c r="Q40" s="5"/>
      <c r="S40" s="20">
        <f t="shared" si="5"/>
        <v>0</v>
      </c>
      <c r="T40" s="20">
        <f t="shared" si="6"/>
        <v>0</v>
      </c>
      <c r="U40" s="20">
        <f t="shared" si="7"/>
        <v>0</v>
      </c>
      <c r="V40" s="20">
        <f t="shared" si="8"/>
        <v>0</v>
      </c>
      <c r="W40" s="20">
        <f t="shared" si="9"/>
        <v>0</v>
      </c>
      <c r="X40" s="59"/>
      <c r="AD40" s="59"/>
      <c r="AE40" s="59"/>
      <c r="AF40" s="81"/>
      <c r="AV40" s="20"/>
      <c r="AW40" s="20"/>
      <c r="AX40" s="20"/>
      <c r="AY40" s="20"/>
      <c r="AZ40" s="20"/>
      <c r="BA40" s="20"/>
      <c r="BB40" s="20"/>
      <c r="BC40" s="20"/>
      <c r="BD40" s="20"/>
      <c r="BE40" s="20"/>
      <c r="BF40" s="20"/>
      <c r="BH40" s="20"/>
      <c r="BI40" s="40"/>
    </row>
    <row r="41" spans="1:61" ht="15.75" x14ac:dyDescent="0.25">
      <c r="A41" s="4">
        <v>24</v>
      </c>
      <c r="B41" s="110" t="s">
        <v>89</v>
      </c>
      <c r="C41" s="111" t="s">
        <v>89</v>
      </c>
      <c r="D41" s="112" t="s">
        <v>89</v>
      </c>
      <c r="E41" s="63"/>
      <c r="F41" s="82"/>
      <c r="G41" s="72"/>
      <c r="H41" s="24"/>
      <c r="I41" s="24"/>
      <c r="J41" s="24"/>
      <c r="K41" s="24"/>
      <c r="L41" s="42">
        <f t="shared" si="3"/>
        <v>0</v>
      </c>
      <c r="M41" s="43">
        <f t="shared" si="1"/>
        <v>0</v>
      </c>
      <c r="N41" s="68">
        <f t="shared" si="4"/>
        <v>2</v>
      </c>
      <c r="O41" s="5"/>
      <c r="P41" s="5"/>
      <c r="Q41" s="5"/>
      <c r="S41" s="20">
        <f t="shared" si="5"/>
        <v>0</v>
      </c>
      <c r="T41" s="20">
        <f t="shared" si="6"/>
        <v>0</v>
      </c>
      <c r="U41" s="20">
        <f t="shared" si="7"/>
        <v>0</v>
      </c>
      <c r="V41" s="20">
        <f t="shared" si="8"/>
        <v>0</v>
      </c>
      <c r="W41" s="20">
        <f t="shared" si="9"/>
        <v>0</v>
      </c>
      <c r="X41" s="59"/>
      <c r="AD41" s="59"/>
      <c r="AE41" s="59"/>
      <c r="AF41" s="81"/>
      <c r="AV41" s="20"/>
      <c r="AW41" s="20"/>
      <c r="AX41" s="20"/>
      <c r="AY41" s="20"/>
      <c r="AZ41" s="20"/>
      <c r="BA41" s="20"/>
      <c r="BB41" s="20"/>
      <c r="BC41" s="20"/>
      <c r="BD41" s="20"/>
      <c r="BE41" s="20"/>
      <c r="BF41" s="20"/>
      <c r="BH41" s="20"/>
      <c r="BI41" s="40"/>
    </row>
    <row r="42" spans="1:61" ht="15.75" x14ac:dyDescent="0.25">
      <c r="A42" s="4">
        <v>25</v>
      </c>
      <c r="B42" s="110" t="s">
        <v>90</v>
      </c>
      <c r="C42" s="111" t="s">
        <v>90</v>
      </c>
      <c r="D42" s="112" t="s">
        <v>90</v>
      </c>
      <c r="E42" s="63"/>
      <c r="F42" s="82"/>
      <c r="G42" s="72"/>
      <c r="H42" s="24"/>
      <c r="I42" s="24"/>
      <c r="J42" s="24"/>
      <c r="K42" s="24"/>
      <c r="L42" s="42">
        <f t="shared" si="3"/>
        <v>0</v>
      </c>
      <c r="M42" s="43">
        <f t="shared" si="1"/>
        <v>0</v>
      </c>
      <c r="N42" s="68">
        <f t="shared" si="4"/>
        <v>2</v>
      </c>
      <c r="O42" s="5"/>
      <c r="P42" s="5"/>
      <c r="Q42" s="5"/>
      <c r="S42" s="20">
        <f t="shared" si="5"/>
        <v>0</v>
      </c>
      <c r="T42" s="20">
        <f t="shared" si="6"/>
        <v>0</v>
      </c>
      <c r="U42" s="20">
        <f t="shared" si="7"/>
        <v>0</v>
      </c>
      <c r="V42" s="20">
        <f t="shared" si="8"/>
        <v>0</v>
      </c>
      <c r="W42" s="20">
        <f t="shared" si="9"/>
        <v>0</v>
      </c>
      <c r="X42" s="59"/>
      <c r="AD42" s="59"/>
      <c r="AE42" s="59"/>
      <c r="AF42" s="81"/>
      <c r="AV42" s="20"/>
      <c r="AW42" s="20"/>
      <c r="AX42" s="20"/>
      <c r="AY42" s="20"/>
      <c r="AZ42" s="20"/>
      <c r="BA42" s="20"/>
      <c r="BB42" s="20"/>
      <c r="BC42" s="20"/>
      <c r="BD42" s="20"/>
      <c r="BE42" s="20"/>
      <c r="BF42" s="20"/>
      <c r="BH42" s="20"/>
      <c r="BI42" s="40"/>
    </row>
    <row r="43" spans="1:61" ht="15.75" x14ac:dyDescent="0.25">
      <c r="A43" s="4">
        <v>26</v>
      </c>
      <c r="B43" s="110" t="s">
        <v>91</v>
      </c>
      <c r="C43" s="111" t="s">
        <v>91</v>
      </c>
      <c r="D43" s="112" t="s">
        <v>91</v>
      </c>
      <c r="E43" s="63"/>
      <c r="F43" s="82"/>
      <c r="G43" s="72"/>
      <c r="H43" s="24"/>
      <c r="I43" s="24"/>
      <c r="J43" s="24"/>
      <c r="K43" s="24"/>
      <c r="L43" s="42">
        <f t="shared" si="3"/>
        <v>0</v>
      </c>
      <c r="M43" s="43">
        <f t="shared" si="1"/>
        <v>0</v>
      </c>
      <c r="N43" s="68">
        <f t="shared" si="4"/>
        <v>2</v>
      </c>
      <c r="O43" s="5"/>
      <c r="P43" s="5"/>
      <c r="Q43" s="5"/>
      <c r="S43" s="20">
        <f t="shared" si="5"/>
        <v>0</v>
      </c>
      <c r="T43" s="20">
        <f t="shared" si="6"/>
        <v>0</v>
      </c>
      <c r="U43" s="20">
        <f t="shared" si="7"/>
        <v>0</v>
      </c>
      <c r="V43" s="20">
        <f t="shared" si="8"/>
        <v>0</v>
      </c>
      <c r="W43" s="20">
        <f t="shared" si="9"/>
        <v>0</v>
      </c>
      <c r="X43" s="59"/>
      <c r="AD43" s="59"/>
      <c r="AE43" s="59"/>
      <c r="AF43" s="81"/>
      <c r="AV43" s="20"/>
      <c r="AW43" s="20"/>
      <c r="AX43" s="20"/>
      <c r="AY43" s="20"/>
      <c r="AZ43" s="20"/>
      <c r="BA43" s="20"/>
      <c r="BB43" s="20"/>
      <c r="BC43" s="20"/>
      <c r="BD43" s="20"/>
      <c r="BE43" s="20"/>
      <c r="BF43" s="20"/>
      <c r="BH43" s="20"/>
      <c r="BI43" s="40"/>
    </row>
    <row r="44" spans="1:61" ht="15.75" x14ac:dyDescent="0.25">
      <c r="A44" s="4">
        <v>27</v>
      </c>
      <c r="B44" s="110" t="s">
        <v>92</v>
      </c>
      <c r="C44" s="111" t="s">
        <v>92</v>
      </c>
      <c r="D44" s="112" t="s">
        <v>92</v>
      </c>
      <c r="E44" s="63"/>
      <c r="F44" s="82"/>
      <c r="G44" s="72"/>
      <c r="H44" s="24"/>
      <c r="I44" s="24"/>
      <c r="J44" s="24"/>
      <c r="K44" s="24"/>
      <c r="L44" s="42">
        <f t="shared" si="3"/>
        <v>0</v>
      </c>
      <c r="M44" s="43">
        <f t="shared" si="1"/>
        <v>0</v>
      </c>
      <c r="N44" s="68">
        <f t="shared" si="4"/>
        <v>2</v>
      </c>
      <c r="O44" s="5"/>
      <c r="P44" s="5"/>
      <c r="Q44" s="5"/>
      <c r="S44" s="20">
        <f t="shared" si="5"/>
        <v>0</v>
      </c>
      <c r="T44" s="20">
        <f t="shared" si="6"/>
        <v>0</v>
      </c>
      <c r="U44" s="20">
        <f t="shared" si="7"/>
        <v>0</v>
      </c>
      <c r="V44" s="20">
        <f t="shared" si="8"/>
        <v>0</v>
      </c>
      <c r="W44" s="20">
        <f t="shared" si="9"/>
        <v>0</v>
      </c>
      <c r="X44" s="59"/>
      <c r="AD44" s="59"/>
      <c r="AE44" s="59"/>
      <c r="AF44" s="81"/>
      <c r="AV44" s="20"/>
      <c r="AW44" s="20"/>
      <c r="AX44" s="20"/>
      <c r="AY44" s="20"/>
      <c r="AZ44" s="20"/>
      <c r="BA44" s="20"/>
      <c r="BB44" s="20"/>
      <c r="BC44" s="20"/>
      <c r="BD44" s="20"/>
      <c r="BE44" s="20"/>
      <c r="BF44" s="20"/>
      <c r="BH44" s="20"/>
      <c r="BI44" s="40"/>
    </row>
    <row r="45" spans="1:61" ht="15.75" x14ac:dyDescent="0.25">
      <c r="A45" s="4">
        <v>28</v>
      </c>
      <c r="B45" s="110" t="s">
        <v>93</v>
      </c>
      <c r="C45" s="111" t="s">
        <v>93</v>
      </c>
      <c r="D45" s="112" t="s">
        <v>93</v>
      </c>
      <c r="E45" s="63"/>
      <c r="F45" s="82"/>
      <c r="G45" s="72"/>
      <c r="H45" s="24"/>
      <c r="I45" s="24"/>
      <c r="J45" s="24"/>
      <c r="K45" s="24"/>
      <c r="L45" s="42">
        <f t="shared" si="3"/>
        <v>0</v>
      </c>
      <c r="M45" s="43">
        <f t="shared" si="1"/>
        <v>0</v>
      </c>
      <c r="N45" s="68">
        <f t="shared" si="4"/>
        <v>2</v>
      </c>
      <c r="O45" s="5"/>
      <c r="P45" s="5"/>
      <c r="Q45" s="5"/>
      <c r="S45" s="20">
        <f t="shared" si="5"/>
        <v>0</v>
      </c>
      <c r="T45" s="20">
        <f t="shared" si="6"/>
        <v>0</v>
      </c>
      <c r="U45" s="20">
        <f t="shared" si="7"/>
        <v>0</v>
      </c>
      <c r="V45" s="20">
        <f t="shared" si="8"/>
        <v>0</v>
      </c>
      <c r="W45" s="20">
        <f t="shared" si="9"/>
        <v>0</v>
      </c>
      <c r="X45" s="59"/>
      <c r="AD45" s="59"/>
      <c r="AE45" s="59"/>
      <c r="AF45" s="81"/>
      <c r="AV45" s="20"/>
      <c r="AW45" s="20"/>
      <c r="AX45" s="20"/>
      <c r="AY45" s="20"/>
      <c r="AZ45" s="20"/>
      <c r="BA45" s="20"/>
      <c r="BB45" s="20"/>
      <c r="BC45" s="20"/>
      <c r="BD45" s="20"/>
      <c r="BE45" s="20"/>
      <c r="BF45" s="20"/>
      <c r="BH45" s="20"/>
      <c r="BI45" s="40"/>
    </row>
    <row r="46" spans="1:61" ht="15.75" x14ac:dyDescent="0.25">
      <c r="A46" s="4">
        <v>29</v>
      </c>
      <c r="B46" s="110" t="s">
        <v>94</v>
      </c>
      <c r="C46" s="111" t="s">
        <v>94</v>
      </c>
      <c r="D46" s="112" t="s">
        <v>94</v>
      </c>
      <c r="E46" s="63"/>
      <c r="F46" s="82"/>
      <c r="G46" s="73"/>
      <c r="H46" s="24"/>
      <c r="I46" s="24"/>
      <c r="J46" s="24"/>
      <c r="K46" s="74"/>
      <c r="L46" s="42">
        <f t="shared" si="3"/>
        <v>0</v>
      </c>
      <c r="M46" s="43">
        <f t="shared" si="1"/>
        <v>0</v>
      </c>
      <c r="N46" s="68">
        <f t="shared" si="4"/>
        <v>2</v>
      </c>
      <c r="O46" s="5"/>
      <c r="P46" s="5"/>
      <c r="Q46" s="5"/>
      <c r="S46" s="20">
        <f t="shared" si="5"/>
        <v>0</v>
      </c>
      <c r="T46" s="20">
        <f t="shared" si="6"/>
        <v>0</v>
      </c>
      <c r="U46" s="20">
        <f t="shared" si="7"/>
        <v>0</v>
      </c>
      <c r="V46" s="20">
        <f t="shared" si="8"/>
        <v>0</v>
      </c>
      <c r="W46" s="20">
        <f t="shared" si="9"/>
        <v>0</v>
      </c>
      <c r="X46" s="59"/>
      <c r="AD46" s="59"/>
      <c r="AE46" s="59"/>
      <c r="AF46" s="81"/>
      <c r="AV46" s="20"/>
      <c r="AW46" s="20"/>
      <c r="AX46" s="20"/>
      <c r="AY46" s="20"/>
      <c r="AZ46" s="20"/>
      <c r="BA46" s="20"/>
      <c r="BB46" s="20"/>
      <c r="BC46" s="20"/>
      <c r="BD46" s="20"/>
      <c r="BE46" s="20"/>
      <c r="BF46" s="20"/>
      <c r="BH46" s="20"/>
      <c r="BI46" s="40"/>
    </row>
    <row r="47" spans="1:61" ht="15.75" x14ac:dyDescent="0.25">
      <c r="A47" s="4">
        <v>30</v>
      </c>
      <c r="B47" s="110" t="s">
        <v>95</v>
      </c>
      <c r="C47" s="111" t="s">
        <v>95</v>
      </c>
      <c r="D47" s="112" t="s">
        <v>95</v>
      </c>
      <c r="E47" s="63"/>
      <c r="F47" s="82"/>
      <c r="G47" s="72"/>
      <c r="H47" s="24"/>
      <c r="I47" s="24"/>
      <c r="J47" s="24"/>
      <c r="K47" s="24"/>
      <c r="L47" s="42">
        <f t="shared" si="3"/>
        <v>0</v>
      </c>
      <c r="M47" s="43">
        <f t="shared" si="1"/>
        <v>0</v>
      </c>
      <c r="N47" s="68">
        <f t="shared" si="4"/>
        <v>2</v>
      </c>
      <c r="O47" s="5"/>
      <c r="P47" s="5"/>
      <c r="Q47" s="5"/>
      <c r="S47" s="20">
        <f t="shared" si="5"/>
        <v>0</v>
      </c>
      <c r="T47" s="20">
        <f t="shared" si="6"/>
        <v>0</v>
      </c>
      <c r="U47" s="20">
        <f t="shared" si="7"/>
        <v>0</v>
      </c>
      <c r="V47" s="20">
        <f t="shared" si="8"/>
        <v>0</v>
      </c>
      <c r="W47" s="20">
        <f t="shared" si="9"/>
        <v>0</v>
      </c>
      <c r="X47" s="59"/>
      <c r="AD47" s="59"/>
      <c r="AE47" s="59"/>
      <c r="AF47" s="81"/>
      <c r="AV47" s="20"/>
      <c r="AW47" s="20"/>
      <c r="AX47" s="20"/>
      <c r="AY47" s="20"/>
      <c r="AZ47" s="20"/>
      <c r="BA47" s="20"/>
      <c r="BB47" s="20"/>
      <c r="BC47" s="20"/>
      <c r="BD47" s="20"/>
      <c r="BE47" s="20"/>
      <c r="BF47" s="20"/>
      <c r="BH47" s="20"/>
      <c r="BI47" s="40"/>
    </row>
    <row r="48" spans="1:61" ht="15.75" x14ac:dyDescent="0.25">
      <c r="A48" s="10">
        <v>31</v>
      </c>
      <c r="B48" s="110" t="s">
        <v>96</v>
      </c>
      <c r="C48" s="111" t="s">
        <v>96</v>
      </c>
      <c r="D48" s="112" t="s">
        <v>96</v>
      </c>
      <c r="E48" s="63"/>
      <c r="F48" s="82"/>
      <c r="G48" s="72"/>
      <c r="H48" s="24"/>
      <c r="I48" s="24"/>
      <c r="J48" s="24"/>
      <c r="K48" s="24"/>
      <c r="L48" s="42">
        <f t="shared" si="3"/>
        <v>0</v>
      </c>
      <c r="M48" s="43">
        <f t="shared" si="1"/>
        <v>0</v>
      </c>
      <c r="N48" s="68">
        <f t="shared" si="4"/>
        <v>2</v>
      </c>
      <c r="O48" s="5"/>
      <c r="P48" s="5"/>
      <c r="Q48" s="5"/>
      <c r="S48" s="20">
        <f t="shared" si="5"/>
        <v>0</v>
      </c>
      <c r="T48" s="20">
        <f t="shared" si="6"/>
        <v>0</v>
      </c>
      <c r="U48" s="20">
        <f t="shared" si="7"/>
        <v>0</v>
      </c>
      <c r="V48" s="20">
        <f t="shared" si="8"/>
        <v>0</v>
      </c>
      <c r="W48" s="20">
        <f t="shared" si="9"/>
        <v>0</v>
      </c>
      <c r="X48" s="59"/>
      <c r="AD48" s="59"/>
      <c r="AE48" s="59"/>
      <c r="AF48" s="81"/>
      <c r="AV48" s="20"/>
      <c r="AW48" s="20"/>
      <c r="AX48" s="20"/>
      <c r="AY48" s="20"/>
      <c r="AZ48" s="20"/>
      <c r="BA48" s="20"/>
      <c r="BB48" s="20"/>
      <c r="BC48" s="20"/>
      <c r="BD48" s="20"/>
      <c r="BE48" s="20"/>
      <c r="BF48" s="20"/>
      <c r="BH48" s="20"/>
      <c r="BI48" s="40"/>
    </row>
    <row r="49" spans="1:61" ht="15.75" x14ac:dyDescent="0.25">
      <c r="A49" s="10">
        <v>32</v>
      </c>
      <c r="B49" s="110" t="s">
        <v>97</v>
      </c>
      <c r="C49" s="111" t="s">
        <v>97</v>
      </c>
      <c r="D49" s="112" t="s">
        <v>97</v>
      </c>
      <c r="E49" s="64"/>
      <c r="F49" s="82"/>
      <c r="G49" s="73"/>
      <c r="H49" s="24"/>
      <c r="I49" s="24"/>
      <c r="J49" s="24"/>
      <c r="K49" s="74"/>
      <c r="L49" s="42">
        <f t="shared" si="3"/>
        <v>0</v>
      </c>
      <c r="M49" s="43">
        <f t="shared" si="1"/>
        <v>0</v>
      </c>
      <c r="N49" s="68">
        <f t="shared" si="4"/>
        <v>2</v>
      </c>
      <c r="O49" s="5"/>
      <c r="P49" s="5"/>
      <c r="Q49" s="5"/>
      <c r="S49" s="20">
        <f t="shared" si="5"/>
        <v>0</v>
      </c>
      <c r="T49" s="20">
        <f t="shared" si="6"/>
        <v>0</v>
      </c>
      <c r="U49" s="20">
        <f t="shared" si="7"/>
        <v>0</v>
      </c>
      <c r="V49" s="20">
        <f t="shared" si="8"/>
        <v>0</v>
      </c>
      <c r="W49" s="20">
        <f t="shared" si="9"/>
        <v>0</v>
      </c>
      <c r="X49" s="59"/>
      <c r="AD49" s="59"/>
      <c r="AE49" s="59"/>
      <c r="AF49" s="81"/>
      <c r="AV49" s="20"/>
      <c r="AW49" s="20"/>
      <c r="AX49" s="20"/>
      <c r="AY49" s="20"/>
      <c r="AZ49" s="20"/>
      <c r="BA49" s="20"/>
      <c r="BB49" s="20"/>
      <c r="BC49" s="20"/>
      <c r="BD49" s="20"/>
      <c r="BE49" s="20"/>
      <c r="BF49" s="20"/>
      <c r="BH49" s="20"/>
      <c r="BI49" s="40"/>
    </row>
    <row r="50" spans="1:61" ht="15.75" x14ac:dyDescent="0.25">
      <c r="A50" s="10">
        <v>33</v>
      </c>
      <c r="B50" s="110" t="s">
        <v>98</v>
      </c>
      <c r="C50" s="111" t="s">
        <v>98</v>
      </c>
      <c r="D50" s="112" t="s">
        <v>98</v>
      </c>
      <c r="E50" s="64"/>
      <c r="F50" s="82"/>
      <c r="G50" s="73"/>
      <c r="H50" s="24"/>
      <c r="I50" s="24"/>
      <c r="J50" s="24"/>
      <c r="K50" s="74"/>
      <c r="L50" s="42">
        <f t="shared" si="3"/>
        <v>0</v>
      </c>
      <c r="M50" s="43">
        <f t="shared" si="1"/>
        <v>0</v>
      </c>
      <c r="N50" s="68">
        <f t="shared" si="4"/>
        <v>2</v>
      </c>
      <c r="O50" s="5"/>
      <c r="P50" s="5"/>
      <c r="Q50" s="5"/>
      <c r="S50" s="20">
        <f t="shared" si="5"/>
        <v>0</v>
      </c>
      <c r="T50" s="20">
        <f t="shared" si="6"/>
        <v>0</v>
      </c>
      <c r="U50" s="20">
        <f t="shared" si="7"/>
        <v>0</v>
      </c>
      <c r="V50" s="20">
        <f t="shared" si="8"/>
        <v>0</v>
      </c>
      <c r="W50" s="20">
        <f t="shared" si="9"/>
        <v>0</v>
      </c>
      <c r="X50" s="59"/>
      <c r="AD50" s="59"/>
      <c r="AE50" s="59"/>
      <c r="AF50" s="81"/>
      <c r="AV50" s="20"/>
      <c r="AW50" s="20"/>
      <c r="AX50" s="20"/>
      <c r="AY50" s="20"/>
      <c r="AZ50" s="20"/>
      <c r="BA50" s="20"/>
      <c r="BB50" s="20"/>
      <c r="BC50" s="20"/>
      <c r="BD50" s="20"/>
      <c r="BE50" s="20"/>
      <c r="BF50" s="20"/>
      <c r="BH50" s="20"/>
      <c r="BI50" s="40"/>
    </row>
    <row r="51" spans="1:61" x14ac:dyDescent="0.25">
      <c r="A51" s="14">
        <v>34</v>
      </c>
      <c r="B51" s="110" t="s">
        <v>99</v>
      </c>
      <c r="C51" s="111" t="s">
        <v>99</v>
      </c>
      <c r="D51" s="112" t="s">
        <v>99</v>
      </c>
      <c r="E51" s="41"/>
      <c r="F51" s="82"/>
      <c r="G51" s="75"/>
      <c r="H51" s="24"/>
      <c r="I51" s="24"/>
      <c r="J51" s="24"/>
      <c r="K51" s="24"/>
      <c r="L51" s="42">
        <f t="shared" si="3"/>
        <v>0</v>
      </c>
      <c r="M51" s="43">
        <f t="shared" si="1"/>
        <v>0</v>
      </c>
      <c r="N51" s="68">
        <f t="shared" si="4"/>
        <v>2</v>
      </c>
      <c r="S51" s="20">
        <f t="shared" si="5"/>
        <v>0</v>
      </c>
      <c r="T51" s="20">
        <f t="shared" si="6"/>
        <v>0</v>
      </c>
      <c r="U51" s="20">
        <f t="shared" si="7"/>
        <v>0</v>
      </c>
      <c r="V51" s="20">
        <f t="shared" si="8"/>
        <v>0</v>
      </c>
      <c r="W51" s="20">
        <f t="shared" si="9"/>
        <v>0</v>
      </c>
      <c r="X51" s="59"/>
      <c r="AD51" s="59"/>
      <c r="AE51" s="59"/>
      <c r="AF51" s="81"/>
      <c r="AV51" s="20"/>
      <c r="AW51" s="20"/>
      <c r="AX51" s="20"/>
      <c r="AY51" s="20"/>
      <c r="AZ51" s="20"/>
      <c r="BA51" s="20"/>
      <c r="BB51" s="20"/>
      <c r="BC51" s="20"/>
      <c r="BD51" s="20"/>
      <c r="BE51" s="20"/>
      <c r="BF51" s="20"/>
      <c r="BH51" s="20"/>
      <c r="BI51" s="40"/>
    </row>
    <row r="52" spans="1:61" x14ac:dyDescent="0.25">
      <c r="A52" s="14">
        <v>35</v>
      </c>
      <c r="B52" s="110" t="s">
        <v>100</v>
      </c>
      <c r="C52" s="111" t="s">
        <v>100</v>
      </c>
      <c r="D52" s="112" t="s">
        <v>100</v>
      </c>
      <c r="E52" s="41"/>
      <c r="F52" s="82"/>
      <c r="G52" s="75"/>
      <c r="H52" s="24"/>
      <c r="I52" s="24"/>
      <c r="J52" s="24"/>
      <c r="K52" s="24"/>
      <c r="L52" s="42">
        <f t="shared" si="3"/>
        <v>0</v>
      </c>
      <c r="M52" s="43">
        <f t="shared" si="1"/>
        <v>0</v>
      </c>
      <c r="N52" s="68">
        <f t="shared" si="4"/>
        <v>2</v>
      </c>
      <c r="S52" s="20">
        <f t="shared" si="5"/>
        <v>0</v>
      </c>
      <c r="T52" s="20">
        <f t="shared" si="6"/>
        <v>0</v>
      </c>
      <c r="U52" s="20">
        <f t="shared" si="7"/>
        <v>0</v>
      </c>
      <c r="V52" s="20">
        <f t="shared" si="8"/>
        <v>0</v>
      </c>
      <c r="W52" s="20">
        <f t="shared" si="9"/>
        <v>0</v>
      </c>
      <c r="X52" s="59"/>
      <c r="AD52" s="59"/>
      <c r="AE52" s="59"/>
      <c r="AF52" s="81"/>
      <c r="AV52" s="20"/>
      <c r="AW52" s="20"/>
      <c r="AX52" s="20"/>
      <c r="AY52" s="20"/>
      <c r="AZ52" s="20"/>
      <c r="BA52" s="20"/>
      <c r="BB52" s="20"/>
      <c r="BC52" s="20"/>
      <c r="BD52" s="20"/>
      <c r="BE52" s="20"/>
      <c r="BF52" s="20"/>
      <c r="BH52" s="20"/>
      <c r="BI52" s="40"/>
    </row>
    <row r="53" spans="1:61" x14ac:dyDescent="0.25">
      <c r="A53" s="14">
        <v>36</v>
      </c>
      <c r="B53" s="110" t="s">
        <v>101</v>
      </c>
      <c r="C53" s="111" t="s">
        <v>101</v>
      </c>
      <c r="D53" s="112" t="s">
        <v>101</v>
      </c>
      <c r="E53" s="41"/>
      <c r="F53" s="82"/>
      <c r="G53" s="75"/>
      <c r="H53" s="24"/>
      <c r="I53" s="24"/>
      <c r="J53" s="24"/>
      <c r="K53" s="24"/>
      <c r="L53" s="42">
        <f t="shared" si="3"/>
        <v>0</v>
      </c>
      <c r="M53" s="43">
        <f t="shared" si="1"/>
        <v>0</v>
      </c>
      <c r="N53" s="68">
        <f t="shared" si="4"/>
        <v>2</v>
      </c>
      <c r="S53" s="20">
        <f t="shared" si="5"/>
        <v>0</v>
      </c>
      <c r="T53" s="20">
        <f t="shared" si="6"/>
        <v>0</v>
      </c>
      <c r="U53" s="20">
        <f t="shared" si="7"/>
        <v>0</v>
      </c>
      <c r="V53" s="20">
        <f t="shared" si="8"/>
        <v>0</v>
      </c>
      <c r="W53" s="20">
        <f t="shared" si="9"/>
        <v>0</v>
      </c>
      <c r="X53" s="59"/>
      <c r="AD53" s="59"/>
      <c r="AE53" s="59"/>
      <c r="AF53" s="81"/>
      <c r="AV53" s="20"/>
      <c r="AW53" s="20"/>
      <c r="AX53" s="20"/>
      <c r="AY53" s="20"/>
      <c r="AZ53" s="20"/>
      <c r="BA53" s="20"/>
      <c r="BB53" s="20"/>
      <c r="BC53" s="20"/>
      <c r="BD53" s="20"/>
      <c r="BE53" s="20"/>
      <c r="BF53" s="20"/>
      <c r="BH53" s="20"/>
      <c r="BI53" s="40"/>
    </row>
    <row r="54" spans="1:61" x14ac:dyDescent="0.25">
      <c r="A54" s="14">
        <v>37</v>
      </c>
      <c r="B54" s="110" t="s">
        <v>102</v>
      </c>
      <c r="C54" s="111" t="s">
        <v>102</v>
      </c>
      <c r="D54" s="112" t="s">
        <v>102</v>
      </c>
      <c r="E54" s="41"/>
      <c r="F54" s="82"/>
      <c r="G54" s="75"/>
      <c r="H54" s="24"/>
      <c r="I54" s="24"/>
      <c r="J54" s="24"/>
      <c r="K54" s="24"/>
      <c r="L54" s="42">
        <f t="shared" si="3"/>
        <v>0</v>
      </c>
      <c r="M54" s="43">
        <f t="shared" si="1"/>
        <v>0</v>
      </c>
      <c r="N54" s="68">
        <f t="shared" si="4"/>
        <v>2</v>
      </c>
      <c r="S54" s="20">
        <f t="shared" si="5"/>
        <v>0</v>
      </c>
      <c r="T54" s="20">
        <f t="shared" si="6"/>
        <v>0</v>
      </c>
      <c r="U54" s="20">
        <f t="shared" si="7"/>
        <v>0</v>
      </c>
      <c r="V54" s="20">
        <f t="shared" si="8"/>
        <v>0</v>
      </c>
      <c r="W54" s="20">
        <f t="shared" si="9"/>
        <v>0</v>
      </c>
      <c r="X54" s="59"/>
      <c r="AD54" s="59"/>
      <c r="AE54" s="59"/>
      <c r="AF54" s="81"/>
      <c r="AV54" s="20"/>
      <c r="AW54" s="20"/>
      <c r="AX54" s="20"/>
      <c r="AY54" s="20"/>
      <c r="AZ54" s="20"/>
      <c r="BA54" s="20"/>
      <c r="BB54" s="20"/>
      <c r="BC54" s="20"/>
      <c r="BD54" s="20"/>
      <c r="BE54" s="20"/>
      <c r="BF54" s="20"/>
      <c r="BH54" s="20"/>
      <c r="BI54" s="40"/>
    </row>
    <row r="55" spans="1:61" x14ac:dyDescent="0.25">
      <c r="A55" s="14">
        <v>38</v>
      </c>
      <c r="B55" s="110" t="s">
        <v>103</v>
      </c>
      <c r="C55" s="111" t="s">
        <v>103</v>
      </c>
      <c r="D55" s="112" t="s">
        <v>103</v>
      </c>
      <c r="E55" s="41"/>
      <c r="F55" s="82"/>
      <c r="G55" s="75"/>
      <c r="H55" s="24"/>
      <c r="I55" s="24"/>
      <c r="J55" s="24"/>
      <c r="K55" s="24"/>
      <c r="L55" s="42">
        <f t="shared" si="3"/>
        <v>0</v>
      </c>
      <c r="M55" s="43">
        <f t="shared" si="1"/>
        <v>0</v>
      </c>
      <c r="N55" s="68">
        <f t="shared" si="4"/>
        <v>2</v>
      </c>
      <c r="S55" s="20">
        <f t="shared" si="5"/>
        <v>0</v>
      </c>
      <c r="T55" s="20">
        <f t="shared" si="6"/>
        <v>0</v>
      </c>
      <c r="U55" s="20">
        <f t="shared" si="7"/>
        <v>0</v>
      </c>
      <c r="V55" s="20">
        <f t="shared" si="8"/>
        <v>0</v>
      </c>
      <c r="W55" s="20">
        <f t="shared" si="9"/>
        <v>0</v>
      </c>
      <c r="X55" s="59"/>
      <c r="AD55" s="59"/>
      <c r="AE55" s="59"/>
      <c r="AF55" s="81"/>
      <c r="AV55" s="20"/>
      <c r="AW55" s="20"/>
      <c r="AX55" s="20"/>
      <c r="AY55" s="20"/>
      <c r="AZ55" s="20"/>
      <c r="BA55" s="20"/>
      <c r="BB55" s="20"/>
      <c r="BC55" s="20"/>
      <c r="BD55" s="20"/>
      <c r="BE55" s="20"/>
      <c r="BF55" s="20"/>
      <c r="BH55" s="20"/>
      <c r="BI55" s="40"/>
    </row>
    <row r="56" spans="1:61" x14ac:dyDescent="0.25">
      <c r="A56" s="14">
        <v>39</v>
      </c>
      <c r="B56" s="110" t="s">
        <v>104</v>
      </c>
      <c r="C56" s="111" t="s">
        <v>104</v>
      </c>
      <c r="D56" s="112" t="s">
        <v>104</v>
      </c>
      <c r="E56" s="41"/>
      <c r="F56" s="82"/>
      <c r="G56" s="75"/>
      <c r="H56" s="24"/>
      <c r="I56" s="24"/>
      <c r="J56" s="24"/>
      <c r="K56" s="24"/>
      <c r="L56" s="42">
        <f t="shared" si="3"/>
        <v>0</v>
      </c>
      <c r="M56" s="43">
        <f t="shared" si="1"/>
        <v>0</v>
      </c>
      <c r="N56" s="68">
        <f t="shared" si="4"/>
        <v>2</v>
      </c>
      <c r="S56" s="20">
        <f t="shared" si="5"/>
        <v>0</v>
      </c>
      <c r="T56" s="20">
        <f t="shared" si="6"/>
        <v>0</v>
      </c>
      <c r="U56" s="20">
        <f t="shared" si="7"/>
        <v>0</v>
      </c>
      <c r="V56" s="20">
        <f t="shared" si="8"/>
        <v>0</v>
      </c>
      <c r="W56" s="20">
        <f t="shared" si="9"/>
        <v>0</v>
      </c>
      <c r="X56" s="59"/>
      <c r="AD56" s="59"/>
      <c r="AE56" s="59"/>
      <c r="AF56" s="81"/>
      <c r="AV56" s="20"/>
      <c r="AW56" s="20"/>
      <c r="AX56" s="20"/>
      <c r="AY56" s="20"/>
      <c r="AZ56" s="20"/>
      <c r="BA56" s="20"/>
      <c r="BB56" s="20"/>
      <c r="BC56" s="20"/>
      <c r="BD56" s="20"/>
      <c r="BE56" s="20"/>
      <c r="BF56" s="20"/>
      <c r="BH56" s="20"/>
      <c r="BI56" s="40"/>
    </row>
    <row r="57" spans="1:61" x14ac:dyDescent="0.25">
      <c r="A57" s="14">
        <v>40</v>
      </c>
      <c r="B57" s="110" t="s">
        <v>105</v>
      </c>
      <c r="C57" s="111" t="s">
        <v>105</v>
      </c>
      <c r="D57" s="112" t="s">
        <v>105</v>
      </c>
      <c r="E57" s="41"/>
      <c r="F57" s="82"/>
      <c r="G57" s="75"/>
      <c r="H57" s="24"/>
      <c r="I57" s="24"/>
      <c r="J57" s="24"/>
      <c r="K57" s="24"/>
      <c r="L57" s="42">
        <f t="shared" si="3"/>
        <v>0</v>
      </c>
      <c r="M57" s="43">
        <f t="shared" si="1"/>
        <v>0</v>
      </c>
      <c r="N57" s="68">
        <f t="shared" si="4"/>
        <v>2</v>
      </c>
      <c r="S57" s="20">
        <f t="shared" si="5"/>
        <v>0</v>
      </c>
      <c r="T57" s="20">
        <f t="shared" si="6"/>
        <v>0</v>
      </c>
      <c r="U57" s="20">
        <f t="shared" si="7"/>
        <v>0</v>
      </c>
      <c r="V57" s="20">
        <f t="shared" si="8"/>
        <v>0</v>
      </c>
      <c r="W57" s="20">
        <f t="shared" si="9"/>
        <v>0</v>
      </c>
      <c r="X57" s="59"/>
      <c r="AD57" s="59"/>
      <c r="AE57" s="59"/>
      <c r="AF57" s="81"/>
      <c r="AV57" s="20"/>
      <c r="AW57" s="20"/>
      <c r="AX57" s="20"/>
      <c r="AY57" s="20"/>
      <c r="AZ57" s="20"/>
      <c r="BA57" s="20"/>
      <c r="BB57" s="20"/>
      <c r="BC57" s="20"/>
      <c r="BD57" s="20"/>
      <c r="BE57" s="20"/>
      <c r="BF57" s="20"/>
      <c r="BH57" s="20"/>
      <c r="BI57" s="40"/>
    </row>
    <row r="58" spans="1:61" x14ac:dyDescent="0.25">
      <c r="A58" s="14">
        <v>41</v>
      </c>
      <c r="B58" s="110" t="s">
        <v>106</v>
      </c>
      <c r="C58" s="111" t="s">
        <v>106</v>
      </c>
      <c r="D58" s="112" t="s">
        <v>106</v>
      </c>
      <c r="E58" s="41"/>
      <c r="F58" s="82"/>
      <c r="G58" s="75"/>
      <c r="H58" s="24"/>
      <c r="I58" s="24"/>
      <c r="J58" s="24"/>
      <c r="K58" s="24"/>
      <c r="L58" s="42">
        <f t="shared" si="3"/>
        <v>0</v>
      </c>
      <c r="M58" s="43">
        <f t="shared" si="1"/>
        <v>0</v>
      </c>
      <c r="N58" s="68">
        <f t="shared" si="4"/>
        <v>2</v>
      </c>
      <c r="S58" s="20">
        <f t="shared" si="5"/>
        <v>0</v>
      </c>
      <c r="T58" s="20">
        <f t="shared" si="6"/>
        <v>0</v>
      </c>
      <c r="U58" s="20">
        <f t="shared" si="7"/>
        <v>0</v>
      </c>
      <c r="V58" s="20">
        <f t="shared" si="8"/>
        <v>0</v>
      </c>
      <c r="W58" s="20">
        <f t="shared" si="9"/>
        <v>0</v>
      </c>
      <c r="X58" s="59"/>
      <c r="AD58" s="59"/>
      <c r="AE58" s="59"/>
      <c r="AF58" s="81"/>
      <c r="AV58" s="20"/>
      <c r="AW58" s="20"/>
      <c r="AX58" s="20"/>
      <c r="AY58" s="20"/>
      <c r="AZ58" s="20"/>
      <c r="BA58" s="20"/>
      <c r="BB58" s="20"/>
      <c r="BC58" s="20"/>
      <c r="BD58" s="20"/>
      <c r="BE58" s="20"/>
      <c r="BF58" s="20"/>
      <c r="BH58" s="20"/>
      <c r="BI58" s="40"/>
    </row>
    <row r="59" spans="1:61" x14ac:dyDescent="0.25">
      <c r="A59" s="14">
        <v>42</v>
      </c>
      <c r="B59" s="110" t="s">
        <v>107</v>
      </c>
      <c r="C59" s="111" t="s">
        <v>107</v>
      </c>
      <c r="D59" s="112" t="s">
        <v>107</v>
      </c>
      <c r="E59" s="41"/>
      <c r="F59" s="82"/>
      <c r="G59" s="75"/>
      <c r="H59" s="24"/>
      <c r="I59" s="24"/>
      <c r="J59" s="24"/>
      <c r="K59" s="24"/>
      <c r="L59" s="42">
        <f t="shared" si="3"/>
        <v>0</v>
      </c>
      <c r="M59" s="43">
        <f t="shared" si="1"/>
        <v>0</v>
      </c>
      <c r="N59" s="68">
        <f t="shared" si="4"/>
        <v>2</v>
      </c>
      <c r="S59" s="20">
        <f t="shared" si="5"/>
        <v>0</v>
      </c>
      <c r="T59" s="20">
        <f t="shared" si="6"/>
        <v>0</v>
      </c>
      <c r="U59" s="20">
        <f t="shared" si="7"/>
        <v>0</v>
      </c>
      <c r="V59" s="20">
        <f t="shared" si="8"/>
        <v>0</v>
      </c>
      <c r="W59" s="20">
        <f t="shared" si="9"/>
        <v>0</v>
      </c>
      <c r="X59" s="59"/>
      <c r="AD59" s="59"/>
      <c r="AE59" s="59"/>
      <c r="AF59" s="81"/>
      <c r="AV59" s="20"/>
      <c r="AW59" s="20"/>
      <c r="AX59" s="20"/>
      <c r="AY59" s="20"/>
      <c r="AZ59" s="20"/>
      <c r="BA59" s="20"/>
      <c r="BB59" s="20"/>
      <c r="BC59" s="20"/>
      <c r="BD59" s="20"/>
      <c r="BE59" s="20"/>
      <c r="BF59" s="20"/>
      <c r="BH59" s="20"/>
      <c r="BI59" s="40"/>
    </row>
    <row r="60" spans="1:61" x14ac:dyDescent="0.25">
      <c r="A60" s="14">
        <v>43</v>
      </c>
      <c r="B60" s="110" t="s">
        <v>108</v>
      </c>
      <c r="C60" s="111" t="s">
        <v>108</v>
      </c>
      <c r="D60" s="112" t="s">
        <v>108</v>
      </c>
      <c r="E60" s="41"/>
      <c r="F60" s="82"/>
      <c r="G60" s="75"/>
      <c r="H60" s="24"/>
      <c r="I60" s="24"/>
      <c r="J60" s="24"/>
      <c r="K60" s="24"/>
      <c r="L60" s="42">
        <f t="shared" si="3"/>
        <v>0</v>
      </c>
      <c r="M60" s="43">
        <f t="shared" si="1"/>
        <v>0</v>
      </c>
      <c r="N60" s="68">
        <f t="shared" si="4"/>
        <v>2</v>
      </c>
      <c r="S60" s="20">
        <f t="shared" si="5"/>
        <v>0</v>
      </c>
      <c r="T60" s="20">
        <f t="shared" si="6"/>
        <v>0</v>
      </c>
      <c r="U60" s="20">
        <f t="shared" si="7"/>
        <v>0</v>
      </c>
      <c r="V60" s="20">
        <f t="shared" si="8"/>
        <v>0</v>
      </c>
      <c r="W60" s="20">
        <f t="shared" si="9"/>
        <v>0</v>
      </c>
      <c r="X60" s="59"/>
      <c r="AD60" s="59"/>
      <c r="AE60" s="59"/>
      <c r="AF60" s="81"/>
      <c r="AV60" s="20"/>
      <c r="AW60" s="20"/>
      <c r="AX60" s="20"/>
      <c r="AY60" s="20"/>
      <c r="AZ60" s="20"/>
      <c r="BA60" s="20"/>
      <c r="BB60" s="20"/>
      <c r="BC60" s="20"/>
      <c r="BD60" s="20"/>
      <c r="BE60" s="20"/>
      <c r="BF60" s="20"/>
      <c r="BH60" s="20"/>
      <c r="BI60" s="40"/>
    </row>
    <row r="61" spans="1:61" x14ac:dyDescent="0.25">
      <c r="A61" s="14">
        <v>44</v>
      </c>
      <c r="B61" s="110" t="s">
        <v>109</v>
      </c>
      <c r="C61" s="111" t="s">
        <v>109</v>
      </c>
      <c r="D61" s="112" t="s">
        <v>109</v>
      </c>
      <c r="E61" s="41"/>
      <c r="F61" s="82"/>
      <c r="G61" s="75"/>
      <c r="H61" s="24"/>
      <c r="I61" s="24"/>
      <c r="J61" s="24"/>
      <c r="K61" s="24"/>
      <c r="L61" s="42">
        <f t="shared" si="3"/>
        <v>0</v>
      </c>
      <c r="M61" s="43">
        <f t="shared" si="1"/>
        <v>0</v>
      </c>
      <c r="N61" s="68">
        <f t="shared" si="4"/>
        <v>2</v>
      </c>
      <c r="S61" s="20">
        <f t="shared" si="5"/>
        <v>0</v>
      </c>
      <c r="T61" s="20">
        <f t="shared" si="6"/>
        <v>0</v>
      </c>
      <c r="U61" s="20">
        <f t="shared" si="7"/>
        <v>0</v>
      </c>
      <c r="V61" s="20">
        <f t="shared" si="8"/>
        <v>0</v>
      </c>
      <c r="W61" s="20">
        <f t="shared" si="9"/>
        <v>0</v>
      </c>
      <c r="X61" s="59"/>
      <c r="AD61" s="59"/>
      <c r="AE61" s="59"/>
      <c r="AF61" s="81"/>
      <c r="AV61" s="20"/>
      <c r="AW61" s="20"/>
      <c r="AX61" s="20"/>
      <c r="AY61" s="20"/>
      <c r="AZ61" s="20"/>
      <c r="BA61" s="20"/>
      <c r="BB61" s="20"/>
      <c r="BC61" s="20"/>
      <c r="BD61" s="20"/>
      <c r="BE61" s="20"/>
      <c r="BF61" s="20"/>
      <c r="BH61" s="20"/>
      <c r="BI61" s="40"/>
    </row>
    <row r="62" spans="1:61" x14ac:dyDescent="0.25">
      <c r="A62" s="14">
        <v>45</v>
      </c>
      <c r="B62" s="110" t="s">
        <v>110</v>
      </c>
      <c r="C62" s="111" t="s">
        <v>110</v>
      </c>
      <c r="D62" s="112" t="s">
        <v>110</v>
      </c>
      <c r="E62" s="41"/>
      <c r="F62" s="82"/>
      <c r="G62" s="75"/>
      <c r="H62" s="24"/>
      <c r="I62" s="24"/>
      <c r="J62" s="24"/>
      <c r="K62" s="24"/>
      <c r="L62" s="42">
        <f t="shared" si="3"/>
        <v>0</v>
      </c>
      <c r="M62" s="43">
        <f t="shared" si="1"/>
        <v>0</v>
      </c>
      <c r="N62" s="68">
        <f t="shared" si="4"/>
        <v>2</v>
      </c>
      <c r="S62" s="20">
        <f t="shared" si="5"/>
        <v>0</v>
      </c>
      <c r="T62" s="20">
        <f t="shared" si="6"/>
        <v>0</v>
      </c>
      <c r="U62" s="20">
        <f t="shared" si="7"/>
        <v>0</v>
      </c>
      <c r="V62" s="20">
        <f t="shared" si="8"/>
        <v>0</v>
      </c>
      <c r="W62" s="20">
        <f t="shared" si="9"/>
        <v>0</v>
      </c>
      <c r="X62" s="59"/>
      <c r="AD62" s="59"/>
      <c r="AE62" s="59"/>
      <c r="AF62" s="81"/>
      <c r="AV62" s="20"/>
      <c r="AW62" s="20"/>
      <c r="AX62" s="20"/>
      <c r="AY62" s="20"/>
      <c r="AZ62" s="20"/>
      <c r="BA62" s="20"/>
      <c r="BB62" s="20"/>
      <c r="BC62" s="20"/>
      <c r="BD62" s="20"/>
      <c r="BE62" s="20"/>
      <c r="BF62" s="20"/>
      <c r="BH62" s="20"/>
      <c r="BI62" s="40"/>
    </row>
    <row r="63" spans="1:61" x14ac:dyDescent="0.25">
      <c r="A63" s="4">
        <v>46</v>
      </c>
      <c r="B63" s="110"/>
      <c r="C63" s="111"/>
      <c r="D63" s="112"/>
      <c r="E63" s="41"/>
      <c r="F63" s="82"/>
      <c r="G63" s="75"/>
      <c r="H63" s="24"/>
      <c r="I63" s="24"/>
      <c r="J63" s="24"/>
      <c r="K63" s="24"/>
      <c r="L63" s="42">
        <f t="shared" si="3"/>
        <v>0</v>
      </c>
      <c r="M63" s="43">
        <f t="shared" si="1"/>
        <v>0</v>
      </c>
      <c r="N63" s="68">
        <f t="shared" si="4"/>
        <v>2</v>
      </c>
      <c r="S63" s="20">
        <f t="shared" si="5"/>
        <v>0</v>
      </c>
      <c r="T63" s="20">
        <f t="shared" si="6"/>
        <v>0</v>
      </c>
      <c r="U63" s="20">
        <f t="shared" si="7"/>
        <v>0</v>
      </c>
      <c r="V63" s="20">
        <f t="shared" si="8"/>
        <v>0</v>
      </c>
      <c r="W63" s="20">
        <f t="shared" si="9"/>
        <v>0</v>
      </c>
      <c r="X63" s="59"/>
      <c r="Y63" s="39"/>
      <c r="Z63" s="39"/>
      <c r="AA63" s="39"/>
      <c r="AB63" s="39"/>
      <c r="AC63" s="39"/>
      <c r="AD63" s="59"/>
      <c r="AE63" s="59"/>
      <c r="AF63" s="81"/>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H63" s="20"/>
      <c r="BI63" s="40"/>
    </row>
    <row r="64" spans="1:61" x14ac:dyDescent="0.25">
      <c r="H64" s="69"/>
    </row>
    <row r="65" spans="2:14" x14ac:dyDescent="0.25">
      <c r="M65" s="84" t="s">
        <v>51</v>
      </c>
      <c r="N65" t="s">
        <v>50</v>
      </c>
    </row>
    <row r="66" spans="2:14" x14ac:dyDescent="0.25">
      <c r="M66" s="83">
        <f>SUM(M18:M63)/COUNTIF(M18:M63,"&gt;0")</f>
        <v>1</v>
      </c>
      <c r="N66" s="85">
        <f>SUMIF($F$18:$F$63,"=P",$N$18:$N$63)/COUNTIF($F$18:$F$63,"=P")</f>
        <v>7</v>
      </c>
    </row>
    <row r="67" spans="2:14" x14ac:dyDescent="0.25">
      <c r="B67" s="11" t="s">
        <v>32</v>
      </c>
      <c r="C67" s="11"/>
      <c r="D67" s="11"/>
      <c r="E67" s="11"/>
      <c r="F67" s="11"/>
      <c r="G67" s="11"/>
      <c r="H67" s="11"/>
      <c r="I67" s="11"/>
      <c r="J67" s="11"/>
    </row>
    <row r="68" spans="2:14" x14ac:dyDescent="0.25">
      <c r="B68" s="76" t="s">
        <v>8</v>
      </c>
      <c r="C68" s="77" t="s">
        <v>45</v>
      </c>
      <c r="D68" s="11"/>
      <c r="E68" s="11"/>
      <c r="F68" s="11"/>
      <c r="G68" s="11"/>
      <c r="H68" s="11"/>
      <c r="I68" s="11"/>
      <c r="J68" s="11"/>
    </row>
    <row r="69" spans="2:14" x14ac:dyDescent="0.25">
      <c r="B69" s="78" t="s">
        <v>46</v>
      </c>
      <c r="C69" s="77" t="s">
        <v>47</v>
      </c>
      <c r="D69" s="11"/>
      <c r="E69" s="11"/>
      <c r="F69" s="11"/>
      <c r="G69" s="11"/>
      <c r="H69" s="11"/>
      <c r="I69" s="11"/>
      <c r="J69" s="11"/>
    </row>
    <row r="70" spans="2:14" x14ac:dyDescent="0.25">
      <c r="B70" s="12"/>
      <c r="C70" s="11"/>
      <c r="D70" s="11"/>
      <c r="E70" s="11"/>
      <c r="F70" s="11"/>
      <c r="G70" s="11"/>
      <c r="H70" s="11"/>
      <c r="I70" s="11"/>
      <c r="J70" s="11"/>
    </row>
    <row r="71" spans="2:14" x14ac:dyDescent="0.25">
      <c r="B71" s="66">
        <v>15</v>
      </c>
      <c r="C71" s="31" t="s">
        <v>48</v>
      </c>
      <c r="D71" s="67"/>
      <c r="E71" s="67"/>
      <c r="F71" s="67"/>
      <c r="G71" s="67"/>
      <c r="H71" s="11"/>
      <c r="I71" s="11"/>
      <c r="J71" s="11"/>
    </row>
    <row r="72" spans="2:14" x14ac:dyDescent="0.25">
      <c r="B72" s="41">
        <f>B71*0.6</f>
        <v>9</v>
      </c>
      <c r="C72" s="4" t="s">
        <v>43</v>
      </c>
      <c r="D72" s="5"/>
      <c r="E72" s="5"/>
      <c r="F72" s="5"/>
      <c r="G72" s="5"/>
      <c r="H72" s="11"/>
      <c r="I72" s="11"/>
      <c r="J72" s="11"/>
    </row>
    <row r="73" spans="2:14" x14ac:dyDescent="0.25">
      <c r="B73" s="11"/>
      <c r="C73" s="11"/>
      <c r="D73" s="11"/>
      <c r="E73" s="11"/>
      <c r="F73" s="11"/>
      <c r="G73" s="11"/>
      <c r="H73" s="11"/>
      <c r="I73" s="11"/>
      <c r="J73" s="11"/>
    </row>
    <row r="74" spans="2:14" x14ac:dyDescent="0.25">
      <c r="B74" s="11"/>
      <c r="C74" s="11"/>
      <c r="D74" s="11"/>
      <c r="E74" s="11"/>
      <c r="F74" s="11"/>
      <c r="G74" s="11"/>
      <c r="H74" s="11"/>
      <c r="I74" s="11"/>
      <c r="J74" s="11"/>
    </row>
    <row r="75" spans="2:14" x14ac:dyDescent="0.25">
      <c r="B75" s="11"/>
      <c r="C75" s="11"/>
      <c r="D75" s="11"/>
      <c r="E75" s="11"/>
      <c r="F75" s="11"/>
      <c r="G75" s="11"/>
      <c r="H75" s="11"/>
      <c r="I75" s="11"/>
      <c r="J75" s="11"/>
    </row>
    <row r="76" spans="2:14" x14ac:dyDescent="0.25">
      <c r="B76" s="11"/>
      <c r="C76" s="11"/>
      <c r="D76" s="11"/>
      <c r="E76" s="11"/>
      <c r="F76" s="11"/>
      <c r="G76" s="11"/>
      <c r="H76" s="11"/>
      <c r="I76" s="11"/>
      <c r="J76" s="11"/>
    </row>
    <row r="77" spans="2:14" x14ac:dyDescent="0.25">
      <c r="B77" s="11"/>
      <c r="C77" s="11"/>
      <c r="D77" s="11"/>
      <c r="E77" s="11"/>
      <c r="F77" s="11"/>
      <c r="G77" s="11"/>
      <c r="H77" s="11"/>
      <c r="I77" s="11"/>
      <c r="J77" s="11"/>
    </row>
    <row r="78" spans="2:14" x14ac:dyDescent="0.25">
      <c r="B78" s="11"/>
      <c r="C78" s="11"/>
      <c r="D78" s="11"/>
      <c r="E78" s="11"/>
      <c r="F78" s="11"/>
      <c r="G78" s="11"/>
      <c r="H78" s="11"/>
      <c r="I78" s="11"/>
      <c r="J78" s="11"/>
    </row>
    <row r="79" spans="2:14" x14ac:dyDescent="0.25">
      <c r="B79" s="11"/>
      <c r="C79" s="11"/>
      <c r="D79" s="11"/>
      <c r="E79" s="11"/>
      <c r="F79" s="11"/>
      <c r="G79" s="11"/>
      <c r="H79" s="11"/>
      <c r="I79" s="11"/>
      <c r="J79" s="11"/>
    </row>
  </sheetData>
  <mergeCells count="60">
    <mergeCell ref="AF5:AG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N18:N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$BV$24:$BV$30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99"/>
  <sheetViews>
    <sheetView topLeftCell="A89" workbookViewId="0">
      <selection activeCell="B96" sqref="B96:H96"/>
    </sheetView>
  </sheetViews>
  <sheetFormatPr baseColWidth="10" defaultRowHeight="15" x14ac:dyDescent="0.25"/>
  <cols>
    <col min="1" max="1" width="5.7109375" customWidth="1"/>
    <col min="2" max="2" width="15.140625" customWidth="1"/>
    <col min="4" max="4" width="14" customWidth="1"/>
    <col min="5" max="5" width="9.140625" customWidth="1"/>
    <col min="6" max="6" width="12.140625" customWidth="1"/>
    <col min="7" max="7" width="9.5703125" customWidth="1"/>
    <col min="8" max="8" width="7.7109375" customWidth="1"/>
    <col min="9" max="9" width="8.7109375" style="29" customWidth="1"/>
    <col min="10" max="10" width="9.140625" customWidth="1"/>
    <col min="11" max="11" width="13.42578125" bestFit="1" customWidth="1"/>
    <col min="13" max="13" width="42.7109375" customWidth="1"/>
  </cols>
  <sheetData>
    <row r="1" spans="2:9" ht="47.25" customHeight="1" x14ac:dyDescent="0.25">
      <c r="B1" s="136" t="s">
        <v>63</v>
      </c>
      <c r="C1" s="136"/>
      <c r="D1" s="136"/>
      <c r="E1" s="136"/>
      <c r="F1" s="136"/>
      <c r="G1" s="136"/>
      <c r="H1" s="18" t="s">
        <v>35</v>
      </c>
      <c r="I1" s="18"/>
    </row>
    <row r="2" spans="2:9" ht="15.75" x14ac:dyDescent="0.25">
      <c r="B2" s="137"/>
      <c r="C2" s="137"/>
      <c r="D2" s="137"/>
      <c r="E2" s="137"/>
      <c r="F2" s="137"/>
      <c r="G2" s="137"/>
      <c r="H2" s="18"/>
      <c r="I2" s="18"/>
    </row>
    <row r="3" spans="2:9" ht="15.75" x14ac:dyDescent="0.25">
      <c r="B3" s="132"/>
      <c r="C3" s="133"/>
      <c r="D3" s="133"/>
      <c r="E3" s="133"/>
      <c r="F3" s="133"/>
      <c r="G3" s="133"/>
      <c r="H3" s="133"/>
      <c r="I3" s="133"/>
    </row>
    <row r="4" spans="2:9" ht="15.75" x14ac:dyDescent="0.25">
      <c r="B4" s="134" t="str">
        <f>"ESTABLECIMIENTO: "&amp;Evamat!C11</f>
        <v>ESTABLECIMIENTO: ESCUELA LAS CAMELIAS</v>
      </c>
      <c r="C4" s="134"/>
      <c r="D4" s="134"/>
      <c r="E4" s="134"/>
      <c r="F4" s="134"/>
      <c r="G4" s="134"/>
      <c r="H4" s="6"/>
      <c r="I4" s="28"/>
    </row>
    <row r="5" spans="2:9" ht="15.75" x14ac:dyDescent="0.25">
      <c r="B5" s="134" t="s">
        <v>64</v>
      </c>
      <c r="C5" s="134"/>
      <c r="D5" s="134"/>
      <c r="E5" s="134"/>
      <c r="F5" s="134"/>
      <c r="G5" s="134"/>
    </row>
    <row r="6" spans="2:9" x14ac:dyDescent="0.25">
      <c r="B6" s="131" t="str">
        <f xml:space="preserve"> "PROFESOR(A) JEFE: "&amp;Evamat!C12</f>
        <v>PROFESOR(A) JEFE: LUCERO VILLEGAS</v>
      </c>
      <c r="C6" s="131"/>
      <c r="D6" s="131"/>
      <c r="E6" s="131"/>
      <c r="F6" s="131"/>
      <c r="G6" s="131"/>
    </row>
    <row r="7" spans="2:9" x14ac:dyDescent="0.25">
      <c r="B7" s="7"/>
      <c r="C7" s="7"/>
      <c r="D7" s="7"/>
      <c r="E7" s="7"/>
      <c r="F7" s="7"/>
      <c r="G7" s="7"/>
    </row>
    <row r="8" spans="2:9" ht="15.75" x14ac:dyDescent="0.25">
      <c r="B8" s="138" t="s">
        <v>20</v>
      </c>
      <c r="C8" s="138"/>
      <c r="D8" s="138"/>
      <c r="E8" s="138"/>
      <c r="F8" s="138"/>
      <c r="G8" s="138"/>
      <c r="H8" s="138"/>
    </row>
    <row r="9" spans="2:9" ht="54.75" customHeight="1" x14ac:dyDescent="0.25">
      <c r="B9" s="140"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40"/>
      <c r="D9" s="140"/>
      <c r="E9" s="140"/>
      <c r="F9" s="140"/>
      <c r="G9" s="140"/>
      <c r="H9" s="15"/>
      <c r="I9" s="27"/>
    </row>
    <row r="10" spans="2:9" x14ac:dyDescent="0.25">
      <c r="B10" s="130" t="s">
        <v>21</v>
      </c>
      <c r="C10" s="130"/>
      <c r="D10" s="130"/>
      <c r="E10" s="130"/>
      <c r="F10" s="130"/>
      <c r="G10" s="130"/>
      <c r="H10" s="130"/>
    </row>
    <row r="11" spans="2:9" ht="15" customHeight="1" x14ac:dyDescent="0.25">
      <c r="B11" s="130"/>
      <c r="C11" s="130"/>
      <c r="D11" s="130"/>
      <c r="E11" s="130"/>
      <c r="F11" s="130"/>
      <c r="G11" s="130"/>
      <c r="H11" s="130"/>
    </row>
    <row r="12" spans="2:9" ht="44.25" customHeight="1" x14ac:dyDescent="0.25">
      <c r="B12" s="130"/>
      <c r="C12" s="130"/>
      <c r="D12" s="130"/>
      <c r="E12" s="130"/>
      <c r="F12" s="130"/>
      <c r="G12" s="130"/>
      <c r="H12" s="130"/>
    </row>
    <row r="14" spans="2:9" x14ac:dyDescent="0.25">
      <c r="B14" s="34" t="s">
        <v>22</v>
      </c>
      <c r="C14" s="87" t="s">
        <v>54</v>
      </c>
      <c r="D14" s="87" t="s">
        <v>55</v>
      </c>
      <c r="E14" s="86" t="s">
        <v>56</v>
      </c>
      <c r="F14" s="52"/>
      <c r="G14" s="80"/>
      <c r="H14" s="30"/>
      <c r="I14" s="5"/>
    </row>
    <row r="15" spans="2:9" x14ac:dyDescent="0.25">
      <c r="B15" s="24" t="s">
        <v>23</v>
      </c>
      <c r="C15" s="33">
        <f t="shared" ref="C15:E15" si="0">IF(SUM(E40:E85)=0,0,(AVERAGE(E40:E85)))</f>
        <v>1</v>
      </c>
      <c r="D15" s="33">
        <f t="shared" si="0"/>
        <v>1</v>
      </c>
      <c r="E15" s="33">
        <f t="shared" si="0"/>
        <v>1</v>
      </c>
      <c r="F15" s="33"/>
      <c r="G15" s="33"/>
      <c r="H15" s="33"/>
      <c r="I15" s="32"/>
    </row>
    <row r="16" spans="2:9" x14ac:dyDescent="0.25">
      <c r="B16" s="24" t="s">
        <v>24</v>
      </c>
      <c r="C16" s="33">
        <f t="shared" ref="C16:E16" si="1">MIN(E40:E85)</f>
        <v>1</v>
      </c>
      <c r="D16" s="33">
        <f t="shared" si="1"/>
        <v>1</v>
      </c>
      <c r="E16" s="33">
        <f t="shared" si="1"/>
        <v>1</v>
      </c>
      <c r="F16" s="33"/>
      <c r="G16" s="33"/>
      <c r="H16" s="33"/>
      <c r="I16" s="5"/>
    </row>
    <row r="17" spans="2:9" x14ac:dyDescent="0.25">
      <c r="B17" s="24" t="s">
        <v>25</v>
      </c>
      <c r="C17" s="33">
        <f t="shared" ref="C17:E17" si="2">MAX(E40:E85)</f>
        <v>1</v>
      </c>
      <c r="D17" s="33">
        <f t="shared" si="2"/>
        <v>1</v>
      </c>
      <c r="E17" s="33">
        <f t="shared" si="2"/>
        <v>1</v>
      </c>
      <c r="F17" s="33"/>
      <c r="G17" s="33"/>
      <c r="H17" s="33"/>
      <c r="I17" s="5"/>
    </row>
    <row r="19" spans="2:9" ht="15" customHeight="1" x14ac:dyDescent="0.25">
      <c r="B19" s="135" t="s">
        <v>36</v>
      </c>
      <c r="C19" s="135"/>
      <c r="D19" s="135"/>
      <c r="E19" s="135"/>
      <c r="F19" s="135"/>
      <c r="G19" s="135"/>
      <c r="H19" s="16"/>
    </row>
    <row r="20" spans="2:9" ht="12.75" customHeight="1" x14ac:dyDescent="0.25">
      <c r="B20" s="135"/>
      <c r="C20" s="135"/>
      <c r="D20" s="135"/>
      <c r="E20" s="135"/>
      <c r="F20" s="135"/>
      <c r="G20" s="135"/>
      <c r="H20" s="16"/>
    </row>
    <row r="21" spans="2:9" x14ac:dyDescent="0.25">
      <c r="B21" s="135"/>
      <c r="C21" s="135"/>
      <c r="D21" s="135"/>
      <c r="E21" s="135"/>
      <c r="F21" s="135"/>
      <c r="G21" s="135"/>
    </row>
    <row r="22" spans="2:9" x14ac:dyDescent="0.25">
      <c r="B22" s="135"/>
      <c r="C22" s="135"/>
      <c r="D22" s="135"/>
      <c r="E22" s="135"/>
      <c r="F22" s="135"/>
      <c r="G22" s="135"/>
    </row>
    <row r="23" spans="2:9" hidden="1" x14ac:dyDescent="0.25">
      <c r="B23" s="135"/>
      <c r="C23" s="135"/>
      <c r="D23" s="135"/>
      <c r="E23" s="135"/>
      <c r="F23" s="135"/>
      <c r="G23" s="135"/>
    </row>
    <row r="24" spans="2:9" hidden="1" x14ac:dyDescent="0.25">
      <c r="B24" s="135"/>
      <c r="C24" s="135"/>
      <c r="D24" s="135"/>
      <c r="E24" s="135"/>
      <c r="F24" s="135"/>
      <c r="G24" s="135"/>
    </row>
    <row r="25" spans="2:9" ht="8.25" hidden="1" customHeight="1" x14ac:dyDescent="0.25">
      <c r="B25" s="135"/>
      <c r="C25" s="135"/>
      <c r="D25" s="135"/>
      <c r="E25" s="135"/>
      <c r="F25" s="135"/>
      <c r="G25" s="135"/>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9"/>
      <c r="C35" s="139"/>
      <c r="D35" s="139"/>
      <c r="E35" s="139"/>
      <c r="F35" s="139"/>
      <c r="G35" s="139"/>
      <c r="H35" s="139"/>
    </row>
    <row r="37" spans="1:10" ht="33" customHeight="1" x14ac:dyDescent="0.25">
      <c r="B37" s="130" t="s">
        <v>33</v>
      </c>
      <c r="C37" s="130"/>
      <c r="D37" s="130"/>
      <c r="E37" s="130"/>
      <c r="F37" s="130"/>
      <c r="G37" s="130"/>
      <c r="H37" s="17"/>
    </row>
    <row r="39" spans="1:10" ht="30" customHeight="1" x14ac:dyDescent="0.25">
      <c r="A39" s="8" t="s">
        <v>9</v>
      </c>
      <c r="B39" s="129" t="s">
        <v>26</v>
      </c>
      <c r="C39" s="129"/>
      <c r="D39" s="129"/>
      <c r="E39" s="87" t="s">
        <v>54</v>
      </c>
      <c r="F39" s="87" t="s">
        <v>55</v>
      </c>
      <c r="G39" s="86" t="s">
        <v>56</v>
      </c>
      <c r="H39" s="52"/>
      <c r="I39" s="80"/>
      <c r="J39" s="25"/>
    </row>
    <row r="40" spans="1:10" x14ac:dyDescent="0.25">
      <c r="A40" s="4">
        <v>1</v>
      </c>
      <c r="B40" s="117" t="str">
        <f>Evamat!B18&amp;" "</f>
        <v xml:space="preserve">Águila Rodríguez Dante Exequiel </v>
      </c>
      <c r="C40" s="117"/>
      <c r="D40" s="117"/>
      <c r="E40" s="9">
        <f>IF(Evamat!F18="P",SUM(Evamat!S18,Evamat!V18)/6,"")</f>
        <v>1</v>
      </c>
      <c r="F40" s="9">
        <f>IF(Evamat!F18="P",SUM(Evamat!U18)/3,"")</f>
        <v>1</v>
      </c>
      <c r="G40" s="9">
        <f>IF(Evamat!F18="P",SUM(Evamat!T18,Evamat!W18)/6,"")</f>
        <v>1</v>
      </c>
      <c r="H40" s="9"/>
      <c r="I40" s="9"/>
      <c r="J40" s="9"/>
    </row>
    <row r="41" spans="1:10" x14ac:dyDescent="0.25">
      <c r="A41" s="4">
        <v>2</v>
      </c>
      <c r="B41" s="117" t="str">
        <f>Evamat!B19&amp;" "</f>
        <v xml:space="preserve">Almonacid Torres Matías Esteban </v>
      </c>
      <c r="C41" s="117"/>
      <c r="D41" s="117"/>
      <c r="E41" s="9" t="str">
        <f>IF(Evamat!F19="P",SUM(Evamat!S19,Evamat!V19)/6,"")</f>
        <v/>
      </c>
      <c r="F41" s="9" t="str">
        <f>IF(Evamat!F19="P",SUM(Evamat!U19)/3,"")</f>
        <v/>
      </c>
      <c r="G41" s="9" t="str">
        <f>IF(Evamat!F19="P",SUM(Evamat!T19,Evamat!W19)/6,"")</f>
        <v/>
      </c>
      <c r="H41" s="9"/>
      <c r="I41" s="9"/>
      <c r="J41" s="9"/>
    </row>
    <row r="42" spans="1:10" x14ac:dyDescent="0.25">
      <c r="A42" s="4">
        <v>3</v>
      </c>
      <c r="B42" s="117" t="str">
        <f>Evamat!B20&amp;" "</f>
        <v xml:space="preserve">Alvarado Pérez Cristóbal Andrés </v>
      </c>
      <c r="C42" s="117"/>
      <c r="D42" s="117"/>
      <c r="E42" s="9" t="str">
        <f>IF(Evamat!F20="P",SUM(Evamat!S20,Evamat!V20)/6,"")</f>
        <v/>
      </c>
      <c r="F42" s="9" t="str">
        <f>IF(Evamat!F20="P",SUM(Evamat!U20)/3,"")</f>
        <v/>
      </c>
      <c r="G42" s="9" t="str">
        <f>IF(Evamat!F20="P",SUM(Evamat!T20,Evamat!W20)/6,"")</f>
        <v/>
      </c>
      <c r="H42" s="9"/>
      <c r="I42" s="9"/>
      <c r="J42" s="9"/>
    </row>
    <row r="43" spans="1:10" x14ac:dyDescent="0.25">
      <c r="A43" s="4">
        <v>4</v>
      </c>
      <c r="B43" s="117" t="str">
        <f>Evamat!B21&amp;" "</f>
        <v xml:space="preserve">Álvarez Cárdenas Benjamín Armando </v>
      </c>
      <c r="C43" s="117"/>
      <c r="D43" s="117"/>
      <c r="E43" s="9" t="str">
        <f>IF(Evamat!F21="P",SUM(Evamat!S21,Evamat!V21)/6,"")</f>
        <v/>
      </c>
      <c r="F43" s="9" t="str">
        <f>IF(Evamat!F21="P",SUM(Evamat!U21)/3,"")</f>
        <v/>
      </c>
      <c r="G43" s="9" t="str">
        <f>IF(Evamat!F21="P",SUM(Evamat!T21,Evamat!W21)/6,"")</f>
        <v/>
      </c>
      <c r="H43" s="9"/>
      <c r="I43" s="9"/>
      <c r="J43" s="9"/>
    </row>
    <row r="44" spans="1:10" x14ac:dyDescent="0.25">
      <c r="A44" s="4">
        <v>5</v>
      </c>
      <c r="B44" s="117" t="str">
        <f>Evamat!B22&amp;" "</f>
        <v xml:space="preserve">Arcos Leal Elizabeth Constanza </v>
      </c>
      <c r="C44" s="117"/>
      <c r="D44" s="117"/>
      <c r="E44" s="9" t="str">
        <f>IF(Evamat!F22="P",SUM(Evamat!S22,Evamat!V22)/6,"")</f>
        <v/>
      </c>
      <c r="F44" s="9" t="str">
        <f>IF(Evamat!F22="P",SUM(Evamat!U22)/3,"")</f>
        <v/>
      </c>
      <c r="G44" s="9" t="str">
        <f>IF(Evamat!F22="P",SUM(Evamat!T22,Evamat!W22)/6,"")</f>
        <v/>
      </c>
      <c r="H44" s="9"/>
      <c r="I44" s="9"/>
      <c r="J44" s="9"/>
    </row>
    <row r="45" spans="1:10" x14ac:dyDescent="0.25">
      <c r="A45" s="4">
        <v>6</v>
      </c>
      <c r="B45" s="117" t="str">
        <f>Evamat!B23&amp;" "</f>
        <v xml:space="preserve">Arias Ibáñez Bastián Alejandro </v>
      </c>
      <c r="C45" s="117"/>
      <c r="D45" s="117"/>
      <c r="E45" s="9" t="str">
        <f>IF(Evamat!F23="P",SUM(Evamat!S23,Evamat!V23)/6,"")</f>
        <v/>
      </c>
      <c r="F45" s="9" t="str">
        <f>IF(Evamat!F23="P",SUM(Evamat!U23)/3,"")</f>
        <v/>
      </c>
      <c r="G45" s="9" t="str">
        <f>IF(Evamat!F23="P",SUM(Evamat!T23,Evamat!W23)/6,"")</f>
        <v/>
      </c>
      <c r="H45" s="9"/>
      <c r="I45" s="9"/>
      <c r="J45" s="9"/>
    </row>
    <row r="46" spans="1:10" x14ac:dyDescent="0.25">
      <c r="A46" s="4">
        <v>7</v>
      </c>
      <c r="B46" s="117" t="str">
        <f>Evamat!B24&amp;" "</f>
        <v xml:space="preserve">Ayancán Valle Rosa Pascal </v>
      </c>
      <c r="C46" s="117"/>
      <c r="D46" s="117"/>
      <c r="E46" s="9" t="str">
        <f>IF(Evamat!F24="P",SUM(Evamat!S24,Evamat!V24)/6,"")</f>
        <v/>
      </c>
      <c r="F46" s="9" t="str">
        <f>IF(Evamat!F24="P",SUM(Evamat!U24)/3,"")</f>
        <v/>
      </c>
      <c r="G46" s="9" t="str">
        <f>IF(Evamat!F24="P",SUM(Evamat!T24,Evamat!W24)/6,"")</f>
        <v/>
      </c>
      <c r="H46" s="9"/>
      <c r="I46" s="9"/>
      <c r="J46" s="9"/>
    </row>
    <row r="47" spans="1:10" x14ac:dyDescent="0.25">
      <c r="A47" s="4">
        <v>8</v>
      </c>
      <c r="B47" s="117" t="str">
        <f>Evamat!B25&amp;" "</f>
        <v xml:space="preserve">Barrientos Vega Benjamín Alejandro </v>
      </c>
      <c r="C47" s="117"/>
      <c r="D47" s="117"/>
      <c r="E47" s="9" t="str">
        <f>IF(Evamat!F25="P",SUM(Evamat!S25,Evamat!V25)/6,"")</f>
        <v/>
      </c>
      <c r="F47" s="9" t="str">
        <f>IF(Evamat!F25="P",SUM(Evamat!U25)/3,"")</f>
        <v/>
      </c>
      <c r="G47" s="9" t="str">
        <f>IF(Evamat!F25="P",SUM(Evamat!T25,Evamat!W25)/6,"")</f>
        <v/>
      </c>
      <c r="H47" s="9"/>
      <c r="I47" s="9"/>
      <c r="J47" s="9"/>
    </row>
    <row r="48" spans="1:10" x14ac:dyDescent="0.25">
      <c r="A48" s="4">
        <v>9</v>
      </c>
      <c r="B48" s="117" t="str">
        <f>Evamat!B26&amp;" "</f>
        <v xml:space="preserve">Cárcamo Salazar Jostin Steven </v>
      </c>
      <c r="C48" s="117"/>
      <c r="D48" s="117"/>
      <c r="E48" s="9" t="str">
        <f>IF(Evamat!F26="P",SUM(Evamat!S26,Evamat!V26)/6,"")</f>
        <v/>
      </c>
      <c r="F48" s="9" t="str">
        <f>IF(Evamat!F26="P",SUM(Evamat!U26)/3,"")</f>
        <v/>
      </c>
      <c r="G48" s="9" t="str">
        <f>IF(Evamat!F26="P",SUM(Evamat!T26,Evamat!W26)/6,"")</f>
        <v/>
      </c>
      <c r="H48" s="9"/>
      <c r="I48" s="9"/>
      <c r="J48" s="9"/>
    </row>
    <row r="49" spans="1:10" x14ac:dyDescent="0.25">
      <c r="A49" s="4">
        <v>10</v>
      </c>
      <c r="B49" s="117" t="str">
        <f>Evamat!B27&amp;" "</f>
        <v xml:space="preserve">Carrera Muñoz Sidrit Fransheska </v>
      </c>
      <c r="C49" s="117"/>
      <c r="D49" s="117"/>
      <c r="E49" s="9" t="str">
        <f>IF(Evamat!F27="P",SUM(Evamat!S27,Evamat!V27)/6,"")</f>
        <v/>
      </c>
      <c r="F49" s="9" t="str">
        <f>IF(Evamat!F27="P",SUM(Evamat!U27)/3,"")</f>
        <v/>
      </c>
      <c r="G49" s="9" t="str">
        <f>IF(Evamat!F27="P",SUM(Evamat!T27,Evamat!W27)/6,"")</f>
        <v/>
      </c>
      <c r="H49" s="9"/>
      <c r="I49" s="9"/>
      <c r="J49" s="9"/>
    </row>
    <row r="50" spans="1:10" x14ac:dyDescent="0.25">
      <c r="A50" s="4">
        <v>11</v>
      </c>
      <c r="B50" s="117" t="str">
        <f>Evamat!B28&amp;" "</f>
        <v xml:space="preserve">Carrillo Ortega Javiera Ignacia </v>
      </c>
      <c r="C50" s="117"/>
      <c r="D50" s="117"/>
      <c r="E50" s="9" t="str">
        <f>IF(Evamat!F28="P",SUM(Evamat!S28,Evamat!V28)/6,"")</f>
        <v/>
      </c>
      <c r="F50" s="9" t="str">
        <f>IF(Evamat!F28="P",SUM(Evamat!U28)/3,"")</f>
        <v/>
      </c>
      <c r="G50" s="9" t="str">
        <f>IF(Evamat!F28="P",SUM(Evamat!T28,Evamat!W28)/6,"")</f>
        <v/>
      </c>
      <c r="H50" s="9"/>
      <c r="I50" s="9"/>
      <c r="J50" s="9"/>
    </row>
    <row r="51" spans="1:10" x14ac:dyDescent="0.25">
      <c r="A51" s="4">
        <v>12</v>
      </c>
      <c r="B51" s="117" t="str">
        <f>Evamat!B29&amp;" "</f>
        <v xml:space="preserve">Chávez Inai Kevin Nicolás </v>
      </c>
      <c r="C51" s="117"/>
      <c r="D51" s="117"/>
      <c r="E51" s="9" t="str">
        <f>IF(Evamat!F29="P",SUM(Evamat!S29,Evamat!V29)/6,"")</f>
        <v/>
      </c>
      <c r="F51" s="9" t="str">
        <f>IF(Evamat!F29="P",SUM(Evamat!U29)/3,"")</f>
        <v/>
      </c>
      <c r="G51" s="9" t="str">
        <f>IF(Evamat!F29="P",SUM(Evamat!T29,Evamat!W29)/6,"")</f>
        <v/>
      </c>
      <c r="H51" s="9"/>
      <c r="I51" s="9"/>
      <c r="J51" s="9"/>
    </row>
    <row r="52" spans="1:10" x14ac:dyDescent="0.25">
      <c r="A52" s="4">
        <v>13</v>
      </c>
      <c r="B52" s="117" t="str">
        <f>Evamat!B30&amp;" "</f>
        <v xml:space="preserve">Coronado Cárdenas Matías Andrés </v>
      </c>
      <c r="C52" s="117"/>
      <c r="D52" s="117"/>
      <c r="E52" s="9" t="str">
        <f>IF(Evamat!F30="P",SUM(Evamat!S30,Evamat!V30)/6,"")</f>
        <v/>
      </c>
      <c r="F52" s="9" t="str">
        <f>IF(Evamat!F30="P",SUM(Evamat!U30)/3,"")</f>
        <v/>
      </c>
      <c r="G52" s="9" t="str">
        <f>IF(Evamat!F30="P",SUM(Evamat!T30,Evamat!W30)/6,"")</f>
        <v/>
      </c>
      <c r="H52" s="9"/>
      <c r="I52" s="9"/>
      <c r="J52" s="9"/>
    </row>
    <row r="53" spans="1:10" x14ac:dyDescent="0.25">
      <c r="A53" s="4">
        <v>14</v>
      </c>
      <c r="B53" s="117" t="str">
        <f>Evamat!B31&amp;" "</f>
        <v xml:space="preserve">Delgado Sepúlveda Linda Thais </v>
      </c>
      <c r="C53" s="117"/>
      <c r="D53" s="117"/>
      <c r="E53" s="9" t="str">
        <f>IF(Evamat!F31="P",SUM(Evamat!S31,Evamat!V31)/6,"")</f>
        <v/>
      </c>
      <c r="F53" s="9" t="str">
        <f>IF(Evamat!F31="P",SUM(Evamat!U31)/3,"")</f>
        <v/>
      </c>
      <c r="G53" s="9" t="str">
        <f>IF(Evamat!F31="P",SUM(Evamat!T31,Evamat!W31)/6,"")</f>
        <v/>
      </c>
      <c r="H53" s="9"/>
      <c r="I53" s="9"/>
      <c r="J53" s="9"/>
    </row>
    <row r="54" spans="1:10" x14ac:dyDescent="0.25">
      <c r="A54" s="4">
        <v>15</v>
      </c>
      <c r="B54" s="117" t="str">
        <f>Evamat!B32&amp;" "</f>
        <v xml:space="preserve">Díaz Pardo Amili Estefanía </v>
      </c>
      <c r="C54" s="117"/>
      <c r="D54" s="117"/>
      <c r="E54" s="9" t="str">
        <f>IF(Evamat!F32="P",SUM(Evamat!S32,Evamat!V32)/6,"")</f>
        <v/>
      </c>
      <c r="F54" s="9" t="str">
        <f>IF(Evamat!F32="P",SUM(Evamat!U32)/3,"")</f>
        <v/>
      </c>
      <c r="G54" s="9" t="str">
        <f>IF(Evamat!F32="P",SUM(Evamat!T32,Evamat!W32)/6,"")</f>
        <v/>
      </c>
      <c r="H54" s="9"/>
      <c r="I54" s="9"/>
      <c r="J54" s="9"/>
    </row>
    <row r="55" spans="1:10" x14ac:dyDescent="0.25">
      <c r="A55" s="4">
        <v>16</v>
      </c>
      <c r="B55" s="117" t="str">
        <f>Evamat!B33&amp;" "</f>
        <v xml:space="preserve">Espinoza Angulo Ian Darío </v>
      </c>
      <c r="C55" s="117"/>
      <c r="D55" s="117"/>
      <c r="E55" s="9" t="str">
        <f>IF(Evamat!F33="P",SUM(Evamat!S33,Evamat!V33)/6,"")</f>
        <v/>
      </c>
      <c r="F55" s="9" t="str">
        <f>IF(Evamat!F33="P",SUM(Evamat!U33)/3,"")</f>
        <v/>
      </c>
      <c r="G55" s="9" t="str">
        <f>IF(Evamat!F33="P",SUM(Evamat!T33,Evamat!W33)/6,"")</f>
        <v/>
      </c>
      <c r="H55" s="9"/>
      <c r="I55" s="9"/>
      <c r="J55" s="9"/>
    </row>
    <row r="56" spans="1:10" x14ac:dyDescent="0.25">
      <c r="A56" s="4">
        <v>17</v>
      </c>
      <c r="B56" s="117" t="str">
        <f>Evamat!B34&amp;" "</f>
        <v xml:space="preserve">Fernández Bohle Gabriela Abigail </v>
      </c>
      <c r="C56" s="117"/>
      <c r="D56" s="117"/>
      <c r="E56" s="9" t="str">
        <f>IF(Evamat!F34="P",SUM(Evamat!S34,Evamat!V34)/6,"")</f>
        <v/>
      </c>
      <c r="F56" s="9" t="str">
        <f>IF(Evamat!F34="P",SUM(Evamat!U34)/3,"")</f>
        <v/>
      </c>
      <c r="G56" s="9" t="str">
        <f>IF(Evamat!F34="P",SUM(Evamat!T34,Evamat!W34)/6,"")</f>
        <v/>
      </c>
      <c r="H56" s="9"/>
      <c r="I56" s="9"/>
      <c r="J56" s="9"/>
    </row>
    <row r="57" spans="1:10" x14ac:dyDescent="0.25">
      <c r="A57" s="4">
        <v>18</v>
      </c>
      <c r="B57" s="117" t="str">
        <f>Evamat!B35&amp;" "</f>
        <v xml:space="preserve">Guerrero Rodríguez Benjamín Andrés </v>
      </c>
      <c r="C57" s="117"/>
      <c r="D57" s="117"/>
      <c r="E57" s="9" t="str">
        <f>IF(Evamat!F35="P",SUM(Evamat!S35,Evamat!V35)/6,"")</f>
        <v/>
      </c>
      <c r="F57" s="9" t="str">
        <f>IF(Evamat!F35="P",SUM(Evamat!U35)/3,"")</f>
        <v/>
      </c>
      <c r="G57" s="9" t="str">
        <f>IF(Evamat!F35="P",SUM(Evamat!T35,Evamat!W35)/6,"")</f>
        <v/>
      </c>
      <c r="H57" s="9"/>
      <c r="I57" s="9"/>
      <c r="J57" s="9"/>
    </row>
    <row r="58" spans="1:10" x14ac:dyDescent="0.25">
      <c r="A58" s="4">
        <v>19</v>
      </c>
      <c r="B58" s="117" t="str">
        <f>Evamat!B36&amp;" "</f>
        <v xml:space="preserve">Hernández Gallardo Jonatan Alejandro </v>
      </c>
      <c r="C58" s="117"/>
      <c r="D58" s="117"/>
      <c r="E58" s="9" t="str">
        <f>IF(Evamat!F36="P",SUM(Evamat!S36,Evamat!V36)/6,"")</f>
        <v/>
      </c>
      <c r="F58" s="9" t="str">
        <f>IF(Evamat!F36="P",SUM(Evamat!U36)/3,"")</f>
        <v/>
      </c>
      <c r="G58" s="9" t="str">
        <f>IF(Evamat!F36="P",SUM(Evamat!T36,Evamat!W36)/6,"")</f>
        <v/>
      </c>
      <c r="H58" s="9"/>
      <c r="I58" s="9"/>
      <c r="J58" s="9"/>
    </row>
    <row r="59" spans="1:10" x14ac:dyDescent="0.25">
      <c r="A59" s="4">
        <v>20</v>
      </c>
      <c r="B59" s="117" t="str">
        <f>Evamat!B37&amp;" "</f>
        <v xml:space="preserve">Ibáñez Bobadilla Simón Mateo </v>
      </c>
      <c r="C59" s="117"/>
      <c r="D59" s="117"/>
      <c r="E59" s="9" t="str">
        <f>IF(Evamat!F37="P",SUM(Evamat!S37,Evamat!V37)/6,"")</f>
        <v/>
      </c>
      <c r="F59" s="9" t="str">
        <f>IF(Evamat!F37="P",SUM(Evamat!U37)/3,"")</f>
        <v/>
      </c>
      <c r="G59" s="9" t="str">
        <f>IF(Evamat!F37="P",SUM(Evamat!T37,Evamat!W37)/6,"")</f>
        <v/>
      </c>
      <c r="H59" s="9"/>
      <c r="I59" s="9"/>
      <c r="J59" s="9"/>
    </row>
    <row r="60" spans="1:10" x14ac:dyDescent="0.25">
      <c r="A60" s="4">
        <v>21</v>
      </c>
      <c r="B60" s="117" t="str">
        <f>Evamat!B38&amp;" "</f>
        <v xml:space="preserve">Llanquilef Torres Scarlet Bruxell </v>
      </c>
      <c r="C60" s="117"/>
      <c r="D60" s="117"/>
      <c r="E60" s="9" t="str">
        <f>IF(Evamat!F38="P",SUM(Evamat!S38,Evamat!V38)/6,"")</f>
        <v/>
      </c>
      <c r="F60" s="9" t="str">
        <f>IF(Evamat!F38="P",SUM(Evamat!U38)/3,"")</f>
        <v/>
      </c>
      <c r="G60" s="9" t="str">
        <f>IF(Evamat!F38="P",SUM(Evamat!T38,Evamat!W38)/6,"")</f>
        <v/>
      </c>
      <c r="H60" s="9"/>
      <c r="I60" s="9"/>
      <c r="J60" s="9"/>
    </row>
    <row r="61" spans="1:10" x14ac:dyDescent="0.25">
      <c r="A61" s="4">
        <v>22</v>
      </c>
      <c r="B61" s="117" t="str">
        <f>Evamat!B39&amp;" "</f>
        <v xml:space="preserve">Manríquez Tobar José Luis Esteban </v>
      </c>
      <c r="C61" s="117"/>
      <c r="D61" s="117"/>
      <c r="E61" s="9" t="str">
        <f>IF(Evamat!F39="P",SUM(Evamat!S39,Evamat!V39)/6,"")</f>
        <v/>
      </c>
      <c r="F61" s="9" t="str">
        <f>IF(Evamat!F39="P",SUM(Evamat!U39)/3,"")</f>
        <v/>
      </c>
      <c r="G61" s="9" t="str">
        <f>IF(Evamat!F39="P",SUM(Evamat!T39,Evamat!W39)/6,"")</f>
        <v/>
      </c>
      <c r="H61" s="9"/>
      <c r="I61" s="9"/>
      <c r="J61" s="9"/>
    </row>
    <row r="62" spans="1:10" x14ac:dyDescent="0.25">
      <c r="A62" s="4">
        <v>23</v>
      </c>
      <c r="B62" s="117" t="str">
        <f>Evamat!B40&amp;" "</f>
        <v xml:space="preserve">Mansilla Vega Genesis Samyra </v>
      </c>
      <c r="C62" s="117"/>
      <c r="D62" s="117"/>
      <c r="E62" s="9" t="str">
        <f>IF(Evamat!F40="P",SUM(Evamat!S40,Evamat!V40)/6,"")</f>
        <v/>
      </c>
      <c r="F62" s="9" t="str">
        <f>IF(Evamat!F40="P",SUM(Evamat!U40)/3,"")</f>
        <v/>
      </c>
      <c r="G62" s="9" t="str">
        <f>IF(Evamat!F40="P",SUM(Evamat!T40,Evamat!W40)/6,"")</f>
        <v/>
      </c>
      <c r="H62" s="9"/>
      <c r="I62" s="9"/>
      <c r="J62" s="9"/>
    </row>
    <row r="63" spans="1:10" x14ac:dyDescent="0.25">
      <c r="A63" s="4">
        <v>24</v>
      </c>
      <c r="B63" s="117" t="str">
        <f>Evamat!B41&amp;" "</f>
        <v xml:space="preserve">Mayorga Cofré Neithan Matthew Jadiel </v>
      </c>
      <c r="C63" s="117"/>
      <c r="D63" s="117"/>
      <c r="E63" s="9" t="str">
        <f>IF(Evamat!F41="P",SUM(Evamat!S41,Evamat!V41)/6,"")</f>
        <v/>
      </c>
      <c r="F63" s="9" t="str">
        <f>IF(Evamat!F41="P",SUM(Evamat!U41)/3,"")</f>
        <v/>
      </c>
      <c r="G63" s="9" t="str">
        <f>IF(Evamat!F41="P",SUM(Evamat!T41,Evamat!W41)/6,"")</f>
        <v/>
      </c>
      <c r="H63" s="9"/>
      <c r="I63" s="9"/>
      <c r="J63" s="9"/>
    </row>
    <row r="64" spans="1:10" x14ac:dyDescent="0.25">
      <c r="A64" s="4">
        <v>25</v>
      </c>
      <c r="B64" s="117" t="str">
        <f>Evamat!B42&amp;" "</f>
        <v xml:space="preserve">Muñoz Vejar Ailyn Alejandra </v>
      </c>
      <c r="C64" s="117"/>
      <c r="D64" s="117"/>
      <c r="E64" s="9" t="str">
        <f>IF(Evamat!F42="P",SUM(Evamat!S42,Evamat!V42)/6,"")</f>
        <v/>
      </c>
      <c r="F64" s="9" t="str">
        <f>IF(Evamat!F42="P",SUM(Evamat!U42)/3,"")</f>
        <v/>
      </c>
      <c r="G64" s="9" t="str">
        <f>IF(Evamat!F42="P",SUM(Evamat!T42,Evamat!W42)/6,"")</f>
        <v/>
      </c>
      <c r="H64" s="9"/>
      <c r="I64" s="9"/>
      <c r="J64" s="9"/>
    </row>
    <row r="65" spans="1:10" x14ac:dyDescent="0.25">
      <c r="A65" s="4">
        <v>26</v>
      </c>
      <c r="B65" s="117" t="str">
        <f>Evamat!B43&amp;" "</f>
        <v xml:space="preserve">Ojeda Araneda Máximo Alexander </v>
      </c>
      <c r="C65" s="117"/>
      <c r="D65" s="117"/>
      <c r="E65" s="9" t="str">
        <f>IF(Evamat!F43="P",SUM(Evamat!S43,Evamat!V43)/6,"")</f>
        <v/>
      </c>
      <c r="F65" s="9" t="str">
        <f>IF(Evamat!F43="P",SUM(Evamat!U43)/3,"")</f>
        <v/>
      </c>
      <c r="G65" s="9" t="str">
        <f>IF(Evamat!F43="P",SUM(Evamat!T43,Evamat!W43)/6,"")</f>
        <v/>
      </c>
      <c r="H65" s="9"/>
      <c r="I65" s="9"/>
      <c r="J65" s="9"/>
    </row>
    <row r="66" spans="1:10" x14ac:dyDescent="0.25">
      <c r="A66" s="4">
        <v>27</v>
      </c>
      <c r="B66" s="117" t="str">
        <f>Evamat!B44&amp;" "</f>
        <v xml:space="preserve">Ojeda Quintul Angelo Axel Fernando </v>
      </c>
      <c r="C66" s="117"/>
      <c r="D66" s="117"/>
      <c r="E66" s="9" t="str">
        <f>IF(Evamat!F44="P",SUM(Evamat!S44,Evamat!V44)/6,"")</f>
        <v/>
      </c>
      <c r="F66" s="9" t="str">
        <f>IF(Evamat!F44="P",SUM(Evamat!U44)/3,"")</f>
        <v/>
      </c>
      <c r="G66" s="9" t="str">
        <f>IF(Evamat!F44="P",SUM(Evamat!T44,Evamat!W44)/6,"")</f>
        <v/>
      </c>
      <c r="H66" s="9"/>
      <c r="I66" s="9"/>
      <c r="J66" s="9"/>
    </row>
    <row r="67" spans="1:10" x14ac:dyDescent="0.25">
      <c r="A67" s="4">
        <v>28</v>
      </c>
      <c r="B67" s="117" t="str">
        <f>Evamat!B45&amp;" "</f>
        <v xml:space="preserve">Ojeda Serón Carla Hanais </v>
      </c>
      <c r="C67" s="117"/>
      <c r="D67" s="117"/>
      <c r="E67" s="9" t="str">
        <f>IF(Evamat!F45="P",SUM(Evamat!S45,Evamat!V45)/6,"")</f>
        <v/>
      </c>
      <c r="F67" s="9" t="str">
        <f>IF(Evamat!F45="P",SUM(Evamat!U45)/3,"")</f>
        <v/>
      </c>
      <c r="G67" s="9" t="str">
        <f>IF(Evamat!F45="P",SUM(Evamat!T45,Evamat!W45)/6,"")</f>
        <v/>
      </c>
      <c r="H67" s="9"/>
      <c r="I67" s="9"/>
      <c r="J67" s="9"/>
    </row>
    <row r="68" spans="1:10" x14ac:dyDescent="0.25">
      <c r="A68" s="4">
        <v>29</v>
      </c>
      <c r="B68" s="117" t="str">
        <f>Evamat!B46&amp;" "</f>
        <v xml:space="preserve">Paillacar Soto Kristel Ermelinda Anallely </v>
      </c>
      <c r="C68" s="117"/>
      <c r="D68" s="117"/>
      <c r="E68" s="9" t="str">
        <f>IF(Evamat!F46="P",SUM(Evamat!S46,Evamat!V46)/6,"")</f>
        <v/>
      </c>
      <c r="F68" s="9" t="str">
        <f>IF(Evamat!F46="P",SUM(Evamat!U46)/3,"")</f>
        <v/>
      </c>
      <c r="G68" s="9" t="str">
        <f>IF(Evamat!F46="P",SUM(Evamat!T46,Evamat!W46)/6,"")</f>
        <v/>
      </c>
      <c r="H68" s="9"/>
      <c r="I68" s="9"/>
      <c r="J68" s="9"/>
    </row>
    <row r="69" spans="1:10" x14ac:dyDescent="0.25">
      <c r="A69" s="4">
        <v>30</v>
      </c>
      <c r="B69" s="117" t="str">
        <f>Evamat!B47&amp;" "</f>
        <v xml:space="preserve">Pinda Molina Britany Fernanda </v>
      </c>
      <c r="C69" s="117"/>
      <c r="D69" s="117"/>
      <c r="E69" s="9" t="str">
        <f>IF(Evamat!F47="P",SUM(Evamat!S47,Evamat!V47)/6,"")</f>
        <v/>
      </c>
      <c r="F69" s="9" t="str">
        <f>IF(Evamat!F47="P",SUM(Evamat!U47)/3,"")</f>
        <v/>
      </c>
      <c r="G69" s="9" t="str">
        <f>IF(Evamat!F47="P",SUM(Evamat!T47,Evamat!W47)/6,"")</f>
        <v/>
      </c>
      <c r="H69" s="9"/>
      <c r="I69" s="9"/>
      <c r="J69" s="9"/>
    </row>
    <row r="70" spans="1:10" x14ac:dyDescent="0.25">
      <c r="A70" s="4">
        <v>31</v>
      </c>
      <c r="B70" s="117" t="str">
        <f>Evamat!B48&amp;" "</f>
        <v xml:space="preserve">Retamal Guichaman Victoria Esperanza </v>
      </c>
      <c r="C70" s="117"/>
      <c r="D70" s="117"/>
      <c r="E70" s="9" t="str">
        <f>IF(Evamat!F48="P",SUM(Evamat!S48,Evamat!V48)/6,"")</f>
        <v/>
      </c>
      <c r="F70" s="9" t="str">
        <f>IF(Evamat!F48="P",SUM(Evamat!U48)/3,"")</f>
        <v/>
      </c>
      <c r="G70" s="9" t="str">
        <f>IF(Evamat!F48="P",SUM(Evamat!T48,Evamat!W48)/6,"")</f>
        <v/>
      </c>
      <c r="H70" s="9"/>
      <c r="I70" s="9"/>
      <c r="J70" s="9"/>
    </row>
    <row r="71" spans="1:10" x14ac:dyDescent="0.25">
      <c r="A71" s="4">
        <v>32</v>
      </c>
      <c r="B71" s="117" t="str">
        <f>Evamat!B49&amp;" "</f>
        <v xml:space="preserve">Santana Jaques Maichol Johani </v>
      </c>
      <c r="C71" s="117"/>
      <c r="D71" s="117"/>
      <c r="E71" s="9" t="str">
        <f>IF(Evamat!F49="P",SUM(Evamat!S49,Evamat!V49)/6,"")</f>
        <v/>
      </c>
      <c r="F71" s="9" t="str">
        <f>IF(Evamat!F49="P",SUM(Evamat!U49)/3,"")</f>
        <v/>
      </c>
      <c r="G71" s="9" t="str">
        <f>IF(Evamat!F49="P",SUM(Evamat!T49,Evamat!W49)/6,"")</f>
        <v/>
      </c>
      <c r="H71" s="9"/>
      <c r="I71" s="9"/>
      <c r="J71" s="9"/>
    </row>
    <row r="72" spans="1:10" x14ac:dyDescent="0.25">
      <c r="A72" s="4">
        <v>33</v>
      </c>
      <c r="B72" s="117" t="str">
        <f>Evamat!B50&amp;" "</f>
        <v xml:space="preserve">Seguel Obando Ester Belén </v>
      </c>
      <c r="C72" s="117"/>
      <c r="D72" s="117"/>
      <c r="E72" s="9" t="str">
        <f>IF(Evamat!F50="P",SUM(Evamat!S50,Evamat!V50)/6,"")</f>
        <v/>
      </c>
      <c r="F72" s="9" t="str">
        <f>IF(Evamat!F50="P",SUM(Evamat!U50)/3,"")</f>
        <v/>
      </c>
      <c r="G72" s="9" t="str">
        <f>IF(Evamat!F50="P",SUM(Evamat!T50,Evamat!W50)/6,"")</f>
        <v/>
      </c>
      <c r="H72" s="9"/>
      <c r="I72" s="9"/>
      <c r="J72" s="9"/>
    </row>
    <row r="73" spans="1:10" x14ac:dyDescent="0.25">
      <c r="A73" s="4">
        <v>34</v>
      </c>
      <c r="B73" s="117" t="str">
        <f>Evamat!B51&amp;" "</f>
        <v xml:space="preserve">Silva Peralta Martina Pascal </v>
      </c>
      <c r="C73" s="117"/>
      <c r="D73" s="117"/>
      <c r="E73" s="9" t="str">
        <f>IF(Evamat!F51="P",SUM(Evamat!S51,Evamat!V51)/6,"")</f>
        <v/>
      </c>
      <c r="F73" s="9" t="str">
        <f>IF(Evamat!F51="P",SUM(Evamat!U51)/3,"")</f>
        <v/>
      </c>
      <c r="G73" s="9" t="str">
        <f>IF(Evamat!F51="P",SUM(Evamat!T51,Evamat!W51)/6,"")</f>
        <v/>
      </c>
      <c r="H73" s="9"/>
      <c r="I73" s="9"/>
      <c r="J73" s="9"/>
    </row>
    <row r="74" spans="1:10" x14ac:dyDescent="0.25">
      <c r="A74" s="4">
        <v>35</v>
      </c>
      <c r="B74" s="117" t="str">
        <f>Evamat!B52&amp;" "</f>
        <v xml:space="preserve">Silva Sierpe Fernanda Alexiel </v>
      </c>
      <c r="C74" s="117"/>
      <c r="D74" s="117"/>
      <c r="E74" s="9" t="str">
        <f>IF(Evamat!F52="P",SUM(Evamat!S52,Evamat!V52)/6,"")</f>
        <v/>
      </c>
      <c r="F74" s="9" t="str">
        <f>IF(Evamat!F52="P",SUM(Evamat!U52)/3,"")</f>
        <v/>
      </c>
      <c r="G74" s="9" t="str">
        <f>IF(Evamat!F52="P",SUM(Evamat!T52,Evamat!W52)/6,"")</f>
        <v/>
      </c>
      <c r="H74" s="9"/>
      <c r="I74" s="9"/>
      <c r="J74" s="9"/>
    </row>
    <row r="75" spans="1:10" x14ac:dyDescent="0.25">
      <c r="A75" s="4">
        <v>36</v>
      </c>
      <c r="B75" s="117" t="str">
        <f>Evamat!B53&amp;" "</f>
        <v xml:space="preserve">Soto Soto Bayron Marcelo </v>
      </c>
      <c r="C75" s="117"/>
      <c r="D75" s="117"/>
      <c r="E75" s="9" t="str">
        <f>IF(Evamat!F53="P",SUM(Evamat!S53,Evamat!V53)/6,"")</f>
        <v/>
      </c>
      <c r="F75" s="9" t="str">
        <f>IF(Evamat!F53="P",SUM(Evamat!U53)/3,"")</f>
        <v/>
      </c>
      <c r="G75" s="9" t="str">
        <f>IF(Evamat!F53="P",SUM(Evamat!T53,Evamat!W53)/6,"")</f>
        <v/>
      </c>
      <c r="H75" s="9"/>
      <c r="I75" s="9"/>
      <c r="J75" s="9"/>
    </row>
    <row r="76" spans="1:10" x14ac:dyDescent="0.25">
      <c r="A76" s="4">
        <v>37</v>
      </c>
      <c r="B76" s="117" t="str">
        <f>Evamat!B54&amp;" "</f>
        <v xml:space="preserve">Toledo Marihuán Angel Nicolás </v>
      </c>
      <c r="C76" s="117"/>
      <c r="D76" s="117"/>
      <c r="E76" s="9" t="str">
        <f>IF(Evamat!F54="P",SUM(Evamat!S54,Evamat!V54)/6,"")</f>
        <v/>
      </c>
      <c r="F76" s="9" t="str">
        <f>IF(Evamat!F54="P",SUM(Evamat!U54)/3,"")</f>
        <v/>
      </c>
      <c r="G76" s="9" t="str">
        <f>IF(Evamat!F54="P",SUM(Evamat!T54,Evamat!W54)/6,"")</f>
        <v/>
      </c>
      <c r="H76" s="9"/>
      <c r="I76" s="9"/>
      <c r="J76" s="9"/>
    </row>
    <row r="77" spans="1:10" x14ac:dyDescent="0.25">
      <c r="A77" s="4">
        <v>38</v>
      </c>
      <c r="B77" s="117" t="str">
        <f>Evamat!B55&amp;" "</f>
        <v xml:space="preserve">Triviño Díaz Celso Rodrigo </v>
      </c>
      <c r="C77" s="117"/>
      <c r="D77" s="117"/>
      <c r="E77" s="9" t="str">
        <f>IF(Evamat!F55="P",SUM(Evamat!S55,Evamat!V55)/6,"")</f>
        <v/>
      </c>
      <c r="F77" s="9" t="str">
        <f>IF(Evamat!F55="P",SUM(Evamat!U55)/3,"")</f>
        <v/>
      </c>
      <c r="G77" s="9" t="str">
        <f>IF(Evamat!F55="P",SUM(Evamat!T55,Evamat!W55)/6,"")</f>
        <v/>
      </c>
      <c r="H77" s="9"/>
      <c r="I77" s="9"/>
      <c r="J77" s="9"/>
    </row>
    <row r="78" spans="1:10" x14ac:dyDescent="0.25">
      <c r="A78" s="4">
        <v>39</v>
      </c>
      <c r="B78" s="117" t="str">
        <f>Evamat!B56&amp;" "</f>
        <v xml:space="preserve">Trujillo Alvarado Diego Alains Alejandro </v>
      </c>
      <c r="C78" s="117"/>
      <c r="D78" s="117"/>
      <c r="E78" s="9" t="str">
        <f>IF(Evamat!F56="P",SUM(Evamat!S56,Evamat!V56)/6,"")</f>
        <v/>
      </c>
      <c r="F78" s="9" t="str">
        <f>IF(Evamat!F56="P",SUM(Evamat!U56)/3,"")</f>
        <v/>
      </c>
      <c r="G78" s="9" t="str">
        <f>IF(Evamat!F56="P",SUM(Evamat!T56,Evamat!W56)/6,"")</f>
        <v/>
      </c>
      <c r="H78" s="9"/>
      <c r="I78" s="9"/>
      <c r="J78" s="9"/>
    </row>
    <row r="79" spans="1:10" x14ac:dyDescent="0.25">
      <c r="A79" s="4">
        <v>40</v>
      </c>
      <c r="B79" s="117" t="str">
        <f>Evamat!B57&amp;" "</f>
        <v xml:space="preserve">Ureta Hidalgo Manuel Ignacio </v>
      </c>
      <c r="C79" s="117"/>
      <c r="D79" s="117"/>
      <c r="E79" s="9" t="str">
        <f>IF(Evamat!F57="P",SUM(Evamat!S57,Evamat!V57)/6,"")</f>
        <v/>
      </c>
      <c r="F79" s="9" t="str">
        <f>IF(Evamat!F57="P",SUM(Evamat!U57)/3,"")</f>
        <v/>
      </c>
      <c r="G79" s="9" t="str">
        <f>IF(Evamat!F57="P",SUM(Evamat!T57,Evamat!W57)/6,"")</f>
        <v/>
      </c>
      <c r="H79" s="9"/>
      <c r="I79" s="9"/>
      <c r="J79" s="9"/>
    </row>
    <row r="80" spans="1:10" x14ac:dyDescent="0.25">
      <c r="A80" s="4">
        <v>41</v>
      </c>
      <c r="B80" s="117" t="str">
        <f>Evamat!B58&amp;" "</f>
        <v xml:space="preserve">Velásquez Yefi Yonatan Israel </v>
      </c>
      <c r="C80" s="117"/>
      <c r="D80" s="117"/>
      <c r="E80" s="9" t="str">
        <f>IF(Evamat!F58="P",SUM(Evamat!S58,Evamat!V58)/6,"")</f>
        <v/>
      </c>
      <c r="F80" s="9" t="str">
        <f>IF(Evamat!F58="P",SUM(Evamat!U58)/3,"")</f>
        <v/>
      </c>
      <c r="G80" s="9" t="str">
        <f>IF(Evamat!F58="P",SUM(Evamat!T58,Evamat!W58)/6,"")</f>
        <v/>
      </c>
      <c r="H80" s="9"/>
      <c r="I80" s="9"/>
      <c r="J80" s="9"/>
    </row>
    <row r="81" spans="1:13" x14ac:dyDescent="0.25">
      <c r="A81" s="4">
        <v>42</v>
      </c>
      <c r="B81" s="117" t="str">
        <f>Evamat!B59&amp;" "</f>
        <v xml:space="preserve">Zúñiga Torrealba Jian Franco </v>
      </c>
      <c r="C81" s="117"/>
      <c r="D81" s="117"/>
      <c r="E81" s="9" t="str">
        <f>IF(Evamat!F59="P",SUM(Evamat!S59,Evamat!V59)/6,"")</f>
        <v/>
      </c>
      <c r="F81" s="9" t="str">
        <f>IF(Evamat!F59="P",SUM(Evamat!U59)/3,"")</f>
        <v/>
      </c>
      <c r="G81" s="9" t="str">
        <f>IF(Evamat!F59="P",SUM(Evamat!T59,Evamat!W59)/6,"")</f>
        <v/>
      </c>
      <c r="H81" s="9"/>
      <c r="I81" s="9"/>
      <c r="J81" s="9"/>
    </row>
    <row r="82" spans="1:13" x14ac:dyDescent="0.25">
      <c r="A82" s="4">
        <v>43</v>
      </c>
      <c r="B82" s="117" t="str">
        <f>Evamat!B60&amp;" "</f>
        <v xml:space="preserve">Maldonado Mancilla Juan Esteban </v>
      </c>
      <c r="C82" s="117"/>
      <c r="D82" s="117"/>
      <c r="E82" s="9" t="str">
        <f>IF(Evamat!F60="P",SUM(Evamat!S60,Evamat!V60)/6,"")</f>
        <v/>
      </c>
      <c r="F82" s="9" t="str">
        <f>IF(Evamat!F60="P",SUM(Evamat!U60)/3,"")</f>
        <v/>
      </c>
      <c r="G82" s="9" t="str">
        <f>IF(Evamat!F60="P",SUM(Evamat!T60,Evamat!W60)/6,"")</f>
        <v/>
      </c>
      <c r="H82" s="9"/>
      <c r="I82" s="9"/>
      <c r="J82" s="9"/>
    </row>
    <row r="83" spans="1:13" x14ac:dyDescent="0.25">
      <c r="A83" s="4">
        <v>44</v>
      </c>
      <c r="B83" s="117" t="str">
        <f>Evamat!B61&amp;" "</f>
        <v xml:space="preserve">Guajardo Uribe Yanara Beatriz </v>
      </c>
      <c r="C83" s="117"/>
      <c r="D83" s="117"/>
      <c r="E83" s="9" t="str">
        <f>IF(Evamat!F61="P",SUM(Evamat!S61,Evamat!V61)/6,"")</f>
        <v/>
      </c>
      <c r="F83" s="9" t="str">
        <f>IF(Evamat!F61="P",SUM(Evamat!U61)/3,"")</f>
        <v/>
      </c>
      <c r="G83" s="9" t="str">
        <f>IF(Evamat!F61="P",SUM(Evamat!T61,Evamat!W61)/6,"")</f>
        <v/>
      </c>
      <c r="H83" s="9"/>
      <c r="I83" s="9"/>
      <c r="J83" s="9"/>
    </row>
    <row r="84" spans="1:13" x14ac:dyDescent="0.25">
      <c r="A84" s="4">
        <v>45</v>
      </c>
      <c r="B84" s="117" t="str">
        <f>Evamat!B62&amp;" "</f>
        <v xml:space="preserve">Burgos Trujillo Manuel Orlando David </v>
      </c>
      <c r="C84" s="117"/>
      <c r="D84" s="117"/>
      <c r="E84" s="9" t="str">
        <f>IF(Evamat!F62="P",SUM(Evamat!S62,Evamat!V62)/6,"")</f>
        <v/>
      </c>
      <c r="F84" s="9" t="str">
        <f>IF(Evamat!F62="P",SUM(Evamat!U62)/3,"")</f>
        <v/>
      </c>
      <c r="G84" s="9" t="str">
        <f>IF(Evamat!F62="P",SUM(Evamat!T62,Evamat!W62)/6,"")</f>
        <v/>
      </c>
      <c r="H84" s="9"/>
      <c r="I84" s="9"/>
      <c r="J84" s="9"/>
    </row>
    <row r="85" spans="1:13" ht="15.75" thickBot="1" x14ac:dyDescent="0.3">
      <c r="A85" s="13">
        <v>46</v>
      </c>
      <c r="B85" s="142" t="str">
        <f>Evamat!B63&amp;" "</f>
        <v xml:space="preserve"> </v>
      </c>
      <c r="C85" s="142"/>
      <c r="D85" s="142"/>
      <c r="E85" s="9" t="str">
        <f>IF(Evamat!F63="P",SUM(Evamat!S63,Evamat!V63)/6,"")</f>
        <v/>
      </c>
      <c r="F85" s="9" t="str">
        <f>IF(Evamat!F63="P",SUM(Evamat!U63)/3,"")</f>
        <v/>
      </c>
      <c r="G85" s="9" t="str">
        <f>IF(Evamat!F63="P",SUM(Evamat!T63,Evamat!W63)/6,"")</f>
        <v/>
      </c>
      <c r="H85" s="9"/>
      <c r="I85" s="9"/>
      <c r="J85" s="46"/>
    </row>
    <row r="86" spans="1:13" ht="15.75" thickBot="1" x14ac:dyDescent="0.3">
      <c r="A86" s="143" t="s">
        <v>28</v>
      </c>
      <c r="B86" s="144"/>
      <c r="C86" s="144"/>
      <c r="D86" s="145"/>
      <c r="E86" s="48">
        <f>AVERAGE(E40:E85)</f>
        <v>1</v>
      </c>
      <c r="F86" s="47">
        <f t="shared" ref="F86:G86" si="3">AVERAGE(F40:F85)</f>
        <v>1</v>
      </c>
      <c r="G86" s="49">
        <f t="shared" si="3"/>
        <v>1</v>
      </c>
      <c r="H86" s="47"/>
      <c r="I86" s="47"/>
      <c r="J86" s="47"/>
    </row>
    <row r="88" spans="1:13" ht="83.25" customHeight="1" x14ac:dyDescent="0.25">
      <c r="B88" s="139" t="s">
        <v>34</v>
      </c>
      <c r="C88" s="139"/>
      <c r="D88" s="139"/>
      <c r="E88" s="139"/>
      <c r="F88" s="139"/>
      <c r="G88" s="139"/>
      <c r="H88" s="139"/>
    </row>
    <row r="89" spans="1:13" ht="15.75" thickBot="1" x14ac:dyDescent="0.3"/>
    <row r="90" spans="1:13" ht="15.75" x14ac:dyDescent="0.25">
      <c r="A90" s="57" t="s">
        <v>29</v>
      </c>
      <c r="B90" s="121" t="s">
        <v>41</v>
      </c>
      <c r="C90" s="121"/>
      <c r="D90" s="118" t="s">
        <v>42</v>
      </c>
      <c r="E90" s="119"/>
      <c r="F90" s="119"/>
      <c r="G90" s="120"/>
      <c r="H90" s="51" t="s">
        <v>27</v>
      </c>
    </row>
    <row r="91" spans="1:13" ht="52.5" customHeight="1" x14ac:dyDescent="0.25">
      <c r="A91" s="88">
        <v>1</v>
      </c>
      <c r="B91" s="122" t="s">
        <v>54</v>
      </c>
      <c r="C91" s="123">
        <v>1</v>
      </c>
      <c r="D91" s="124" t="s">
        <v>57</v>
      </c>
      <c r="E91" s="125" t="s">
        <v>57</v>
      </c>
      <c r="F91" s="125" t="s">
        <v>57</v>
      </c>
      <c r="G91" s="126" t="s">
        <v>57</v>
      </c>
      <c r="H91" s="54">
        <f>IF(Evamat!S12=0,0,(Evamat!S12/Evamat!$F$15))/3</f>
        <v>1</v>
      </c>
      <c r="M91" s="55"/>
    </row>
    <row r="92" spans="1:13" ht="28.5" customHeight="1" x14ac:dyDescent="0.25">
      <c r="A92" s="88">
        <v>2</v>
      </c>
      <c r="B92" s="127" t="s">
        <v>56</v>
      </c>
      <c r="C92" s="128">
        <v>12</v>
      </c>
      <c r="D92" s="124" t="s">
        <v>58</v>
      </c>
      <c r="E92" s="125" t="s">
        <v>58</v>
      </c>
      <c r="F92" s="125" t="s">
        <v>58</v>
      </c>
      <c r="G92" s="126" t="s">
        <v>58</v>
      </c>
      <c r="H92" s="54">
        <f>Evamat!T$12/Evamat!F$15/3</f>
        <v>1</v>
      </c>
      <c r="M92" s="55"/>
    </row>
    <row r="93" spans="1:13" ht="28.5" customHeight="1" x14ac:dyDescent="0.25">
      <c r="A93" s="88">
        <v>3</v>
      </c>
      <c r="B93" s="116" t="s">
        <v>55</v>
      </c>
      <c r="C93" s="116">
        <v>11</v>
      </c>
      <c r="D93" s="115" t="s">
        <v>59</v>
      </c>
      <c r="E93" s="115" t="s">
        <v>59</v>
      </c>
      <c r="F93" s="115" t="s">
        <v>59</v>
      </c>
      <c r="G93" s="115" t="s">
        <v>59</v>
      </c>
      <c r="H93" s="54">
        <f>Evamat!U$12/Evamat!F$15/3</f>
        <v>1</v>
      </c>
      <c r="M93" s="55"/>
    </row>
    <row r="94" spans="1:13" ht="28.5" customHeight="1" x14ac:dyDescent="0.25">
      <c r="A94" s="88">
        <v>4</v>
      </c>
      <c r="B94" s="116" t="s">
        <v>54</v>
      </c>
      <c r="C94" s="116">
        <v>1</v>
      </c>
      <c r="D94" s="115" t="s">
        <v>60</v>
      </c>
      <c r="E94" s="115" t="s">
        <v>60</v>
      </c>
      <c r="F94" s="115" t="s">
        <v>60</v>
      </c>
      <c r="G94" s="115" t="s">
        <v>60</v>
      </c>
      <c r="H94" s="54">
        <f>Evamat!V$12/Evamat!F$15/3</f>
        <v>1</v>
      </c>
      <c r="M94" s="53"/>
    </row>
    <row r="95" spans="1:13" ht="28.5" customHeight="1" x14ac:dyDescent="0.25">
      <c r="A95" s="88">
        <v>5</v>
      </c>
      <c r="B95" s="116" t="s">
        <v>56</v>
      </c>
      <c r="C95" s="116">
        <v>12</v>
      </c>
      <c r="D95" s="115" t="s">
        <v>61</v>
      </c>
      <c r="E95" s="115" t="s">
        <v>61</v>
      </c>
      <c r="F95" s="115" t="s">
        <v>61</v>
      </c>
      <c r="G95" s="115" t="s">
        <v>61</v>
      </c>
      <c r="H95" s="54">
        <f>Evamat!W$12/Evamat!F$15/3</f>
        <v>1</v>
      </c>
      <c r="M95" s="56"/>
    </row>
    <row r="96" spans="1:13" ht="41.25" customHeight="1" x14ac:dyDescent="0.25">
      <c r="A96" s="23"/>
      <c r="B96" s="141" t="s">
        <v>30</v>
      </c>
      <c r="C96" s="141"/>
      <c r="D96" s="141"/>
      <c r="E96" s="141"/>
      <c r="F96" s="141"/>
      <c r="G96" s="141"/>
      <c r="H96" s="141"/>
    </row>
    <row r="97" spans="1:1" x14ac:dyDescent="0.25">
      <c r="A97" s="23"/>
    </row>
    <row r="98" spans="1:1" x14ac:dyDescent="0.25">
      <c r="A98" s="23"/>
    </row>
    <row r="99" spans="1:1" x14ac:dyDescent="0.25">
      <c r="A99" s="23"/>
    </row>
  </sheetData>
  <mergeCells count="74">
    <mergeCell ref="B72:D72"/>
    <mergeCell ref="B73:D73"/>
    <mergeCell ref="B74:D74"/>
    <mergeCell ref="B96:H96"/>
    <mergeCell ref="B75:D75"/>
    <mergeCell ref="B85:D85"/>
    <mergeCell ref="A86:D86"/>
    <mergeCell ref="B88:H88"/>
    <mergeCell ref="B95:C95"/>
    <mergeCell ref="D95:G95"/>
    <mergeCell ref="B81:D81"/>
    <mergeCell ref="B84:D84"/>
    <mergeCell ref="B79:D79"/>
    <mergeCell ref="B80:D80"/>
    <mergeCell ref="B93:C93"/>
    <mergeCell ref="B67:D67"/>
    <mergeCell ref="B68:D68"/>
    <mergeCell ref="B69:D69"/>
    <mergeCell ref="B70:D70"/>
    <mergeCell ref="B71:D71"/>
    <mergeCell ref="B62:D62"/>
    <mergeCell ref="B63:D63"/>
    <mergeCell ref="B64:D64"/>
    <mergeCell ref="B65:D65"/>
    <mergeCell ref="B66:D66"/>
    <mergeCell ref="B57:D57"/>
    <mergeCell ref="B58:D58"/>
    <mergeCell ref="B59:D59"/>
    <mergeCell ref="B60:D60"/>
    <mergeCell ref="B61:D61"/>
    <mergeCell ref="B52:D52"/>
    <mergeCell ref="B53:D53"/>
    <mergeCell ref="B54:D54"/>
    <mergeCell ref="B55:D55"/>
    <mergeCell ref="B56:D56"/>
    <mergeCell ref="B1:G1"/>
    <mergeCell ref="B2:G2"/>
    <mergeCell ref="B8:H8"/>
    <mergeCell ref="B35:H35"/>
    <mergeCell ref="B9:G9"/>
    <mergeCell ref="B37:G37"/>
    <mergeCell ref="B6:G6"/>
    <mergeCell ref="B3:I3"/>
    <mergeCell ref="B4:G4"/>
    <mergeCell ref="B5:G5"/>
    <mergeCell ref="B19:G25"/>
    <mergeCell ref="B10:H12"/>
    <mergeCell ref="B39:D39"/>
    <mergeCell ref="B40:D40"/>
    <mergeCell ref="B76:D76"/>
    <mergeCell ref="B77:D77"/>
    <mergeCell ref="B78:D78"/>
    <mergeCell ref="B41:D41"/>
    <mergeCell ref="B42:D42"/>
    <mergeCell ref="B43:D43"/>
    <mergeCell ref="B44:D44"/>
    <mergeCell ref="B45:D45"/>
    <mergeCell ref="B46:D46"/>
    <mergeCell ref="B47:D47"/>
    <mergeCell ref="B48:D48"/>
    <mergeCell ref="B49:D49"/>
    <mergeCell ref="B50:D50"/>
    <mergeCell ref="B51:D51"/>
    <mergeCell ref="D93:G93"/>
    <mergeCell ref="B94:C94"/>
    <mergeCell ref="D94:G94"/>
    <mergeCell ref="B82:D82"/>
    <mergeCell ref="B83:D83"/>
    <mergeCell ref="D90:G90"/>
    <mergeCell ref="B90:C90"/>
    <mergeCell ref="B91:C91"/>
    <mergeCell ref="D91:G91"/>
    <mergeCell ref="B92:C92"/>
    <mergeCell ref="D92:G92"/>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43" workbookViewId="0">
      <selection activeCell="D56" sqref="D56:D57"/>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2015-07-21T16:24:21Z</cp:lastPrinted>
  <dcterms:created xsi:type="dcterms:W3CDTF">2011-08-28T01:40:03Z</dcterms:created>
  <dcterms:modified xsi:type="dcterms:W3CDTF">2016-09-22T15:27:47Z</dcterms:modified>
</cp:coreProperties>
</file>