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V19" i="1" l="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62" i="1"/>
  <c r="W62" i="1"/>
  <c r="V63" i="1"/>
  <c r="W63" i="1"/>
  <c r="H102"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40" i="2"/>
  <c r="E86"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18" i="1"/>
  <c r="G15" i="2" l="1"/>
  <c r="G16" i="2"/>
  <c r="G17" i="2"/>
  <c r="I86"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40" i="2"/>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18" i="1"/>
  <c r="AO12" i="1" l="1"/>
  <c r="H104" i="2" s="1"/>
  <c r="B72" i="1" l="1"/>
  <c r="AG19" i="1" l="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18" i="1"/>
  <c r="H40" i="2" s="1"/>
  <c r="AB18" i="1"/>
  <c r="B9" i="2" l="1"/>
  <c r="B76" i="2"/>
  <c r="B77" i="2"/>
  <c r="B78" i="2"/>
  <c r="B79" i="2"/>
  <c r="B80" i="2"/>
  <c r="B81" i="2"/>
  <c r="B82" i="2"/>
  <c r="B83" i="2"/>
  <c r="B84" i="2"/>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40" i="2"/>
  <c r="AC18" i="1" l="1"/>
  <c r="AD18" i="1"/>
  <c r="AE18" i="1"/>
  <c r="AF18" i="1"/>
  <c r="AH18" i="1"/>
  <c r="AI18" i="1"/>
  <c r="AJ18" i="1"/>
  <c r="AK18" i="1"/>
  <c r="AL18" i="1"/>
  <c r="AC19" i="1"/>
  <c r="AD19" i="1"/>
  <c r="AE19" i="1"/>
  <c r="AF19" i="1"/>
  <c r="AH19" i="1"/>
  <c r="AI19" i="1"/>
  <c r="AJ19" i="1"/>
  <c r="AK19" i="1"/>
  <c r="AL19" i="1"/>
  <c r="AC20" i="1"/>
  <c r="AD20" i="1"/>
  <c r="AE20" i="1"/>
  <c r="AF20" i="1"/>
  <c r="AH20" i="1"/>
  <c r="AI20" i="1"/>
  <c r="AJ20" i="1"/>
  <c r="AK20" i="1"/>
  <c r="AL20" i="1"/>
  <c r="AC21" i="1"/>
  <c r="AD21" i="1"/>
  <c r="AE21" i="1"/>
  <c r="AF21" i="1"/>
  <c r="AH21" i="1"/>
  <c r="AI21" i="1"/>
  <c r="AJ21" i="1"/>
  <c r="AK21" i="1"/>
  <c r="AL21" i="1"/>
  <c r="AC22" i="1"/>
  <c r="AD22" i="1"/>
  <c r="AE22" i="1"/>
  <c r="AF22" i="1"/>
  <c r="AH22" i="1"/>
  <c r="AI22" i="1"/>
  <c r="AJ22" i="1"/>
  <c r="AK22" i="1"/>
  <c r="AL22" i="1"/>
  <c r="AC23" i="1"/>
  <c r="AD23" i="1"/>
  <c r="AE23" i="1"/>
  <c r="AF23" i="1"/>
  <c r="AH23" i="1"/>
  <c r="AI23" i="1"/>
  <c r="AJ23" i="1"/>
  <c r="AK23" i="1"/>
  <c r="AL23" i="1"/>
  <c r="AC24" i="1"/>
  <c r="AD24" i="1"/>
  <c r="AE24" i="1"/>
  <c r="AF24" i="1"/>
  <c r="AH24" i="1"/>
  <c r="AI24" i="1"/>
  <c r="AJ24" i="1"/>
  <c r="AK24" i="1"/>
  <c r="AL24" i="1"/>
  <c r="AC25" i="1"/>
  <c r="AD25" i="1"/>
  <c r="AE25" i="1"/>
  <c r="AF25" i="1"/>
  <c r="AH25" i="1"/>
  <c r="AI25" i="1"/>
  <c r="AJ25" i="1"/>
  <c r="AK25" i="1"/>
  <c r="AL25" i="1"/>
  <c r="AC26" i="1"/>
  <c r="AD26" i="1"/>
  <c r="AE26" i="1"/>
  <c r="AF26" i="1"/>
  <c r="AH26" i="1"/>
  <c r="AI26" i="1"/>
  <c r="AJ26" i="1"/>
  <c r="AK26" i="1"/>
  <c r="AL26" i="1"/>
  <c r="AC27" i="1"/>
  <c r="AD27" i="1"/>
  <c r="AE27" i="1"/>
  <c r="AF27" i="1"/>
  <c r="AH27" i="1"/>
  <c r="AI27" i="1"/>
  <c r="AJ27" i="1"/>
  <c r="AK27" i="1"/>
  <c r="AL27" i="1"/>
  <c r="AC28" i="1"/>
  <c r="AD28" i="1"/>
  <c r="AE28" i="1"/>
  <c r="AF28" i="1"/>
  <c r="AH28" i="1"/>
  <c r="AI28" i="1"/>
  <c r="AJ28" i="1"/>
  <c r="AK28" i="1"/>
  <c r="AL28" i="1"/>
  <c r="AC29" i="1"/>
  <c r="AD29" i="1"/>
  <c r="AE29" i="1"/>
  <c r="AF29" i="1"/>
  <c r="AH29" i="1"/>
  <c r="AI29" i="1"/>
  <c r="AJ29" i="1"/>
  <c r="AK29" i="1"/>
  <c r="AL29" i="1"/>
  <c r="AC30" i="1"/>
  <c r="AD30" i="1"/>
  <c r="AE30" i="1"/>
  <c r="AF30" i="1"/>
  <c r="AH30" i="1"/>
  <c r="AI30" i="1"/>
  <c r="AJ30" i="1"/>
  <c r="AK30" i="1"/>
  <c r="AL30" i="1"/>
  <c r="AC31" i="1"/>
  <c r="AD31" i="1"/>
  <c r="AE31" i="1"/>
  <c r="AF31" i="1"/>
  <c r="AH31" i="1"/>
  <c r="AI31" i="1"/>
  <c r="AJ31" i="1"/>
  <c r="AK31" i="1"/>
  <c r="AL31" i="1"/>
  <c r="AC32" i="1"/>
  <c r="AD32" i="1"/>
  <c r="AE32" i="1"/>
  <c r="AF32" i="1"/>
  <c r="AH32" i="1"/>
  <c r="AI32" i="1"/>
  <c r="AJ32" i="1"/>
  <c r="AK32" i="1"/>
  <c r="AL32" i="1"/>
  <c r="AC33" i="1"/>
  <c r="AD33" i="1"/>
  <c r="AE33" i="1"/>
  <c r="AF33" i="1"/>
  <c r="AH33" i="1"/>
  <c r="AI33" i="1"/>
  <c r="AJ33" i="1"/>
  <c r="AK33" i="1"/>
  <c r="AL33" i="1"/>
  <c r="AC34" i="1"/>
  <c r="AD34" i="1"/>
  <c r="AE34" i="1"/>
  <c r="AF34" i="1"/>
  <c r="AH34" i="1"/>
  <c r="AI34" i="1"/>
  <c r="AJ34" i="1"/>
  <c r="AK34" i="1"/>
  <c r="AL34" i="1"/>
  <c r="AC35" i="1"/>
  <c r="AD35" i="1"/>
  <c r="AE35" i="1"/>
  <c r="AF35" i="1"/>
  <c r="AH35" i="1"/>
  <c r="AI35" i="1"/>
  <c r="AJ35" i="1"/>
  <c r="AK35" i="1"/>
  <c r="AL35" i="1"/>
  <c r="AC36" i="1"/>
  <c r="AD36" i="1"/>
  <c r="AE36" i="1"/>
  <c r="AF36" i="1"/>
  <c r="AH36" i="1"/>
  <c r="AI36" i="1"/>
  <c r="AJ36" i="1"/>
  <c r="AK36" i="1"/>
  <c r="AL36" i="1"/>
  <c r="AC37" i="1"/>
  <c r="AD37" i="1"/>
  <c r="AE37" i="1"/>
  <c r="AF37" i="1"/>
  <c r="AH37" i="1"/>
  <c r="AI37" i="1"/>
  <c r="AJ37" i="1"/>
  <c r="AK37" i="1"/>
  <c r="AL37" i="1"/>
  <c r="AC38" i="1"/>
  <c r="AD38" i="1"/>
  <c r="AE38" i="1"/>
  <c r="AF38" i="1"/>
  <c r="AH38" i="1"/>
  <c r="AI38" i="1"/>
  <c r="AJ38" i="1"/>
  <c r="AK38" i="1"/>
  <c r="AL38" i="1"/>
  <c r="AC39" i="1"/>
  <c r="AD39" i="1"/>
  <c r="AE39" i="1"/>
  <c r="AF39" i="1"/>
  <c r="AH39" i="1"/>
  <c r="AI39" i="1"/>
  <c r="AJ39" i="1"/>
  <c r="AK39" i="1"/>
  <c r="AL39" i="1"/>
  <c r="AC40" i="1"/>
  <c r="AD40" i="1"/>
  <c r="AE40" i="1"/>
  <c r="AF40" i="1"/>
  <c r="AH40" i="1"/>
  <c r="AI40" i="1"/>
  <c r="AJ40" i="1"/>
  <c r="AK40" i="1"/>
  <c r="AL40" i="1"/>
  <c r="AC41" i="1"/>
  <c r="AD41" i="1"/>
  <c r="AE41" i="1"/>
  <c r="AF41" i="1"/>
  <c r="AH41" i="1"/>
  <c r="AI41" i="1"/>
  <c r="AJ41" i="1"/>
  <c r="AK41" i="1"/>
  <c r="AL41" i="1"/>
  <c r="AC42" i="1"/>
  <c r="AD42" i="1"/>
  <c r="AE42" i="1"/>
  <c r="AF42" i="1"/>
  <c r="AH42" i="1"/>
  <c r="AI42" i="1"/>
  <c r="AJ42" i="1"/>
  <c r="AK42" i="1"/>
  <c r="AL42" i="1"/>
  <c r="AC43" i="1"/>
  <c r="AD43" i="1"/>
  <c r="AE43" i="1"/>
  <c r="AF43" i="1"/>
  <c r="AH43" i="1"/>
  <c r="AI43" i="1"/>
  <c r="AJ43" i="1"/>
  <c r="AK43" i="1"/>
  <c r="AL43" i="1"/>
  <c r="AC44" i="1"/>
  <c r="AD44" i="1"/>
  <c r="AE44" i="1"/>
  <c r="AF44" i="1"/>
  <c r="AH44" i="1"/>
  <c r="AI44" i="1"/>
  <c r="AJ44" i="1"/>
  <c r="AK44" i="1"/>
  <c r="AL44" i="1"/>
  <c r="AC45" i="1"/>
  <c r="AD45" i="1"/>
  <c r="AE45" i="1"/>
  <c r="AF45" i="1"/>
  <c r="AH45" i="1"/>
  <c r="AI45" i="1"/>
  <c r="AJ45" i="1"/>
  <c r="AK45" i="1"/>
  <c r="AL45" i="1"/>
  <c r="AC46" i="1"/>
  <c r="AD46" i="1"/>
  <c r="AE46" i="1"/>
  <c r="AF46" i="1"/>
  <c r="AH46" i="1"/>
  <c r="AI46" i="1"/>
  <c r="AJ46" i="1"/>
  <c r="AK46" i="1"/>
  <c r="AL46" i="1"/>
  <c r="AC47" i="1"/>
  <c r="AD47" i="1"/>
  <c r="AE47" i="1"/>
  <c r="AF47" i="1"/>
  <c r="AH47" i="1"/>
  <c r="AI47" i="1"/>
  <c r="AJ47" i="1"/>
  <c r="AK47" i="1"/>
  <c r="AL47" i="1"/>
  <c r="AC48" i="1"/>
  <c r="AD48" i="1"/>
  <c r="AE48" i="1"/>
  <c r="AF48" i="1"/>
  <c r="AH48" i="1"/>
  <c r="AI48" i="1"/>
  <c r="AJ48" i="1"/>
  <c r="AK48" i="1"/>
  <c r="AL48" i="1"/>
  <c r="AC49" i="1"/>
  <c r="AD49" i="1"/>
  <c r="AE49" i="1"/>
  <c r="AF49" i="1"/>
  <c r="AH49" i="1"/>
  <c r="AI49" i="1"/>
  <c r="AJ49" i="1"/>
  <c r="AK49" i="1"/>
  <c r="AL49" i="1"/>
  <c r="AC50" i="1"/>
  <c r="AD50" i="1"/>
  <c r="AE50" i="1"/>
  <c r="AF50" i="1"/>
  <c r="AH50" i="1"/>
  <c r="AI50" i="1"/>
  <c r="AJ50" i="1"/>
  <c r="AK50" i="1"/>
  <c r="AL50" i="1"/>
  <c r="AC51" i="1"/>
  <c r="AD51" i="1"/>
  <c r="AE51" i="1"/>
  <c r="AF51" i="1"/>
  <c r="AH51" i="1"/>
  <c r="AI51" i="1"/>
  <c r="AJ51" i="1"/>
  <c r="AK51" i="1"/>
  <c r="AL51" i="1"/>
  <c r="AC52" i="1"/>
  <c r="AD52" i="1"/>
  <c r="AE52" i="1"/>
  <c r="AF52" i="1"/>
  <c r="AH52" i="1"/>
  <c r="AI52" i="1"/>
  <c r="AJ52" i="1"/>
  <c r="AK52" i="1"/>
  <c r="AL52" i="1"/>
  <c r="AC53" i="1"/>
  <c r="AD53" i="1"/>
  <c r="AE53" i="1"/>
  <c r="AF53" i="1"/>
  <c r="AH53" i="1"/>
  <c r="AI53" i="1"/>
  <c r="AJ53" i="1"/>
  <c r="AK53" i="1"/>
  <c r="AL53" i="1"/>
  <c r="AC54" i="1"/>
  <c r="AD54" i="1"/>
  <c r="AE54" i="1"/>
  <c r="AF54" i="1"/>
  <c r="AH54" i="1"/>
  <c r="AI54" i="1"/>
  <c r="AJ54" i="1"/>
  <c r="AK54" i="1"/>
  <c r="AL54" i="1"/>
  <c r="AC55" i="1"/>
  <c r="AD55" i="1"/>
  <c r="AE55" i="1"/>
  <c r="AF55" i="1"/>
  <c r="AH55" i="1"/>
  <c r="AI55" i="1"/>
  <c r="AJ55" i="1"/>
  <c r="AK55" i="1"/>
  <c r="AL55" i="1"/>
  <c r="AC56" i="1"/>
  <c r="AD56" i="1"/>
  <c r="AE56" i="1"/>
  <c r="AF56" i="1"/>
  <c r="AH56" i="1"/>
  <c r="AI56" i="1"/>
  <c r="AJ56" i="1"/>
  <c r="AK56" i="1"/>
  <c r="AL56" i="1"/>
  <c r="AC57" i="1"/>
  <c r="AD57" i="1"/>
  <c r="AE57" i="1"/>
  <c r="AF57" i="1"/>
  <c r="AH57" i="1"/>
  <c r="AI57" i="1"/>
  <c r="AJ57" i="1"/>
  <c r="AK57" i="1"/>
  <c r="AL57" i="1"/>
  <c r="AC58" i="1"/>
  <c r="AD58" i="1"/>
  <c r="AE58" i="1"/>
  <c r="AF58" i="1"/>
  <c r="AH58" i="1"/>
  <c r="AI58" i="1"/>
  <c r="AJ58" i="1"/>
  <c r="AK58" i="1"/>
  <c r="AL58" i="1"/>
  <c r="AC59" i="1"/>
  <c r="AD59" i="1"/>
  <c r="AE59" i="1"/>
  <c r="AF59" i="1"/>
  <c r="AH59" i="1"/>
  <c r="AI59" i="1"/>
  <c r="AJ59" i="1"/>
  <c r="AK59" i="1"/>
  <c r="AL59" i="1"/>
  <c r="AC60" i="1"/>
  <c r="AD60" i="1"/>
  <c r="AE60" i="1"/>
  <c r="AF60" i="1"/>
  <c r="AH60" i="1"/>
  <c r="AI60" i="1"/>
  <c r="AJ60" i="1"/>
  <c r="AK60" i="1"/>
  <c r="AL60" i="1"/>
  <c r="AC61" i="1"/>
  <c r="AD61" i="1"/>
  <c r="AE61" i="1"/>
  <c r="AF61" i="1"/>
  <c r="AH61" i="1"/>
  <c r="AI61" i="1"/>
  <c r="AJ61" i="1"/>
  <c r="AK61" i="1"/>
  <c r="AL61" i="1"/>
  <c r="AC62" i="1"/>
  <c r="AD62" i="1"/>
  <c r="AE62" i="1"/>
  <c r="AF62" i="1"/>
  <c r="AH62" i="1"/>
  <c r="AI62" i="1"/>
  <c r="AJ62" i="1"/>
  <c r="AK62" i="1"/>
  <c r="AL62" i="1"/>
  <c r="AC63" i="1"/>
  <c r="AD63" i="1"/>
  <c r="AE63" i="1"/>
  <c r="AF63" i="1"/>
  <c r="AH63" i="1"/>
  <c r="AI63" i="1"/>
  <c r="AJ63" i="1"/>
  <c r="AK63" i="1"/>
  <c r="AL63" i="1"/>
  <c r="AB55" i="1"/>
  <c r="AB56" i="1"/>
  <c r="AB57" i="1"/>
  <c r="AB58" i="1"/>
  <c r="AB59" i="1"/>
  <c r="AB60" i="1"/>
  <c r="AB61" i="1"/>
  <c r="AB62" i="1"/>
  <c r="U58" i="1" l="1"/>
  <c r="U61" i="1"/>
  <c r="U57" i="1"/>
  <c r="U62" i="1"/>
  <c r="U60" i="1"/>
  <c r="U56" i="1"/>
  <c r="U59" i="1"/>
  <c r="U55" i="1"/>
  <c r="U18" i="1"/>
  <c r="W18" i="1" s="1"/>
  <c r="AC12" i="1"/>
  <c r="H92" i="2" s="1"/>
  <c r="AN12" i="1"/>
  <c r="H103" i="2" s="1"/>
  <c r="AM12" i="1"/>
  <c r="AL12" i="1"/>
  <c r="H101" i="2" s="1"/>
  <c r="AK12" i="1"/>
  <c r="H100" i="2" s="1"/>
  <c r="AJ12" i="1"/>
  <c r="H99" i="2" s="1"/>
  <c r="AI12" i="1"/>
  <c r="H98" i="2" s="1"/>
  <c r="AH12" i="1"/>
  <c r="H97" i="2" s="1"/>
  <c r="AG12" i="1"/>
  <c r="H96" i="2" s="1"/>
  <c r="AF12" i="1"/>
  <c r="H95" i="2" s="1"/>
  <c r="AE12" i="1"/>
  <c r="H94" i="2" s="1"/>
  <c r="AD12" i="1"/>
  <c r="H93" i="2" s="1"/>
  <c r="B5" i="2"/>
  <c r="V18" i="1" l="1"/>
  <c r="AB51" i="1"/>
  <c r="AB52" i="1"/>
  <c r="AB53" i="1"/>
  <c r="AB54" i="1"/>
  <c r="AB63"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B6" i="2"/>
  <c r="B4" i="2"/>
  <c r="U47" i="1" l="1"/>
  <c r="U43" i="1"/>
  <c r="U39" i="1"/>
  <c r="U35" i="1"/>
  <c r="U31" i="1"/>
  <c r="U27" i="1"/>
  <c r="U23" i="1"/>
  <c r="U19" i="1"/>
  <c r="U52" i="1"/>
  <c r="U50" i="1"/>
  <c r="U46" i="1"/>
  <c r="U42" i="1"/>
  <c r="U38" i="1"/>
  <c r="U34" i="1"/>
  <c r="U30" i="1"/>
  <c r="U26" i="1"/>
  <c r="U22" i="1"/>
  <c r="U63" i="1"/>
  <c r="U51" i="1"/>
  <c r="U49" i="1"/>
  <c r="U45" i="1"/>
  <c r="U41" i="1"/>
  <c r="U37" i="1"/>
  <c r="U33" i="1"/>
  <c r="U29" i="1"/>
  <c r="U25" i="1"/>
  <c r="U21" i="1"/>
  <c r="U54" i="1"/>
  <c r="U48" i="1"/>
  <c r="U44" i="1"/>
  <c r="U40" i="1"/>
  <c r="U36" i="1"/>
  <c r="U32" i="1"/>
  <c r="U28" i="1"/>
  <c r="U24" i="1"/>
  <c r="U20" i="1"/>
  <c r="U53" i="1"/>
  <c r="AB12" i="1"/>
  <c r="H91" i="2" s="1"/>
  <c r="F86" i="2" l="1"/>
  <c r="G86" i="2"/>
  <c r="H86" i="2"/>
  <c r="E17" i="2"/>
  <c r="F17" i="2"/>
  <c r="F16" i="2"/>
  <c r="F15"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Luffi:</t>
        </r>
        <r>
          <rPr>
            <sz val="9"/>
            <color indexed="81"/>
            <rFont val="Tahoma"/>
            <family val="2"/>
          </rPr>
          <t xml:space="preserve">
A:Ausente
P: Presente</t>
        </r>
      </text>
    </comment>
    <comment ref="L17" authorId="0">
      <text>
        <r>
          <rPr>
            <b/>
            <sz val="9"/>
            <color indexed="81"/>
            <rFont val="Tahoma"/>
            <family val="2"/>
          </rPr>
          <t xml:space="preserve">Nota:
</t>
        </r>
        <r>
          <rPr>
            <b/>
            <sz val="8"/>
            <color indexed="81"/>
            <rFont val="Tahoma"/>
            <family val="2"/>
          </rPr>
          <t>Pregunta Abierta</t>
        </r>
        <r>
          <rPr>
            <sz val="9"/>
            <color indexed="81"/>
            <rFont val="Tahoma"/>
            <family val="2"/>
          </rPr>
          <t xml:space="preserve">
max puntos; 3</t>
        </r>
      </text>
    </comment>
    <comment ref="R17" authorId="0">
      <text>
        <r>
          <rPr>
            <b/>
            <sz val="9"/>
            <color indexed="81"/>
            <rFont val="Tahoma"/>
            <family val="2"/>
          </rPr>
          <t>Nota:
Pregunta Abierta
Max. Putnos 3</t>
        </r>
      </text>
    </comment>
    <comment ref="S17" authorId="0">
      <text>
        <r>
          <rPr>
            <b/>
            <sz val="9"/>
            <color indexed="81"/>
            <rFont val="Tahoma"/>
            <family val="2"/>
          </rPr>
          <t xml:space="preserve">nota:
</t>
        </r>
        <r>
          <rPr>
            <b/>
            <sz val="8"/>
            <color indexed="81"/>
            <rFont val="Tahoma"/>
            <family val="2"/>
          </rPr>
          <t>Pregunta abierta</t>
        </r>
        <r>
          <rPr>
            <sz val="9"/>
            <color indexed="81"/>
            <rFont val="Tahoma"/>
            <family val="2"/>
          </rPr>
          <t xml:space="preserve">
max. Puntos: 3</t>
        </r>
      </text>
    </comment>
    <comment ref="T17" authorId="0">
      <text>
        <r>
          <rPr>
            <b/>
            <sz val="9"/>
            <color indexed="81"/>
            <rFont val="Tahoma"/>
            <family val="2"/>
          </rPr>
          <t>Pregunta abierta clase28:
puntaje max. 3ptos
-Respta Completa: 3ptos
-Respta incompleta: 2ptos</t>
        </r>
        <r>
          <rPr>
            <sz val="9"/>
            <color indexed="81"/>
            <rFont val="Tahoma"/>
            <family val="2"/>
          </rPr>
          <t xml:space="preserve">
</t>
        </r>
        <r>
          <rPr>
            <b/>
            <sz val="9"/>
            <color indexed="81"/>
            <rFont val="Tahoma"/>
            <family val="2"/>
          </rPr>
          <t>-Otras respuesta: 1ptos
-Omitida: 0ptos</t>
        </r>
      </text>
    </comment>
  </commentList>
</comments>
</file>

<file path=xl/comments2.xml><?xml version="1.0" encoding="utf-8"?>
<comments xmlns="http://schemas.openxmlformats.org/spreadsheetml/2006/main">
  <authors>
    <author>Luffi</author>
  </authors>
  <commentList>
    <comment ref="B104" authorId="0">
      <text>
        <r>
          <rPr>
            <b/>
            <sz val="9"/>
            <color indexed="81"/>
            <rFont val="Tahoma"/>
            <family val="2"/>
          </rPr>
          <t>NOTA:</t>
        </r>
        <r>
          <rPr>
            <sz val="9"/>
            <color indexed="81"/>
            <rFont val="Tahoma"/>
            <family val="2"/>
          </rPr>
          <t xml:space="preserve">
Clase 60 
Pregunta Abierta</t>
        </r>
      </text>
    </comment>
  </commentList>
</comments>
</file>

<file path=xl/sharedStrings.xml><?xml version="1.0" encoding="utf-8"?>
<sst xmlns="http://schemas.openxmlformats.org/spreadsheetml/2006/main" count="453" uniqueCount="191">
  <si>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</si>
  <si>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</si>
  <si>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</si>
  <si>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</si>
  <si>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</si>
  <si>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</si>
  <si>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</si>
  <si>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</si>
  <si>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</si>
  <si>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</si>
  <si>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</si>
  <si>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</si>
  <si>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</si>
  <si>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</si>
  <si>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</si>
  <si>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</si>
  <si>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</si>
  <si>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</si>
  <si>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</si>
  <si>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</si>
  <si>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</si>
  <si>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</si>
  <si>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</si>
  <si>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</si>
  <si>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</si>
  <si>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</si>
  <si>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</si>
  <si>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</si>
  <si>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</si>
  <si>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</si>
  <si>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</si>
  <si>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</si>
  <si>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</si>
  <si>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</si>
  <si>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</si>
  <si>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</si>
  <si>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</si>
  <si>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</si>
  <si>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</si>
  <si>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</si>
  <si>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</si>
  <si>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</si>
  <si>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</si>
  <si>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</si>
  <si>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</si>
  <si>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</si>
  <si>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</si>
  <si>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</si>
  <si>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</si>
  <si>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</si>
  <si>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</si>
  <si>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Educación Lenguaje 1º básico A</t>
  </si>
  <si>
    <t>MACARENA SOTO</t>
  </si>
  <si>
    <t>MAYO</t>
  </si>
  <si>
    <t>23.128.462-1</t>
  </si>
  <si>
    <t>Cárcamo Cárdenas Luis Salvador</t>
  </si>
  <si>
    <t>PUERTO MONTT</t>
  </si>
  <si>
    <t>23.210.602-6</t>
  </si>
  <si>
    <t>Correa Uribe Máximo De Dios</t>
  </si>
  <si>
    <t>LA FLORIDA</t>
  </si>
  <si>
    <t>23.002.957-1</t>
  </si>
  <si>
    <t>Díaz Montiel Benjamín Esteban</t>
  </si>
  <si>
    <t>23.318.931-6</t>
  </si>
  <si>
    <t>Gadaleta Velásquez Lucas Alexander</t>
  </si>
  <si>
    <t>22.980.058-2</t>
  </si>
  <si>
    <t>Galindo Gallardo Samuel Antonio</t>
  </si>
  <si>
    <t>23.107.559-3</t>
  </si>
  <si>
    <t>Gallegos Ule Constanza Antonella</t>
  </si>
  <si>
    <t>23.012.769-7</t>
  </si>
  <si>
    <t>Gómez González Paloma Del Pilar</t>
  </si>
  <si>
    <t>23.319.336-4</t>
  </si>
  <si>
    <t>Gómez Gutiérrez Maximiliano Camilo</t>
  </si>
  <si>
    <t>23.296.233-K</t>
  </si>
  <si>
    <t>Gonzalez Obando Dennis Belén</t>
  </si>
  <si>
    <t>23.017.204-8</t>
  </si>
  <si>
    <t>González Salinas Yusey Javiera</t>
  </si>
  <si>
    <t>23.269.453-K</t>
  </si>
  <si>
    <t>Hidalgo Galindo Constanza Llamilett</t>
  </si>
  <si>
    <t>22.968.526-0</t>
  </si>
  <si>
    <t>Huenchur Soto Kevin Mauricio</t>
  </si>
  <si>
    <t>23.292.076-9</t>
  </si>
  <si>
    <t>Llanquilef Torres Pilar Isidora</t>
  </si>
  <si>
    <t>23.002.445-6</t>
  </si>
  <si>
    <t>Mancilla Paredes Vicente Andrés</t>
  </si>
  <si>
    <t>23.177.011-9</t>
  </si>
  <si>
    <t>Mansilla Aguilar Katherinne Anaís</t>
  </si>
  <si>
    <t>23.130.365-0</t>
  </si>
  <si>
    <t>Mansilla González Valentina Belén</t>
  </si>
  <si>
    <t>23.246.943-9</t>
  </si>
  <si>
    <t>Meriño Miranda Martina Rayen</t>
  </si>
  <si>
    <t>23.161.974-7</t>
  </si>
  <si>
    <t>Millalonco Uribe Constanza Saray</t>
  </si>
  <si>
    <t>23.028.876-3</t>
  </si>
  <si>
    <t>Miranda González Celeste Francisca</t>
  </si>
  <si>
    <t>22.996.848-3</t>
  </si>
  <si>
    <t>Molina López Jeremías Ismael Adán</t>
  </si>
  <si>
    <t>23.112.905-7</t>
  </si>
  <si>
    <t>Nanco Cifuentes Fhara Tais</t>
  </si>
  <si>
    <t>SAN ANTONIO</t>
  </si>
  <si>
    <t>23.225.510-2</t>
  </si>
  <si>
    <t>Navarro Rivera Isaac Alexander</t>
  </si>
  <si>
    <t>22.948.235-1</t>
  </si>
  <si>
    <t>Navarro Vera Álvaro Exequiel</t>
  </si>
  <si>
    <t>LLANQUIHUE</t>
  </si>
  <si>
    <t>23.161.066-9</t>
  </si>
  <si>
    <t>Ojeda Escobar Nia Antonella Pascal</t>
  </si>
  <si>
    <t>PALENA</t>
  </si>
  <si>
    <t>23.010.335-6</t>
  </si>
  <si>
    <t>Ojeda González Dorians Jesús Edinson</t>
  </si>
  <si>
    <t>23.276.843-6</t>
  </si>
  <si>
    <t>Olivares Vicencio Yarela Paola</t>
  </si>
  <si>
    <t>23.261.639-3</t>
  </si>
  <si>
    <t>Pacheco Coronado Magdalena Paz</t>
  </si>
  <si>
    <t>23.019.218-9</t>
  </si>
  <si>
    <t>Pacheco Pérez Monserrath Andrea</t>
  </si>
  <si>
    <t>23.213.450-K</t>
  </si>
  <si>
    <t>Peralta Ojeda Angel Benjamín Belarmino</t>
  </si>
  <si>
    <t>23.105.892-3</t>
  </si>
  <si>
    <t>Pérez Huenchur Mónica Isabel</t>
  </si>
  <si>
    <t>23.212.267-6</t>
  </si>
  <si>
    <t>Pinda Molina Axel Andrés</t>
  </si>
  <si>
    <t>23.118.832-0</t>
  </si>
  <si>
    <t>Pinda Pinda Amanda Gabriela</t>
  </si>
  <si>
    <t>23.190.063-2</t>
  </si>
  <si>
    <t>Pinilla Gadaleta Vicente Giovanni</t>
  </si>
  <si>
    <t>23.024.830-3</t>
  </si>
  <si>
    <t>Punol Oyarzo Valentina Nayarette</t>
  </si>
  <si>
    <t>23.009.351-2</t>
  </si>
  <si>
    <t>Rodríguez Arriagada Yeanyra Estrella</t>
  </si>
  <si>
    <t>22.923.644-K</t>
  </si>
  <si>
    <t>Sanhueza Santana Kevin Macklein</t>
  </si>
  <si>
    <t>23.162.804-5</t>
  </si>
  <si>
    <t>Seron Serón Polet Francisca</t>
  </si>
  <si>
    <t>23.128.518-0</t>
  </si>
  <si>
    <t>Soto Fernández Carolina Araceli</t>
  </si>
  <si>
    <t>22.935.778-6</t>
  </si>
  <si>
    <t>Soto González Williams Ignacio</t>
  </si>
  <si>
    <t>23.152.362-6</t>
  </si>
  <si>
    <t>Toledo Contreras Jeannette Soledad</t>
  </si>
  <si>
    <t>23.156.621-K</t>
  </si>
  <si>
    <t>Triviño Gutiérrez Diego Alejandro</t>
  </si>
  <si>
    <t>23.122.393-2</t>
  </si>
  <si>
    <t>Ulloa Velásquez Anto Monserrat</t>
  </si>
  <si>
    <t>22.934.003-4</t>
  </si>
  <si>
    <t>Vargas Cárdenas Yonathan Leonel</t>
  </si>
  <si>
    <t>23.263.187-2</t>
  </si>
  <si>
    <t>Vivar González Rosa Escarle</t>
  </si>
  <si>
    <t>23.263.229-1</t>
  </si>
  <si>
    <t>Vivar González Yadhira Monserratt</t>
  </si>
  <si>
    <t>22.991.448-0</t>
  </si>
  <si>
    <t>Rail Del Río Matías Benjamín</t>
  </si>
  <si>
    <t>18/0</t>
  </si>
  <si>
    <t>HABILIDAD</t>
  </si>
  <si>
    <t>INDICADORES</t>
  </si>
  <si>
    <t>Reflexión texto</t>
  </si>
  <si>
    <t>Extraen información inferencial global del texto: tema del texto.</t>
  </si>
  <si>
    <t>Extraen información literal simple del texto: características de un personaje.</t>
  </si>
  <si>
    <t>Extraen información inferencial local del texto: reconocen significado de palabra en contexto.</t>
  </si>
  <si>
    <t>Reflexión sobre el texto.</t>
  </si>
  <si>
    <t>Extracción de información implícita.</t>
  </si>
  <si>
    <t>Desarollo Destreza</t>
  </si>
  <si>
    <t>Desarollo Destrezas</t>
  </si>
  <si>
    <t xml:space="preserve">Puntaje Corte 4,0 </t>
  </si>
  <si>
    <t>A o P</t>
  </si>
  <si>
    <t>Extracción implícita</t>
  </si>
  <si>
    <t>Extracción explícita</t>
  </si>
  <si>
    <t>Ausente</t>
  </si>
  <si>
    <t>P</t>
  </si>
  <si>
    <t>Presente</t>
  </si>
  <si>
    <t>Puntaje ideal</t>
  </si>
  <si>
    <t>Escritura</t>
  </si>
  <si>
    <t>P14</t>
  </si>
  <si>
    <t>Extraen información inferencial global del texto: reconocen texto leído.</t>
  </si>
  <si>
    <t>Extracción de información implicita</t>
  </si>
  <si>
    <t>Extracción de información explicita</t>
  </si>
  <si>
    <t>Extraen información inferencial local del texto: infieren relación causal.</t>
  </si>
  <si>
    <t>Destrezas de lectura inicial.</t>
  </si>
  <si>
    <t>Escriben consonantes en contexto. “Mamá Gallina y el pollo feroz”</t>
  </si>
  <si>
    <t>Extraen información inferencial global del texto: Infieren sentido  global del texto.</t>
  </si>
  <si>
    <t>Extraen información inferencial global del tex-to: reconocen personajes.</t>
  </si>
  <si>
    <t>Extracción de información explícita</t>
  </si>
  <si>
    <t>Extraen información literal simple del texto: información sobre lugar.</t>
  </si>
  <si>
    <t>Extraen información literal del texto: distinguen información de otra próxima o semejante.</t>
  </si>
  <si>
    <t>Extraen información inferencial global del tex-to: Infieren conclusión sobre personaje.</t>
  </si>
  <si>
    <t>Destrezas de lectura</t>
  </si>
  <si>
    <t>Escriben palabras en contexto.</t>
  </si>
  <si>
    <t>Decodifican palabras familiares que incluyen las consonantes f y g.</t>
  </si>
  <si>
    <t>Sistema de corrección PERIODO 2º</t>
  </si>
  <si>
    <t>Escriben un artículo informativo conforme a los solicitado.</t>
  </si>
  <si>
    <t>p</t>
  </si>
  <si>
    <t xml:space="preserve">INFORME RESULTADOS PERIODO 2 LENGUAJE                                                                                                                                                                     1º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</si>
</sst>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sz val="8"/>
      <color rgb="FF000000"/>
      <name val="Inherit"/>
    </font>
    <font>
      <sz val="8"/>
      <color rgb="FF646C39"/>
      <name val="Inherit"/>
    </font>
    <font>
      <u/>
      <sz val="11"/>
      <color theme="1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9"/>
      <color rgb="FF000000"/>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10"/>
      <color indexed="8"/>
      <name val="Calibri"/>
      <family val="2"/>
    </font>
    <font>
      <b/>
      <sz val="8"/>
      <color indexed="81"/>
      <name val="Tahoma"/>
      <family val="2"/>
    </font>
    <font>
      <b/>
      <sz val="11"/>
      <name val="Calibri"/>
      <family val="2"/>
    </font>
  </fonts>
  <fills count="2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FF"/>
        <bgColor indexed="64"/>
      </patternFill>
    </fill>
    <fill>
      <patternFill patternType="solid">
        <fgColor rgb="FFD5DBBA"/>
        <bgColor indexed="64"/>
      </patternFill>
    </fill>
    <fill>
      <patternFill patternType="solid">
        <fgColor rgb="FFD7DDBE"/>
        <bgColor indexed="64"/>
      </patternFill>
    </fill>
    <fill>
      <patternFill patternType="solid">
        <fgColor rgb="FFD9DFC1"/>
        <bgColor indexed="64"/>
      </patternFill>
    </fill>
    <fill>
      <patternFill patternType="solid">
        <fgColor rgb="FFDCE1C5"/>
        <bgColor indexed="64"/>
      </patternFill>
    </fill>
    <fill>
      <patternFill patternType="solid">
        <fgColor rgb="FFDEE3C9"/>
        <bgColor indexed="64"/>
      </patternFill>
    </fill>
    <fill>
      <patternFill patternType="solid">
        <fgColor rgb="FFE0E4CC"/>
        <bgColor indexed="64"/>
      </patternFill>
    </fill>
    <fill>
      <patternFill patternType="solid">
        <fgColor rgb="FFE2E6D0"/>
        <bgColor indexed="64"/>
      </patternFill>
    </fill>
    <fill>
      <patternFill patternType="solid">
        <fgColor rgb="FFE4E8D3"/>
        <bgColor indexed="64"/>
      </patternFill>
    </fill>
    <fill>
      <patternFill patternType="solid">
        <fgColor rgb="FFE7EAD7"/>
        <bgColor indexed="64"/>
      </patternFill>
    </fill>
    <fill>
      <patternFill patternType="solid">
        <fgColor rgb="FFE9ECDB"/>
        <bgColor indexed="64"/>
      </patternFill>
    </fill>
    <fill>
      <patternFill patternType="solid">
        <fgColor rgb="FFEBEEDE"/>
        <bgColor indexed="64"/>
      </patternFill>
    </fill>
    <fill>
      <patternFill patternType="solid">
        <fgColor rgb="FFEDF0E2"/>
        <bgColor indexed="64"/>
      </patternFill>
    </fill>
    <fill>
      <patternFill patternType="solid">
        <fgColor rgb="FFF0F2E6"/>
        <bgColor indexed="64"/>
      </patternFill>
    </fill>
    <fill>
      <patternFill patternType="solid">
        <fgColor rgb="FFF2F4E9"/>
        <bgColor indexed="64"/>
      </patternFill>
    </fill>
    <fill>
      <patternFill patternType="solid">
        <fgColor rgb="FFF4F6ED"/>
        <bgColor indexed="64"/>
      </patternFill>
    </fill>
    <fill>
      <patternFill patternType="solid">
        <fgColor rgb="FFF6F7F0"/>
        <bgColor indexed="64"/>
      </patternFill>
    </fill>
    <fill>
      <patternFill patternType="solid">
        <fgColor rgb="FFF8F9F4"/>
        <bgColor indexed="64"/>
      </patternFill>
    </fill>
    <fill>
      <patternFill patternType="solid">
        <fgColor rgb="FFFBFBF8"/>
        <bgColor indexed="64"/>
      </patternFill>
    </fill>
    <fill>
      <patternFill patternType="solid">
        <fgColor rgb="FFFDFDFB"/>
        <bgColor indexed="64"/>
      </patternFill>
    </fill>
    <fill>
      <patternFill patternType="solid">
        <fgColor rgb="FFFFFF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98A457"/>
      </right>
      <top/>
      <bottom style="medium">
        <color rgb="FFC0C796"/>
      </bottom>
      <diagonal/>
    </border>
    <border>
      <left style="medium">
        <color rgb="FF98A457"/>
      </left>
      <right style="medium">
        <color rgb="FF98A457"/>
      </right>
      <top/>
      <bottom/>
      <diagonal/>
    </border>
    <border>
      <left style="medium">
        <color rgb="FF98A457"/>
      </left>
      <right style="medium">
        <color rgb="FF98A457"/>
      </right>
      <top/>
      <bottom style="medium">
        <color rgb="FFC0C796"/>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s>
  <cellStyleXfs count="2">
    <xf numFmtId="0" fontId="0" fillId="0" borderId="0"/>
    <xf numFmtId="0" fontId="20" fillId="0" borderId="0" applyNumberFormat="0" applyFill="0" applyBorder="0" applyAlignment="0" applyProtection="0"/>
  </cellStyleXfs>
  <cellXfs count="289">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2" fillId="0" borderId="1" xfId="0" applyFont="1" applyBorder="1" applyAlignment="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0" fontId="2" fillId="3" borderId="1" xfId="0" applyFont="1" applyFill="1" applyBorder="1" applyAlignment="1">
      <alignment horizontal="center" vertical="center" wrapText="1"/>
    </xf>
    <xf numFmtId="0" fontId="0" fillId="4" borderId="0" xfId="0" applyFill="1"/>
    <xf numFmtId="0" fontId="18" fillId="6" borderId="17" xfId="0" applyFont="1" applyFill="1" applyBorder="1" applyAlignment="1">
      <alignment horizontal="center" vertical="center" wrapText="1"/>
    </xf>
    <xf numFmtId="0" fontId="20" fillId="6" borderId="17" xfId="1" applyFill="1" applyBorder="1" applyAlignment="1">
      <alignment horizontal="right" vertical="center" wrapText="1"/>
    </xf>
    <xf numFmtId="0" fontId="18" fillId="6" borderId="17" xfId="0" applyFont="1" applyFill="1" applyBorder="1" applyAlignment="1">
      <alignment horizontal="left" vertical="center" wrapText="1"/>
    </xf>
    <xf numFmtId="14" fontId="18" fillId="6" borderId="17" xfId="0" applyNumberFormat="1"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20" fillId="7" borderId="17" xfId="1" applyFill="1" applyBorder="1" applyAlignment="1">
      <alignment horizontal="right" vertical="center" wrapText="1"/>
    </xf>
    <xf numFmtId="0" fontId="18" fillId="7" borderId="17" xfId="0" applyFont="1" applyFill="1" applyBorder="1" applyAlignment="1">
      <alignment horizontal="left" vertical="center" wrapText="1"/>
    </xf>
    <xf numFmtId="14" fontId="18" fillId="7" borderId="17" xfId="0" applyNumberFormat="1"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20" fillId="8" borderId="17" xfId="1" applyFill="1" applyBorder="1" applyAlignment="1">
      <alignment horizontal="right" vertical="center" wrapText="1"/>
    </xf>
    <xf numFmtId="0" fontId="18" fillId="8" borderId="17" xfId="0" applyFont="1" applyFill="1" applyBorder="1" applyAlignment="1">
      <alignment horizontal="left" vertical="center" wrapText="1"/>
    </xf>
    <xf numFmtId="14" fontId="18" fillId="8" borderId="17" xfId="0" applyNumberFormat="1"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20" fillId="9" borderId="17" xfId="1" applyFill="1" applyBorder="1" applyAlignment="1">
      <alignment horizontal="right" vertical="center" wrapText="1"/>
    </xf>
    <xf numFmtId="0" fontId="18" fillId="9" borderId="17" xfId="0" applyFont="1" applyFill="1" applyBorder="1" applyAlignment="1">
      <alignment horizontal="left" vertical="center" wrapText="1"/>
    </xf>
    <xf numFmtId="14" fontId="18" fillId="9" borderId="17" xfId="0" applyNumberFormat="1"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8" fillId="10" borderId="17" xfId="0" applyFont="1" applyFill="1" applyBorder="1" applyAlignment="1">
      <alignment horizontal="center" vertical="center" wrapText="1"/>
    </xf>
    <xf numFmtId="0" fontId="20" fillId="10" borderId="17" xfId="1" applyFill="1" applyBorder="1" applyAlignment="1">
      <alignment horizontal="right" vertical="center" wrapText="1"/>
    </xf>
    <xf numFmtId="0" fontId="18" fillId="10" borderId="17" xfId="0" applyFont="1" applyFill="1" applyBorder="1" applyAlignment="1">
      <alignment horizontal="left" vertical="center" wrapText="1"/>
    </xf>
    <xf numFmtId="14" fontId="18" fillId="10" borderId="17" xfId="0" applyNumberFormat="1"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20" fillId="11" borderId="17" xfId="1" applyFill="1" applyBorder="1" applyAlignment="1">
      <alignment horizontal="right" vertical="center" wrapText="1"/>
    </xf>
    <xf numFmtId="0" fontId="18" fillId="11" borderId="17" xfId="0" applyFont="1" applyFill="1" applyBorder="1" applyAlignment="1">
      <alignment horizontal="left" vertical="center" wrapText="1"/>
    </xf>
    <xf numFmtId="14" fontId="18" fillId="11" borderId="17" xfId="0" applyNumberFormat="1" applyFont="1" applyFill="1" applyBorder="1" applyAlignment="1">
      <alignment horizontal="center" vertical="center" wrapText="1"/>
    </xf>
    <xf numFmtId="0" fontId="19" fillId="11" borderId="17" xfId="0" applyFont="1" applyFill="1" applyBorder="1" applyAlignment="1">
      <alignment horizontal="center" vertical="center" wrapText="1"/>
    </xf>
    <xf numFmtId="0" fontId="18" fillId="12" borderId="17" xfId="0" applyFont="1" applyFill="1" applyBorder="1" applyAlignment="1">
      <alignment horizontal="center" vertical="center" wrapText="1"/>
    </xf>
    <xf numFmtId="0" fontId="20" fillId="12" borderId="17" xfId="1" applyFill="1" applyBorder="1" applyAlignment="1">
      <alignment horizontal="right" vertical="center" wrapText="1"/>
    </xf>
    <xf numFmtId="0" fontId="18" fillId="12" borderId="17" xfId="0" applyFont="1" applyFill="1" applyBorder="1" applyAlignment="1">
      <alignment horizontal="left" vertical="center" wrapText="1"/>
    </xf>
    <xf numFmtId="14" fontId="18" fillId="12" borderId="17" xfId="0" applyNumberFormat="1"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8" fillId="13" borderId="17" xfId="0" applyFont="1" applyFill="1" applyBorder="1" applyAlignment="1">
      <alignment horizontal="center" vertical="center" wrapText="1"/>
    </xf>
    <xf numFmtId="0" fontId="20" fillId="13" borderId="17" xfId="1" applyFill="1" applyBorder="1" applyAlignment="1">
      <alignment horizontal="right" vertical="center" wrapText="1"/>
    </xf>
    <xf numFmtId="0" fontId="18" fillId="13" borderId="17" xfId="0" applyFont="1" applyFill="1" applyBorder="1" applyAlignment="1">
      <alignment horizontal="left" vertical="center" wrapText="1"/>
    </xf>
    <xf numFmtId="14" fontId="18" fillId="13" borderId="17" xfId="0" applyNumberFormat="1"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20" fillId="14" borderId="17" xfId="1" applyFill="1" applyBorder="1" applyAlignment="1">
      <alignment horizontal="right" vertical="center" wrapText="1"/>
    </xf>
    <xf numFmtId="0" fontId="18" fillId="14" borderId="17" xfId="0" applyFont="1" applyFill="1" applyBorder="1" applyAlignment="1">
      <alignment horizontal="left" vertical="center" wrapText="1"/>
    </xf>
    <xf numFmtId="14" fontId="18" fillId="14" borderId="17" xfId="0" applyNumberFormat="1"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8" fillId="15" borderId="17" xfId="0" applyFont="1" applyFill="1" applyBorder="1" applyAlignment="1">
      <alignment horizontal="center" vertical="center" wrapText="1"/>
    </xf>
    <xf numFmtId="0" fontId="20" fillId="15" borderId="17" xfId="1" applyFill="1" applyBorder="1" applyAlignment="1">
      <alignment horizontal="right" vertical="center" wrapText="1"/>
    </xf>
    <xf numFmtId="0" fontId="18" fillId="15" borderId="17" xfId="0" applyFont="1" applyFill="1" applyBorder="1" applyAlignment="1">
      <alignment horizontal="left" vertical="center" wrapText="1"/>
    </xf>
    <xf numFmtId="14" fontId="18" fillId="15" borderId="17" xfId="0" applyNumberFormat="1"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8" fillId="16" borderId="17" xfId="0" applyFont="1" applyFill="1" applyBorder="1" applyAlignment="1">
      <alignment horizontal="center" vertical="center" wrapText="1"/>
    </xf>
    <xf numFmtId="0" fontId="20" fillId="16" borderId="17" xfId="1" applyFill="1" applyBorder="1" applyAlignment="1">
      <alignment horizontal="right" vertical="center" wrapText="1"/>
    </xf>
    <xf numFmtId="0" fontId="18" fillId="16" borderId="17" xfId="0" applyFont="1" applyFill="1" applyBorder="1" applyAlignment="1">
      <alignment horizontal="left" vertical="center" wrapText="1"/>
    </xf>
    <xf numFmtId="14" fontId="18" fillId="16" borderId="17" xfId="0" applyNumberFormat="1" applyFont="1" applyFill="1" applyBorder="1" applyAlignment="1">
      <alignment horizontal="center" vertical="center" wrapText="1"/>
    </xf>
    <xf numFmtId="0" fontId="19" fillId="16" borderId="17" xfId="0" applyFont="1" applyFill="1" applyBorder="1" applyAlignment="1">
      <alignment horizontal="center" vertical="center" wrapText="1"/>
    </xf>
    <xf numFmtId="0" fontId="18" fillId="17" borderId="17" xfId="0" applyFont="1" applyFill="1" applyBorder="1" applyAlignment="1">
      <alignment horizontal="center" vertical="center" wrapText="1"/>
    </xf>
    <xf numFmtId="0" fontId="20" fillId="17" borderId="17" xfId="1" applyFill="1" applyBorder="1" applyAlignment="1">
      <alignment horizontal="right" vertical="center" wrapText="1"/>
    </xf>
    <xf numFmtId="0" fontId="18" fillId="17" borderId="17" xfId="0" applyFont="1" applyFill="1" applyBorder="1" applyAlignment="1">
      <alignment horizontal="left" vertical="center" wrapText="1"/>
    </xf>
    <xf numFmtId="14" fontId="18" fillId="17" borderId="17" xfId="0" applyNumberFormat="1" applyFont="1" applyFill="1" applyBorder="1" applyAlignment="1">
      <alignment horizontal="center" vertical="center" wrapText="1"/>
    </xf>
    <xf numFmtId="0" fontId="19" fillId="17" borderId="17" xfId="0" applyFont="1" applyFill="1" applyBorder="1" applyAlignment="1">
      <alignment horizontal="center" vertical="center" wrapText="1"/>
    </xf>
    <xf numFmtId="0" fontId="18" fillId="18" borderId="17" xfId="0" applyFont="1" applyFill="1" applyBorder="1" applyAlignment="1">
      <alignment horizontal="center" vertical="center" wrapText="1"/>
    </xf>
    <xf numFmtId="0" fontId="20" fillId="18" borderId="17" xfId="1" applyFill="1" applyBorder="1" applyAlignment="1">
      <alignment horizontal="right" vertical="center" wrapText="1"/>
    </xf>
    <xf numFmtId="0" fontId="18" fillId="18" borderId="17" xfId="0" applyFont="1" applyFill="1" applyBorder="1" applyAlignment="1">
      <alignment horizontal="left" vertical="center" wrapText="1"/>
    </xf>
    <xf numFmtId="14" fontId="18" fillId="18" borderId="17" xfId="0" applyNumberFormat="1" applyFont="1" applyFill="1" applyBorder="1" applyAlignment="1">
      <alignment horizontal="center" vertical="center" wrapText="1"/>
    </xf>
    <xf numFmtId="0" fontId="19" fillId="18" borderId="17" xfId="0" applyFont="1" applyFill="1" applyBorder="1" applyAlignment="1">
      <alignment horizontal="center" vertical="center" wrapText="1"/>
    </xf>
    <xf numFmtId="0" fontId="18" fillId="19" borderId="17" xfId="0" applyFont="1" applyFill="1" applyBorder="1" applyAlignment="1">
      <alignment horizontal="center" vertical="center" wrapText="1"/>
    </xf>
    <xf numFmtId="0" fontId="20" fillId="19" borderId="17" xfId="1" applyFill="1" applyBorder="1" applyAlignment="1">
      <alignment horizontal="right" vertical="center" wrapText="1"/>
    </xf>
    <xf numFmtId="0" fontId="18" fillId="19" borderId="17" xfId="0" applyFont="1" applyFill="1" applyBorder="1" applyAlignment="1">
      <alignment horizontal="left" vertical="center" wrapText="1"/>
    </xf>
    <xf numFmtId="14" fontId="18" fillId="19" borderId="17" xfId="0" applyNumberFormat="1" applyFont="1" applyFill="1" applyBorder="1" applyAlignment="1">
      <alignment horizontal="center" vertical="center" wrapText="1"/>
    </xf>
    <xf numFmtId="0" fontId="19" fillId="19" borderId="17" xfId="0" applyFont="1" applyFill="1" applyBorder="1" applyAlignment="1">
      <alignment horizontal="center" vertical="center" wrapText="1"/>
    </xf>
    <xf numFmtId="0" fontId="18" fillId="20" borderId="17" xfId="0" applyFont="1" applyFill="1" applyBorder="1" applyAlignment="1">
      <alignment horizontal="center" vertical="center" wrapText="1"/>
    </xf>
    <xf numFmtId="0" fontId="20" fillId="20" borderId="17" xfId="1" applyFill="1" applyBorder="1" applyAlignment="1">
      <alignment horizontal="right" vertical="center" wrapText="1"/>
    </xf>
    <xf numFmtId="0" fontId="18" fillId="20" borderId="17" xfId="0" applyFont="1" applyFill="1" applyBorder="1" applyAlignment="1">
      <alignment horizontal="left" vertical="center" wrapText="1"/>
    </xf>
    <xf numFmtId="14" fontId="18" fillId="20" borderId="17" xfId="0" applyNumberFormat="1" applyFont="1" applyFill="1" applyBorder="1" applyAlignment="1">
      <alignment horizontal="center" vertical="center" wrapText="1"/>
    </xf>
    <xf numFmtId="0" fontId="19" fillId="20" borderId="17" xfId="0" applyFont="1" applyFill="1" applyBorder="1" applyAlignment="1">
      <alignment horizontal="center" vertical="center" wrapText="1"/>
    </xf>
    <xf numFmtId="0" fontId="18" fillId="21" borderId="17" xfId="0" applyFont="1" applyFill="1" applyBorder="1" applyAlignment="1">
      <alignment horizontal="center" vertical="center" wrapText="1"/>
    </xf>
    <xf numFmtId="0" fontId="20" fillId="21" borderId="17" xfId="1" applyFill="1" applyBorder="1" applyAlignment="1">
      <alignment horizontal="right" vertical="center" wrapText="1"/>
    </xf>
    <xf numFmtId="0" fontId="18" fillId="21" borderId="17" xfId="0" applyFont="1" applyFill="1" applyBorder="1" applyAlignment="1">
      <alignment horizontal="left" vertical="center" wrapText="1"/>
    </xf>
    <xf numFmtId="14" fontId="18" fillId="21" borderId="17" xfId="0" applyNumberFormat="1" applyFont="1" applyFill="1" applyBorder="1" applyAlignment="1">
      <alignment horizontal="center" vertical="center" wrapText="1"/>
    </xf>
    <xf numFmtId="0" fontId="19" fillId="21" borderId="17" xfId="0" applyFont="1" applyFill="1" applyBorder="1" applyAlignment="1">
      <alignment horizontal="center" vertical="center" wrapText="1"/>
    </xf>
    <xf numFmtId="0" fontId="18" fillId="22" borderId="17" xfId="0" applyFont="1" applyFill="1" applyBorder="1" applyAlignment="1">
      <alignment horizontal="center" vertical="center" wrapText="1"/>
    </xf>
    <xf numFmtId="0" fontId="20" fillId="22" borderId="17" xfId="1" applyFill="1" applyBorder="1" applyAlignment="1">
      <alignment horizontal="right" vertical="center" wrapText="1"/>
    </xf>
    <xf numFmtId="0" fontId="18" fillId="22" borderId="17" xfId="0" applyFont="1" applyFill="1" applyBorder="1" applyAlignment="1">
      <alignment horizontal="left" vertical="center" wrapText="1"/>
    </xf>
    <xf numFmtId="14" fontId="18" fillId="22" borderId="17" xfId="0" applyNumberFormat="1" applyFont="1" applyFill="1" applyBorder="1" applyAlignment="1">
      <alignment horizontal="center" vertical="center" wrapText="1"/>
    </xf>
    <xf numFmtId="0" fontId="19" fillId="22" borderId="17" xfId="0" applyFont="1" applyFill="1" applyBorder="1" applyAlignment="1">
      <alignment horizontal="center" vertical="center" wrapText="1"/>
    </xf>
    <xf numFmtId="0" fontId="18" fillId="23" borderId="17" xfId="0" applyFont="1" applyFill="1" applyBorder="1" applyAlignment="1">
      <alignment horizontal="center" vertical="center" wrapText="1"/>
    </xf>
    <xf numFmtId="0" fontId="20" fillId="23" borderId="17" xfId="1" applyFill="1" applyBorder="1" applyAlignment="1">
      <alignment horizontal="right" vertical="center" wrapText="1"/>
    </xf>
    <xf numFmtId="0" fontId="18" fillId="23" borderId="17" xfId="0" applyFont="1" applyFill="1" applyBorder="1" applyAlignment="1">
      <alignment horizontal="left" vertical="center" wrapText="1"/>
    </xf>
    <xf numFmtId="14" fontId="18" fillId="23" borderId="17" xfId="0" applyNumberFormat="1" applyFont="1" applyFill="1" applyBorder="1" applyAlignment="1">
      <alignment horizontal="center" vertical="center" wrapText="1"/>
    </xf>
    <xf numFmtId="0" fontId="19" fillId="23" borderId="1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20" fillId="4" borderId="17" xfId="1" applyFill="1" applyBorder="1" applyAlignment="1">
      <alignment horizontal="right" vertical="center" wrapText="1"/>
    </xf>
    <xf numFmtId="0" fontId="18" fillId="4" borderId="17" xfId="0" applyFont="1" applyFill="1" applyBorder="1" applyAlignment="1">
      <alignment horizontal="left" vertical="center" wrapText="1"/>
    </xf>
    <xf numFmtId="14" fontId="18" fillId="4" borderId="17" xfId="0" applyNumberFormat="1" applyFont="1" applyFill="1" applyBorder="1" applyAlignment="1">
      <alignment horizontal="center" vertical="center" wrapText="1"/>
    </xf>
    <xf numFmtId="0" fontId="19" fillId="4" borderId="17" xfId="0" applyFont="1" applyFill="1" applyBorder="1" applyAlignment="1">
      <alignment horizontal="center" vertical="center" wrapText="1"/>
    </xf>
    <xf numFmtId="0" fontId="0" fillId="5" borderId="18" xfId="0" applyFill="1" applyBorder="1" applyAlignment="1">
      <alignment horizontal="right" vertical="center" wrapText="1"/>
    </xf>
    <xf numFmtId="0" fontId="20" fillId="5" borderId="19" xfId="1" applyFill="1" applyBorder="1" applyAlignment="1">
      <alignment horizontal="right" vertical="center" wrapText="1"/>
    </xf>
    <xf numFmtId="0" fontId="18" fillId="6" borderId="19"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18" fillId="15" borderId="19" xfId="0" applyFont="1" applyFill="1" applyBorder="1" applyAlignment="1">
      <alignment horizontal="center" vertical="center" wrapText="1"/>
    </xf>
    <xf numFmtId="0" fontId="18" fillId="16" borderId="19" xfId="0" applyFont="1" applyFill="1" applyBorder="1" applyAlignment="1">
      <alignment horizontal="center" vertical="center" wrapText="1"/>
    </xf>
    <xf numFmtId="0" fontId="18" fillId="17" borderId="19" xfId="0" applyFont="1" applyFill="1" applyBorder="1" applyAlignment="1">
      <alignment horizontal="center" vertical="center" wrapText="1"/>
    </xf>
    <xf numFmtId="0" fontId="18" fillId="18" borderId="19" xfId="0" applyFont="1" applyFill="1" applyBorder="1" applyAlignment="1">
      <alignment horizontal="center" vertical="center" wrapText="1"/>
    </xf>
    <xf numFmtId="0" fontId="18" fillId="19" borderId="19" xfId="0" applyFont="1" applyFill="1" applyBorder="1" applyAlignment="1">
      <alignment horizontal="center" vertical="center" wrapText="1"/>
    </xf>
    <xf numFmtId="0" fontId="18" fillId="20" borderId="19" xfId="0" applyFont="1" applyFill="1" applyBorder="1" applyAlignment="1">
      <alignment horizontal="center" vertical="center" wrapText="1"/>
    </xf>
    <xf numFmtId="0" fontId="18" fillId="21" borderId="19" xfId="0" applyFont="1" applyFill="1" applyBorder="1" applyAlignment="1">
      <alignment horizontal="center" vertical="center" wrapText="1"/>
    </xf>
    <xf numFmtId="0" fontId="18" fillId="22" borderId="19" xfId="0" applyFont="1" applyFill="1" applyBorder="1" applyAlignment="1">
      <alignment horizontal="center" vertical="center" wrapText="1"/>
    </xf>
    <xf numFmtId="0" fontId="18" fillId="23" borderId="19"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5" borderId="18" xfId="0" applyFont="1" applyFill="1" applyBorder="1" applyAlignment="1">
      <alignment horizontal="left" vertical="center" wrapText="1"/>
    </xf>
    <xf numFmtId="0" fontId="18" fillId="5" borderId="18" xfId="0" applyFont="1" applyFill="1" applyBorder="1" applyAlignment="1">
      <alignment horizontal="center" vertical="center" wrapText="1"/>
    </xf>
    <xf numFmtId="14" fontId="18" fillId="5" borderId="18" xfId="0" applyNumberFormat="1"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8" fillId="5" borderId="19" xfId="0" applyFont="1" applyFill="1" applyBorder="1" applyAlignment="1">
      <alignment horizontal="left" vertical="center" wrapText="1"/>
    </xf>
    <xf numFmtId="0" fontId="18" fillId="5" borderId="19" xfId="0" applyFont="1" applyFill="1" applyBorder="1" applyAlignment="1">
      <alignment horizontal="center" vertical="center" wrapText="1"/>
    </xf>
    <xf numFmtId="14" fontId="18" fillId="5" borderId="19" xfId="0" applyNumberFormat="1" applyFont="1" applyFill="1" applyBorder="1" applyAlignment="1">
      <alignment horizontal="center" vertical="center" wrapText="1"/>
    </xf>
    <xf numFmtId="0" fontId="19" fillId="5" borderId="19" xfId="0" applyFont="1" applyFill="1" applyBorder="1" applyAlignment="1">
      <alignment horizontal="center" vertical="center" wrapText="1"/>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20" xfId="0" applyNumberFormat="1" applyFill="1" applyBorder="1"/>
    <xf numFmtId="9" fontId="6" fillId="0" borderId="0" xfId="0" applyNumberFormat="1" applyFont="1"/>
    <xf numFmtId="0" fontId="1" fillId="0" borderId="24"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49" fontId="24" fillId="0" borderId="0" xfId="0" applyNumberFormat="1" applyFont="1"/>
    <xf numFmtId="9" fontId="1" fillId="0" borderId="1" xfId="0" applyNumberFormat="1" applyFont="1" applyBorder="1" applyAlignment="1">
      <alignment horizontal="center" vertical="center"/>
    </xf>
    <xf numFmtId="49" fontId="24" fillId="0" borderId="0" xfId="0" applyNumberFormat="1" applyFont="1" applyAlignment="1"/>
    <xf numFmtId="49" fontId="24" fillId="0" borderId="0" xfId="0" applyNumberFormat="1" applyFont="1"/>
    <xf numFmtId="0" fontId="7" fillId="0" borderId="22" xfId="0" applyFont="1" applyBorder="1"/>
    <xf numFmtId="0" fontId="6" fillId="3" borderId="1" xfId="0" applyFont="1" applyFill="1" applyBorder="1"/>
    <xf numFmtId="0" fontId="6" fillId="3" borderId="0" xfId="0" applyFont="1" applyFill="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2" fillId="0" borderId="4" xfId="0" applyFont="1" applyBorder="1" applyAlignment="1">
      <alignment horizontal="center" vertical="center" wrapText="1"/>
    </xf>
    <xf numFmtId="0" fontId="6" fillId="2" borderId="4" xfId="0" applyFont="1" applyFill="1" applyBorder="1" applyAlignment="1">
      <alignment horizontal="center"/>
    </xf>
    <xf numFmtId="0" fontId="1" fillId="0" borderId="25" xfId="0" applyFont="1" applyBorder="1" applyAlignment="1">
      <alignment vertical="top" wrapText="1"/>
    </xf>
    <xf numFmtId="0" fontId="0" fillId="0" borderId="11" xfId="0" applyBorder="1"/>
    <xf numFmtId="0" fontId="0" fillId="0" borderId="11" xfId="0" applyBorder="1" applyAlignment="1">
      <alignment horizontal="right"/>
    </xf>
    <xf numFmtId="0" fontId="0" fillId="0" borderId="26" xfId="0" applyBorder="1"/>
    <xf numFmtId="0" fontId="0" fillId="0" borderId="12" xfId="0" applyBorder="1"/>
    <xf numFmtId="0" fontId="7" fillId="0" borderId="7" xfId="0" applyFont="1" applyBorder="1" applyAlignment="1">
      <alignment vertical="center"/>
    </xf>
    <xf numFmtId="0" fontId="7" fillId="0" borderId="0" xfId="0" applyFont="1" applyBorder="1" applyAlignment="1">
      <alignment vertical="center"/>
    </xf>
    <xf numFmtId="164" fontId="28" fillId="0" borderId="1" xfId="0" applyNumberFormat="1" applyFont="1" applyFill="1" applyBorder="1" applyAlignment="1">
      <alignment horizontal="center"/>
    </xf>
    <xf numFmtId="0" fontId="0" fillId="0" borderId="0" xfId="0"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8" fillId="3" borderId="1" xfId="0" applyFont="1" applyFill="1" applyBorder="1" applyAlignment="1">
      <alignment horizontal="center"/>
    </xf>
    <xf numFmtId="0" fontId="0" fillId="0" borderId="0" xfId="0" applyFill="1" applyBorder="1"/>
    <xf numFmtId="9" fontId="11" fillId="24" borderId="9" xfId="0" applyNumberFormat="1" applyFont="1" applyFill="1" applyBorder="1" applyAlignment="1">
      <alignment horizontal="center" vertical="center"/>
    </xf>
    <xf numFmtId="0" fontId="11" fillId="24" borderId="16" xfId="0" applyFont="1" applyFill="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4" xfId="0" applyFill="1" applyBorder="1" applyAlignment="1">
      <alignment horizontal="center"/>
    </xf>
    <xf numFmtId="0" fontId="0" fillId="0" borderId="1" xfId="0" applyBorder="1" applyAlignment="1">
      <alignment horizontal="right"/>
    </xf>
    <xf numFmtId="0" fontId="0" fillId="0" borderId="1" xfId="0" applyBorder="1" applyAlignment="1">
      <alignment vertical="top"/>
    </xf>
    <xf numFmtId="0" fontId="0" fillId="0" borderId="1" xfId="0" applyBorder="1" applyAlignment="1">
      <alignment horizontal="right" vertical="top"/>
    </xf>
    <xf numFmtId="0" fontId="8" fillId="3" borderId="27" xfId="0" applyFont="1" applyFill="1" applyBorder="1" applyAlignment="1">
      <alignment horizontal="center"/>
    </xf>
    <xf numFmtId="0" fontId="0" fillId="3" borderId="27" xfId="0" applyFill="1" applyBorder="1" applyAlignment="1">
      <alignment horizontal="center"/>
    </xf>
    <xf numFmtId="0" fontId="11" fillId="24" borderId="9" xfId="0" applyFont="1" applyFill="1" applyBorder="1" applyAlignment="1">
      <alignment horizontal="center" vertical="center"/>
    </xf>
    <xf numFmtId="0" fontId="22" fillId="0" borderId="1" xfId="0" applyFont="1" applyBorder="1" applyAlignment="1">
      <alignment horizontal="center" vertical="center"/>
    </xf>
    <xf numFmtId="0" fontId="8" fillId="3" borderId="0" xfId="0" applyFont="1" applyFill="1"/>
    <xf numFmtId="0" fontId="1" fillId="3" borderId="7" xfId="0" applyFont="1" applyFill="1" applyBorder="1" applyAlignment="1">
      <alignment horizontal="center" vertical="center" wrapText="1"/>
    </xf>
    <xf numFmtId="0" fontId="8" fillId="0" borderId="0" xfId="0" applyFont="1" applyAlignment="1">
      <alignment horizontal="center"/>
    </xf>
    <xf numFmtId="0" fontId="11" fillId="0" borderId="0" xfId="0" applyFont="1" applyBorder="1" applyAlignment="1">
      <alignment horizontal="center" vertical="center"/>
    </xf>
    <xf numFmtId="0" fontId="8" fillId="0" borderId="0" xfId="0" applyFont="1" applyBorder="1" applyAlignment="1">
      <alignment horizontal="center"/>
    </xf>
    <xf numFmtId="0" fontId="31" fillId="3" borderId="1" xfId="0" applyFont="1" applyFill="1" applyBorder="1" applyAlignment="1">
      <alignment horizontal="center" vertical="center" wrapText="1"/>
    </xf>
    <xf numFmtId="0" fontId="8" fillId="3" borderId="3" xfId="0" applyFont="1" applyFill="1" applyBorder="1" applyAlignment="1">
      <alignment horizontal="center"/>
    </xf>
    <xf numFmtId="0" fontId="8" fillId="0" borderId="0" xfId="0" applyFont="1"/>
    <xf numFmtId="0" fontId="0" fillId="0" borderId="0" xfId="0" applyBorder="1" applyAlignment="1">
      <alignment horizontal="center"/>
    </xf>
    <xf numFmtId="0" fontId="0" fillId="0" borderId="6"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5" fillId="0" borderId="7" xfId="0" applyFont="1" applyBorder="1" applyAlignment="1">
      <alignment horizontal="left" vertical="center" wrapText="1"/>
    </xf>
    <xf numFmtId="0" fontId="25" fillId="0" borderId="4" xfId="0" applyFont="1" applyBorder="1" applyAlignment="1">
      <alignment horizontal="left" vertical="center" wrapText="1"/>
    </xf>
    <xf numFmtId="0" fontId="27" fillId="0" borderId="1" xfId="0" applyFont="1" applyBorder="1" applyAlignment="1">
      <alignment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4" fillId="0" borderId="1" xfId="0" applyFont="1" applyBorder="1" applyAlignment="1">
      <alignment horizontal="left" vertical="center" wrapText="1"/>
    </xf>
    <xf numFmtId="0" fontId="26" fillId="0" borderId="1" xfId="0" applyFont="1" applyBorder="1" applyAlignment="1">
      <alignment horizontal="left" vertical="center" wrapText="1"/>
    </xf>
    <xf numFmtId="0" fontId="0" fillId="0" borderId="1" xfId="0" applyBorder="1" applyAlignment="1">
      <alignment horizontal="left"/>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wrapText="1"/>
    </xf>
    <xf numFmtId="0" fontId="0" fillId="0" borderId="7" xfId="0" applyBorder="1" applyAlignment="1">
      <alignment wrapText="1"/>
    </xf>
    <xf numFmtId="0" fontId="0" fillId="0" borderId="4" xfId="0" applyBorder="1" applyAlignment="1">
      <alignment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4"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20" xfId="0" applyFill="1" applyBorder="1" applyAlignment="1">
      <alignment horizontal="center"/>
    </xf>
    <xf numFmtId="0" fontId="0" fillId="3" borderId="16" xfId="0" applyFill="1" applyBorder="1" applyAlignment="1">
      <alignment horizontal="center"/>
    </xf>
  </cellXfs>
  <cellStyles count="2">
    <cellStyle name="Hipervínculo" xfId="1" builtinId="8"/>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180975</xdr:colOff>
      <xdr:row>4</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142875</xdr:colOff>
      <xdr:row>4</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xdr:row>
      <xdr:rowOff>0</xdr:rowOff>
    </xdr:from>
    <xdr:to>
      <xdr:col>10</xdr:col>
      <xdr:colOff>180975</xdr:colOff>
      <xdr:row>6</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6</xdr:row>
      <xdr:rowOff>0</xdr:rowOff>
    </xdr:from>
    <xdr:to>
      <xdr:col>11</xdr:col>
      <xdr:colOff>142875</xdr:colOff>
      <xdr:row>6</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180975</xdr:colOff>
      <xdr:row>7</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142875</xdr:colOff>
      <xdr:row>7</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180975</xdr:colOff>
      <xdr:row>8</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xdr:row>
      <xdr:rowOff>0</xdr:rowOff>
    </xdr:from>
    <xdr:to>
      <xdr:col>11</xdr:col>
      <xdr:colOff>142875</xdr:colOff>
      <xdr:row>8</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180975</xdr:colOff>
      <xdr:row>9</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9</xdr:row>
      <xdr:rowOff>0</xdr:rowOff>
    </xdr:from>
    <xdr:to>
      <xdr:col>10</xdr:col>
      <xdr:colOff>333375</xdr:colOff>
      <xdr:row>9</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0</xdr:rowOff>
    </xdr:from>
    <xdr:to>
      <xdr:col>11</xdr:col>
      <xdr:colOff>142875</xdr:colOff>
      <xdr:row>9</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10</xdr:row>
      <xdr:rowOff>0</xdr:rowOff>
    </xdr:from>
    <xdr:to>
      <xdr:col>10</xdr:col>
      <xdr:colOff>180975</xdr:colOff>
      <xdr:row>10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xdr:row>
      <xdr:rowOff>0</xdr:rowOff>
    </xdr:from>
    <xdr:to>
      <xdr:col>11</xdr:col>
      <xdr:colOff>142875</xdr:colOff>
      <xdr:row>10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11</xdr:row>
      <xdr:rowOff>0</xdr:rowOff>
    </xdr:from>
    <xdr:to>
      <xdr:col>10</xdr:col>
      <xdr:colOff>180975</xdr:colOff>
      <xdr:row>11</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11</xdr:row>
      <xdr:rowOff>0</xdr:rowOff>
    </xdr:from>
    <xdr:to>
      <xdr:col>11</xdr:col>
      <xdr:colOff>142875</xdr:colOff>
      <xdr:row>11</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180975</xdr:colOff>
      <xdr:row>12</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12</xdr:row>
      <xdr:rowOff>0</xdr:rowOff>
    </xdr:from>
    <xdr:to>
      <xdr:col>11</xdr:col>
      <xdr:colOff>142875</xdr:colOff>
      <xdr:row>12</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13</xdr:row>
      <xdr:rowOff>0</xdr:rowOff>
    </xdr:from>
    <xdr:to>
      <xdr:col>11</xdr:col>
      <xdr:colOff>142875</xdr:colOff>
      <xdr:row>13</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180975</xdr:colOff>
      <xdr:row>14</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14</xdr:row>
      <xdr:rowOff>0</xdr:rowOff>
    </xdr:from>
    <xdr:to>
      <xdr:col>10</xdr:col>
      <xdr:colOff>333375</xdr:colOff>
      <xdr:row>14</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142875</xdr:colOff>
      <xdr:row>14</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180975</xdr:colOff>
      <xdr:row>15</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142875</xdr:colOff>
      <xdr:row>15</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180975</xdr:colOff>
      <xdr:row>16</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16</xdr:row>
      <xdr:rowOff>0</xdr:rowOff>
    </xdr:from>
    <xdr:to>
      <xdr:col>10</xdr:col>
      <xdr:colOff>333375</xdr:colOff>
      <xdr:row>16</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xdr:row>
      <xdr:rowOff>0</xdr:rowOff>
    </xdr:from>
    <xdr:to>
      <xdr:col>11</xdr:col>
      <xdr:colOff>142875</xdr:colOff>
      <xdr:row>16</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180975</xdr:colOff>
      <xdr:row>17</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142875</xdr:colOff>
      <xdr:row>17</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18</xdr:row>
      <xdr:rowOff>0</xdr:rowOff>
    </xdr:from>
    <xdr:to>
      <xdr:col>10</xdr:col>
      <xdr:colOff>142875</xdr:colOff>
      <xdr:row>18</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18</xdr:row>
      <xdr:rowOff>0</xdr:rowOff>
    </xdr:from>
    <xdr:to>
      <xdr:col>11</xdr:col>
      <xdr:colOff>142875</xdr:colOff>
      <xdr:row>18</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19</xdr:row>
      <xdr:rowOff>0</xdr:rowOff>
    </xdr:from>
    <xdr:to>
      <xdr:col>11</xdr:col>
      <xdr:colOff>142875</xdr:colOff>
      <xdr:row>19</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20</xdr:row>
      <xdr:rowOff>0</xdr:rowOff>
    </xdr:from>
    <xdr:to>
      <xdr:col>10</xdr:col>
      <xdr:colOff>180975</xdr:colOff>
      <xdr:row>20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20</xdr:row>
      <xdr:rowOff>0</xdr:rowOff>
    </xdr:from>
    <xdr:to>
      <xdr:col>11</xdr:col>
      <xdr:colOff>142875</xdr:colOff>
      <xdr:row>20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21</xdr:row>
      <xdr:rowOff>0</xdr:rowOff>
    </xdr:from>
    <xdr:to>
      <xdr:col>10</xdr:col>
      <xdr:colOff>180975</xdr:colOff>
      <xdr:row>21</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21</xdr:row>
      <xdr:rowOff>0</xdr:rowOff>
    </xdr:from>
    <xdr:to>
      <xdr:col>10</xdr:col>
      <xdr:colOff>333375</xdr:colOff>
      <xdr:row>21</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21</xdr:row>
      <xdr:rowOff>0</xdr:rowOff>
    </xdr:from>
    <xdr:to>
      <xdr:col>11</xdr:col>
      <xdr:colOff>142875</xdr:colOff>
      <xdr:row>21</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22</xdr:row>
      <xdr:rowOff>0</xdr:rowOff>
    </xdr:from>
    <xdr:to>
      <xdr:col>10</xdr:col>
      <xdr:colOff>180975</xdr:colOff>
      <xdr:row>22</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22</xdr:row>
      <xdr:rowOff>0</xdr:rowOff>
    </xdr:from>
    <xdr:to>
      <xdr:col>11</xdr:col>
      <xdr:colOff>142875</xdr:colOff>
      <xdr:row>22</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23</xdr:row>
      <xdr:rowOff>0</xdr:rowOff>
    </xdr:from>
    <xdr:to>
      <xdr:col>10</xdr:col>
      <xdr:colOff>180975</xdr:colOff>
      <xdr:row>23</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23</xdr:row>
      <xdr:rowOff>0</xdr:rowOff>
    </xdr:from>
    <xdr:to>
      <xdr:col>11</xdr:col>
      <xdr:colOff>142875</xdr:colOff>
      <xdr:row>23</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24</xdr:row>
      <xdr:rowOff>0</xdr:rowOff>
    </xdr:from>
    <xdr:to>
      <xdr:col>10</xdr:col>
      <xdr:colOff>180975</xdr:colOff>
      <xdr:row>24</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24</xdr:row>
      <xdr:rowOff>0</xdr:rowOff>
    </xdr:from>
    <xdr:to>
      <xdr:col>11</xdr:col>
      <xdr:colOff>142875</xdr:colOff>
      <xdr:row>24</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xdr:row>
      <xdr:rowOff>0</xdr:rowOff>
    </xdr:from>
    <xdr:to>
      <xdr:col>10</xdr:col>
      <xdr:colOff>180975</xdr:colOff>
      <xdr:row>25</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25</xdr:row>
      <xdr:rowOff>0</xdr:rowOff>
    </xdr:from>
    <xdr:to>
      <xdr:col>11</xdr:col>
      <xdr:colOff>142875</xdr:colOff>
      <xdr:row>25</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26</xdr:row>
      <xdr:rowOff>0</xdr:rowOff>
    </xdr:from>
    <xdr:to>
      <xdr:col>10</xdr:col>
      <xdr:colOff>180975</xdr:colOff>
      <xdr:row>26</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26</xdr:row>
      <xdr:rowOff>0</xdr:rowOff>
    </xdr:from>
    <xdr:to>
      <xdr:col>10</xdr:col>
      <xdr:colOff>333375</xdr:colOff>
      <xdr:row>26</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26</xdr:row>
      <xdr:rowOff>0</xdr:rowOff>
    </xdr:from>
    <xdr:to>
      <xdr:col>11</xdr:col>
      <xdr:colOff>142875</xdr:colOff>
      <xdr:row>26</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27</xdr:row>
      <xdr:rowOff>0</xdr:rowOff>
    </xdr:from>
    <xdr:to>
      <xdr:col>10</xdr:col>
      <xdr:colOff>180975</xdr:colOff>
      <xdr:row>27</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27</xdr:row>
      <xdr:rowOff>0</xdr:rowOff>
    </xdr:from>
    <xdr:to>
      <xdr:col>10</xdr:col>
      <xdr:colOff>333375</xdr:colOff>
      <xdr:row>27</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27</xdr:row>
      <xdr:rowOff>0</xdr:rowOff>
    </xdr:from>
    <xdr:to>
      <xdr:col>11</xdr:col>
      <xdr:colOff>142875</xdr:colOff>
      <xdr:row>27</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28</xdr:row>
      <xdr:rowOff>0</xdr:rowOff>
    </xdr:from>
    <xdr:to>
      <xdr:col>10</xdr:col>
      <xdr:colOff>180975</xdr:colOff>
      <xdr:row>28</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28</xdr:row>
      <xdr:rowOff>0</xdr:rowOff>
    </xdr:from>
    <xdr:to>
      <xdr:col>10</xdr:col>
      <xdr:colOff>333375</xdr:colOff>
      <xdr:row>28</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28</xdr:row>
      <xdr:rowOff>0</xdr:rowOff>
    </xdr:from>
    <xdr:to>
      <xdr:col>11</xdr:col>
      <xdr:colOff>142875</xdr:colOff>
      <xdr:row>28</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29</xdr:row>
      <xdr:rowOff>0</xdr:rowOff>
    </xdr:from>
    <xdr:to>
      <xdr:col>10</xdr:col>
      <xdr:colOff>180975</xdr:colOff>
      <xdr:row>29</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29</xdr:row>
      <xdr:rowOff>0</xdr:rowOff>
    </xdr:from>
    <xdr:to>
      <xdr:col>10</xdr:col>
      <xdr:colOff>333375</xdr:colOff>
      <xdr:row>29</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29</xdr:row>
      <xdr:rowOff>0</xdr:rowOff>
    </xdr:from>
    <xdr:to>
      <xdr:col>11</xdr:col>
      <xdr:colOff>142875</xdr:colOff>
      <xdr:row>29</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30</xdr:row>
      <xdr:rowOff>0</xdr:rowOff>
    </xdr:from>
    <xdr:to>
      <xdr:col>10</xdr:col>
      <xdr:colOff>180975</xdr:colOff>
      <xdr:row>30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30</xdr:row>
      <xdr:rowOff>0</xdr:rowOff>
    </xdr:from>
    <xdr:to>
      <xdr:col>10</xdr:col>
      <xdr:colOff>333375</xdr:colOff>
      <xdr:row>30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30</xdr:row>
      <xdr:rowOff>0</xdr:rowOff>
    </xdr:from>
    <xdr:to>
      <xdr:col>11</xdr:col>
      <xdr:colOff>142875</xdr:colOff>
      <xdr:row>30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31</xdr:row>
      <xdr:rowOff>0</xdr:rowOff>
    </xdr:from>
    <xdr:to>
      <xdr:col>10</xdr:col>
      <xdr:colOff>180975</xdr:colOff>
      <xdr:row>31</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31</xdr:row>
      <xdr:rowOff>0</xdr:rowOff>
    </xdr:from>
    <xdr:to>
      <xdr:col>10</xdr:col>
      <xdr:colOff>333375</xdr:colOff>
      <xdr:row>31</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11</xdr:col>
      <xdr:colOff>142875</xdr:colOff>
      <xdr:row>31</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32</xdr:row>
      <xdr:rowOff>0</xdr:rowOff>
    </xdr:from>
    <xdr:to>
      <xdr:col>10</xdr:col>
      <xdr:colOff>180975</xdr:colOff>
      <xdr:row>32</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32</xdr:row>
      <xdr:rowOff>0</xdr:rowOff>
    </xdr:from>
    <xdr:to>
      <xdr:col>11</xdr:col>
      <xdr:colOff>142875</xdr:colOff>
      <xdr:row>32</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33</xdr:row>
      <xdr:rowOff>0</xdr:rowOff>
    </xdr:from>
    <xdr:to>
      <xdr:col>10</xdr:col>
      <xdr:colOff>180975</xdr:colOff>
      <xdr:row>33</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33</xdr:row>
      <xdr:rowOff>0</xdr:rowOff>
    </xdr:from>
    <xdr:to>
      <xdr:col>10</xdr:col>
      <xdr:colOff>333375</xdr:colOff>
      <xdr:row>33</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33</xdr:row>
      <xdr:rowOff>0</xdr:rowOff>
    </xdr:from>
    <xdr:to>
      <xdr:col>11</xdr:col>
      <xdr:colOff>142875</xdr:colOff>
      <xdr:row>33</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34</xdr:row>
      <xdr:rowOff>0</xdr:rowOff>
    </xdr:from>
    <xdr:to>
      <xdr:col>10</xdr:col>
      <xdr:colOff>180975</xdr:colOff>
      <xdr:row>34</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34</xdr:row>
      <xdr:rowOff>0</xdr:rowOff>
    </xdr:from>
    <xdr:to>
      <xdr:col>10</xdr:col>
      <xdr:colOff>333375</xdr:colOff>
      <xdr:row>34</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34</xdr:row>
      <xdr:rowOff>0</xdr:rowOff>
    </xdr:from>
    <xdr:to>
      <xdr:col>11</xdr:col>
      <xdr:colOff>142875</xdr:colOff>
      <xdr:row>34</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35</xdr:row>
      <xdr:rowOff>0</xdr:rowOff>
    </xdr:from>
    <xdr:to>
      <xdr:col>10</xdr:col>
      <xdr:colOff>180975</xdr:colOff>
      <xdr:row>35</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35</xdr:row>
      <xdr:rowOff>0</xdr:rowOff>
    </xdr:from>
    <xdr:to>
      <xdr:col>10</xdr:col>
      <xdr:colOff>333375</xdr:colOff>
      <xdr:row>35</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35</xdr:row>
      <xdr:rowOff>0</xdr:rowOff>
    </xdr:from>
    <xdr:to>
      <xdr:col>11</xdr:col>
      <xdr:colOff>142875</xdr:colOff>
      <xdr:row>35</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36</xdr:row>
      <xdr:rowOff>0</xdr:rowOff>
    </xdr:from>
    <xdr:to>
      <xdr:col>10</xdr:col>
      <xdr:colOff>142875</xdr:colOff>
      <xdr:row>36</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36</xdr:row>
      <xdr:rowOff>0</xdr:rowOff>
    </xdr:from>
    <xdr:to>
      <xdr:col>11</xdr:col>
      <xdr:colOff>142875</xdr:colOff>
      <xdr:row>36</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10</xdr:col>
      <xdr:colOff>180975</xdr:colOff>
      <xdr:row>37</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37</xdr:row>
      <xdr:rowOff>0</xdr:rowOff>
    </xdr:from>
    <xdr:to>
      <xdr:col>10</xdr:col>
      <xdr:colOff>333375</xdr:colOff>
      <xdr:row>37</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37</xdr:row>
      <xdr:rowOff>0</xdr:rowOff>
    </xdr:from>
    <xdr:to>
      <xdr:col>11</xdr:col>
      <xdr:colOff>142875</xdr:colOff>
      <xdr:row>37</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38</xdr:row>
      <xdr:rowOff>0</xdr:rowOff>
    </xdr:from>
    <xdr:to>
      <xdr:col>10</xdr:col>
      <xdr:colOff>180975</xdr:colOff>
      <xdr:row>38</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38</xdr:row>
      <xdr:rowOff>0</xdr:rowOff>
    </xdr:from>
    <xdr:to>
      <xdr:col>10</xdr:col>
      <xdr:colOff>333375</xdr:colOff>
      <xdr:row>38</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38</xdr:row>
      <xdr:rowOff>0</xdr:rowOff>
    </xdr:from>
    <xdr:to>
      <xdr:col>11</xdr:col>
      <xdr:colOff>142875</xdr:colOff>
      <xdr:row>38</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39</xdr:row>
      <xdr:rowOff>0</xdr:rowOff>
    </xdr:from>
    <xdr:to>
      <xdr:col>10</xdr:col>
      <xdr:colOff>180975</xdr:colOff>
      <xdr:row>39</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39</xdr:row>
      <xdr:rowOff>0</xdr:rowOff>
    </xdr:from>
    <xdr:to>
      <xdr:col>10</xdr:col>
      <xdr:colOff>333375</xdr:colOff>
      <xdr:row>39</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39</xdr:row>
      <xdr:rowOff>0</xdr:rowOff>
    </xdr:from>
    <xdr:to>
      <xdr:col>11</xdr:col>
      <xdr:colOff>142875</xdr:colOff>
      <xdr:row>39</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180975</xdr:colOff>
      <xdr:row>40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40</xdr:row>
      <xdr:rowOff>0</xdr:rowOff>
    </xdr:from>
    <xdr:to>
      <xdr:col>10</xdr:col>
      <xdr:colOff>333375</xdr:colOff>
      <xdr:row>40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40</xdr:row>
      <xdr:rowOff>0</xdr:rowOff>
    </xdr:from>
    <xdr:to>
      <xdr:col>11</xdr:col>
      <xdr:colOff>142875</xdr:colOff>
      <xdr:row>40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41</xdr:row>
      <xdr:rowOff>0</xdr:rowOff>
    </xdr:from>
    <xdr:to>
      <xdr:col>10</xdr:col>
      <xdr:colOff>180975</xdr:colOff>
      <xdr:row>41</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41</xdr:row>
      <xdr:rowOff>0</xdr:rowOff>
    </xdr:from>
    <xdr:to>
      <xdr:col>10</xdr:col>
      <xdr:colOff>333375</xdr:colOff>
      <xdr:row>41</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41</xdr:row>
      <xdr:rowOff>0</xdr:rowOff>
    </xdr:from>
    <xdr:to>
      <xdr:col>11</xdr:col>
      <xdr:colOff>142875</xdr:colOff>
      <xdr:row>41</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42</xdr:row>
      <xdr:rowOff>0</xdr:rowOff>
    </xdr:from>
    <xdr:to>
      <xdr:col>10</xdr:col>
      <xdr:colOff>180975</xdr:colOff>
      <xdr:row>42</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42</xdr:row>
      <xdr:rowOff>0</xdr:rowOff>
    </xdr:from>
    <xdr:to>
      <xdr:col>10</xdr:col>
      <xdr:colOff>333375</xdr:colOff>
      <xdr:row>42</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42</xdr:row>
      <xdr:rowOff>0</xdr:rowOff>
    </xdr:from>
    <xdr:to>
      <xdr:col>11</xdr:col>
      <xdr:colOff>142875</xdr:colOff>
      <xdr:row>42</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43</xdr:row>
      <xdr:rowOff>0</xdr:rowOff>
    </xdr:from>
    <xdr:to>
      <xdr:col>10</xdr:col>
      <xdr:colOff>180975</xdr:colOff>
      <xdr:row>43</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43</xdr:row>
      <xdr:rowOff>0</xdr:rowOff>
    </xdr:from>
    <xdr:to>
      <xdr:col>10</xdr:col>
      <xdr:colOff>333375</xdr:colOff>
      <xdr:row>43</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43</xdr:row>
      <xdr:rowOff>0</xdr:rowOff>
    </xdr:from>
    <xdr:to>
      <xdr:col>11</xdr:col>
      <xdr:colOff>142875</xdr:colOff>
      <xdr:row>43</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44</xdr:row>
      <xdr:rowOff>0</xdr:rowOff>
    </xdr:from>
    <xdr:to>
      <xdr:col>10</xdr:col>
      <xdr:colOff>180975</xdr:colOff>
      <xdr:row>44</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44</xdr:row>
      <xdr:rowOff>0</xdr:rowOff>
    </xdr:from>
    <xdr:to>
      <xdr:col>10</xdr:col>
      <xdr:colOff>333375</xdr:colOff>
      <xdr:row>44</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44</xdr:row>
      <xdr:rowOff>0</xdr:rowOff>
    </xdr:from>
    <xdr:to>
      <xdr:col>11</xdr:col>
      <xdr:colOff>142875</xdr:colOff>
      <xdr:row>44</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45</xdr:row>
      <xdr:rowOff>0</xdr:rowOff>
    </xdr:from>
    <xdr:to>
      <xdr:col>10</xdr:col>
      <xdr:colOff>180975</xdr:colOff>
      <xdr:row>45</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45</xdr:row>
      <xdr:rowOff>0</xdr:rowOff>
    </xdr:from>
    <xdr:to>
      <xdr:col>10</xdr:col>
      <xdr:colOff>333375</xdr:colOff>
      <xdr:row>45</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45</xdr:row>
      <xdr:rowOff>0</xdr:rowOff>
    </xdr:from>
    <xdr:to>
      <xdr:col>11</xdr:col>
      <xdr:colOff>142875</xdr:colOff>
      <xdr:row>45</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46</xdr:row>
      <xdr:rowOff>0</xdr:rowOff>
    </xdr:from>
    <xdr:to>
      <xdr:col>10</xdr:col>
      <xdr:colOff>180975</xdr:colOff>
      <xdr:row>46</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46</xdr:row>
      <xdr:rowOff>0</xdr:rowOff>
    </xdr:from>
    <xdr:to>
      <xdr:col>10</xdr:col>
      <xdr:colOff>333375</xdr:colOff>
      <xdr:row>46</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46</xdr:row>
      <xdr:rowOff>0</xdr:rowOff>
    </xdr:from>
    <xdr:to>
      <xdr:col>11</xdr:col>
      <xdr:colOff>142875</xdr:colOff>
      <xdr:row>46</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47</xdr:row>
      <xdr:rowOff>0</xdr:rowOff>
    </xdr:from>
    <xdr:to>
      <xdr:col>10</xdr:col>
      <xdr:colOff>180975</xdr:colOff>
      <xdr:row>47</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47</xdr:row>
      <xdr:rowOff>0</xdr:rowOff>
    </xdr:from>
    <xdr:to>
      <xdr:col>10</xdr:col>
      <xdr:colOff>333375</xdr:colOff>
      <xdr:row>47</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47</xdr:row>
      <xdr:rowOff>0</xdr:rowOff>
    </xdr:from>
    <xdr:to>
      <xdr:col>11</xdr:col>
      <xdr:colOff>142875</xdr:colOff>
      <xdr:row>47</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48</xdr:row>
      <xdr:rowOff>0</xdr:rowOff>
    </xdr:from>
    <xdr:to>
      <xdr:col>10</xdr:col>
      <xdr:colOff>180975</xdr:colOff>
      <xdr:row>48</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48</xdr:row>
      <xdr:rowOff>0</xdr:rowOff>
    </xdr:from>
    <xdr:to>
      <xdr:col>10</xdr:col>
      <xdr:colOff>333375</xdr:colOff>
      <xdr:row>48</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48</xdr:row>
      <xdr:rowOff>0</xdr:rowOff>
    </xdr:from>
    <xdr:to>
      <xdr:col>11</xdr:col>
      <xdr:colOff>142875</xdr:colOff>
      <xdr:row>48</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49</xdr:row>
      <xdr:rowOff>0</xdr:rowOff>
    </xdr:from>
    <xdr:to>
      <xdr:col>10</xdr:col>
      <xdr:colOff>180975</xdr:colOff>
      <xdr:row>49</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49</xdr:row>
      <xdr:rowOff>0</xdr:rowOff>
    </xdr:from>
    <xdr:to>
      <xdr:col>10</xdr:col>
      <xdr:colOff>333375</xdr:colOff>
      <xdr:row>49</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49</xdr:row>
      <xdr:rowOff>0</xdr:rowOff>
    </xdr:from>
    <xdr:to>
      <xdr:col>11</xdr:col>
      <xdr:colOff>142875</xdr:colOff>
      <xdr:row>49</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xdr:row>
      <xdr:rowOff>0</xdr:rowOff>
    </xdr:from>
    <xdr:to>
      <xdr:col>10</xdr:col>
      <xdr:colOff>180975</xdr:colOff>
      <xdr:row>4</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4</xdr:row>
      <xdr:rowOff>0</xdr:rowOff>
    </xdr:from>
    <xdr:to>
      <xdr:col>11</xdr:col>
      <xdr:colOff>142875</xdr:colOff>
      <xdr:row>4</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javascript:enviaAlumno(23292076)" TargetMode="External"/><Relationship Id="rId18" Type="http://schemas.openxmlformats.org/officeDocument/2006/relationships/hyperlink" Target="javascript:enviaAlumno(23161974)" TargetMode="External"/><Relationship Id="rId26" Type="http://schemas.openxmlformats.org/officeDocument/2006/relationships/hyperlink" Target="javascript:enviaAlumno(23276843)" TargetMode="External"/><Relationship Id="rId39" Type="http://schemas.openxmlformats.org/officeDocument/2006/relationships/hyperlink" Target="javascript:enviaAlumno(22935778)" TargetMode="External"/><Relationship Id="rId21" Type="http://schemas.openxmlformats.org/officeDocument/2006/relationships/hyperlink" Target="javascript:enviaAlumno(23112905)" TargetMode="External"/><Relationship Id="rId34" Type="http://schemas.openxmlformats.org/officeDocument/2006/relationships/hyperlink" Target="javascript:enviaAlumno(23024830)" TargetMode="External"/><Relationship Id="rId42" Type="http://schemas.openxmlformats.org/officeDocument/2006/relationships/hyperlink" Target="javascript:enviaAlumno(23122393)" TargetMode="External"/><Relationship Id="rId47" Type="http://schemas.openxmlformats.org/officeDocument/2006/relationships/hyperlink" Target="javascript:enviaAlumno(23128462)" TargetMode="External"/><Relationship Id="rId7" Type="http://schemas.openxmlformats.org/officeDocument/2006/relationships/hyperlink" Target="javascript:enviaAlumno(23012769)" TargetMode="External"/><Relationship Id="rId2" Type="http://schemas.openxmlformats.org/officeDocument/2006/relationships/hyperlink" Target="javascript:enviaAlumno(23210602)" TargetMode="External"/><Relationship Id="rId16" Type="http://schemas.openxmlformats.org/officeDocument/2006/relationships/hyperlink" Target="javascript:enviaAlumno(23130365)" TargetMode="External"/><Relationship Id="rId29" Type="http://schemas.openxmlformats.org/officeDocument/2006/relationships/hyperlink" Target="javascript:enviaAlumno(23213450)" TargetMode="External"/><Relationship Id="rId1" Type="http://schemas.openxmlformats.org/officeDocument/2006/relationships/hyperlink" Target="javascript:enviaAlumno(23128462)" TargetMode="External"/><Relationship Id="rId6" Type="http://schemas.openxmlformats.org/officeDocument/2006/relationships/hyperlink" Target="javascript:enviaAlumno(23107559)" TargetMode="External"/><Relationship Id="rId11" Type="http://schemas.openxmlformats.org/officeDocument/2006/relationships/hyperlink" Target="javascript:enviaAlumno(23269453)" TargetMode="External"/><Relationship Id="rId24" Type="http://schemas.openxmlformats.org/officeDocument/2006/relationships/hyperlink" Target="javascript:enviaAlumno(23161066)" TargetMode="External"/><Relationship Id="rId32" Type="http://schemas.openxmlformats.org/officeDocument/2006/relationships/hyperlink" Target="javascript:enviaAlumno(23118832)" TargetMode="External"/><Relationship Id="rId37" Type="http://schemas.openxmlformats.org/officeDocument/2006/relationships/hyperlink" Target="javascript:enviaAlumno(23162804)" TargetMode="External"/><Relationship Id="rId40" Type="http://schemas.openxmlformats.org/officeDocument/2006/relationships/hyperlink" Target="javascript:enviaAlumno(23152362)" TargetMode="External"/><Relationship Id="rId45" Type="http://schemas.openxmlformats.org/officeDocument/2006/relationships/hyperlink" Target="javascript:enviaAlumno(23263229)" TargetMode="External"/><Relationship Id="rId5" Type="http://schemas.openxmlformats.org/officeDocument/2006/relationships/hyperlink" Target="javascript:enviaAlumno(22980058)" TargetMode="External"/><Relationship Id="rId15" Type="http://schemas.openxmlformats.org/officeDocument/2006/relationships/hyperlink" Target="javascript:enviaAlumno(23177011)" TargetMode="External"/><Relationship Id="rId23" Type="http://schemas.openxmlformats.org/officeDocument/2006/relationships/hyperlink" Target="javascript:enviaAlumno(22948235)" TargetMode="External"/><Relationship Id="rId28" Type="http://schemas.openxmlformats.org/officeDocument/2006/relationships/hyperlink" Target="javascript:enviaAlumno(23019218)" TargetMode="External"/><Relationship Id="rId36" Type="http://schemas.openxmlformats.org/officeDocument/2006/relationships/hyperlink" Target="javascript:enviaAlumno(22923644)" TargetMode="External"/><Relationship Id="rId10" Type="http://schemas.openxmlformats.org/officeDocument/2006/relationships/hyperlink" Target="javascript:enviaAlumno(23017204)" TargetMode="External"/><Relationship Id="rId19" Type="http://schemas.openxmlformats.org/officeDocument/2006/relationships/hyperlink" Target="javascript:enviaAlumno(23028876)" TargetMode="External"/><Relationship Id="rId31" Type="http://schemas.openxmlformats.org/officeDocument/2006/relationships/hyperlink" Target="javascript:enviaAlumno(23212267)" TargetMode="External"/><Relationship Id="rId44" Type="http://schemas.openxmlformats.org/officeDocument/2006/relationships/hyperlink" Target="javascript:enviaAlumno(23263187)" TargetMode="External"/><Relationship Id="rId4" Type="http://schemas.openxmlformats.org/officeDocument/2006/relationships/hyperlink" Target="javascript:enviaAlumno(23318931)" TargetMode="External"/><Relationship Id="rId9" Type="http://schemas.openxmlformats.org/officeDocument/2006/relationships/hyperlink" Target="javascript:enviaAlumno(23296233)" TargetMode="External"/><Relationship Id="rId14" Type="http://schemas.openxmlformats.org/officeDocument/2006/relationships/hyperlink" Target="javascript:enviaAlumno(23002445)" TargetMode="External"/><Relationship Id="rId22" Type="http://schemas.openxmlformats.org/officeDocument/2006/relationships/hyperlink" Target="javascript:enviaAlumno(23225510)" TargetMode="External"/><Relationship Id="rId27" Type="http://schemas.openxmlformats.org/officeDocument/2006/relationships/hyperlink" Target="javascript:enviaAlumno(23261639)" TargetMode="External"/><Relationship Id="rId30" Type="http://schemas.openxmlformats.org/officeDocument/2006/relationships/hyperlink" Target="javascript:enviaAlumno(23105892)" TargetMode="External"/><Relationship Id="rId35" Type="http://schemas.openxmlformats.org/officeDocument/2006/relationships/hyperlink" Target="javascript:enviaAlumno(23009351)" TargetMode="External"/><Relationship Id="rId43" Type="http://schemas.openxmlformats.org/officeDocument/2006/relationships/hyperlink" Target="javascript:enviaAlumno(22934003)" TargetMode="External"/><Relationship Id="rId48" Type="http://schemas.openxmlformats.org/officeDocument/2006/relationships/drawing" Target="../drawings/drawing1.xml"/><Relationship Id="rId8" Type="http://schemas.openxmlformats.org/officeDocument/2006/relationships/hyperlink" Target="javascript:enviaAlumno(23319336)" TargetMode="External"/><Relationship Id="rId3" Type="http://schemas.openxmlformats.org/officeDocument/2006/relationships/hyperlink" Target="javascript:enviaAlumno(23002957)" TargetMode="External"/><Relationship Id="rId12" Type="http://schemas.openxmlformats.org/officeDocument/2006/relationships/hyperlink" Target="javascript:enviaAlumno(22968526)" TargetMode="External"/><Relationship Id="rId17" Type="http://schemas.openxmlformats.org/officeDocument/2006/relationships/hyperlink" Target="javascript:enviaAlumno(23246943)" TargetMode="External"/><Relationship Id="rId25" Type="http://schemas.openxmlformats.org/officeDocument/2006/relationships/hyperlink" Target="javascript:enviaAlumno(23010335)" TargetMode="External"/><Relationship Id="rId33" Type="http://schemas.openxmlformats.org/officeDocument/2006/relationships/hyperlink" Target="javascript:enviaAlumno(23190063)" TargetMode="External"/><Relationship Id="rId38" Type="http://schemas.openxmlformats.org/officeDocument/2006/relationships/hyperlink" Target="javascript:enviaAlumno(23128518)" TargetMode="External"/><Relationship Id="rId46" Type="http://schemas.openxmlformats.org/officeDocument/2006/relationships/hyperlink" Target="javascript:enviaAlumno(22991448)" TargetMode="External"/><Relationship Id="rId20" Type="http://schemas.openxmlformats.org/officeDocument/2006/relationships/hyperlink" Target="javascript:enviaAlumno(22996848)" TargetMode="External"/><Relationship Id="rId41" Type="http://schemas.openxmlformats.org/officeDocument/2006/relationships/hyperlink" Target="javascript:enviaAlumno(231566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D79"/>
  <sheetViews>
    <sheetView tabSelected="1" zoomScale="80" zoomScaleNormal="80" workbookViewId="0">
      <selection activeCell="BZ21" sqref="BZ21"/>
    </sheetView>
  </sheetViews>
  <sheetFormatPr baseColWidth="10" defaultRowHeight="15"/>
  <cols>
    <col min="1" max="1" width="3.42578125" bestFit="1" customWidth="1"/>
    <col min="2" max="2" width="16" customWidth="1"/>
    <col min="3" max="3" width="22.140625" customWidth="1"/>
    <col min="4" max="4" width="20.140625" customWidth="1"/>
    <col min="5" max="5" width="14.28515625" hidden="1" customWidth="1"/>
    <col min="6" max="6" width="4.5703125" customWidth="1"/>
    <col min="7" max="7" width="3.140625" customWidth="1"/>
    <col min="8" max="11" width="3.140625" bestFit="1" customWidth="1"/>
    <col min="12" max="12" width="6" style="225" customWidth="1"/>
    <col min="13" max="15" width="3.140625" bestFit="1" customWidth="1"/>
    <col min="16" max="17" width="4.140625" bestFit="1" customWidth="1"/>
    <col min="18" max="18" width="4.140625" style="230" bestFit="1" customWidth="1"/>
    <col min="19" max="20" width="4.85546875" style="205" customWidth="1"/>
    <col min="21" max="21" width="7" customWidth="1"/>
    <col min="22" max="22" width="7.140625" style="42" customWidth="1"/>
    <col min="23" max="23" width="6.42578125" customWidth="1"/>
    <col min="24" max="26" width="4.140625" customWidth="1"/>
    <col min="27" max="27" width="11.42578125" style="20" customWidth="1"/>
    <col min="28" max="28" width="5.85546875" style="20" hidden="1" customWidth="1"/>
    <col min="29" max="41" width="5.140625" style="20" hidden="1" customWidth="1"/>
    <col min="42" max="42" width="6.42578125" style="20" hidden="1" customWidth="1"/>
    <col min="43" max="56" width="5.140625" style="20" hidden="1" customWidth="1"/>
    <col min="57" max="57" width="5.140625" style="19" hidden="1" customWidth="1"/>
    <col min="58" max="68" width="5.140625" hidden="1" customWidth="1"/>
    <col min="69" max="69" width="5.140625" customWidth="1"/>
    <col min="70" max="70" width="5" customWidth="1"/>
    <col min="71" max="82" width="5.140625" customWidth="1"/>
  </cols>
  <sheetData>
    <row r="1" spans="1:82">
      <c r="A1" s="243" t="s">
        <v>187</v>
      </c>
      <c r="B1" s="244"/>
      <c r="C1" s="244"/>
      <c r="D1" s="244"/>
      <c r="E1" s="244"/>
      <c r="F1" s="244"/>
      <c r="G1" s="244"/>
      <c r="H1" s="244"/>
    </row>
    <row r="2" spans="1:82">
      <c r="A2" s="243" t="s">
        <v>51</v>
      </c>
      <c r="B2" s="244"/>
      <c r="C2" s="244"/>
      <c r="D2" s="244"/>
      <c r="E2" s="244"/>
      <c r="F2" s="244"/>
      <c r="G2" s="244"/>
      <c r="H2" s="244"/>
    </row>
    <row r="4" spans="1:82" ht="15" customHeight="1">
      <c r="A4" s="245" t="s">
        <v>0</v>
      </c>
      <c r="B4" s="245"/>
      <c r="C4" s="245"/>
      <c r="D4" s="245"/>
      <c r="E4" s="245"/>
      <c r="F4" s="245"/>
      <c r="G4" s="245"/>
      <c r="H4" s="245"/>
      <c r="I4" s="245"/>
    </row>
    <row r="5" spans="1:82">
      <c r="A5" s="245"/>
      <c r="B5" s="245"/>
      <c r="C5" s="245"/>
      <c r="D5" s="245"/>
      <c r="E5" s="245"/>
      <c r="F5" s="245"/>
      <c r="G5" s="245"/>
      <c r="H5" s="245"/>
      <c r="I5" s="245"/>
      <c r="AO5" s="250" t="s">
        <v>40</v>
      </c>
      <c r="AP5" s="251"/>
      <c r="AQ5" s="39">
        <v>1</v>
      </c>
      <c r="AR5" s="39">
        <v>2</v>
      </c>
      <c r="AS5" s="39">
        <v>3</v>
      </c>
      <c r="AT5" s="39">
        <v>4</v>
      </c>
      <c r="AU5" s="39">
        <v>5</v>
      </c>
      <c r="AV5" s="39">
        <v>6</v>
      </c>
      <c r="AW5" s="39">
        <v>7</v>
      </c>
      <c r="AX5" s="39">
        <v>8</v>
      </c>
      <c r="AY5" s="39">
        <v>9</v>
      </c>
      <c r="AZ5" s="39">
        <v>10</v>
      </c>
      <c r="BA5" s="39">
        <v>11</v>
      </c>
      <c r="BB5" s="39">
        <v>12</v>
      </c>
      <c r="BC5" s="39">
        <v>13</v>
      </c>
      <c r="BD5" s="39">
        <v>14</v>
      </c>
      <c r="BE5" s="39"/>
      <c r="BF5" s="39"/>
      <c r="BG5" s="39"/>
      <c r="BH5" s="39"/>
      <c r="BI5" s="39"/>
      <c r="BJ5" s="39"/>
      <c r="BK5" s="39"/>
      <c r="BL5" s="39"/>
      <c r="BM5" s="39"/>
      <c r="BN5" s="39"/>
      <c r="BO5" s="39"/>
      <c r="BP5" s="190"/>
      <c r="BQ5" s="191"/>
      <c r="BR5" s="191"/>
      <c r="BS5" s="191"/>
      <c r="BT5" s="191"/>
      <c r="BU5" s="191"/>
      <c r="BV5" s="191"/>
      <c r="BW5" s="191"/>
      <c r="BX5" s="191"/>
      <c r="BY5" s="191"/>
      <c r="BZ5" s="191"/>
      <c r="CA5" s="191"/>
      <c r="CB5" s="191"/>
      <c r="CC5" s="191"/>
      <c r="CD5" s="191"/>
    </row>
    <row r="6" spans="1:82">
      <c r="A6" s="245"/>
      <c r="B6" s="245"/>
      <c r="C6" s="245"/>
      <c r="D6" s="245"/>
      <c r="E6" s="245"/>
      <c r="F6" s="245"/>
      <c r="G6" s="245"/>
      <c r="H6" s="245"/>
      <c r="I6" s="245"/>
      <c r="AQ6" s="39"/>
      <c r="AR6" s="39"/>
      <c r="AS6" s="39"/>
      <c r="AT6" s="39"/>
      <c r="AU6" s="39"/>
      <c r="AV6" s="39"/>
      <c r="AW6" s="39"/>
      <c r="AX6" s="39"/>
      <c r="AY6" s="39"/>
      <c r="AZ6" s="39"/>
      <c r="BA6" s="39"/>
      <c r="BB6" s="39"/>
      <c r="BC6" s="39"/>
      <c r="BD6" s="39"/>
      <c r="BE6" s="40"/>
      <c r="BF6" s="4"/>
      <c r="BG6" s="4"/>
      <c r="BH6" s="4"/>
      <c r="BI6" s="4"/>
      <c r="BJ6" s="4"/>
      <c r="BK6" s="4"/>
      <c r="BL6" s="4"/>
      <c r="BM6" s="4"/>
      <c r="BN6" s="4"/>
      <c r="BO6" s="4"/>
      <c r="BP6" s="43"/>
      <c r="BQ6" s="5"/>
      <c r="BR6" s="5"/>
      <c r="BS6" s="5"/>
      <c r="BT6" s="5"/>
      <c r="BU6" s="5"/>
      <c r="BV6" s="5"/>
      <c r="BW6" s="5"/>
      <c r="BX6" s="5"/>
      <c r="BY6" s="5"/>
      <c r="BZ6" s="5"/>
      <c r="CA6" s="5"/>
      <c r="CB6" s="5"/>
      <c r="CC6" s="5"/>
      <c r="CD6" s="5"/>
    </row>
    <row r="7" spans="1:82">
      <c r="A7" s="245"/>
      <c r="B7" s="245"/>
      <c r="C7" s="245"/>
      <c r="D7" s="245"/>
      <c r="E7" s="245"/>
      <c r="F7" s="245"/>
      <c r="G7" s="245"/>
      <c r="H7" s="245"/>
      <c r="I7" s="245"/>
      <c r="AQ7" s="46" t="s">
        <v>45</v>
      </c>
      <c r="AR7" s="47" t="s">
        <v>28</v>
      </c>
      <c r="AS7" s="47" t="s">
        <v>45</v>
      </c>
      <c r="AT7" s="47" t="s">
        <v>8</v>
      </c>
      <c r="AU7" s="47" t="s">
        <v>45</v>
      </c>
      <c r="AV7" s="47"/>
      <c r="AW7" s="47" t="s">
        <v>8</v>
      </c>
      <c r="AX7" s="47" t="s">
        <v>8</v>
      </c>
      <c r="AY7" s="47" t="s">
        <v>45</v>
      </c>
      <c r="AZ7" s="47" t="s">
        <v>28</v>
      </c>
      <c r="BA7" s="47" t="s">
        <v>8</v>
      </c>
      <c r="BB7" s="47"/>
      <c r="BC7" s="47"/>
      <c r="BD7" s="39"/>
      <c r="BE7" s="39"/>
      <c r="BF7" s="39"/>
      <c r="BG7" s="39"/>
      <c r="BH7" s="39"/>
      <c r="BI7" s="39"/>
      <c r="BJ7" s="39"/>
      <c r="BK7" s="39"/>
      <c r="BL7" s="39"/>
      <c r="BM7" s="39"/>
      <c r="BN7" s="39"/>
      <c r="BO7" s="39"/>
      <c r="BP7" s="190"/>
      <c r="BQ7" s="191"/>
      <c r="BR7" s="191"/>
      <c r="BS7" s="191"/>
      <c r="BT7" s="191"/>
      <c r="BU7" s="191"/>
      <c r="BV7" s="191"/>
      <c r="BW7" s="191"/>
      <c r="BX7" s="191"/>
      <c r="BY7" s="191"/>
      <c r="BZ7" s="191"/>
      <c r="CA7" s="191"/>
      <c r="CB7" s="191"/>
      <c r="CC7" s="191"/>
      <c r="CD7" s="191"/>
    </row>
    <row r="8" spans="1:82">
      <c r="A8" s="1"/>
      <c r="B8" s="1"/>
      <c r="C8" s="1"/>
      <c r="D8" s="1"/>
      <c r="E8" s="1"/>
      <c r="F8" s="1"/>
      <c r="G8" s="1"/>
      <c r="H8" s="1"/>
    </row>
    <row r="9" spans="1:82">
      <c r="A9" s="235" t="s">
        <v>1</v>
      </c>
      <c r="B9" s="235"/>
      <c r="C9" s="2" t="s">
        <v>2</v>
      </c>
      <c r="D9" s="2" t="s">
        <v>3</v>
      </c>
      <c r="E9" s="246" t="s">
        <v>4</v>
      </c>
      <c r="F9" s="246"/>
      <c r="G9" s="246"/>
      <c r="H9" s="246"/>
    </row>
    <row r="10" spans="1:82">
      <c r="A10" s="27"/>
      <c r="B10" s="27"/>
      <c r="C10" s="36"/>
      <c r="D10" s="37" t="s">
        <v>53</v>
      </c>
      <c r="E10" s="233"/>
      <c r="F10" s="233"/>
      <c r="G10" s="233"/>
      <c r="H10" s="234"/>
    </row>
    <row r="11" spans="1:82" ht="29.25" customHeight="1">
      <c r="A11" s="235" t="s">
        <v>5</v>
      </c>
      <c r="B11" s="235"/>
      <c r="C11" s="236" t="s">
        <v>47</v>
      </c>
      <c r="D11" s="237"/>
      <c r="E11" s="237"/>
      <c r="F11" s="237"/>
      <c r="G11" s="237"/>
      <c r="H11" s="238"/>
      <c r="AB11" s="39">
        <v>1</v>
      </c>
      <c r="AC11" s="39">
        <v>2</v>
      </c>
      <c r="AD11" s="39">
        <v>3</v>
      </c>
      <c r="AE11" s="39">
        <v>4</v>
      </c>
      <c r="AF11" s="39">
        <v>5</v>
      </c>
      <c r="AG11" s="188">
        <v>6</v>
      </c>
      <c r="AH11" s="39">
        <v>7</v>
      </c>
      <c r="AI11" s="39">
        <v>8</v>
      </c>
      <c r="AJ11" s="39">
        <v>9</v>
      </c>
      <c r="AK11" s="39">
        <v>10</v>
      </c>
      <c r="AL11" s="39">
        <v>11</v>
      </c>
      <c r="AM11" s="188">
        <v>12</v>
      </c>
      <c r="AN11" s="188">
        <v>13</v>
      </c>
      <c r="AO11" s="188">
        <v>14</v>
      </c>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row>
    <row r="12" spans="1:82" ht="18.75">
      <c r="A12" s="235" t="s">
        <v>6</v>
      </c>
      <c r="B12" s="235"/>
      <c r="C12" s="239" t="s">
        <v>52</v>
      </c>
      <c r="D12" s="239"/>
      <c r="E12" s="239"/>
      <c r="F12" s="239"/>
      <c r="G12" s="239"/>
      <c r="H12" s="239"/>
      <c r="L12" s="226"/>
      <c r="M12" s="203"/>
      <c r="N12" s="203"/>
      <c r="O12" s="203"/>
      <c r="P12" s="203"/>
      <c r="Q12" s="203"/>
      <c r="AB12" s="39">
        <f>SUM(AB18:AB63)</f>
        <v>1</v>
      </c>
      <c r="AC12" s="39">
        <f t="shared" ref="AC12:AN12" si="0">SUM(AC18:AC63)</f>
        <v>1</v>
      </c>
      <c r="AD12" s="39">
        <f t="shared" si="0"/>
        <v>1</v>
      </c>
      <c r="AE12" s="39">
        <f t="shared" si="0"/>
        <v>1</v>
      </c>
      <c r="AF12" s="39">
        <f t="shared" si="0"/>
        <v>1</v>
      </c>
      <c r="AG12" s="188">
        <f t="shared" si="0"/>
        <v>3</v>
      </c>
      <c r="AH12" s="39">
        <f t="shared" si="0"/>
        <v>1</v>
      </c>
      <c r="AI12" s="39">
        <f t="shared" si="0"/>
        <v>1</v>
      </c>
      <c r="AJ12" s="39">
        <f t="shared" si="0"/>
        <v>1</v>
      </c>
      <c r="AK12" s="39">
        <f t="shared" si="0"/>
        <v>1</v>
      </c>
      <c r="AL12" s="39">
        <f t="shared" si="0"/>
        <v>1</v>
      </c>
      <c r="AM12" s="188">
        <f t="shared" si="0"/>
        <v>3</v>
      </c>
      <c r="AN12" s="188">
        <f t="shared" si="0"/>
        <v>3</v>
      </c>
      <c r="AO12" s="188">
        <f>SUM(AO18:AO63)</f>
        <v>3</v>
      </c>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row>
    <row r="13" spans="1:82">
      <c r="A13" s="240" t="s">
        <v>7</v>
      </c>
      <c r="B13" s="241"/>
      <c r="C13" s="242"/>
      <c r="D13" s="242"/>
      <c r="E13" s="242"/>
      <c r="F13" s="242"/>
      <c r="G13" s="242"/>
      <c r="H13" s="242"/>
      <c r="L13" s="227"/>
      <c r="M13" s="5"/>
      <c r="N13" s="5"/>
      <c r="O13" s="5"/>
      <c r="P13" s="5"/>
      <c r="Q13" s="5"/>
    </row>
    <row r="14" spans="1:82">
      <c r="AB14" s="178"/>
      <c r="AC14" s="178"/>
      <c r="AD14" s="178"/>
      <c r="AE14" s="178"/>
      <c r="AF14" s="178"/>
      <c r="AG14" s="178"/>
      <c r="AH14" s="178"/>
      <c r="AI14" s="178"/>
      <c r="AJ14" s="178"/>
    </row>
    <row r="15" spans="1:82">
      <c r="D15" s="231" t="s">
        <v>27</v>
      </c>
      <c r="E15" s="232"/>
      <c r="F15" s="4">
        <v>46</v>
      </c>
    </row>
    <row r="16" spans="1:82" ht="15.75" thickBot="1"/>
    <row r="17" spans="1:70" ht="30.75" thickBot="1">
      <c r="A17" s="3" t="s">
        <v>9</v>
      </c>
      <c r="B17" s="3" t="s">
        <v>10</v>
      </c>
      <c r="C17" s="3" t="s">
        <v>11</v>
      </c>
      <c r="D17" s="3" t="s">
        <v>12</v>
      </c>
      <c r="E17" s="192" t="s">
        <v>13</v>
      </c>
      <c r="F17" s="197" t="s">
        <v>163</v>
      </c>
      <c r="G17" s="195" t="s">
        <v>14</v>
      </c>
      <c r="H17" s="38" t="s">
        <v>15</v>
      </c>
      <c r="I17" s="38" t="s">
        <v>16</v>
      </c>
      <c r="J17" s="38" t="s">
        <v>17</v>
      </c>
      <c r="K17" s="38" t="s">
        <v>18</v>
      </c>
      <c r="L17" s="228" t="s">
        <v>19</v>
      </c>
      <c r="M17" s="38" t="s">
        <v>20</v>
      </c>
      <c r="N17" s="38" t="s">
        <v>21</v>
      </c>
      <c r="O17" s="38" t="s">
        <v>22</v>
      </c>
      <c r="P17" s="38" t="s">
        <v>23</v>
      </c>
      <c r="Q17" s="38" t="s">
        <v>24</v>
      </c>
      <c r="R17" s="228" t="s">
        <v>25</v>
      </c>
      <c r="S17" s="48" t="s">
        <v>26</v>
      </c>
      <c r="T17" s="224" t="s">
        <v>171</v>
      </c>
      <c r="U17" s="221" t="s">
        <v>48</v>
      </c>
      <c r="V17" s="210" t="s">
        <v>49</v>
      </c>
      <c r="W17" s="211" t="s">
        <v>50</v>
      </c>
      <c r="X17" s="22"/>
      <c r="Y17" s="22"/>
      <c r="Z17" s="22"/>
    </row>
    <row r="18" spans="1:70" ht="15.75">
      <c r="A18" s="4">
        <v>1</v>
      </c>
      <c r="B18" s="247" t="s">
        <v>55</v>
      </c>
      <c r="C18" s="248" t="s">
        <v>55</v>
      </c>
      <c r="D18" s="249" t="s">
        <v>55</v>
      </c>
      <c r="E18" s="193"/>
      <c r="F18" s="198" t="s">
        <v>189</v>
      </c>
      <c r="G18" s="196" t="s">
        <v>45</v>
      </c>
      <c r="H18" s="47" t="s">
        <v>28</v>
      </c>
      <c r="I18" s="47" t="s">
        <v>45</v>
      </c>
      <c r="J18" s="47" t="s">
        <v>8</v>
      </c>
      <c r="K18" s="47" t="s">
        <v>45</v>
      </c>
      <c r="L18" s="208">
        <v>3</v>
      </c>
      <c r="M18" s="47" t="s">
        <v>8</v>
      </c>
      <c r="N18" s="47" t="s">
        <v>8</v>
      </c>
      <c r="O18" s="47" t="s">
        <v>45</v>
      </c>
      <c r="P18" s="47" t="s">
        <v>28</v>
      </c>
      <c r="Q18" s="47" t="s">
        <v>8</v>
      </c>
      <c r="R18" s="208">
        <v>3</v>
      </c>
      <c r="S18" s="208">
        <v>3</v>
      </c>
      <c r="T18" s="219">
        <v>3</v>
      </c>
      <c r="U18" s="44">
        <f>SUM(AB18:AO18)</f>
        <v>22</v>
      </c>
      <c r="V18" s="45">
        <f>U18/B$71</f>
        <v>1</v>
      </c>
      <c r="W18" s="204">
        <f>IF(U18&gt;=B$72,0.3409*U18-0.5,0.1515*U18+2)</f>
        <v>6.9997999999999996</v>
      </c>
      <c r="X18" s="5"/>
      <c r="Y18" s="5"/>
      <c r="Z18" s="5"/>
      <c r="AA18" s="21"/>
      <c r="AB18" s="20">
        <f t="shared" ref="AB18:AB63" si="1">IF(G18=AQ$7,1,0)</f>
        <v>1</v>
      </c>
      <c r="AC18" s="20">
        <f t="shared" ref="AC18:AC63" si="2">IF(H18=AR$7,1,0)</f>
        <v>1</v>
      </c>
      <c r="AD18" s="20">
        <f t="shared" ref="AD18:AD63" si="3">IF(I18=AS$7,1,0)</f>
        <v>1</v>
      </c>
      <c r="AE18" s="20">
        <f t="shared" ref="AE18:AE63" si="4">IF(J18=AT$7,1,0)</f>
        <v>1</v>
      </c>
      <c r="AF18" s="20">
        <f t="shared" ref="AF18:AF63" si="5">IF(K18=AU$7,1,0)</f>
        <v>1</v>
      </c>
      <c r="AG18" s="189">
        <f>L18</f>
        <v>3</v>
      </c>
      <c r="AH18" s="20">
        <f t="shared" ref="AH18:AH63" si="6">IF(M18=AW$7,1,0)</f>
        <v>1</v>
      </c>
      <c r="AI18" s="20">
        <f t="shared" ref="AI18:AI63" si="7">IF(N18=AX$7,1,0)</f>
        <v>1</v>
      </c>
      <c r="AJ18" s="20">
        <f t="shared" ref="AJ18:AJ63" si="8">IF(O18=AY$7,1,0)</f>
        <v>1</v>
      </c>
      <c r="AK18" s="20">
        <f t="shared" ref="AK18:AK63" si="9">IF(P18=AZ$7,1,0)</f>
        <v>1</v>
      </c>
      <c r="AL18" s="20">
        <f t="shared" ref="AL18:AL63" si="10">IF(Q18=BA$7,1,0)</f>
        <v>1</v>
      </c>
      <c r="AM18" s="189">
        <f>R18</f>
        <v>3</v>
      </c>
      <c r="AN18" s="189">
        <f>S18</f>
        <v>3</v>
      </c>
      <c r="AO18" s="223">
        <f>T18</f>
        <v>3</v>
      </c>
      <c r="BE18" s="20"/>
      <c r="BF18" s="20"/>
      <c r="BG18" s="20"/>
      <c r="BH18" s="20"/>
      <c r="BI18" s="20"/>
      <c r="BJ18" s="20"/>
      <c r="BK18" s="20"/>
      <c r="BL18" s="20"/>
      <c r="BM18" s="20"/>
      <c r="BN18" s="20"/>
      <c r="BO18" s="20"/>
      <c r="BQ18" s="20"/>
      <c r="BR18" s="42"/>
    </row>
    <row r="19" spans="1:70" ht="15.75">
      <c r="A19" s="4">
        <v>2</v>
      </c>
      <c r="B19" s="247" t="s">
        <v>58</v>
      </c>
      <c r="C19" s="248" t="s">
        <v>58</v>
      </c>
      <c r="D19" s="249" t="s">
        <v>58</v>
      </c>
      <c r="E19" s="193"/>
      <c r="F19" s="198"/>
      <c r="G19" s="212"/>
      <c r="H19" s="25"/>
      <c r="I19" s="25"/>
      <c r="J19" s="25"/>
      <c r="K19" s="25"/>
      <c r="L19" s="208"/>
      <c r="M19" s="25"/>
      <c r="N19" s="25"/>
      <c r="O19" s="25"/>
      <c r="P19" s="25"/>
      <c r="Q19" s="25"/>
      <c r="R19" s="208"/>
      <c r="S19" s="206"/>
      <c r="T19" s="220"/>
      <c r="U19" s="44">
        <f t="shared" ref="U19:U63" si="11">SUM(AB19:AO19)</f>
        <v>0</v>
      </c>
      <c r="V19" s="45">
        <f t="shared" ref="V19:V63" si="12">U19/B$71</f>
        <v>0</v>
      </c>
      <c r="W19" s="204">
        <f t="shared" ref="W19:W63" si="13">IF(U19&gt;=B$72,0.3409*U19-0.5,0.1515*U19+2)</f>
        <v>2</v>
      </c>
      <c r="X19" s="5"/>
      <c r="Y19" s="5"/>
      <c r="Z19" s="5"/>
      <c r="AB19" s="20">
        <f t="shared" si="1"/>
        <v>0</v>
      </c>
      <c r="AC19" s="20">
        <f t="shared" si="2"/>
        <v>0</v>
      </c>
      <c r="AD19" s="20">
        <f t="shared" si="3"/>
        <v>0</v>
      </c>
      <c r="AE19" s="20">
        <f t="shared" si="4"/>
        <v>0</v>
      </c>
      <c r="AF19" s="20">
        <f t="shared" si="5"/>
        <v>0</v>
      </c>
      <c r="AG19" s="189">
        <f t="shared" ref="AG19:AG63" si="14">L19</f>
        <v>0</v>
      </c>
      <c r="AH19" s="20">
        <f t="shared" si="6"/>
        <v>0</v>
      </c>
      <c r="AI19" s="20">
        <f t="shared" si="7"/>
        <v>0</v>
      </c>
      <c r="AJ19" s="20">
        <f t="shared" si="8"/>
        <v>0</v>
      </c>
      <c r="AK19" s="20">
        <f t="shared" si="9"/>
        <v>0</v>
      </c>
      <c r="AL19" s="20">
        <f t="shared" si="10"/>
        <v>0</v>
      </c>
      <c r="AM19" s="189">
        <f t="shared" ref="AM19:AM63" si="15">R19</f>
        <v>0</v>
      </c>
      <c r="AN19" s="189">
        <f t="shared" ref="AN19:AN63" si="16">S19</f>
        <v>0</v>
      </c>
      <c r="AO19" s="223">
        <f t="shared" ref="AO19:AO63" si="17">T19</f>
        <v>0</v>
      </c>
      <c r="BE19" s="20"/>
      <c r="BF19" s="20"/>
      <c r="BG19" s="20"/>
      <c r="BH19" s="20"/>
      <c r="BI19" s="20"/>
      <c r="BJ19" s="20"/>
      <c r="BK19" s="20"/>
      <c r="BL19" s="20"/>
      <c r="BM19" s="20"/>
      <c r="BN19" s="20"/>
      <c r="BO19" s="20"/>
      <c r="BQ19" s="20"/>
      <c r="BR19" s="42"/>
    </row>
    <row r="20" spans="1:70" ht="15.75">
      <c r="A20" s="4">
        <v>3</v>
      </c>
      <c r="B20" s="247" t="s">
        <v>61</v>
      </c>
      <c r="C20" s="248" t="s">
        <v>61</v>
      </c>
      <c r="D20" s="249" t="s">
        <v>61</v>
      </c>
      <c r="E20" s="193"/>
      <c r="F20" s="198"/>
      <c r="G20" s="212"/>
      <c r="H20" s="25"/>
      <c r="I20" s="25"/>
      <c r="J20" s="25"/>
      <c r="K20" s="25"/>
      <c r="L20" s="208"/>
      <c r="M20" s="25"/>
      <c r="N20" s="25"/>
      <c r="O20" s="25"/>
      <c r="P20" s="25"/>
      <c r="Q20" s="25"/>
      <c r="R20" s="208"/>
      <c r="S20" s="206"/>
      <c r="T20" s="220"/>
      <c r="U20" s="44">
        <f t="shared" si="11"/>
        <v>0</v>
      </c>
      <c r="V20" s="45">
        <f t="shared" si="12"/>
        <v>0</v>
      </c>
      <c r="W20" s="204">
        <f t="shared" si="13"/>
        <v>2</v>
      </c>
      <c r="X20" s="5"/>
      <c r="Y20" s="5"/>
      <c r="Z20" s="5"/>
      <c r="AB20" s="20">
        <f t="shared" si="1"/>
        <v>0</v>
      </c>
      <c r="AC20" s="20">
        <f t="shared" si="2"/>
        <v>0</v>
      </c>
      <c r="AD20" s="20">
        <f t="shared" si="3"/>
        <v>0</v>
      </c>
      <c r="AE20" s="20">
        <f t="shared" si="4"/>
        <v>0</v>
      </c>
      <c r="AF20" s="20">
        <f t="shared" si="5"/>
        <v>0</v>
      </c>
      <c r="AG20" s="189">
        <f t="shared" si="14"/>
        <v>0</v>
      </c>
      <c r="AH20" s="20">
        <f t="shared" si="6"/>
        <v>0</v>
      </c>
      <c r="AI20" s="20">
        <f t="shared" si="7"/>
        <v>0</v>
      </c>
      <c r="AJ20" s="20">
        <f t="shared" si="8"/>
        <v>0</v>
      </c>
      <c r="AK20" s="20">
        <f t="shared" si="9"/>
        <v>0</v>
      </c>
      <c r="AL20" s="20">
        <f t="shared" si="10"/>
        <v>0</v>
      </c>
      <c r="AM20" s="189">
        <f t="shared" si="15"/>
        <v>0</v>
      </c>
      <c r="AN20" s="189">
        <f t="shared" si="16"/>
        <v>0</v>
      </c>
      <c r="AO20" s="223">
        <f t="shared" si="17"/>
        <v>0</v>
      </c>
      <c r="BE20" s="20"/>
      <c r="BF20" s="20"/>
      <c r="BG20" s="20"/>
      <c r="BH20" s="20"/>
      <c r="BI20" s="20"/>
      <c r="BJ20" s="20"/>
      <c r="BK20" s="20"/>
      <c r="BL20" s="20"/>
      <c r="BM20" s="20"/>
      <c r="BN20" s="20"/>
      <c r="BO20" s="20"/>
      <c r="BQ20" s="20"/>
      <c r="BR20" s="42"/>
    </row>
    <row r="21" spans="1:70" ht="15.75">
      <c r="A21" s="4">
        <v>4</v>
      </c>
      <c r="B21" s="247" t="s">
        <v>63</v>
      </c>
      <c r="C21" s="248" t="s">
        <v>63</v>
      </c>
      <c r="D21" s="249" t="s">
        <v>63</v>
      </c>
      <c r="E21" s="193"/>
      <c r="F21" s="198"/>
      <c r="G21" s="212"/>
      <c r="H21" s="25"/>
      <c r="I21" s="25"/>
      <c r="J21" s="25"/>
      <c r="K21" s="25"/>
      <c r="L21" s="208"/>
      <c r="M21" s="25"/>
      <c r="N21" s="25"/>
      <c r="O21" s="25"/>
      <c r="P21" s="25"/>
      <c r="Q21" s="25"/>
      <c r="R21" s="208"/>
      <c r="S21" s="206"/>
      <c r="T21" s="220"/>
      <c r="U21" s="44">
        <f t="shared" si="11"/>
        <v>0</v>
      </c>
      <c r="V21" s="45">
        <f t="shared" si="12"/>
        <v>0</v>
      </c>
      <c r="W21" s="204">
        <f t="shared" si="13"/>
        <v>2</v>
      </c>
      <c r="X21" s="5"/>
      <c r="Y21" s="5"/>
      <c r="Z21" s="5"/>
      <c r="AB21" s="20">
        <f t="shared" si="1"/>
        <v>0</v>
      </c>
      <c r="AC21" s="20">
        <f t="shared" si="2"/>
        <v>0</v>
      </c>
      <c r="AD21" s="20">
        <f t="shared" si="3"/>
        <v>0</v>
      </c>
      <c r="AE21" s="20">
        <f t="shared" si="4"/>
        <v>0</v>
      </c>
      <c r="AF21" s="20">
        <f t="shared" si="5"/>
        <v>0</v>
      </c>
      <c r="AG21" s="189">
        <f t="shared" si="14"/>
        <v>0</v>
      </c>
      <c r="AH21" s="20">
        <f t="shared" si="6"/>
        <v>0</v>
      </c>
      <c r="AI21" s="20">
        <f t="shared" si="7"/>
        <v>0</v>
      </c>
      <c r="AJ21" s="20">
        <f t="shared" si="8"/>
        <v>0</v>
      </c>
      <c r="AK21" s="20">
        <f t="shared" si="9"/>
        <v>0</v>
      </c>
      <c r="AL21" s="20">
        <f t="shared" si="10"/>
        <v>0</v>
      </c>
      <c r="AM21" s="189">
        <f t="shared" si="15"/>
        <v>0</v>
      </c>
      <c r="AN21" s="189">
        <f t="shared" si="16"/>
        <v>0</v>
      </c>
      <c r="AO21" s="223">
        <f t="shared" si="17"/>
        <v>0</v>
      </c>
      <c r="BE21" s="20"/>
      <c r="BF21" s="20"/>
      <c r="BG21" s="20"/>
      <c r="BH21" s="20"/>
      <c r="BI21" s="20"/>
      <c r="BJ21" s="20"/>
      <c r="BK21" s="20"/>
      <c r="BL21" s="20"/>
      <c r="BM21" s="20"/>
      <c r="BN21" s="20"/>
      <c r="BO21" s="20"/>
      <c r="BQ21" s="20"/>
      <c r="BR21" s="42"/>
    </row>
    <row r="22" spans="1:70" ht="15.75">
      <c r="A22" s="4">
        <v>5</v>
      </c>
      <c r="B22" s="247" t="s">
        <v>65</v>
      </c>
      <c r="C22" s="248" t="s">
        <v>65</v>
      </c>
      <c r="D22" s="249" t="s">
        <v>65</v>
      </c>
      <c r="E22" s="193"/>
      <c r="F22" s="198"/>
      <c r="G22" s="212"/>
      <c r="H22" s="25"/>
      <c r="I22" s="25"/>
      <c r="J22" s="25"/>
      <c r="K22" s="25"/>
      <c r="L22" s="208"/>
      <c r="M22" s="25"/>
      <c r="N22" s="25"/>
      <c r="O22" s="25"/>
      <c r="P22" s="25"/>
      <c r="Q22" s="25"/>
      <c r="R22" s="208"/>
      <c r="S22" s="206"/>
      <c r="T22" s="220"/>
      <c r="U22" s="44">
        <f t="shared" si="11"/>
        <v>0</v>
      </c>
      <c r="V22" s="45">
        <f t="shared" si="12"/>
        <v>0</v>
      </c>
      <c r="W22" s="204">
        <f t="shared" si="13"/>
        <v>2</v>
      </c>
      <c r="X22" s="5"/>
      <c r="Y22" s="5"/>
      <c r="Z22" s="5"/>
      <c r="AB22" s="20">
        <f t="shared" si="1"/>
        <v>0</v>
      </c>
      <c r="AC22" s="20">
        <f t="shared" si="2"/>
        <v>0</v>
      </c>
      <c r="AD22" s="20">
        <f t="shared" si="3"/>
        <v>0</v>
      </c>
      <c r="AE22" s="20">
        <f t="shared" si="4"/>
        <v>0</v>
      </c>
      <c r="AF22" s="20">
        <f t="shared" si="5"/>
        <v>0</v>
      </c>
      <c r="AG22" s="189">
        <f t="shared" si="14"/>
        <v>0</v>
      </c>
      <c r="AH22" s="20">
        <f t="shared" si="6"/>
        <v>0</v>
      </c>
      <c r="AI22" s="20">
        <f t="shared" si="7"/>
        <v>0</v>
      </c>
      <c r="AJ22" s="20">
        <f t="shared" si="8"/>
        <v>0</v>
      </c>
      <c r="AK22" s="20">
        <f t="shared" si="9"/>
        <v>0</v>
      </c>
      <c r="AL22" s="20">
        <f t="shared" si="10"/>
        <v>0</v>
      </c>
      <c r="AM22" s="189">
        <f t="shared" si="15"/>
        <v>0</v>
      </c>
      <c r="AN22" s="189">
        <f t="shared" si="16"/>
        <v>0</v>
      </c>
      <c r="AO22" s="223">
        <f t="shared" si="17"/>
        <v>0</v>
      </c>
      <c r="BE22" s="20"/>
      <c r="BF22" s="20"/>
      <c r="BG22" s="20"/>
      <c r="BH22" s="20"/>
      <c r="BI22" s="20"/>
      <c r="BJ22" s="20"/>
      <c r="BK22" s="20"/>
      <c r="BL22" s="20"/>
      <c r="BM22" s="20"/>
      <c r="BN22" s="20"/>
      <c r="BO22" s="20"/>
      <c r="BQ22" s="20"/>
      <c r="BR22" s="42"/>
    </row>
    <row r="23" spans="1:70" ht="15.75">
      <c r="A23" s="4">
        <v>6</v>
      </c>
      <c r="B23" s="247" t="s">
        <v>67</v>
      </c>
      <c r="C23" s="248" t="s">
        <v>67</v>
      </c>
      <c r="D23" s="249" t="s">
        <v>67</v>
      </c>
      <c r="E23" s="193"/>
      <c r="F23" s="198"/>
      <c r="G23" s="212"/>
      <c r="H23" s="25"/>
      <c r="I23" s="25"/>
      <c r="J23" s="25"/>
      <c r="K23" s="25"/>
      <c r="L23" s="208"/>
      <c r="M23" s="25"/>
      <c r="N23" s="25"/>
      <c r="O23" s="25"/>
      <c r="P23" s="25"/>
      <c r="Q23" s="25"/>
      <c r="R23" s="208"/>
      <c r="S23" s="206"/>
      <c r="T23" s="220"/>
      <c r="U23" s="44">
        <f t="shared" si="11"/>
        <v>0</v>
      </c>
      <c r="V23" s="45">
        <f t="shared" si="12"/>
        <v>0</v>
      </c>
      <c r="W23" s="204">
        <f t="shared" si="13"/>
        <v>2</v>
      </c>
      <c r="X23" s="5"/>
      <c r="Y23" s="5"/>
      <c r="Z23" s="5"/>
      <c r="AB23" s="20">
        <f t="shared" si="1"/>
        <v>0</v>
      </c>
      <c r="AC23" s="20">
        <f t="shared" si="2"/>
        <v>0</v>
      </c>
      <c r="AD23" s="20">
        <f t="shared" si="3"/>
        <v>0</v>
      </c>
      <c r="AE23" s="20">
        <f t="shared" si="4"/>
        <v>0</v>
      </c>
      <c r="AF23" s="20">
        <f t="shared" si="5"/>
        <v>0</v>
      </c>
      <c r="AG23" s="189">
        <f t="shared" si="14"/>
        <v>0</v>
      </c>
      <c r="AH23" s="20">
        <f t="shared" si="6"/>
        <v>0</v>
      </c>
      <c r="AI23" s="20">
        <f t="shared" si="7"/>
        <v>0</v>
      </c>
      <c r="AJ23" s="20">
        <f t="shared" si="8"/>
        <v>0</v>
      </c>
      <c r="AK23" s="20">
        <f t="shared" si="9"/>
        <v>0</v>
      </c>
      <c r="AL23" s="20">
        <f t="shared" si="10"/>
        <v>0</v>
      </c>
      <c r="AM23" s="189">
        <f t="shared" si="15"/>
        <v>0</v>
      </c>
      <c r="AN23" s="189">
        <f t="shared" si="16"/>
        <v>0</v>
      </c>
      <c r="AO23" s="223">
        <f t="shared" si="17"/>
        <v>0</v>
      </c>
      <c r="BE23" s="20"/>
      <c r="BF23" s="20"/>
      <c r="BG23" s="20"/>
      <c r="BH23" s="20"/>
      <c r="BI23" s="20"/>
      <c r="BJ23" s="20"/>
      <c r="BK23" s="20"/>
      <c r="BL23" s="20"/>
      <c r="BM23" s="20"/>
      <c r="BN23" s="20"/>
      <c r="BO23" s="20"/>
      <c r="BQ23" s="20"/>
      <c r="BR23" s="42"/>
    </row>
    <row r="24" spans="1:70" ht="15.75">
      <c r="A24" s="4">
        <v>7</v>
      </c>
      <c r="B24" s="247" t="s">
        <v>69</v>
      </c>
      <c r="C24" s="248" t="s">
        <v>69</v>
      </c>
      <c r="D24" s="249" t="s">
        <v>69</v>
      </c>
      <c r="E24" s="193"/>
      <c r="F24" s="198"/>
      <c r="G24" s="212"/>
      <c r="H24" s="25"/>
      <c r="I24" s="25"/>
      <c r="J24" s="25"/>
      <c r="K24" s="25"/>
      <c r="L24" s="208"/>
      <c r="M24" s="25"/>
      <c r="N24" s="25"/>
      <c r="O24" s="25"/>
      <c r="P24" s="25"/>
      <c r="Q24" s="25"/>
      <c r="R24" s="208"/>
      <c r="S24" s="206"/>
      <c r="T24" s="220"/>
      <c r="U24" s="44">
        <f t="shared" si="11"/>
        <v>0</v>
      </c>
      <c r="V24" s="45">
        <f t="shared" si="12"/>
        <v>0</v>
      </c>
      <c r="W24" s="204">
        <f t="shared" si="13"/>
        <v>2</v>
      </c>
      <c r="X24" s="5"/>
      <c r="Y24" s="5"/>
      <c r="Z24" s="5"/>
      <c r="AB24" s="20">
        <f t="shared" si="1"/>
        <v>0</v>
      </c>
      <c r="AC24" s="20">
        <f t="shared" si="2"/>
        <v>0</v>
      </c>
      <c r="AD24" s="20">
        <f t="shared" si="3"/>
        <v>0</v>
      </c>
      <c r="AE24" s="20">
        <f t="shared" si="4"/>
        <v>0</v>
      </c>
      <c r="AF24" s="20">
        <f t="shared" si="5"/>
        <v>0</v>
      </c>
      <c r="AG24" s="189">
        <f t="shared" si="14"/>
        <v>0</v>
      </c>
      <c r="AH24" s="20">
        <f t="shared" si="6"/>
        <v>0</v>
      </c>
      <c r="AI24" s="20">
        <f t="shared" si="7"/>
        <v>0</v>
      </c>
      <c r="AJ24" s="20">
        <f t="shared" si="8"/>
        <v>0</v>
      </c>
      <c r="AK24" s="20">
        <f t="shared" si="9"/>
        <v>0</v>
      </c>
      <c r="AL24" s="20">
        <f t="shared" si="10"/>
        <v>0</v>
      </c>
      <c r="AM24" s="189">
        <f t="shared" si="15"/>
        <v>0</v>
      </c>
      <c r="AN24" s="189">
        <f t="shared" si="16"/>
        <v>0</v>
      </c>
      <c r="AO24" s="223">
        <f t="shared" si="17"/>
        <v>0</v>
      </c>
      <c r="BE24" s="20"/>
      <c r="BF24" s="20"/>
      <c r="BG24" s="20"/>
      <c r="BH24" s="20"/>
      <c r="BI24" s="20"/>
      <c r="BJ24" s="20"/>
      <c r="BK24" s="20"/>
      <c r="BL24" s="20"/>
      <c r="BM24" s="20"/>
      <c r="BN24" s="20"/>
      <c r="BO24" s="20"/>
      <c r="BQ24" s="20"/>
      <c r="BR24" s="42"/>
    </row>
    <row r="25" spans="1:70" ht="15.75">
      <c r="A25" s="4">
        <v>8</v>
      </c>
      <c r="B25" s="247" t="s">
        <v>71</v>
      </c>
      <c r="C25" s="248" t="s">
        <v>71</v>
      </c>
      <c r="D25" s="249" t="s">
        <v>71</v>
      </c>
      <c r="E25" s="193"/>
      <c r="F25" s="198"/>
      <c r="G25" s="212"/>
      <c r="H25" s="25"/>
      <c r="I25" s="25"/>
      <c r="J25" s="25"/>
      <c r="K25" s="25"/>
      <c r="L25" s="208"/>
      <c r="M25" s="25"/>
      <c r="N25" s="25"/>
      <c r="O25" s="25"/>
      <c r="P25" s="25"/>
      <c r="Q25" s="25"/>
      <c r="R25" s="208"/>
      <c r="S25" s="206"/>
      <c r="T25" s="220"/>
      <c r="U25" s="44">
        <f t="shared" si="11"/>
        <v>0</v>
      </c>
      <c r="V25" s="45">
        <f t="shared" si="12"/>
        <v>0</v>
      </c>
      <c r="W25" s="204">
        <f t="shared" si="13"/>
        <v>2</v>
      </c>
      <c r="X25" s="5"/>
      <c r="Y25" s="5"/>
      <c r="Z25" s="5"/>
      <c r="AB25" s="20">
        <f t="shared" si="1"/>
        <v>0</v>
      </c>
      <c r="AC25" s="20">
        <f t="shared" si="2"/>
        <v>0</v>
      </c>
      <c r="AD25" s="20">
        <f t="shared" si="3"/>
        <v>0</v>
      </c>
      <c r="AE25" s="20">
        <f t="shared" si="4"/>
        <v>0</v>
      </c>
      <c r="AF25" s="20">
        <f t="shared" si="5"/>
        <v>0</v>
      </c>
      <c r="AG25" s="189">
        <f t="shared" si="14"/>
        <v>0</v>
      </c>
      <c r="AH25" s="20">
        <f t="shared" si="6"/>
        <v>0</v>
      </c>
      <c r="AI25" s="20">
        <f t="shared" si="7"/>
        <v>0</v>
      </c>
      <c r="AJ25" s="20">
        <f t="shared" si="8"/>
        <v>0</v>
      </c>
      <c r="AK25" s="20">
        <f t="shared" si="9"/>
        <v>0</v>
      </c>
      <c r="AL25" s="20">
        <f t="shared" si="10"/>
        <v>0</v>
      </c>
      <c r="AM25" s="189">
        <f t="shared" si="15"/>
        <v>0</v>
      </c>
      <c r="AN25" s="189">
        <f t="shared" si="16"/>
        <v>0</v>
      </c>
      <c r="AO25" s="223">
        <f t="shared" si="17"/>
        <v>0</v>
      </c>
      <c r="BE25" s="20"/>
      <c r="BF25" s="20"/>
      <c r="BG25" s="20"/>
      <c r="BH25" s="20"/>
      <c r="BI25" s="20"/>
      <c r="BJ25" s="20"/>
      <c r="BK25" s="20"/>
      <c r="BL25" s="20"/>
      <c r="BM25" s="20"/>
      <c r="BN25" s="20"/>
      <c r="BO25" s="20"/>
      <c r="BQ25" s="20"/>
      <c r="BR25" s="42"/>
    </row>
    <row r="26" spans="1:70" ht="15.75">
      <c r="A26" s="4">
        <v>9</v>
      </c>
      <c r="B26" s="247" t="s">
        <v>73</v>
      </c>
      <c r="C26" s="248" t="s">
        <v>73</v>
      </c>
      <c r="D26" s="249" t="s">
        <v>73</v>
      </c>
      <c r="E26" s="193"/>
      <c r="F26" s="199"/>
      <c r="G26" s="212"/>
      <c r="H26" s="25"/>
      <c r="I26" s="25"/>
      <c r="J26" s="25"/>
      <c r="K26" s="25"/>
      <c r="L26" s="208"/>
      <c r="M26" s="25"/>
      <c r="N26" s="25"/>
      <c r="O26" s="25"/>
      <c r="P26" s="25"/>
      <c r="Q26" s="25"/>
      <c r="R26" s="208"/>
      <c r="S26" s="206"/>
      <c r="T26" s="220"/>
      <c r="U26" s="44">
        <f t="shared" si="11"/>
        <v>0</v>
      </c>
      <c r="V26" s="45">
        <f t="shared" si="12"/>
        <v>0</v>
      </c>
      <c r="W26" s="204">
        <f t="shared" si="13"/>
        <v>2</v>
      </c>
      <c r="X26" s="5"/>
      <c r="Y26" s="5"/>
      <c r="Z26" s="5"/>
      <c r="AB26" s="20">
        <f t="shared" si="1"/>
        <v>0</v>
      </c>
      <c r="AC26" s="20">
        <f t="shared" si="2"/>
        <v>0</v>
      </c>
      <c r="AD26" s="20">
        <f t="shared" si="3"/>
        <v>0</v>
      </c>
      <c r="AE26" s="20">
        <f t="shared" si="4"/>
        <v>0</v>
      </c>
      <c r="AF26" s="20">
        <f t="shared" si="5"/>
        <v>0</v>
      </c>
      <c r="AG26" s="189">
        <f t="shared" si="14"/>
        <v>0</v>
      </c>
      <c r="AH26" s="20">
        <f t="shared" si="6"/>
        <v>0</v>
      </c>
      <c r="AI26" s="20">
        <f t="shared" si="7"/>
        <v>0</v>
      </c>
      <c r="AJ26" s="20">
        <f t="shared" si="8"/>
        <v>0</v>
      </c>
      <c r="AK26" s="20">
        <f t="shared" si="9"/>
        <v>0</v>
      </c>
      <c r="AL26" s="20">
        <f t="shared" si="10"/>
        <v>0</v>
      </c>
      <c r="AM26" s="189">
        <f t="shared" si="15"/>
        <v>0</v>
      </c>
      <c r="AN26" s="189">
        <f t="shared" si="16"/>
        <v>0</v>
      </c>
      <c r="AO26" s="223">
        <f t="shared" si="17"/>
        <v>0</v>
      </c>
      <c r="BE26" s="20"/>
      <c r="BF26" s="20"/>
      <c r="BG26" s="20"/>
      <c r="BH26" s="20"/>
      <c r="BI26" s="20"/>
      <c r="BJ26" s="20"/>
      <c r="BK26" s="20"/>
      <c r="BL26" s="20"/>
      <c r="BM26" s="20"/>
      <c r="BN26" s="20"/>
      <c r="BO26" s="20"/>
      <c r="BQ26" s="20"/>
      <c r="BR26" s="42"/>
    </row>
    <row r="27" spans="1:70" ht="15.75">
      <c r="A27" s="4">
        <v>10</v>
      </c>
      <c r="B27" s="247" t="s">
        <v>75</v>
      </c>
      <c r="C27" s="248" t="s">
        <v>75</v>
      </c>
      <c r="D27" s="249" t="s">
        <v>75</v>
      </c>
      <c r="E27" s="193"/>
      <c r="F27" s="198"/>
      <c r="G27" s="212"/>
      <c r="H27" s="25"/>
      <c r="I27" s="25"/>
      <c r="J27" s="25"/>
      <c r="K27" s="25"/>
      <c r="L27" s="208"/>
      <c r="M27" s="25"/>
      <c r="N27" s="25"/>
      <c r="O27" s="25"/>
      <c r="P27" s="25"/>
      <c r="Q27" s="25"/>
      <c r="R27" s="208"/>
      <c r="S27" s="206"/>
      <c r="T27" s="220"/>
      <c r="U27" s="44">
        <f t="shared" si="11"/>
        <v>0</v>
      </c>
      <c r="V27" s="45">
        <f t="shared" si="12"/>
        <v>0</v>
      </c>
      <c r="W27" s="204">
        <f t="shared" si="13"/>
        <v>2</v>
      </c>
      <c r="X27" s="5"/>
      <c r="Y27" s="5"/>
      <c r="Z27" s="5"/>
      <c r="AB27" s="20">
        <f t="shared" si="1"/>
        <v>0</v>
      </c>
      <c r="AC27" s="20">
        <f t="shared" si="2"/>
        <v>0</v>
      </c>
      <c r="AD27" s="20">
        <f t="shared" si="3"/>
        <v>0</v>
      </c>
      <c r="AE27" s="20">
        <f t="shared" si="4"/>
        <v>0</v>
      </c>
      <c r="AF27" s="20">
        <f t="shared" si="5"/>
        <v>0</v>
      </c>
      <c r="AG27" s="189">
        <f t="shared" si="14"/>
        <v>0</v>
      </c>
      <c r="AH27" s="20">
        <f t="shared" si="6"/>
        <v>0</v>
      </c>
      <c r="AI27" s="20">
        <f t="shared" si="7"/>
        <v>0</v>
      </c>
      <c r="AJ27" s="20">
        <f t="shared" si="8"/>
        <v>0</v>
      </c>
      <c r="AK27" s="20">
        <f t="shared" si="9"/>
        <v>0</v>
      </c>
      <c r="AL27" s="20">
        <f t="shared" si="10"/>
        <v>0</v>
      </c>
      <c r="AM27" s="189">
        <f t="shared" si="15"/>
        <v>0</v>
      </c>
      <c r="AN27" s="189">
        <f t="shared" si="16"/>
        <v>0</v>
      </c>
      <c r="AO27" s="223">
        <f t="shared" si="17"/>
        <v>0</v>
      </c>
      <c r="BE27" s="20"/>
      <c r="BF27" s="20"/>
      <c r="BG27" s="20"/>
      <c r="BH27" s="20"/>
      <c r="BI27" s="20"/>
      <c r="BJ27" s="20"/>
      <c r="BK27" s="20"/>
      <c r="BL27" s="20"/>
      <c r="BM27" s="20"/>
      <c r="BN27" s="20"/>
      <c r="BO27" s="20"/>
      <c r="BQ27" s="20"/>
      <c r="BR27" s="42"/>
    </row>
    <row r="28" spans="1:70" ht="15.75">
      <c r="A28" s="4">
        <v>11</v>
      </c>
      <c r="B28" s="247" t="s">
        <v>77</v>
      </c>
      <c r="C28" s="248" t="s">
        <v>77</v>
      </c>
      <c r="D28" s="249" t="s">
        <v>77</v>
      </c>
      <c r="E28" s="193"/>
      <c r="F28" s="198"/>
      <c r="G28" s="212"/>
      <c r="H28" s="25"/>
      <c r="I28" s="25"/>
      <c r="J28" s="25"/>
      <c r="K28" s="25"/>
      <c r="L28" s="208"/>
      <c r="M28" s="25"/>
      <c r="N28" s="25"/>
      <c r="O28" s="25"/>
      <c r="P28" s="25"/>
      <c r="Q28" s="25"/>
      <c r="R28" s="208"/>
      <c r="S28" s="206"/>
      <c r="T28" s="220"/>
      <c r="U28" s="44">
        <f t="shared" si="11"/>
        <v>0</v>
      </c>
      <c r="V28" s="45">
        <f t="shared" si="12"/>
        <v>0</v>
      </c>
      <c r="W28" s="204">
        <f t="shared" si="13"/>
        <v>2</v>
      </c>
      <c r="X28" s="5"/>
      <c r="Y28" s="5"/>
      <c r="Z28" s="5"/>
      <c r="AB28" s="20">
        <f t="shared" si="1"/>
        <v>0</v>
      </c>
      <c r="AC28" s="20">
        <f t="shared" si="2"/>
        <v>0</v>
      </c>
      <c r="AD28" s="20">
        <f t="shared" si="3"/>
        <v>0</v>
      </c>
      <c r="AE28" s="20">
        <f t="shared" si="4"/>
        <v>0</v>
      </c>
      <c r="AF28" s="20">
        <f t="shared" si="5"/>
        <v>0</v>
      </c>
      <c r="AG28" s="189">
        <f t="shared" si="14"/>
        <v>0</v>
      </c>
      <c r="AH28" s="20">
        <f t="shared" si="6"/>
        <v>0</v>
      </c>
      <c r="AI28" s="20">
        <f t="shared" si="7"/>
        <v>0</v>
      </c>
      <c r="AJ28" s="20">
        <f t="shared" si="8"/>
        <v>0</v>
      </c>
      <c r="AK28" s="20">
        <f t="shared" si="9"/>
        <v>0</v>
      </c>
      <c r="AL28" s="20">
        <f t="shared" si="10"/>
        <v>0</v>
      </c>
      <c r="AM28" s="189">
        <f t="shared" si="15"/>
        <v>0</v>
      </c>
      <c r="AN28" s="189">
        <f t="shared" si="16"/>
        <v>0</v>
      </c>
      <c r="AO28" s="223">
        <f t="shared" si="17"/>
        <v>0</v>
      </c>
      <c r="BE28" s="20"/>
      <c r="BF28" s="20"/>
      <c r="BG28" s="20"/>
      <c r="BH28" s="20"/>
      <c r="BI28" s="20"/>
      <c r="BJ28" s="20"/>
      <c r="BK28" s="20"/>
      <c r="BL28" s="20"/>
      <c r="BM28" s="20"/>
      <c r="BN28" s="20"/>
      <c r="BO28" s="20"/>
      <c r="BQ28" s="20"/>
      <c r="BR28" s="42"/>
    </row>
    <row r="29" spans="1:70" ht="15.75">
      <c r="A29" s="4">
        <v>12</v>
      </c>
      <c r="B29" s="247" t="s">
        <v>79</v>
      </c>
      <c r="C29" s="248" t="s">
        <v>79</v>
      </c>
      <c r="D29" s="249" t="s">
        <v>79</v>
      </c>
      <c r="E29" s="193"/>
      <c r="F29" s="198"/>
      <c r="G29" s="212"/>
      <c r="H29" s="25"/>
      <c r="I29" s="25"/>
      <c r="J29" s="25"/>
      <c r="K29" s="25"/>
      <c r="L29" s="208"/>
      <c r="M29" s="25"/>
      <c r="N29" s="25"/>
      <c r="O29" s="25"/>
      <c r="P29" s="25"/>
      <c r="Q29" s="25"/>
      <c r="R29" s="208"/>
      <c r="S29" s="206"/>
      <c r="T29" s="220"/>
      <c r="U29" s="44">
        <f t="shared" si="11"/>
        <v>0</v>
      </c>
      <c r="V29" s="45">
        <f t="shared" si="12"/>
        <v>0</v>
      </c>
      <c r="W29" s="204">
        <f t="shared" si="13"/>
        <v>2</v>
      </c>
      <c r="X29" s="5"/>
      <c r="Y29" s="5"/>
      <c r="Z29" s="5"/>
      <c r="AB29" s="20">
        <f t="shared" si="1"/>
        <v>0</v>
      </c>
      <c r="AC29" s="20">
        <f t="shared" si="2"/>
        <v>0</v>
      </c>
      <c r="AD29" s="20">
        <f t="shared" si="3"/>
        <v>0</v>
      </c>
      <c r="AE29" s="20">
        <f t="shared" si="4"/>
        <v>0</v>
      </c>
      <c r="AF29" s="20">
        <f t="shared" si="5"/>
        <v>0</v>
      </c>
      <c r="AG29" s="189">
        <f t="shared" si="14"/>
        <v>0</v>
      </c>
      <c r="AH29" s="20">
        <f t="shared" si="6"/>
        <v>0</v>
      </c>
      <c r="AI29" s="20">
        <f t="shared" si="7"/>
        <v>0</v>
      </c>
      <c r="AJ29" s="20">
        <f t="shared" si="8"/>
        <v>0</v>
      </c>
      <c r="AK29" s="20">
        <f t="shared" si="9"/>
        <v>0</v>
      </c>
      <c r="AL29" s="20">
        <f t="shared" si="10"/>
        <v>0</v>
      </c>
      <c r="AM29" s="189">
        <f t="shared" si="15"/>
        <v>0</v>
      </c>
      <c r="AN29" s="189">
        <f t="shared" si="16"/>
        <v>0</v>
      </c>
      <c r="AO29" s="223">
        <f t="shared" si="17"/>
        <v>0</v>
      </c>
      <c r="BE29" s="20"/>
      <c r="BF29" s="20"/>
      <c r="BG29" s="20"/>
      <c r="BH29" s="20"/>
      <c r="BI29" s="20"/>
      <c r="BJ29" s="20"/>
      <c r="BK29" s="20"/>
      <c r="BL29" s="20"/>
      <c r="BM29" s="20"/>
      <c r="BN29" s="20"/>
      <c r="BO29" s="20"/>
      <c r="BQ29" s="20"/>
      <c r="BR29" s="42"/>
    </row>
    <row r="30" spans="1:70" ht="15.75">
      <c r="A30" s="4">
        <v>13</v>
      </c>
      <c r="B30" s="247" t="s">
        <v>81</v>
      </c>
      <c r="C30" s="248" t="s">
        <v>81</v>
      </c>
      <c r="D30" s="249" t="s">
        <v>81</v>
      </c>
      <c r="E30" s="193"/>
      <c r="F30" s="198"/>
      <c r="G30" s="212"/>
      <c r="H30" s="25"/>
      <c r="I30" s="25"/>
      <c r="J30" s="25"/>
      <c r="K30" s="25"/>
      <c r="L30" s="208"/>
      <c r="M30" s="25"/>
      <c r="N30" s="25"/>
      <c r="O30" s="25"/>
      <c r="P30" s="25"/>
      <c r="Q30" s="25"/>
      <c r="R30" s="208"/>
      <c r="S30" s="206"/>
      <c r="T30" s="220"/>
      <c r="U30" s="44">
        <f t="shared" si="11"/>
        <v>0</v>
      </c>
      <c r="V30" s="45">
        <f t="shared" si="12"/>
        <v>0</v>
      </c>
      <c r="W30" s="204">
        <f t="shared" si="13"/>
        <v>2</v>
      </c>
      <c r="X30" s="5"/>
      <c r="Y30" s="5"/>
      <c r="Z30" s="5"/>
      <c r="AB30" s="20">
        <f t="shared" si="1"/>
        <v>0</v>
      </c>
      <c r="AC30" s="20">
        <f t="shared" si="2"/>
        <v>0</v>
      </c>
      <c r="AD30" s="20">
        <f t="shared" si="3"/>
        <v>0</v>
      </c>
      <c r="AE30" s="20">
        <f t="shared" si="4"/>
        <v>0</v>
      </c>
      <c r="AF30" s="20">
        <f t="shared" si="5"/>
        <v>0</v>
      </c>
      <c r="AG30" s="189">
        <f t="shared" si="14"/>
        <v>0</v>
      </c>
      <c r="AH30" s="20">
        <f t="shared" si="6"/>
        <v>0</v>
      </c>
      <c r="AI30" s="20">
        <f t="shared" si="7"/>
        <v>0</v>
      </c>
      <c r="AJ30" s="20">
        <f t="shared" si="8"/>
        <v>0</v>
      </c>
      <c r="AK30" s="20">
        <f t="shared" si="9"/>
        <v>0</v>
      </c>
      <c r="AL30" s="20">
        <f t="shared" si="10"/>
        <v>0</v>
      </c>
      <c r="AM30" s="189">
        <f t="shared" si="15"/>
        <v>0</v>
      </c>
      <c r="AN30" s="189">
        <f t="shared" si="16"/>
        <v>0</v>
      </c>
      <c r="AO30" s="223">
        <f t="shared" si="17"/>
        <v>0</v>
      </c>
      <c r="BE30" s="20"/>
      <c r="BF30" s="20"/>
      <c r="BG30" s="20"/>
      <c r="BH30" s="20"/>
      <c r="BI30" s="20"/>
      <c r="BJ30" s="20"/>
      <c r="BK30" s="20"/>
      <c r="BL30" s="20"/>
      <c r="BM30" s="20"/>
      <c r="BN30" s="20"/>
      <c r="BO30" s="20"/>
      <c r="BQ30" s="20"/>
      <c r="BR30" s="42"/>
    </row>
    <row r="31" spans="1:70" ht="15.75">
      <c r="A31" s="4">
        <v>14</v>
      </c>
      <c r="B31" s="247" t="s">
        <v>83</v>
      </c>
      <c r="C31" s="248" t="s">
        <v>83</v>
      </c>
      <c r="D31" s="249" t="s">
        <v>83</v>
      </c>
      <c r="E31" s="193"/>
      <c r="F31" s="198"/>
      <c r="G31" s="212"/>
      <c r="H31" s="25"/>
      <c r="I31" s="25"/>
      <c r="J31" s="25"/>
      <c r="K31" s="25"/>
      <c r="L31" s="208"/>
      <c r="M31" s="25"/>
      <c r="N31" s="25"/>
      <c r="O31" s="25"/>
      <c r="P31" s="25"/>
      <c r="Q31" s="25"/>
      <c r="R31" s="208"/>
      <c r="S31" s="206"/>
      <c r="T31" s="220"/>
      <c r="U31" s="44">
        <f t="shared" si="11"/>
        <v>0</v>
      </c>
      <c r="V31" s="45">
        <f t="shared" si="12"/>
        <v>0</v>
      </c>
      <c r="W31" s="204">
        <f t="shared" si="13"/>
        <v>2</v>
      </c>
      <c r="X31" s="5"/>
      <c r="Y31" s="5"/>
      <c r="Z31" s="5"/>
      <c r="AB31" s="20">
        <f t="shared" si="1"/>
        <v>0</v>
      </c>
      <c r="AC31" s="20">
        <f t="shared" si="2"/>
        <v>0</v>
      </c>
      <c r="AD31" s="20">
        <f t="shared" si="3"/>
        <v>0</v>
      </c>
      <c r="AE31" s="20">
        <f t="shared" si="4"/>
        <v>0</v>
      </c>
      <c r="AF31" s="20">
        <f t="shared" si="5"/>
        <v>0</v>
      </c>
      <c r="AG31" s="189">
        <f t="shared" si="14"/>
        <v>0</v>
      </c>
      <c r="AH31" s="20">
        <f t="shared" si="6"/>
        <v>0</v>
      </c>
      <c r="AI31" s="20">
        <f t="shared" si="7"/>
        <v>0</v>
      </c>
      <c r="AJ31" s="20">
        <f t="shared" si="8"/>
        <v>0</v>
      </c>
      <c r="AK31" s="20">
        <f t="shared" si="9"/>
        <v>0</v>
      </c>
      <c r="AL31" s="20">
        <f t="shared" si="10"/>
        <v>0</v>
      </c>
      <c r="AM31" s="189">
        <f t="shared" si="15"/>
        <v>0</v>
      </c>
      <c r="AN31" s="189">
        <f t="shared" si="16"/>
        <v>0</v>
      </c>
      <c r="AO31" s="223">
        <f t="shared" si="17"/>
        <v>0</v>
      </c>
      <c r="BE31" s="20"/>
      <c r="BF31" s="20"/>
      <c r="BG31" s="20"/>
      <c r="BH31" s="20"/>
      <c r="BI31" s="20"/>
      <c r="BJ31" s="20"/>
      <c r="BK31" s="20"/>
      <c r="BL31" s="20"/>
      <c r="BM31" s="20"/>
      <c r="BN31" s="20"/>
      <c r="BO31" s="20"/>
      <c r="BQ31" s="20"/>
      <c r="BR31" s="42"/>
    </row>
    <row r="32" spans="1:70" ht="15.75">
      <c r="A32" s="4">
        <v>15</v>
      </c>
      <c r="B32" s="247" t="s">
        <v>85</v>
      </c>
      <c r="C32" s="248" t="s">
        <v>85</v>
      </c>
      <c r="D32" s="249" t="s">
        <v>85</v>
      </c>
      <c r="E32" s="193"/>
      <c r="F32" s="198"/>
      <c r="G32" s="212"/>
      <c r="H32" s="25"/>
      <c r="I32" s="25"/>
      <c r="J32" s="25"/>
      <c r="K32" s="25"/>
      <c r="L32" s="208"/>
      <c r="M32" s="25"/>
      <c r="N32" s="25"/>
      <c r="O32" s="25"/>
      <c r="P32" s="25"/>
      <c r="Q32" s="25"/>
      <c r="R32" s="208"/>
      <c r="S32" s="206"/>
      <c r="T32" s="220"/>
      <c r="U32" s="44">
        <f t="shared" si="11"/>
        <v>0</v>
      </c>
      <c r="V32" s="45">
        <f t="shared" si="12"/>
        <v>0</v>
      </c>
      <c r="W32" s="204">
        <f t="shared" si="13"/>
        <v>2</v>
      </c>
      <c r="X32" s="5"/>
      <c r="Y32" s="5"/>
      <c r="Z32" s="5"/>
      <c r="AB32" s="20">
        <f t="shared" si="1"/>
        <v>0</v>
      </c>
      <c r="AC32" s="20">
        <f t="shared" si="2"/>
        <v>0</v>
      </c>
      <c r="AD32" s="20">
        <f t="shared" si="3"/>
        <v>0</v>
      </c>
      <c r="AE32" s="20">
        <f t="shared" si="4"/>
        <v>0</v>
      </c>
      <c r="AF32" s="20">
        <f t="shared" si="5"/>
        <v>0</v>
      </c>
      <c r="AG32" s="189">
        <f t="shared" si="14"/>
        <v>0</v>
      </c>
      <c r="AH32" s="20">
        <f t="shared" si="6"/>
        <v>0</v>
      </c>
      <c r="AI32" s="20">
        <f t="shared" si="7"/>
        <v>0</v>
      </c>
      <c r="AJ32" s="20">
        <f t="shared" si="8"/>
        <v>0</v>
      </c>
      <c r="AK32" s="20">
        <f t="shared" si="9"/>
        <v>0</v>
      </c>
      <c r="AL32" s="20">
        <f t="shared" si="10"/>
        <v>0</v>
      </c>
      <c r="AM32" s="189">
        <f t="shared" si="15"/>
        <v>0</v>
      </c>
      <c r="AN32" s="189">
        <f t="shared" si="16"/>
        <v>0</v>
      </c>
      <c r="AO32" s="223">
        <f t="shared" si="17"/>
        <v>0</v>
      </c>
      <c r="BE32" s="20"/>
      <c r="BF32" s="20"/>
      <c r="BG32" s="20"/>
      <c r="BH32" s="20"/>
      <c r="BI32" s="20"/>
      <c r="BJ32" s="20"/>
      <c r="BK32" s="20"/>
      <c r="BL32" s="20"/>
      <c r="BM32" s="20"/>
      <c r="BN32" s="20"/>
      <c r="BO32" s="20"/>
      <c r="BQ32" s="20"/>
      <c r="BR32" s="42"/>
    </row>
    <row r="33" spans="1:70" ht="15.75">
      <c r="A33" s="4">
        <v>16</v>
      </c>
      <c r="B33" s="247" t="s">
        <v>87</v>
      </c>
      <c r="C33" s="248" t="s">
        <v>87</v>
      </c>
      <c r="D33" s="249" t="s">
        <v>87</v>
      </c>
      <c r="E33" s="193"/>
      <c r="F33" s="198"/>
      <c r="G33" s="212"/>
      <c r="H33" s="25"/>
      <c r="I33" s="25"/>
      <c r="J33" s="25"/>
      <c r="K33" s="25"/>
      <c r="L33" s="208"/>
      <c r="M33" s="25"/>
      <c r="N33" s="25"/>
      <c r="O33" s="25"/>
      <c r="P33" s="25"/>
      <c r="Q33" s="25"/>
      <c r="R33" s="208"/>
      <c r="S33" s="206"/>
      <c r="T33" s="220"/>
      <c r="U33" s="44">
        <f t="shared" si="11"/>
        <v>0</v>
      </c>
      <c r="V33" s="45">
        <f t="shared" si="12"/>
        <v>0</v>
      </c>
      <c r="W33" s="204">
        <f t="shared" si="13"/>
        <v>2</v>
      </c>
      <c r="X33" s="5"/>
      <c r="Y33" s="5"/>
      <c r="Z33" s="5"/>
      <c r="AB33" s="20">
        <f t="shared" si="1"/>
        <v>0</v>
      </c>
      <c r="AC33" s="20">
        <f t="shared" si="2"/>
        <v>0</v>
      </c>
      <c r="AD33" s="20">
        <f t="shared" si="3"/>
        <v>0</v>
      </c>
      <c r="AE33" s="20">
        <f t="shared" si="4"/>
        <v>0</v>
      </c>
      <c r="AF33" s="20">
        <f t="shared" si="5"/>
        <v>0</v>
      </c>
      <c r="AG33" s="189">
        <f t="shared" si="14"/>
        <v>0</v>
      </c>
      <c r="AH33" s="20">
        <f t="shared" si="6"/>
        <v>0</v>
      </c>
      <c r="AI33" s="20">
        <f t="shared" si="7"/>
        <v>0</v>
      </c>
      <c r="AJ33" s="20">
        <f t="shared" si="8"/>
        <v>0</v>
      </c>
      <c r="AK33" s="20">
        <f t="shared" si="9"/>
        <v>0</v>
      </c>
      <c r="AL33" s="20">
        <f t="shared" si="10"/>
        <v>0</v>
      </c>
      <c r="AM33" s="189">
        <f t="shared" si="15"/>
        <v>0</v>
      </c>
      <c r="AN33" s="189">
        <f t="shared" si="16"/>
        <v>0</v>
      </c>
      <c r="AO33" s="223">
        <f t="shared" si="17"/>
        <v>0</v>
      </c>
      <c r="BE33" s="20"/>
      <c r="BF33" s="20"/>
      <c r="BG33" s="20"/>
      <c r="BH33" s="20"/>
      <c r="BI33" s="20"/>
      <c r="BJ33" s="20"/>
      <c r="BK33" s="20"/>
      <c r="BL33" s="20"/>
      <c r="BM33" s="20"/>
      <c r="BN33" s="20"/>
      <c r="BO33" s="20"/>
      <c r="BQ33" s="20"/>
      <c r="BR33" s="42"/>
    </row>
    <row r="34" spans="1:70" ht="15.75">
      <c r="A34" s="4">
        <v>17</v>
      </c>
      <c r="B34" s="247" t="s">
        <v>89</v>
      </c>
      <c r="C34" s="248" t="s">
        <v>89</v>
      </c>
      <c r="D34" s="249" t="s">
        <v>89</v>
      </c>
      <c r="E34" s="193"/>
      <c r="F34" s="198"/>
      <c r="G34" s="212"/>
      <c r="H34" s="25"/>
      <c r="I34" s="25"/>
      <c r="J34" s="25"/>
      <c r="K34" s="25"/>
      <c r="L34" s="208"/>
      <c r="M34" s="25"/>
      <c r="N34" s="25"/>
      <c r="O34" s="25"/>
      <c r="P34" s="25"/>
      <c r="Q34" s="25"/>
      <c r="R34" s="208"/>
      <c r="S34" s="206"/>
      <c r="T34" s="220"/>
      <c r="U34" s="44">
        <f t="shared" si="11"/>
        <v>0</v>
      </c>
      <c r="V34" s="45">
        <f t="shared" si="12"/>
        <v>0</v>
      </c>
      <c r="W34" s="204">
        <f t="shared" si="13"/>
        <v>2</v>
      </c>
      <c r="X34" s="5"/>
      <c r="Y34" s="5"/>
      <c r="Z34" s="5"/>
      <c r="AB34" s="20">
        <f t="shared" si="1"/>
        <v>0</v>
      </c>
      <c r="AC34" s="20">
        <f t="shared" si="2"/>
        <v>0</v>
      </c>
      <c r="AD34" s="20">
        <f t="shared" si="3"/>
        <v>0</v>
      </c>
      <c r="AE34" s="20">
        <f t="shared" si="4"/>
        <v>0</v>
      </c>
      <c r="AF34" s="20">
        <f t="shared" si="5"/>
        <v>0</v>
      </c>
      <c r="AG34" s="189">
        <f t="shared" si="14"/>
        <v>0</v>
      </c>
      <c r="AH34" s="20">
        <f t="shared" si="6"/>
        <v>0</v>
      </c>
      <c r="AI34" s="20">
        <f t="shared" si="7"/>
        <v>0</v>
      </c>
      <c r="AJ34" s="20">
        <f t="shared" si="8"/>
        <v>0</v>
      </c>
      <c r="AK34" s="20">
        <f t="shared" si="9"/>
        <v>0</v>
      </c>
      <c r="AL34" s="20">
        <f t="shared" si="10"/>
        <v>0</v>
      </c>
      <c r="AM34" s="189">
        <f t="shared" si="15"/>
        <v>0</v>
      </c>
      <c r="AN34" s="189">
        <f t="shared" si="16"/>
        <v>0</v>
      </c>
      <c r="AO34" s="223">
        <f t="shared" si="17"/>
        <v>0</v>
      </c>
      <c r="BE34" s="20"/>
      <c r="BF34" s="20"/>
      <c r="BG34" s="20"/>
      <c r="BH34" s="20"/>
      <c r="BI34" s="20"/>
      <c r="BJ34" s="20"/>
      <c r="BK34" s="20"/>
      <c r="BL34" s="20"/>
      <c r="BM34" s="20"/>
      <c r="BN34" s="20"/>
      <c r="BO34" s="20"/>
      <c r="BQ34" s="20"/>
      <c r="BR34" s="42"/>
    </row>
    <row r="35" spans="1:70" ht="15.75">
      <c r="A35" s="4">
        <v>18</v>
      </c>
      <c r="B35" s="247" t="s">
        <v>91</v>
      </c>
      <c r="C35" s="248" t="s">
        <v>91</v>
      </c>
      <c r="D35" s="249" t="s">
        <v>91</v>
      </c>
      <c r="E35" s="193"/>
      <c r="F35" s="198"/>
      <c r="G35" s="212"/>
      <c r="H35" s="25"/>
      <c r="I35" s="25"/>
      <c r="J35" s="25"/>
      <c r="K35" s="25"/>
      <c r="L35" s="208"/>
      <c r="M35" s="25"/>
      <c r="N35" s="25"/>
      <c r="O35" s="25"/>
      <c r="P35" s="25"/>
      <c r="Q35" s="25"/>
      <c r="R35" s="208"/>
      <c r="S35" s="206"/>
      <c r="T35" s="220"/>
      <c r="U35" s="44">
        <f t="shared" si="11"/>
        <v>0</v>
      </c>
      <c r="V35" s="45">
        <f t="shared" si="12"/>
        <v>0</v>
      </c>
      <c r="W35" s="204">
        <f t="shared" si="13"/>
        <v>2</v>
      </c>
      <c r="X35" s="5"/>
      <c r="Y35" s="5"/>
      <c r="Z35" s="5"/>
      <c r="AB35" s="20">
        <f t="shared" si="1"/>
        <v>0</v>
      </c>
      <c r="AC35" s="20">
        <f t="shared" si="2"/>
        <v>0</v>
      </c>
      <c r="AD35" s="20">
        <f t="shared" si="3"/>
        <v>0</v>
      </c>
      <c r="AE35" s="20">
        <f t="shared" si="4"/>
        <v>0</v>
      </c>
      <c r="AF35" s="20">
        <f t="shared" si="5"/>
        <v>0</v>
      </c>
      <c r="AG35" s="189">
        <f t="shared" si="14"/>
        <v>0</v>
      </c>
      <c r="AH35" s="20">
        <f t="shared" si="6"/>
        <v>0</v>
      </c>
      <c r="AI35" s="20">
        <f t="shared" si="7"/>
        <v>0</v>
      </c>
      <c r="AJ35" s="20">
        <f t="shared" si="8"/>
        <v>0</v>
      </c>
      <c r="AK35" s="20">
        <f t="shared" si="9"/>
        <v>0</v>
      </c>
      <c r="AL35" s="20">
        <f t="shared" si="10"/>
        <v>0</v>
      </c>
      <c r="AM35" s="189">
        <f t="shared" si="15"/>
        <v>0</v>
      </c>
      <c r="AN35" s="189">
        <f t="shared" si="16"/>
        <v>0</v>
      </c>
      <c r="AO35" s="223">
        <f t="shared" si="17"/>
        <v>0</v>
      </c>
      <c r="BE35" s="20"/>
      <c r="BF35" s="20"/>
      <c r="BG35" s="20"/>
      <c r="BH35" s="20"/>
      <c r="BI35" s="20"/>
      <c r="BJ35" s="20"/>
      <c r="BK35" s="20"/>
      <c r="BL35" s="20"/>
      <c r="BM35" s="20"/>
      <c r="BN35" s="20"/>
      <c r="BO35" s="20"/>
      <c r="BQ35" s="20"/>
      <c r="BR35" s="42"/>
    </row>
    <row r="36" spans="1:70" ht="15.75">
      <c r="A36" s="4">
        <v>19</v>
      </c>
      <c r="B36" s="247" t="s">
        <v>93</v>
      </c>
      <c r="C36" s="248" t="s">
        <v>93</v>
      </c>
      <c r="D36" s="249" t="s">
        <v>93</v>
      </c>
      <c r="E36" s="193"/>
      <c r="F36" s="198"/>
      <c r="G36" s="212"/>
      <c r="H36" s="25"/>
      <c r="I36" s="25"/>
      <c r="J36" s="25"/>
      <c r="K36" s="25"/>
      <c r="L36" s="208"/>
      <c r="M36" s="25"/>
      <c r="N36" s="25"/>
      <c r="O36" s="25"/>
      <c r="P36" s="25"/>
      <c r="Q36" s="25"/>
      <c r="R36" s="208"/>
      <c r="S36" s="206"/>
      <c r="T36" s="220"/>
      <c r="U36" s="44">
        <f t="shared" si="11"/>
        <v>0</v>
      </c>
      <c r="V36" s="45">
        <f t="shared" si="12"/>
        <v>0</v>
      </c>
      <c r="W36" s="204">
        <f t="shared" si="13"/>
        <v>2</v>
      </c>
      <c r="X36" s="5"/>
      <c r="Y36" s="5"/>
      <c r="Z36" s="5"/>
      <c r="AB36" s="20">
        <f t="shared" si="1"/>
        <v>0</v>
      </c>
      <c r="AC36" s="20">
        <f t="shared" si="2"/>
        <v>0</v>
      </c>
      <c r="AD36" s="20">
        <f t="shared" si="3"/>
        <v>0</v>
      </c>
      <c r="AE36" s="20">
        <f t="shared" si="4"/>
        <v>0</v>
      </c>
      <c r="AF36" s="20">
        <f t="shared" si="5"/>
        <v>0</v>
      </c>
      <c r="AG36" s="189">
        <f t="shared" si="14"/>
        <v>0</v>
      </c>
      <c r="AH36" s="20">
        <f t="shared" si="6"/>
        <v>0</v>
      </c>
      <c r="AI36" s="20">
        <f t="shared" si="7"/>
        <v>0</v>
      </c>
      <c r="AJ36" s="20">
        <f t="shared" si="8"/>
        <v>0</v>
      </c>
      <c r="AK36" s="20">
        <f t="shared" si="9"/>
        <v>0</v>
      </c>
      <c r="AL36" s="20">
        <f t="shared" si="10"/>
        <v>0</v>
      </c>
      <c r="AM36" s="189">
        <f t="shared" si="15"/>
        <v>0</v>
      </c>
      <c r="AN36" s="189">
        <f t="shared" si="16"/>
        <v>0</v>
      </c>
      <c r="AO36" s="223">
        <f t="shared" si="17"/>
        <v>0</v>
      </c>
      <c r="BE36" s="20"/>
      <c r="BF36" s="20"/>
      <c r="BG36" s="20"/>
      <c r="BH36" s="20"/>
      <c r="BI36" s="20"/>
      <c r="BJ36" s="20"/>
      <c r="BK36" s="20"/>
      <c r="BL36" s="20"/>
      <c r="BM36" s="20"/>
      <c r="BN36" s="20"/>
      <c r="BO36" s="20"/>
      <c r="BQ36" s="20"/>
      <c r="BR36" s="42"/>
    </row>
    <row r="37" spans="1:70" ht="15.75">
      <c r="A37" s="4">
        <v>20</v>
      </c>
      <c r="B37" s="247" t="s">
        <v>95</v>
      </c>
      <c r="C37" s="248" t="s">
        <v>95</v>
      </c>
      <c r="D37" s="249" t="s">
        <v>95</v>
      </c>
      <c r="E37" s="193"/>
      <c r="F37" s="198"/>
      <c r="G37" s="212"/>
      <c r="H37" s="25"/>
      <c r="I37" s="25"/>
      <c r="J37" s="25"/>
      <c r="K37" s="25"/>
      <c r="L37" s="208"/>
      <c r="M37" s="25"/>
      <c r="N37" s="25"/>
      <c r="O37" s="25"/>
      <c r="P37" s="25"/>
      <c r="Q37" s="25"/>
      <c r="R37" s="208"/>
      <c r="S37" s="206"/>
      <c r="T37" s="220"/>
      <c r="U37" s="44">
        <f t="shared" si="11"/>
        <v>0</v>
      </c>
      <c r="V37" s="45">
        <f t="shared" si="12"/>
        <v>0</v>
      </c>
      <c r="W37" s="204">
        <f t="shared" si="13"/>
        <v>2</v>
      </c>
      <c r="X37" s="5"/>
      <c r="Y37" s="5"/>
      <c r="Z37" s="5"/>
      <c r="AB37" s="20">
        <f t="shared" si="1"/>
        <v>0</v>
      </c>
      <c r="AC37" s="20">
        <f t="shared" si="2"/>
        <v>0</v>
      </c>
      <c r="AD37" s="20">
        <f t="shared" si="3"/>
        <v>0</v>
      </c>
      <c r="AE37" s="20">
        <f t="shared" si="4"/>
        <v>0</v>
      </c>
      <c r="AF37" s="20">
        <f t="shared" si="5"/>
        <v>0</v>
      </c>
      <c r="AG37" s="189">
        <f t="shared" si="14"/>
        <v>0</v>
      </c>
      <c r="AH37" s="20">
        <f t="shared" si="6"/>
        <v>0</v>
      </c>
      <c r="AI37" s="20">
        <f t="shared" si="7"/>
        <v>0</v>
      </c>
      <c r="AJ37" s="20">
        <f t="shared" si="8"/>
        <v>0</v>
      </c>
      <c r="AK37" s="20">
        <f t="shared" si="9"/>
        <v>0</v>
      </c>
      <c r="AL37" s="20">
        <f t="shared" si="10"/>
        <v>0</v>
      </c>
      <c r="AM37" s="189">
        <f t="shared" si="15"/>
        <v>0</v>
      </c>
      <c r="AN37" s="189">
        <f t="shared" si="16"/>
        <v>0</v>
      </c>
      <c r="AO37" s="223">
        <f t="shared" si="17"/>
        <v>0</v>
      </c>
      <c r="BE37" s="20"/>
      <c r="BF37" s="20"/>
      <c r="BG37" s="20"/>
      <c r="BH37" s="20"/>
      <c r="BI37" s="20"/>
      <c r="BJ37" s="20"/>
      <c r="BK37" s="20"/>
      <c r="BL37" s="20"/>
      <c r="BM37" s="20"/>
      <c r="BN37" s="20"/>
      <c r="BO37" s="20"/>
      <c r="BQ37" s="20"/>
      <c r="BR37" s="42"/>
    </row>
    <row r="38" spans="1:70" ht="15.75">
      <c r="A38" s="4">
        <v>21</v>
      </c>
      <c r="B38" s="247" t="s">
        <v>97</v>
      </c>
      <c r="C38" s="248" t="s">
        <v>97</v>
      </c>
      <c r="D38" s="249" t="s">
        <v>97</v>
      </c>
      <c r="E38" s="193"/>
      <c r="F38" s="198"/>
      <c r="G38" s="212"/>
      <c r="H38" s="25"/>
      <c r="I38" s="25"/>
      <c r="J38" s="25"/>
      <c r="K38" s="25"/>
      <c r="L38" s="208"/>
      <c r="M38" s="25"/>
      <c r="N38" s="25"/>
      <c r="O38" s="25"/>
      <c r="P38" s="25"/>
      <c r="Q38" s="25"/>
      <c r="R38" s="208"/>
      <c r="S38" s="206"/>
      <c r="T38" s="220"/>
      <c r="U38" s="44">
        <f t="shared" si="11"/>
        <v>0</v>
      </c>
      <c r="V38" s="45">
        <f t="shared" si="12"/>
        <v>0</v>
      </c>
      <c r="W38" s="204">
        <f t="shared" si="13"/>
        <v>2</v>
      </c>
      <c r="X38" s="5"/>
      <c r="Y38" s="5"/>
      <c r="Z38" s="5"/>
      <c r="AB38" s="20">
        <f t="shared" si="1"/>
        <v>0</v>
      </c>
      <c r="AC38" s="20">
        <f t="shared" si="2"/>
        <v>0</v>
      </c>
      <c r="AD38" s="20">
        <f t="shared" si="3"/>
        <v>0</v>
      </c>
      <c r="AE38" s="20">
        <f t="shared" si="4"/>
        <v>0</v>
      </c>
      <c r="AF38" s="20">
        <f t="shared" si="5"/>
        <v>0</v>
      </c>
      <c r="AG38" s="189">
        <f t="shared" si="14"/>
        <v>0</v>
      </c>
      <c r="AH38" s="20">
        <f t="shared" si="6"/>
        <v>0</v>
      </c>
      <c r="AI38" s="20">
        <f t="shared" si="7"/>
        <v>0</v>
      </c>
      <c r="AJ38" s="20">
        <f t="shared" si="8"/>
        <v>0</v>
      </c>
      <c r="AK38" s="20">
        <f t="shared" si="9"/>
        <v>0</v>
      </c>
      <c r="AL38" s="20">
        <f t="shared" si="10"/>
        <v>0</v>
      </c>
      <c r="AM38" s="189">
        <f t="shared" si="15"/>
        <v>0</v>
      </c>
      <c r="AN38" s="189">
        <f t="shared" si="16"/>
        <v>0</v>
      </c>
      <c r="AO38" s="223">
        <f t="shared" si="17"/>
        <v>0</v>
      </c>
      <c r="BE38" s="20"/>
      <c r="BF38" s="20"/>
      <c r="BG38" s="20"/>
      <c r="BH38" s="20"/>
      <c r="BI38" s="20"/>
      <c r="BJ38" s="20"/>
      <c r="BK38" s="20"/>
      <c r="BL38" s="20"/>
      <c r="BM38" s="20"/>
      <c r="BN38" s="20"/>
      <c r="BO38" s="20"/>
      <c r="BQ38" s="20"/>
      <c r="BR38" s="42"/>
    </row>
    <row r="39" spans="1:70" ht="15.75">
      <c r="A39" s="4">
        <v>22</v>
      </c>
      <c r="B39" s="247" t="s">
        <v>100</v>
      </c>
      <c r="C39" s="248" t="s">
        <v>100</v>
      </c>
      <c r="D39" s="249" t="s">
        <v>100</v>
      </c>
      <c r="E39" s="193"/>
      <c r="F39" s="198"/>
      <c r="G39" s="212"/>
      <c r="H39" s="25"/>
      <c r="I39" s="25"/>
      <c r="J39" s="25"/>
      <c r="K39" s="25"/>
      <c r="L39" s="208"/>
      <c r="M39" s="25"/>
      <c r="N39" s="25"/>
      <c r="O39" s="25"/>
      <c r="P39" s="25"/>
      <c r="Q39" s="25"/>
      <c r="R39" s="208"/>
      <c r="S39" s="206"/>
      <c r="T39" s="220"/>
      <c r="U39" s="44">
        <f t="shared" si="11"/>
        <v>0</v>
      </c>
      <c r="V39" s="45">
        <f t="shared" si="12"/>
        <v>0</v>
      </c>
      <c r="W39" s="204">
        <f t="shared" si="13"/>
        <v>2</v>
      </c>
      <c r="X39" s="5"/>
      <c r="Y39" s="5"/>
      <c r="Z39" s="5"/>
      <c r="AB39" s="20">
        <f t="shared" si="1"/>
        <v>0</v>
      </c>
      <c r="AC39" s="20">
        <f t="shared" si="2"/>
        <v>0</v>
      </c>
      <c r="AD39" s="20">
        <f t="shared" si="3"/>
        <v>0</v>
      </c>
      <c r="AE39" s="20">
        <f t="shared" si="4"/>
        <v>0</v>
      </c>
      <c r="AF39" s="20">
        <f t="shared" si="5"/>
        <v>0</v>
      </c>
      <c r="AG39" s="189">
        <f t="shared" si="14"/>
        <v>0</v>
      </c>
      <c r="AH39" s="20">
        <f t="shared" si="6"/>
        <v>0</v>
      </c>
      <c r="AI39" s="20">
        <f t="shared" si="7"/>
        <v>0</v>
      </c>
      <c r="AJ39" s="20">
        <f t="shared" si="8"/>
        <v>0</v>
      </c>
      <c r="AK39" s="20">
        <f t="shared" si="9"/>
        <v>0</v>
      </c>
      <c r="AL39" s="20">
        <f t="shared" si="10"/>
        <v>0</v>
      </c>
      <c r="AM39" s="189">
        <f t="shared" si="15"/>
        <v>0</v>
      </c>
      <c r="AN39" s="189">
        <f t="shared" si="16"/>
        <v>0</v>
      </c>
      <c r="AO39" s="223">
        <f t="shared" si="17"/>
        <v>0</v>
      </c>
      <c r="BE39" s="20"/>
      <c r="BF39" s="20"/>
      <c r="BG39" s="20"/>
      <c r="BH39" s="20"/>
      <c r="BI39" s="20"/>
      <c r="BJ39" s="20"/>
      <c r="BK39" s="20"/>
      <c r="BL39" s="20"/>
      <c r="BM39" s="20"/>
      <c r="BN39" s="20"/>
      <c r="BO39" s="20"/>
      <c r="BQ39" s="20"/>
      <c r="BR39" s="42"/>
    </row>
    <row r="40" spans="1:70" ht="15.75">
      <c r="A40" s="4">
        <v>23</v>
      </c>
      <c r="B40" s="247" t="s">
        <v>102</v>
      </c>
      <c r="C40" s="248" t="s">
        <v>102</v>
      </c>
      <c r="D40" s="249" t="s">
        <v>102</v>
      </c>
      <c r="E40" s="193"/>
      <c r="F40" s="198"/>
      <c r="G40" s="212"/>
      <c r="H40" s="25"/>
      <c r="I40" s="25"/>
      <c r="J40" s="25"/>
      <c r="K40" s="25"/>
      <c r="L40" s="208"/>
      <c r="M40" s="25"/>
      <c r="N40" s="25"/>
      <c r="O40" s="25"/>
      <c r="P40" s="25"/>
      <c r="Q40" s="25"/>
      <c r="R40" s="208"/>
      <c r="S40" s="206"/>
      <c r="T40" s="220"/>
      <c r="U40" s="44">
        <f t="shared" si="11"/>
        <v>0</v>
      </c>
      <c r="V40" s="45">
        <f t="shared" si="12"/>
        <v>0</v>
      </c>
      <c r="W40" s="204">
        <f t="shared" si="13"/>
        <v>2</v>
      </c>
      <c r="X40" s="5"/>
      <c r="Y40" s="5"/>
      <c r="Z40" s="5"/>
      <c r="AB40" s="20">
        <f t="shared" si="1"/>
        <v>0</v>
      </c>
      <c r="AC40" s="20">
        <f t="shared" si="2"/>
        <v>0</v>
      </c>
      <c r="AD40" s="20">
        <f t="shared" si="3"/>
        <v>0</v>
      </c>
      <c r="AE40" s="20">
        <f t="shared" si="4"/>
        <v>0</v>
      </c>
      <c r="AF40" s="20">
        <f t="shared" si="5"/>
        <v>0</v>
      </c>
      <c r="AG40" s="189">
        <f t="shared" si="14"/>
        <v>0</v>
      </c>
      <c r="AH40" s="20">
        <f t="shared" si="6"/>
        <v>0</v>
      </c>
      <c r="AI40" s="20">
        <f t="shared" si="7"/>
        <v>0</v>
      </c>
      <c r="AJ40" s="20">
        <f t="shared" si="8"/>
        <v>0</v>
      </c>
      <c r="AK40" s="20">
        <f t="shared" si="9"/>
        <v>0</v>
      </c>
      <c r="AL40" s="20">
        <f t="shared" si="10"/>
        <v>0</v>
      </c>
      <c r="AM40" s="189">
        <f t="shared" si="15"/>
        <v>0</v>
      </c>
      <c r="AN40" s="189">
        <f t="shared" si="16"/>
        <v>0</v>
      </c>
      <c r="AO40" s="223">
        <f t="shared" si="17"/>
        <v>0</v>
      </c>
      <c r="BE40" s="20"/>
      <c r="BF40" s="20"/>
      <c r="BG40" s="20"/>
      <c r="BH40" s="20"/>
      <c r="BI40" s="20"/>
      <c r="BJ40" s="20"/>
      <c r="BK40" s="20"/>
      <c r="BL40" s="20"/>
      <c r="BM40" s="20"/>
      <c r="BN40" s="20"/>
      <c r="BO40" s="20"/>
      <c r="BQ40" s="20"/>
      <c r="BR40" s="42"/>
    </row>
    <row r="41" spans="1:70" ht="15.75">
      <c r="A41" s="4">
        <v>24</v>
      </c>
      <c r="B41" s="247" t="s">
        <v>105</v>
      </c>
      <c r="C41" s="248" t="s">
        <v>105</v>
      </c>
      <c r="D41" s="249" t="s">
        <v>105</v>
      </c>
      <c r="E41" s="193"/>
      <c r="F41" s="198"/>
      <c r="G41" s="212"/>
      <c r="H41" s="25"/>
      <c r="I41" s="25"/>
      <c r="J41" s="25"/>
      <c r="K41" s="25"/>
      <c r="L41" s="208"/>
      <c r="M41" s="25"/>
      <c r="N41" s="25"/>
      <c r="O41" s="25"/>
      <c r="P41" s="25"/>
      <c r="Q41" s="25"/>
      <c r="R41" s="208"/>
      <c r="S41" s="206"/>
      <c r="T41" s="220"/>
      <c r="U41" s="44">
        <f t="shared" si="11"/>
        <v>0</v>
      </c>
      <c r="V41" s="45">
        <f t="shared" si="12"/>
        <v>0</v>
      </c>
      <c r="W41" s="204">
        <f t="shared" si="13"/>
        <v>2</v>
      </c>
      <c r="X41" s="5"/>
      <c r="Y41" s="5"/>
      <c r="Z41" s="5"/>
      <c r="AB41" s="20">
        <f t="shared" si="1"/>
        <v>0</v>
      </c>
      <c r="AC41" s="20">
        <f t="shared" si="2"/>
        <v>0</v>
      </c>
      <c r="AD41" s="20">
        <f t="shared" si="3"/>
        <v>0</v>
      </c>
      <c r="AE41" s="20">
        <f t="shared" si="4"/>
        <v>0</v>
      </c>
      <c r="AF41" s="20">
        <f t="shared" si="5"/>
        <v>0</v>
      </c>
      <c r="AG41" s="189">
        <f t="shared" si="14"/>
        <v>0</v>
      </c>
      <c r="AH41" s="20">
        <f t="shared" si="6"/>
        <v>0</v>
      </c>
      <c r="AI41" s="20">
        <f t="shared" si="7"/>
        <v>0</v>
      </c>
      <c r="AJ41" s="20">
        <f t="shared" si="8"/>
        <v>0</v>
      </c>
      <c r="AK41" s="20">
        <f t="shared" si="9"/>
        <v>0</v>
      </c>
      <c r="AL41" s="20">
        <f t="shared" si="10"/>
        <v>0</v>
      </c>
      <c r="AM41" s="189">
        <f t="shared" si="15"/>
        <v>0</v>
      </c>
      <c r="AN41" s="189">
        <f t="shared" si="16"/>
        <v>0</v>
      </c>
      <c r="AO41" s="223">
        <f t="shared" si="17"/>
        <v>0</v>
      </c>
      <c r="BE41" s="20"/>
      <c r="BF41" s="20"/>
      <c r="BG41" s="20"/>
      <c r="BH41" s="20"/>
      <c r="BI41" s="20"/>
      <c r="BJ41" s="20"/>
      <c r="BK41" s="20"/>
      <c r="BL41" s="20"/>
      <c r="BM41" s="20"/>
      <c r="BN41" s="20"/>
      <c r="BO41" s="20"/>
      <c r="BQ41" s="20"/>
      <c r="BR41" s="42"/>
    </row>
    <row r="42" spans="1:70" ht="15.75">
      <c r="A42" s="4">
        <v>25</v>
      </c>
      <c r="B42" s="247" t="s">
        <v>108</v>
      </c>
      <c r="C42" s="248" t="s">
        <v>108</v>
      </c>
      <c r="D42" s="249" t="s">
        <v>108</v>
      </c>
      <c r="E42" s="193"/>
      <c r="F42" s="198"/>
      <c r="G42" s="212"/>
      <c r="H42" s="25"/>
      <c r="I42" s="25"/>
      <c r="J42" s="25"/>
      <c r="K42" s="25"/>
      <c r="L42" s="208"/>
      <c r="M42" s="25"/>
      <c r="N42" s="25"/>
      <c r="O42" s="25"/>
      <c r="P42" s="25"/>
      <c r="Q42" s="25"/>
      <c r="R42" s="208"/>
      <c r="S42" s="206"/>
      <c r="T42" s="220"/>
      <c r="U42" s="44">
        <f t="shared" si="11"/>
        <v>0</v>
      </c>
      <c r="V42" s="45">
        <f t="shared" si="12"/>
        <v>0</v>
      </c>
      <c r="W42" s="204">
        <f t="shared" si="13"/>
        <v>2</v>
      </c>
      <c r="X42" s="5"/>
      <c r="Y42" s="5"/>
      <c r="Z42" s="5"/>
      <c r="AB42" s="20">
        <f t="shared" si="1"/>
        <v>0</v>
      </c>
      <c r="AC42" s="20">
        <f t="shared" si="2"/>
        <v>0</v>
      </c>
      <c r="AD42" s="20">
        <f t="shared" si="3"/>
        <v>0</v>
      </c>
      <c r="AE42" s="20">
        <f t="shared" si="4"/>
        <v>0</v>
      </c>
      <c r="AF42" s="20">
        <f t="shared" si="5"/>
        <v>0</v>
      </c>
      <c r="AG42" s="189">
        <f t="shared" si="14"/>
        <v>0</v>
      </c>
      <c r="AH42" s="20">
        <f t="shared" si="6"/>
        <v>0</v>
      </c>
      <c r="AI42" s="20">
        <f t="shared" si="7"/>
        <v>0</v>
      </c>
      <c r="AJ42" s="20">
        <f t="shared" si="8"/>
        <v>0</v>
      </c>
      <c r="AK42" s="20">
        <f t="shared" si="9"/>
        <v>0</v>
      </c>
      <c r="AL42" s="20">
        <f t="shared" si="10"/>
        <v>0</v>
      </c>
      <c r="AM42" s="189">
        <f t="shared" si="15"/>
        <v>0</v>
      </c>
      <c r="AN42" s="189">
        <f t="shared" si="16"/>
        <v>0</v>
      </c>
      <c r="AO42" s="223">
        <f t="shared" si="17"/>
        <v>0</v>
      </c>
      <c r="BE42" s="20"/>
      <c r="BF42" s="20"/>
      <c r="BG42" s="20"/>
      <c r="BH42" s="20"/>
      <c r="BI42" s="20"/>
      <c r="BJ42" s="20"/>
      <c r="BK42" s="20"/>
      <c r="BL42" s="20"/>
      <c r="BM42" s="20"/>
      <c r="BN42" s="20"/>
      <c r="BO42" s="20"/>
      <c r="BQ42" s="20"/>
      <c r="BR42" s="42"/>
    </row>
    <row r="43" spans="1:70" ht="15.75">
      <c r="A43" s="4">
        <v>26</v>
      </c>
      <c r="B43" s="247" t="s">
        <v>110</v>
      </c>
      <c r="C43" s="248" t="s">
        <v>110</v>
      </c>
      <c r="D43" s="249" t="s">
        <v>110</v>
      </c>
      <c r="E43" s="193"/>
      <c r="F43" s="198"/>
      <c r="G43" s="212"/>
      <c r="H43" s="25"/>
      <c r="I43" s="25"/>
      <c r="J43" s="25"/>
      <c r="K43" s="25"/>
      <c r="L43" s="208"/>
      <c r="M43" s="25"/>
      <c r="N43" s="25"/>
      <c r="O43" s="25"/>
      <c r="P43" s="25"/>
      <c r="Q43" s="25"/>
      <c r="R43" s="208"/>
      <c r="S43" s="206"/>
      <c r="T43" s="220"/>
      <c r="U43" s="44">
        <f t="shared" si="11"/>
        <v>0</v>
      </c>
      <c r="V43" s="45">
        <f t="shared" si="12"/>
        <v>0</v>
      </c>
      <c r="W43" s="204">
        <f t="shared" si="13"/>
        <v>2</v>
      </c>
      <c r="X43" s="5"/>
      <c r="Y43" s="5"/>
      <c r="Z43" s="5"/>
      <c r="AB43" s="20">
        <f t="shared" si="1"/>
        <v>0</v>
      </c>
      <c r="AC43" s="20">
        <f t="shared" si="2"/>
        <v>0</v>
      </c>
      <c r="AD43" s="20">
        <f t="shared" si="3"/>
        <v>0</v>
      </c>
      <c r="AE43" s="20">
        <f t="shared" si="4"/>
        <v>0</v>
      </c>
      <c r="AF43" s="20">
        <f t="shared" si="5"/>
        <v>0</v>
      </c>
      <c r="AG43" s="189">
        <f t="shared" si="14"/>
        <v>0</v>
      </c>
      <c r="AH43" s="20">
        <f t="shared" si="6"/>
        <v>0</v>
      </c>
      <c r="AI43" s="20">
        <f t="shared" si="7"/>
        <v>0</v>
      </c>
      <c r="AJ43" s="20">
        <f t="shared" si="8"/>
        <v>0</v>
      </c>
      <c r="AK43" s="20">
        <f t="shared" si="9"/>
        <v>0</v>
      </c>
      <c r="AL43" s="20">
        <f t="shared" si="10"/>
        <v>0</v>
      </c>
      <c r="AM43" s="189">
        <f t="shared" si="15"/>
        <v>0</v>
      </c>
      <c r="AN43" s="189">
        <f t="shared" si="16"/>
        <v>0</v>
      </c>
      <c r="AO43" s="223">
        <f t="shared" si="17"/>
        <v>0</v>
      </c>
      <c r="BE43" s="20"/>
      <c r="BF43" s="20"/>
      <c r="BG43" s="20"/>
      <c r="BH43" s="20"/>
      <c r="BI43" s="20"/>
      <c r="BJ43" s="20"/>
      <c r="BK43" s="20"/>
      <c r="BL43" s="20"/>
      <c r="BM43" s="20"/>
      <c r="BN43" s="20"/>
      <c r="BO43" s="20"/>
      <c r="BQ43" s="20"/>
      <c r="BR43" s="42"/>
    </row>
    <row r="44" spans="1:70" ht="15.75">
      <c r="A44" s="4">
        <v>27</v>
      </c>
      <c r="B44" s="247" t="s">
        <v>112</v>
      </c>
      <c r="C44" s="248" t="s">
        <v>112</v>
      </c>
      <c r="D44" s="249" t="s">
        <v>112</v>
      </c>
      <c r="E44" s="193"/>
      <c r="F44" s="198"/>
      <c r="G44" s="212"/>
      <c r="H44" s="25"/>
      <c r="I44" s="25"/>
      <c r="J44" s="25"/>
      <c r="K44" s="25"/>
      <c r="L44" s="208"/>
      <c r="M44" s="25"/>
      <c r="N44" s="25"/>
      <c r="O44" s="25"/>
      <c r="P44" s="25"/>
      <c r="Q44" s="25"/>
      <c r="R44" s="208"/>
      <c r="S44" s="206"/>
      <c r="T44" s="220"/>
      <c r="U44" s="44">
        <f t="shared" si="11"/>
        <v>0</v>
      </c>
      <c r="V44" s="45">
        <f t="shared" si="12"/>
        <v>0</v>
      </c>
      <c r="W44" s="204">
        <f t="shared" si="13"/>
        <v>2</v>
      </c>
      <c r="X44" s="5"/>
      <c r="Y44" s="5"/>
      <c r="Z44" s="5"/>
      <c r="AB44" s="20">
        <f t="shared" si="1"/>
        <v>0</v>
      </c>
      <c r="AC44" s="20">
        <f t="shared" si="2"/>
        <v>0</v>
      </c>
      <c r="AD44" s="20">
        <f t="shared" si="3"/>
        <v>0</v>
      </c>
      <c r="AE44" s="20">
        <f t="shared" si="4"/>
        <v>0</v>
      </c>
      <c r="AF44" s="20">
        <f t="shared" si="5"/>
        <v>0</v>
      </c>
      <c r="AG44" s="189">
        <f t="shared" si="14"/>
        <v>0</v>
      </c>
      <c r="AH44" s="20">
        <f t="shared" si="6"/>
        <v>0</v>
      </c>
      <c r="AI44" s="20">
        <f t="shared" si="7"/>
        <v>0</v>
      </c>
      <c r="AJ44" s="20">
        <f t="shared" si="8"/>
        <v>0</v>
      </c>
      <c r="AK44" s="20">
        <f t="shared" si="9"/>
        <v>0</v>
      </c>
      <c r="AL44" s="20">
        <f t="shared" si="10"/>
        <v>0</v>
      </c>
      <c r="AM44" s="189">
        <f t="shared" si="15"/>
        <v>0</v>
      </c>
      <c r="AN44" s="189">
        <f t="shared" si="16"/>
        <v>0</v>
      </c>
      <c r="AO44" s="223">
        <f t="shared" si="17"/>
        <v>0</v>
      </c>
      <c r="BE44" s="20"/>
      <c r="BF44" s="20"/>
      <c r="BG44" s="20"/>
      <c r="BH44" s="20"/>
      <c r="BI44" s="20"/>
      <c r="BJ44" s="20"/>
      <c r="BK44" s="20"/>
      <c r="BL44" s="20"/>
      <c r="BM44" s="20"/>
      <c r="BN44" s="20"/>
      <c r="BO44" s="20"/>
      <c r="BQ44" s="20"/>
      <c r="BR44" s="42"/>
    </row>
    <row r="45" spans="1:70" ht="15.75">
      <c r="A45" s="4">
        <v>28</v>
      </c>
      <c r="B45" s="247" t="s">
        <v>114</v>
      </c>
      <c r="C45" s="248" t="s">
        <v>114</v>
      </c>
      <c r="D45" s="249" t="s">
        <v>114</v>
      </c>
      <c r="E45" s="193"/>
      <c r="F45" s="198"/>
      <c r="G45" s="212"/>
      <c r="H45" s="25"/>
      <c r="I45" s="25"/>
      <c r="J45" s="25"/>
      <c r="K45" s="25"/>
      <c r="L45" s="208"/>
      <c r="M45" s="25"/>
      <c r="N45" s="25"/>
      <c r="O45" s="25"/>
      <c r="P45" s="25"/>
      <c r="Q45" s="25"/>
      <c r="R45" s="208"/>
      <c r="S45" s="206"/>
      <c r="T45" s="220"/>
      <c r="U45" s="44">
        <f t="shared" si="11"/>
        <v>0</v>
      </c>
      <c r="V45" s="45">
        <f t="shared" si="12"/>
        <v>0</v>
      </c>
      <c r="W45" s="204">
        <f t="shared" si="13"/>
        <v>2</v>
      </c>
      <c r="X45" s="5"/>
      <c r="Y45" s="5"/>
      <c r="Z45" s="5"/>
      <c r="AB45" s="20">
        <f t="shared" si="1"/>
        <v>0</v>
      </c>
      <c r="AC45" s="20">
        <f t="shared" si="2"/>
        <v>0</v>
      </c>
      <c r="AD45" s="20">
        <f t="shared" si="3"/>
        <v>0</v>
      </c>
      <c r="AE45" s="20">
        <f t="shared" si="4"/>
        <v>0</v>
      </c>
      <c r="AF45" s="20">
        <f t="shared" si="5"/>
        <v>0</v>
      </c>
      <c r="AG45" s="189">
        <f t="shared" si="14"/>
        <v>0</v>
      </c>
      <c r="AH45" s="20">
        <f t="shared" si="6"/>
        <v>0</v>
      </c>
      <c r="AI45" s="20">
        <f t="shared" si="7"/>
        <v>0</v>
      </c>
      <c r="AJ45" s="20">
        <f t="shared" si="8"/>
        <v>0</v>
      </c>
      <c r="AK45" s="20">
        <f t="shared" si="9"/>
        <v>0</v>
      </c>
      <c r="AL45" s="20">
        <f t="shared" si="10"/>
        <v>0</v>
      </c>
      <c r="AM45" s="189">
        <f t="shared" si="15"/>
        <v>0</v>
      </c>
      <c r="AN45" s="189">
        <f t="shared" si="16"/>
        <v>0</v>
      </c>
      <c r="AO45" s="223">
        <f t="shared" si="17"/>
        <v>0</v>
      </c>
      <c r="BE45" s="20"/>
      <c r="BF45" s="20"/>
      <c r="BG45" s="20"/>
      <c r="BH45" s="20"/>
      <c r="BI45" s="20"/>
      <c r="BJ45" s="20"/>
      <c r="BK45" s="20"/>
      <c r="BL45" s="20"/>
      <c r="BM45" s="20"/>
      <c r="BN45" s="20"/>
      <c r="BO45" s="20"/>
      <c r="BQ45" s="20"/>
      <c r="BR45" s="42"/>
    </row>
    <row r="46" spans="1:70" ht="15.75">
      <c r="A46" s="4">
        <v>29</v>
      </c>
      <c r="B46" s="247" t="s">
        <v>116</v>
      </c>
      <c r="C46" s="248" t="s">
        <v>116</v>
      </c>
      <c r="D46" s="249" t="s">
        <v>116</v>
      </c>
      <c r="E46" s="193"/>
      <c r="F46" s="200"/>
      <c r="G46" s="213"/>
      <c r="H46" s="25"/>
      <c r="I46" s="25"/>
      <c r="J46" s="25"/>
      <c r="K46" s="214"/>
      <c r="L46" s="229"/>
      <c r="M46" s="25"/>
      <c r="N46" s="25"/>
      <c r="O46" s="25"/>
      <c r="P46" s="214"/>
      <c r="Q46" s="214"/>
      <c r="R46" s="229"/>
      <c r="S46" s="207"/>
      <c r="T46" s="220"/>
      <c r="U46" s="44">
        <f t="shared" si="11"/>
        <v>0</v>
      </c>
      <c r="V46" s="45">
        <f t="shared" si="12"/>
        <v>0</v>
      </c>
      <c r="W46" s="204">
        <f t="shared" si="13"/>
        <v>2</v>
      </c>
      <c r="X46" s="5"/>
      <c r="Y46" s="5"/>
      <c r="Z46" s="5"/>
      <c r="AB46" s="20">
        <f t="shared" si="1"/>
        <v>0</v>
      </c>
      <c r="AC46" s="20">
        <f t="shared" si="2"/>
        <v>0</v>
      </c>
      <c r="AD46" s="20">
        <f t="shared" si="3"/>
        <v>0</v>
      </c>
      <c r="AE46" s="20">
        <f t="shared" si="4"/>
        <v>0</v>
      </c>
      <c r="AF46" s="20">
        <f t="shared" si="5"/>
        <v>0</v>
      </c>
      <c r="AG46" s="189">
        <f t="shared" si="14"/>
        <v>0</v>
      </c>
      <c r="AH46" s="20">
        <f t="shared" si="6"/>
        <v>0</v>
      </c>
      <c r="AI46" s="20">
        <f t="shared" si="7"/>
        <v>0</v>
      </c>
      <c r="AJ46" s="20">
        <f t="shared" si="8"/>
        <v>0</v>
      </c>
      <c r="AK46" s="20">
        <f t="shared" si="9"/>
        <v>0</v>
      </c>
      <c r="AL46" s="20">
        <f t="shared" si="10"/>
        <v>0</v>
      </c>
      <c r="AM46" s="189">
        <f t="shared" si="15"/>
        <v>0</v>
      </c>
      <c r="AN46" s="189">
        <f t="shared" si="16"/>
        <v>0</v>
      </c>
      <c r="AO46" s="223">
        <f t="shared" si="17"/>
        <v>0</v>
      </c>
      <c r="BE46" s="20"/>
      <c r="BF46" s="20"/>
      <c r="BG46" s="20"/>
      <c r="BH46" s="20"/>
      <c r="BI46" s="20"/>
      <c r="BJ46" s="20"/>
      <c r="BK46" s="20"/>
      <c r="BL46" s="20"/>
      <c r="BM46" s="20"/>
      <c r="BN46" s="20"/>
      <c r="BO46" s="20"/>
      <c r="BQ46" s="20"/>
      <c r="BR46" s="42"/>
    </row>
    <row r="47" spans="1:70" ht="15.75">
      <c r="A47" s="4">
        <v>30</v>
      </c>
      <c r="B47" s="247" t="s">
        <v>118</v>
      </c>
      <c r="C47" s="248" t="s">
        <v>118</v>
      </c>
      <c r="D47" s="249" t="s">
        <v>118</v>
      </c>
      <c r="E47" s="193"/>
      <c r="F47" s="198"/>
      <c r="G47" s="212"/>
      <c r="H47" s="25"/>
      <c r="I47" s="25"/>
      <c r="J47" s="25"/>
      <c r="K47" s="25"/>
      <c r="L47" s="208"/>
      <c r="M47" s="25"/>
      <c r="N47" s="25"/>
      <c r="O47" s="25"/>
      <c r="P47" s="25"/>
      <c r="Q47" s="25"/>
      <c r="R47" s="208"/>
      <c r="S47" s="206"/>
      <c r="T47" s="220"/>
      <c r="U47" s="44">
        <f t="shared" si="11"/>
        <v>0</v>
      </c>
      <c r="V47" s="45">
        <f t="shared" si="12"/>
        <v>0</v>
      </c>
      <c r="W47" s="204">
        <f t="shared" si="13"/>
        <v>2</v>
      </c>
      <c r="X47" s="5"/>
      <c r="Y47" s="5"/>
      <c r="Z47" s="5"/>
      <c r="AB47" s="20">
        <f t="shared" si="1"/>
        <v>0</v>
      </c>
      <c r="AC47" s="20">
        <f t="shared" si="2"/>
        <v>0</v>
      </c>
      <c r="AD47" s="20">
        <f t="shared" si="3"/>
        <v>0</v>
      </c>
      <c r="AE47" s="20">
        <f t="shared" si="4"/>
        <v>0</v>
      </c>
      <c r="AF47" s="20">
        <f t="shared" si="5"/>
        <v>0</v>
      </c>
      <c r="AG47" s="189">
        <f t="shared" si="14"/>
        <v>0</v>
      </c>
      <c r="AH47" s="20">
        <f t="shared" si="6"/>
        <v>0</v>
      </c>
      <c r="AI47" s="20">
        <f t="shared" si="7"/>
        <v>0</v>
      </c>
      <c r="AJ47" s="20">
        <f t="shared" si="8"/>
        <v>0</v>
      </c>
      <c r="AK47" s="20">
        <f t="shared" si="9"/>
        <v>0</v>
      </c>
      <c r="AL47" s="20">
        <f t="shared" si="10"/>
        <v>0</v>
      </c>
      <c r="AM47" s="189">
        <f t="shared" si="15"/>
        <v>0</v>
      </c>
      <c r="AN47" s="189">
        <f t="shared" si="16"/>
        <v>0</v>
      </c>
      <c r="AO47" s="223">
        <f t="shared" si="17"/>
        <v>0</v>
      </c>
      <c r="BE47" s="20"/>
      <c r="BF47" s="20"/>
      <c r="BG47" s="20"/>
      <c r="BH47" s="20"/>
      <c r="BI47" s="20"/>
      <c r="BJ47" s="20"/>
      <c r="BK47" s="20"/>
      <c r="BL47" s="20"/>
      <c r="BM47" s="20"/>
      <c r="BN47" s="20"/>
      <c r="BO47" s="20"/>
      <c r="BQ47" s="20"/>
      <c r="BR47" s="42"/>
    </row>
    <row r="48" spans="1:70" ht="15.75">
      <c r="A48" s="10">
        <v>31</v>
      </c>
      <c r="B48" s="247" t="s">
        <v>120</v>
      </c>
      <c r="C48" s="248" t="s">
        <v>120</v>
      </c>
      <c r="D48" s="249" t="s">
        <v>120</v>
      </c>
      <c r="E48" s="193"/>
      <c r="F48" s="198"/>
      <c r="G48" s="212"/>
      <c r="H48" s="25"/>
      <c r="I48" s="25"/>
      <c r="J48" s="25"/>
      <c r="K48" s="25"/>
      <c r="L48" s="208"/>
      <c r="M48" s="25"/>
      <c r="N48" s="25"/>
      <c r="O48" s="25"/>
      <c r="P48" s="25"/>
      <c r="Q48" s="25"/>
      <c r="R48" s="208"/>
      <c r="S48" s="206"/>
      <c r="T48" s="220"/>
      <c r="U48" s="44">
        <f t="shared" si="11"/>
        <v>0</v>
      </c>
      <c r="V48" s="45">
        <f t="shared" si="12"/>
        <v>0</v>
      </c>
      <c r="W48" s="204">
        <f t="shared" si="13"/>
        <v>2</v>
      </c>
      <c r="X48" s="5"/>
      <c r="Y48" s="5"/>
      <c r="Z48" s="5"/>
      <c r="AB48" s="20">
        <f t="shared" si="1"/>
        <v>0</v>
      </c>
      <c r="AC48" s="20">
        <f t="shared" si="2"/>
        <v>0</v>
      </c>
      <c r="AD48" s="20">
        <f t="shared" si="3"/>
        <v>0</v>
      </c>
      <c r="AE48" s="20">
        <f t="shared" si="4"/>
        <v>0</v>
      </c>
      <c r="AF48" s="20">
        <f t="shared" si="5"/>
        <v>0</v>
      </c>
      <c r="AG48" s="189">
        <f t="shared" si="14"/>
        <v>0</v>
      </c>
      <c r="AH48" s="20">
        <f t="shared" si="6"/>
        <v>0</v>
      </c>
      <c r="AI48" s="20">
        <f t="shared" si="7"/>
        <v>0</v>
      </c>
      <c r="AJ48" s="20">
        <f t="shared" si="8"/>
        <v>0</v>
      </c>
      <c r="AK48" s="20">
        <f t="shared" si="9"/>
        <v>0</v>
      </c>
      <c r="AL48" s="20">
        <f t="shared" si="10"/>
        <v>0</v>
      </c>
      <c r="AM48" s="189">
        <f t="shared" si="15"/>
        <v>0</v>
      </c>
      <c r="AN48" s="189">
        <f t="shared" si="16"/>
        <v>0</v>
      </c>
      <c r="AO48" s="223">
        <f t="shared" si="17"/>
        <v>0</v>
      </c>
      <c r="BE48" s="20"/>
      <c r="BF48" s="20"/>
      <c r="BG48" s="20"/>
      <c r="BH48" s="20"/>
      <c r="BI48" s="20"/>
      <c r="BJ48" s="20"/>
      <c r="BK48" s="20"/>
      <c r="BL48" s="20"/>
      <c r="BM48" s="20"/>
      <c r="BN48" s="20"/>
      <c r="BO48" s="20"/>
      <c r="BQ48" s="20"/>
      <c r="BR48" s="42"/>
    </row>
    <row r="49" spans="1:70" ht="15.75">
      <c r="A49" s="10">
        <v>32</v>
      </c>
      <c r="B49" s="247" t="s">
        <v>122</v>
      </c>
      <c r="C49" s="248" t="s">
        <v>122</v>
      </c>
      <c r="D49" s="249" t="s">
        <v>122</v>
      </c>
      <c r="E49" s="194"/>
      <c r="F49" s="200"/>
      <c r="G49" s="213"/>
      <c r="H49" s="25"/>
      <c r="I49" s="25"/>
      <c r="J49" s="25"/>
      <c r="K49" s="214"/>
      <c r="L49" s="229"/>
      <c r="M49" s="25"/>
      <c r="N49" s="25"/>
      <c r="O49" s="25"/>
      <c r="P49" s="214"/>
      <c r="Q49" s="214"/>
      <c r="R49" s="229"/>
      <c r="S49" s="207"/>
      <c r="T49" s="220"/>
      <c r="U49" s="44">
        <f t="shared" si="11"/>
        <v>0</v>
      </c>
      <c r="V49" s="45">
        <f t="shared" si="12"/>
        <v>0</v>
      </c>
      <c r="W49" s="204">
        <f t="shared" si="13"/>
        <v>2</v>
      </c>
      <c r="X49" s="5"/>
      <c r="Y49" s="5"/>
      <c r="Z49" s="5"/>
      <c r="AB49" s="20">
        <f t="shared" si="1"/>
        <v>0</v>
      </c>
      <c r="AC49" s="20">
        <f t="shared" si="2"/>
        <v>0</v>
      </c>
      <c r="AD49" s="20">
        <f t="shared" si="3"/>
        <v>0</v>
      </c>
      <c r="AE49" s="20">
        <f t="shared" si="4"/>
        <v>0</v>
      </c>
      <c r="AF49" s="20">
        <f t="shared" si="5"/>
        <v>0</v>
      </c>
      <c r="AG49" s="189">
        <f t="shared" si="14"/>
        <v>0</v>
      </c>
      <c r="AH49" s="20">
        <f t="shared" si="6"/>
        <v>0</v>
      </c>
      <c r="AI49" s="20">
        <f t="shared" si="7"/>
        <v>0</v>
      </c>
      <c r="AJ49" s="20">
        <f t="shared" si="8"/>
        <v>0</v>
      </c>
      <c r="AK49" s="20">
        <f t="shared" si="9"/>
        <v>0</v>
      </c>
      <c r="AL49" s="20">
        <f t="shared" si="10"/>
        <v>0</v>
      </c>
      <c r="AM49" s="189">
        <f t="shared" si="15"/>
        <v>0</v>
      </c>
      <c r="AN49" s="189">
        <f t="shared" si="16"/>
        <v>0</v>
      </c>
      <c r="AO49" s="223">
        <f t="shared" si="17"/>
        <v>0</v>
      </c>
      <c r="BE49" s="20"/>
      <c r="BF49" s="20"/>
      <c r="BG49" s="20"/>
      <c r="BH49" s="20"/>
      <c r="BI49" s="20"/>
      <c r="BJ49" s="20"/>
      <c r="BK49" s="20"/>
      <c r="BL49" s="20"/>
      <c r="BM49" s="20"/>
      <c r="BN49" s="20"/>
      <c r="BO49" s="20"/>
      <c r="BQ49" s="20"/>
      <c r="BR49" s="42"/>
    </row>
    <row r="50" spans="1:70" ht="15.75">
      <c r="A50" s="10">
        <v>33</v>
      </c>
      <c r="B50" s="247" t="s">
        <v>124</v>
      </c>
      <c r="C50" s="248" t="s">
        <v>124</v>
      </c>
      <c r="D50" s="249" t="s">
        <v>124</v>
      </c>
      <c r="E50" s="194"/>
      <c r="F50" s="200"/>
      <c r="G50" s="213"/>
      <c r="H50" s="25"/>
      <c r="I50" s="25"/>
      <c r="J50" s="25"/>
      <c r="K50" s="214"/>
      <c r="L50" s="229"/>
      <c r="M50" s="25"/>
      <c r="N50" s="25"/>
      <c r="O50" s="25"/>
      <c r="P50" s="214"/>
      <c r="Q50" s="214"/>
      <c r="R50" s="229"/>
      <c r="S50" s="207"/>
      <c r="T50" s="220"/>
      <c r="U50" s="44">
        <f t="shared" si="11"/>
        <v>0</v>
      </c>
      <c r="V50" s="45">
        <f t="shared" si="12"/>
        <v>0</v>
      </c>
      <c r="W50" s="204">
        <f t="shared" si="13"/>
        <v>2</v>
      </c>
      <c r="X50" s="5"/>
      <c r="Y50" s="5"/>
      <c r="Z50" s="5"/>
      <c r="AB50" s="20">
        <f t="shared" si="1"/>
        <v>0</v>
      </c>
      <c r="AC50" s="20">
        <f t="shared" si="2"/>
        <v>0</v>
      </c>
      <c r="AD50" s="20">
        <f t="shared" si="3"/>
        <v>0</v>
      </c>
      <c r="AE50" s="20">
        <f t="shared" si="4"/>
        <v>0</v>
      </c>
      <c r="AF50" s="20">
        <f t="shared" si="5"/>
        <v>0</v>
      </c>
      <c r="AG50" s="189">
        <f t="shared" si="14"/>
        <v>0</v>
      </c>
      <c r="AH50" s="20">
        <f t="shared" si="6"/>
        <v>0</v>
      </c>
      <c r="AI50" s="20">
        <f t="shared" si="7"/>
        <v>0</v>
      </c>
      <c r="AJ50" s="20">
        <f t="shared" si="8"/>
        <v>0</v>
      </c>
      <c r="AK50" s="20">
        <f t="shared" si="9"/>
        <v>0</v>
      </c>
      <c r="AL50" s="20">
        <f t="shared" si="10"/>
        <v>0</v>
      </c>
      <c r="AM50" s="189">
        <f t="shared" si="15"/>
        <v>0</v>
      </c>
      <c r="AN50" s="189">
        <f t="shared" si="16"/>
        <v>0</v>
      </c>
      <c r="AO50" s="223">
        <f t="shared" si="17"/>
        <v>0</v>
      </c>
      <c r="BE50" s="20"/>
      <c r="BF50" s="20"/>
      <c r="BG50" s="20"/>
      <c r="BH50" s="20"/>
      <c r="BI50" s="20"/>
      <c r="BJ50" s="20"/>
      <c r="BK50" s="20"/>
      <c r="BL50" s="20"/>
      <c r="BM50" s="20"/>
      <c r="BN50" s="20"/>
      <c r="BO50" s="20"/>
      <c r="BQ50" s="20"/>
      <c r="BR50" s="42"/>
    </row>
    <row r="51" spans="1:70">
      <c r="A51" s="14">
        <v>34</v>
      </c>
      <c r="B51" s="247" t="s">
        <v>126</v>
      </c>
      <c r="C51" s="248" t="s">
        <v>126</v>
      </c>
      <c r="D51" s="249" t="s">
        <v>126</v>
      </c>
      <c r="E51" s="43"/>
      <c r="F51" s="198"/>
      <c r="G51" s="215"/>
      <c r="H51" s="25"/>
      <c r="I51" s="25"/>
      <c r="J51" s="25"/>
      <c r="K51" s="25"/>
      <c r="L51" s="208"/>
      <c r="M51" s="25"/>
      <c r="N51" s="25"/>
      <c r="O51" s="25"/>
      <c r="P51" s="25"/>
      <c r="Q51" s="25"/>
      <c r="R51" s="208"/>
      <c r="S51" s="206"/>
      <c r="T51" s="220"/>
      <c r="U51" s="44">
        <f t="shared" si="11"/>
        <v>0</v>
      </c>
      <c r="V51" s="45">
        <f t="shared" si="12"/>
        <v>0</v>
      </c>
      <c r="W51" s="204">
        <f t="shared" si="13"/>
        <v>2</v>
      </c>
      <c r="AB51" s="20">
        <f t="shared" si="1"/>
        <v>0</v>
      </c>
      <c r="AC51" s="20">
        <f t="shared" si="2"/>
        <v>0</v>
      </c>
      <c r="AD51" s="20">
        <f t="shared" si="3"/>
        <v>0</v>
      </c>
      <c r="AE51" s="20">
        <f t="shared" si="4"/>
        <v>0</v>
      </c>
      <c r="AF51" s="20">
        <f t="shared" si="5"/>
        <v>0</v>
      </c>
      <c r="AG51" s="189">
        <f t="shared" si="14"/>
        <v>0</v>
      </c>
      <c r="AH51" s="20">
        <f t="shared" si="6"/>
        <v>0</v>
      </c>
      <c r="AI51" s="20">
        <f t="shared" si="7"/>
        <v>0</v>
      </c>
      <c r="AJ51" s="20">
        <f t="shared" si="8"/>
        <v>0</v>
      </c>
      <c r="AK51" s="20">
        <f t="shared" si="9"/>
        <v>0</v>
      </c>
      <c r="AL51" s="20">
        <f t="shared" si="10"/>
        <v>0</v>
      </c>
      <c r="AM51" s="189">
        <f t="shared" si="15"/>
        <v>0</v>
      </c>
      <c r="AN51" s="189">
        <f t="shared" si="16"/>
        <v>0</v>
      </c>
      <c r="AO51" s="223">
        <f t="shared" si="17"/>
        <v>0</v>
      </c>
      <c r="BE51" s="20"/>
      <c r="BF51" s="20"/>
      <c r="BG51" s="20"/>
      <c r="BH51" s="20"/>
      <c r="BI51" s="20"/>
      <c r="BJ51" s="20"/>
      <c r="BK51" s="20"/>
      <c r="BL51" s="20"/>
      <c r="BM51" s="20"/>
      <c r="BN51" s="20"/>
      <c r="BO51" s="20"/>
      <c r="BQ51" s="20"/>
      <c r="BR51" s="42"/>
    </row>
    <row r="52" spans="1:70">
      <c r="A52" s="14">
        <v>35</v>
      </c>
      <c r="B52" s="247" t="s">
        <v>128</v>
      </c>
      <c r="C52" s="248" t="s">
        <v>128</v>
      </c>
      <c r="D52" s="249" t="s">
        <v>128</v>
      </c>
      <c r="E52" s="43"/>
      <c r="F52" s="198"/>
      <c r="G52" s="215"/>
      <c r="H52" s="25"/>
      <c r="I52" s="25"/>
      <c r="J52" s="25"/>
      <c r="K52" s="25"/>
      <c r="L52" s="208"/>
      <c r="M52" s="25"/>
      <c r="N52" s="25"/>
      <c r="O52" s="25"/>
      <c r="P52" s="25"/>
      <c r="Q52" s="25"/>
      <c r="R52" s="208"/>
      <c r="S52" s="206"/>
      <c r="T52" s="220"/>
      <c r="U52" s="44">
        <f t="shared" si="11"/>
        <v>0</v>
      </c>
      <c r="V52" s="45">
        <f t="shared" si="12"/>
        <v>0</v>
      </c>
      <c r="W52" s="204">
        <f t="shared" si="13"/>
        <v>2</v>
      </c>
      <c r="AB52" s="20">
        <f t="shared" si="1"/>
        <v>0</v>
      </c>
      <c r="AC52" s="20">
        <f t="shared" si="2"/>
        <v>0</v>
      </c>
      <c r="AD52" s="20">
        <f t="shared" si="3"/>
        <v>0</v>
      </c>
      <c r="AE52" s="20">
        <f t="shared" si="4"/>
        <v>0</v>
      </c>
      <c r="AF52" s="20">
        <f t="shared" si="5"/>
        <v>0</v>
      </c>
      <c r="AG52" s="189">
        <f t="shared" si="14"/>
        <v>0</v>
      </c>
      <c r="AH52" s="20">
        <f t="shared" si="6"/>
        <v>0</v>
      </c>
      <c r="AI52" s="20">
        <f t="shared" si="7"/>
        <v>0</v>
      </c>
      <c r="AJ52" s="20">
        <f t="shared" si="8"/>
        <v>0</v>
      </c>
      <c r="AK52" s="20">
        <f t="shared" si="9"/>
        <v>0</v>
      </c>
      <c r="AL52" s="20">
        <f t="shared" si="10"/>
        <v>0</v>
      </c>
      <c r="AM52" s="189">
        <f t="shared" si="15"/>
        <v>0</v>
      </c>
      <c r="AN52" s="189">
        <f t="shared" si="16"/>
        <v>0</v>
      </c>
      <c r="AO52" s="223">
        <f t="shared" si="17"/>
        <v>0</v>
      </c>
      <c r="BE52" s="20"/>
      <c r="BF52" s="20"/>
      <c r="BG52" s="20"/>
      <c r="BH52" s="20"/>
      <c r="BI52" s="20"/>
      <c r="BJ52" s="20"/>
      <c r="BK52" s="20"/>
      <c r="BL52" s="20"/>
      <c r="BM52" s="20"/>
      <c r="BN52" s="20"/>
      <c r="BO52" s="20"/>
      <c r="BQ52" s="20"/>
      <c r="BR52" s="42"/>
    </row>
    <row r="53" spans="1:70">
      <c r="A53" s="14">
        <v>36</v>
      </c>
      <c r="B53" s="247" t="s">
        <v>130</v>
      </c>
      <c r="C53" s="248" t="s">
        <v>130</v>
      </c>
      <c r="D53" s="249" t="s">
        <v>130</v>
      </c>
      <c r="E53" s="43"/>
      <c r="F53" s="198"/>
      <c r="G53" s="215"/>
      <c r="H53" s="25"/>
      <c r="I53" s="25"/>
      <c r="J53" s="25"/>
      <c r="K53" s="25"/>
      <c r="L53" s="208"/>
      <c r="M53" s="25"/>
      <c r="N53" s="25"/>
      <c r="O53" s="25"/>
      <c r="P53" s="25"/>
      <c r="Q53" s="25"/>
      <c r="R53" s="208"/>
      <c r="S53" s="206"/>
      <c r="T53" s="220"/>
      <c r="U53" s="44">
        <f t="shared" si="11"/>
        <v>0</v>
      </c>
      <c r="V53" s="45">
        <f t="shared" si="12"/>
        <v>0</v>
      </c>
      <c r="W53" s="204">
        <f t="shared" si="13"/>
        <v>2</v>
      </c>
      <c r="AB53" s="20">
        <f t="shared" si="1"/>
        <v>0</v>
      </c>
      <c r="AC53" s="20">
        <f t="shared" si="2"/>
        <v>0</v>
      </c>
      <c r="AD53" s="20">
        <f t="shared" si="3"/>
        <v>0</v>
      </c>
      <c r="AE53" s="20">
        <f t="shared" si="4"/>
        <v>0</v>
      </c>
      <c r="AF53" s="20">
        <f t="shared" si="5"/>
        <v>0</v>
      </c>
      <c r="AG53" s="189">
        <f t="shared" si="14"/>
        <v>0</v>
      </c>
      <c r="AH53" s="20">
        <f t="shared" si="6"/>
        <v>0</v>
      </c>
      <c r="AI53" s="20">
        <f t="shared" si="7"/>
        <v>0</v>
      </c>
      <c r="AJ53" s="20">
        <f t="shared" si="8"/>
        <v>0</v>
      </c>
      <c r="AK53" s="20">
        <f t="shared" si="9"/>
        <v>0</v>
      </c>
      <c r="AL53" s="20">
        <f t="shared" si="10"/>
        <v>0</v>
      </c>
      <c r="AM53" s="189">
        <f t="shared" si="15"/>
        <v>0</v>
      </c>
      <c r="AN53" s="189">
        <f t="shared" si="16"/>
        <v>0</v>
      </c>
      <c r="AO53" s="223">
        <f t="shared" si="17"/>
        <v>0</v>
      </c>
      <c r="BE53" s="20"/>
      <c r="BF53" s="20"/>
      <c r="BG53" s="20"/>
      <c r="BH53" s="20"/>
      <c r="BI53" s="20"/>
      <c r="BJ53" s="20"/>
      <c r="BK53" s="20"/>
      <c r="BL53" s="20"/>
      <c r="BM53" s="20"/>
      <c r="BN53" s="20"/>
      <c r="BO53" s="20"/>
      <c r="BQ53" s="20"/>
      <c r="BR53" s="42"/>
    </row>
    <row r="54" spans="1:70">
      <c r="A54" s="14">
        <v>37</v>
      </c>
      <c r="B54" s="247" t="s">
        <v>132</v>
      </c>
      <c r="C54" s="248" t="s">
        <v>132</v>
      </c>
      <c r="D54" s="249" t="s">
        <v>132</v>
      </c>
      <c r="E54" s="43"/>
      <c r="F54" s="198"/>
      <c r="G54" s="215"/>
      <c r="H54" s="25"/>
      <c r="I54" s="25"/>
      <c r="J54" s="25"/>
      <c r="K54" s="25"/>
      <c r="L54" s="208"/>
      <c r="M54" s="25"/>
      <c r="N54" s="25"/>
      <c r="O54" s="25"/>
      <c r="P54" s="25"/>
      <c r="Q54" s="25"/>
      <c r="R54" s="208"/>
      <c r="S54" s="206"/>
      <c r="T54" s="220"/>
      <c r="U54" s="44">
        <f t="shared" si="11"/>
        <v>0</v>
      </c>
      <c r="V54" s="45">
        <f t="shared" si="12"/>
        <v>0</v>
      </c>
      <c r="W54" s="204">
        <f t="shared" si="13"/>
        <v>2</v>
      </c>
      <c r="AB54" s="20">
        <f t="shared" si="1"/>
        <v>0</v>
      </c>
      <c r="AC54" s="20">
        <f t="shared" si="2"/>
        <v>0</v>
      </c>
      <c r="AD54" s="20">
        <f t="shared" si="3"/>
        <v>0</v>
      </c>
      <c r="AE54" s="20">
        <f t="shared" si="4"/>
        <v>0</v>
      </c>
      <c r="AF54" s="20">
        <f t="shared" si="5"/>
        <v>0</v>
      </c>
      <c r="AG54" s="189">
        <f t="shared" si="14"/>
        <v>0</v>
      </c>
      <c r="AH54" s="20">
        <f t="shared" si="6"/>
        <v>0</v>
      </c>
      <c r="AI54" s="20">
        <f t="shared" si="7"/>
        <v>0</v>
      </c>
      <c r="AJ54" s="20">
        <f t="shared" si="8"/>
        <v>0</v>
      </c>
      <c r="AK54" s="20">
        <f t="shared" si="9"/>
        <v>0</v>
      </c>
      <c r="AL54" s="20">
        <f t="shared" si="10"/>
        <v>0</v>
      </c>
      <c r="AM54" s="189">
        <f t="shared" si="15"/>
        <v>0</v>
      </c>
      <c r="AN54" s="189">
        <f t="shared" si="16"/>
        <v>0</v>
      </c>
      <c r="AO54" s="223">
        <f t="shared" si="17"/>
        <v>0</v>
      </c>
      <c r="BE54" s="20"/>
      <c r="BF54" s="20"/>
      <c r="BG54" s="20"/>
      <c r="BH54" s="20"/>
      <c r="BI54" s="20"/>
      <c r="BJ54" s="20"/>
      <c r="BK54" s="20"/>
      <c r="BL54" s="20"/>
      <c r="BM54" s="20"/>
      <c r="BN54" s="20"/>
      <c r="BO54" s="20"/>
      <c r="BQ54" s="20"/>
      <c r="BR54" s="42"/>
    </row>
    <row r="55" spans="1:70">
      <c r="A55" s="14">
        <v>38</v>
      </c>
      <c r="B55" s="247" t="s">
        <v>134</v>
      </c>
      <c r="C55" s="248" t="s">
        <v>134</v>
      </c>
      <c r="D55" s="249" t="s">
        <v>134</v>
      </c>
      <c r="E55" s="43"/>
      <c r="F55" s="198"/>
      <c r="G55" s="215"/>
      <c r="H55" s="25"/>
      <c r="I55" s="25"/>
      <c r="J55" s="25"/>
      <c r="K55" s="25"/>
      <c r="L55" s="208"/>
      <c r="M55" s="25"/>
      <c r="N55" s="25"/>
      <c r="O55" s="25"/>
      <c r="P55" s="25"/>
      <c r="Q55" s="25"/>
      <c r="R55" s="208"/>
      <c r="S55" s="206"/>
      <c r="T55" s="220"/>
      <c r="U55" s="44">
        <f t="shared" si="11"/>
        <v>0</v>
      </c>
      <c r="V55" s="45">
        <f t="shared" si="12"/>
        <v>0</v>
      </c>
      <c r="W55" s="204">
        <f t="shared" si="13"/>
        <v>2</v>
      </c>
      <c r="AB55" s="20">
        <f t="shared" si="1"/>
        <v>0</v>
      </c>
      <c r="AC55" s="20">
        <f t="shared" si="2"/>
        <v>0</v>
      </c>
      <c r="AD55" s="20">
        <f t="shared" si="3"/>
        <v>0</v>
      </c>
      <c r="AE55" s="20">
        <f t="shared" si="4"/>
        <v>0</v>
      </c>
      <c r="AF55" s="20">
        <f t="shared" si="5"/>
        <v>0</v>
      </c>
      <c r="AG55" s="189">
        <f t="shared" si="14"/>
        <v>0</v>
      </c>
      <c r="AH55" s="20">
        <f t="shared" si="6"/>
        <v>0</v>
      </c>
      <c r="AI55" s="20">
        <f t="shared" si="7"/>
        <v>0</v>
      </c>
      <c r="AJ55" s="20">
        <f t="shared" si="8"/>
        <v>0</v>
      </c>
      <c r="AK55" s="20">
        <f t="shared" si="9"/>
        <v>0</v>
      </c>
      <c r="AL55" s="20">
        <f t="shared" si="10"/>
        <v>0</v>
      </c>
      <c r="AM55" s="189">
        <f t="shared" si="15"/>
        <v>0</v>
      </c>
      <c r="AN55" s="189">
        <f t="shared" si="16"/>
        <v>0</v>
      </c>
      <c r="AO55" s="223">
        <f t="shared" si="17"/>
        <v>0</v>
      </c>
      <c r="BE55" s="20"/>
      <c r="BF55" s="20"/>
      <c r="BG55" s="20"/>
      <c r="BH55" s="20"/>
      <c r="BI55" s="20"/>
      <c r="BJ55" s="20"/>
      <c r="BK55" s="20"/>
      <c r="BL55" s="20"/>
      <c r="BM55" s="20"/>
      <c r="BN55" s="20"/>
      <c r="BO55" s="20"/>
      <c r="BQ55" s="20"/>
      <c r="BR55" s="42"/>
    </row>
    <row r="56" spans="1:70">
      <c r="A56" s="14">
        <v>39</v>
      </c>
      <c r="B56" s="247" t="s">
        <v>136</v>
      </c>
      <c r="C56" s="248" t="s">
        <v>136</v>
      </c>
      <c r="D56" s="249" t="s">
        <v>136</v>
      </c>
      <c r="E56" s="43"/>
      <c r="F56" s="198"/>
      <c r="G56" s="215"/>
      <c r="H56" s="25"/>
      <c r="I56" s="25"/>
      <c r="J56" s="25"/>
      <c r="K56" s="25"/>
      <c r="L56" s="208"/>
      <c r="M56" s="25"/>
      <c r="N56" s="25"/>
      <c r="O56" s="25"/>
      <c r="P56" s="25"/>
      <c r="Q56" s="25"/>
      <c r="R56" s="208"/>
      <c r="S56" s="206"/>
      <c r="T56" s="220"/>
      <c r="U56" s="44">
        <f t="shared" si="11"/>
        <v>0</v>
      </c>
      <c r="V56" s="45">
        <f t="shared" si="12"/>
        <v>0</v>
      </c>
      <c r="W56" s="204">
        <f t="shared" si="13"/>
        <v>2</v>
      </c>
      <c r="AB56" s="20">
        <f t="shared" si="1"/>
        <v>0</v>
      </c>
      <c r="AC56" s="20">
        <f t="shared" si="2"/>
        <v>0</v>
      </c>
      <c r="AD56" s="20">
        <f t="shared" si="3"/>
        <v>0</v>
      </c>
      <c r="AE56" s="20">
        <f t="shared" si="4"/>
        <v>0</v>
      </c>
      <c r="AF56" s="20">
        <f t="shared" si="5"/>
        <v>0</v>
      </c>
      <c r="AG56" s="189">
        <f t="shared" si="14"/>
        <v>0</v>
      </c>
      <c r="AH56" s="20">
        <f t="shared" si="6"/>
        <v>0</v>
      </c>
      <c r="AI56" s="20">
        <f t="shared" si="7"/>
        <v>0</v>
      </c>
      <c r="AJ56" s="20">
        <f t="shared" si="8"/>
        <v>0</v>
      </c>
      <c r="AK56" s="20">
        <f t="shared" si="9"/>
        <v>0</v>
      </c>
      <c r="AL56" s="20">
        <f t="shared" si="10"/>
        <v>0</v>
      </c>
      <c r="AM56" s="189">
        <f t="shared" si="15"/>
        <v>0</v>
      </c>
      <c r="AN56" s="189">
        <f t="shared" si="16"/>
        <v>0</v>
      </c>
      <c r="AO56" s="223">
        <f t="shared" si="17"/>
        <v>0</v>
      </c>
      <c r="BE56" s="20"/>
      <c r="BF56" s="20"/>
      <c r="BG56" s="20"/>
      <c r="BH56" s="20"/>
      <c r="BI56" s="20"/>
      <c r="BJ56" s="20"/>
      <c r="BK56" s="20"/>
      <c r="BL56" s="20"/>
      <c r="BM56" s="20"/>
      <c r="BN56" s="20"/>
      <c r="BO56" s="20"/>
      <c r="BQ56" s="20"/>
      <c r="BR56" s="42"/>
    </row>
    <row r="57" spans="1:70">
      <c r="A57" s="14">
        <v>40</v>
      </c>
      <c r="B57" s="247" t="s">
        <v>138</v>
      </c>
      <c r="C57" s="248" t="s">
        <v>138</v>
      </c>
      <c r="D57" s="249" t="s">
        <v>138</v>
      </c>
      <c r="E57" s="43"/>
      <c r="F57" s="198"/>
      <c r="G57" s="215"/>
      <c r="H57" s="25"/>
      <c r="I57" s="25"/>
      <c r="J57" s="25"/>
      <c r="K57" s="25"/>
      <c r="L57" s="208"/>
      <c r="M57" s="25"/>
      <c r="N57" s="25"/>
      <c r="O57" s="25"/>
      <c r="P57" s="25"/>
      <c r="Q57" s="25"/>
      <c r="R57" s="208"/>
      <c r="S57" s="206"/>
      <c r="T57" s="220"/>
      <c r="U57" s="44">
        <f t="shared" si="11"/>
        <v>0</v>
      </c>
      <c r="V57" s="45">
        <f t="shared" si="12"/>
        <v>0</v>
      </c>
      <c r="W57" s="204">
        <f t="shared" si="13"/>
        <v>2</v>
      </c>
      <c r="AB57" s="20">
        <f t="shared" si="1"/>
        <v>0</v>
      </c>
      <c r="AC57" s="20">
        <f t="shared" si="2"/>
        <v>0</v>
      </c>
      <c r="AD57" s="20">
        <f t="shared" si="3"/>
        <v>0</v>
      </c>
      <c r="AE57" s="20">
        <f t="shared" si="4"/>
        <v>0</v>
      </c>
      <c r="AF57" s="20">
        <f t="shared" si="5"/>
        <v>0</v>
      </c>
      <c r="AG57" s="189">
        <f t="shared" si="14"/>
        <v>0</v>
      </c>
      <c r="AH57" s="20">
        <f t="shared" si="6"/>
        <v>0</v>
      </c>
      <c r="AI57" s="20">
        <f t="shared" si="7"/>
        <v>0</v>
      </c>
      <c r="AJ57" s="20">
        <f t="shared" si="8"/>
        <v>0</v>
      </c>
      <c r="AK57" s="20">
        <f t="shared" si="9"/>
        <v>0</v>
      </c>
      <c r="AL57" s="20">
        <f t="shared" si="10"/>
        <v>0</v>
      </c>
      <c r="AM57" s="189">
        <f t="shared" si="15"/>
        <v>0</v>
      </c>
      <c r="AN57" s="189">
        <f t="shared" si="16"/>
        <v>0</v>
      </c>
      <c r="AO57" s="223">
        <f t="shared" si="17"/>
        <v>0</v>
      </c>
      <c r="BE57" s="20"/>
      <c r="BF57" s="20"/>
      <c r="BG57" s="20"/>
      <c r="BH57" s="20"/>
      <c r="BI57" s="20"/>
      <c r="BJ57" s="20"/>
      <c r="BK57" s="20"/>
      <c r="BL57" s="20"/>
      <c r="BM57" s="20"/>
      <c r="BN57" s="20"/>
      <c r="BO57" s="20"/>
      <c r="BQ57" s="20"/>
      <c r="BR57" s="42"/>
    </row>
    <row r="58" spans="1:70">
      <c r="A58" s="14">
        <v>41</v>
      </c>
      <c r="B58" s="247" t="s">
        <v>140</v>
      </c>
      <c r="C58" s="248" t="s">
        <v>140</v>
      </c>
      <c r="D58" s="249" t="s">
        <v>140</v>
      </c>
      <c r="E58" s="43"/>
      <c r="F58" s="198"/>
      <c r="G58" s="215"/>
      <c r="H58" s="25"/>
      <c r="I58" s="25"/>
      <c r="J58" s="25"/>
      <c r="K58" s="25"/>
      <c r="L58" s="208"/>
      <c r="M58" s="25"/>
      <c r="N58" s="25"/>
      <c r="O58" s="25"/>
      <c r="P58" s="25"/>
      <c r="Q58" s="25"/>
      <c r="R58" s="208"/>
      <c r="S58" s="206"/>
      <c r="T58" s="220"/>
      <c r="U58" s="44">
        <f t="shared" si="11"/>
        <v>0</v>
      </c>
      <c r="V58" s="45">
        <f t="shared" si="12"/>
        <v>0</v>
      </c>
      <c r="W58" s="204">
        <f t="shared" si="13"/>
        <v>2</v>
      </c>
      <c r="AB58" s="20">
        <f t="shared" si="1"/>
        <v>0</v>
      </c>
      <c r="AC58" s="20">
        <f t="shared" si="2"/>
        <v>0</v>
      </c>
      <c r="AD58" s="20">
        <f t="shared" si="3"/>
        <v>0</v>
      </c>
      <c r="AE58" s="20">
        <f t="shared" si="4"/>
        <v>0</v>
      </c>
      <c r="AF58" s="20">
        <f t="shared" si="5"/>
        <v>0</v>
      </c>
      <c r="AG58" s="189">
        <f t="shared" si="14"/>
        <v>0</v>
      </c>
      <c r="AH58" s="20">
        <f t="shared" si="6"/>
        <v>0</v>
      </c>
      <c r="AI58" s="20">
        <f t="shared" si="7"/>
        <v>0</v>
      </c>
      <c r="AJ58" s="20">
        <f t="shared" si="8"/>
        <v>0</v>
      </c>
      <c r="AK58" s="20">
        <f t="shared" si="9"/>
        <v>0</v>
      </c>
      <c r="AL58" s="20">
        <f t="shared" si="10"/>
        <v>0</v>
      </c>
      <c r="AM58" s="189">
        <f t="shared" si="15"/>
        <v>0</v>
      </c>
      <c r="AN58" s="189">
        <f t="shared" si="16"/>
        <v>0</v>
      </c>
      <c r="AO58" s="223">
        <f t="shared" si="17"/>
        <v>0</v>
      </c>
      <c r="BE58" s="20"/>
      <c r="BF58" s="20"/>
      <c r="BG58" s="20"/>
      <c r="BH58" s="20"/>
      <c r="BI58" s="20"/>
      <c r="BJ58" s="20"/>
      <c r="BK58" s="20"/>
      <c r="BL58" s="20"/>
      <c r="BM58" s="20"/>
      <c r="BN58" s="20"/>
      <c r="BO58" s="20"/>
      <c r="BQ58" s="20"/>
      <c r="BR58" s="42"/>
    </row>
    <row r="59" spans="1:70">
      <c r="A59" s="14">
        <v>42</v>
      </c>
      <c r="B59" s="247" t="s">
        <v>142</v>
      </c>
      <c r="C59" s="248" t="s">
        <v>142</v>
      </c>
      <c r="D59" s="249" t="s">
        <v>142</v>
      </c>
      <c r="E59" s="43"/>
      <c r="F59" s="198"/>
      <c r="G59" s="215"/>
      <c r="H59" s="25"/>
      <c r="I59" s="25"/>
      <c r="J59" s="25"/>
      <c r="K59" s="25"/>
      <c r="L59" s="208"/>
      <c r="M59" s="25"/>
      <c r="N59" s="25"/>
      <c r="O59" s="25"/>
      <c r="P59" s="25"/>
      <c r="Q59" s="25"/>
      <c r="R59" s="208"/>
      <c r="S59" s="206"/>
      <c r="T59" s="220"/>
      <c r="U59" s="44">
        <f t="shared" si="11"/>
        <v>0</v>
      </c>
      <c r="V59" s="45">
        <f t="shared" si="12"/>
        <v>0</v>
      </c>
      <c r="W59" s="204">
        <f t="shared" si="13"/>
        <v>2</v>
      </c>
      <c r="AB59" s="20">
        <f t="shared" si="1"/>
        <v>0</v>
      </c>
      <c r="AC59" s="20">
        <f t="shared" si="2"/>
        <v>0</v>
      </c>
      <c r="AD59" s="20">
        <f t="shared" si="3"/>
        <v>0</v>
      </c>
      <c r="AE59" s="20">
        <f t="shared" si="4"/>
        <v>0</v>
      </c>
      <c r="AF59" s="20">
        <f t="shared" si="5"/>
        <v>0</v>
      </c>
      <c r="AG59" s="189">
        <f t="shared" si="14"/>
        <v>0</v>
      </c>
      <c r="AH59" s="20">
        <f t="shared" si="6"/>
        <v>0</v>
      </c>
      <c r="AI59" s="20">
        <f t="shared" si="7"/>
        <v>0</v>
      </c>
      <c r="AJ59" s="20">
        <f t="shared" si="8"/>
        <v>0</v>
      </c>
      <c r="AK59" s="20">
        <f t="shared" si="9"/>
        <v>0</v>
      </c>
      <c r="AL59" s="20">
        <f t="shared" si="10"/>
        <v>0</v>
      </c>
      <c r="AM59" s="189">
        <f t="shared" si="15"/>
        <v>0</v>
      </c>
      <c r="AN59" s="189">
        <f t="shared" si="16"/>
        <v>0</v>
      </c>
      <c r="AO59" s="223">
        <f t="shared" si="17"/>
        <v>0</v>
      </c>
      <c r="BE59" s="20"/>
      <c r="BF59" s="20"/>
      <c r="BG59" s="20"/>
      <c r="BH59" s="20"/>
      <c r="BI59" s="20"/>
      <c r="BJ59" s="20"/>
      <c r="BK59" s="20"/>
      <c r="BL59" s="20"/>
      <c r="BM59" s="20"/>
      <c r="BN59" s="20"/>
      <c r="BO59" s="20"/>
      <c r="BQ59" s="20"/>
      <c r="BR59" s="42"/>
    </row>
    <row r="60" spans="1:70">
      <c r="A60" s="14">
        <v>43</v>
      </c>
      <c r="B60" s="247" t="s">
        <v>144</v>
      </c>
      <c r="C60" s="248" t="s">
        <v>144</v>
      </c>
      <c r="D60" s="249" t="s">
        <v>144</v>
      </c>
      <c r="E60" s="43"/>
      <c r="F60" s="198"/>
      <c r="G60" s="215"/>
      <c r="H60" s="25"/>
      <c r="I60" s="25"/>
      <c r="J60" s="25"/>
      <c r="K60" s="25"/>
      <c r="L60" s="208"/>
      <c r="M60" s="25"/>
      <c r="N60" s="25"/>
      <c r="O60" s="25"/>
      <c r="P60" s="25"/>
      <c r="Q60" s="25"/>
      <c r="R60" s="208"/>
      <c r="S60" s="206"/>
      <c r="T60" s="220"/>
      <c r="U60" s="44">
        <f t="shared" si="11"/>
        <v>0</v>
      </c>
      <c r="V60" s="45">
        <f t="shared" si="12"/>
        <v>0</v>
      </c>
      <c r="W60" s="204">
        <f t="shared" si="13"/>
        <v>2</v>
      </c>
      <c r="AB60" s="20">
        <f t="shared" si="1"/>
        <v>0</v>
      </c>
      <c r="AC60" s="20">
        <f t="shared" si="2"/>
        <v>0</v>
      </c>
      <c r="AD60" s="20">
        <f t="shared" si="3"/>
        <v>0</v>
      </c>
      <c r="AE60" s="20">
        <f t="shared" si="4"/>
        <v>0</v>
      </c>
      <c r="AF60" s="20">
        <f t="shared" si="5"/>
        <v>0</v>
      </c>
      <c r="AG60" s="189">
        <f t="shared" si="14"/>
        <v>0</v>
      </c>
      <c r="AH60" s="20">
        <f t="shared" si="6"/>
        <v>0</v>
      </c>
      <c r="AI60" s="20">
        <f t="shared" si="7"/>
        <v>0</v>
      </c>
      <c r="AJ60" s="20">
        <f t="shared" si="8"/>
        <v>0</v>
      </c>
      <c r="AK60" s="20">
        <f t="shared" si="9"/>
        <v>0</v>
      </c>
      <c r="AL60" s="20">
        <f t="shared" si="10"/>
        <v>0</v>
      </c>
      <c r="AM60" s="189">
        <f t="shared" si="15"/>
        <v>0</v>
      </c>
      <c r="AN60" s="189">
        <f t="shared" si="16"/>
        <v>0</v>
      </c>
      <c r="AO60" s="223">
        <f t="shared" si="17"/>
        <v>0</v>
      </c>
      <c r="BE60" s="20"/>
      <c r="BF60" s="20"/>
      <c r="BG60" s="20"/>
      <c r="BH60" s="20"/>
      <c r="BI60" s="20"/>
      <c r="BJ60" s="20"/>
      <c r="BK60" s="20"/>
      <c r="BL60" s="20"/>
      <c r="BM60" s="20"/>
      <c r="BN60" s="20"/>
      <c r="BO60" s="20"/>
      <c r="BQ60" s="20"/>
      <c r="BR60" s="42"/>
    </row>
    <row r="61" spans="1:70">
      <c r="A61" s="14">
        <v>44</v>
      </c>
      <c r="B61" s="247" t="s">
        <v>146</v>
      </c>
      <c r="C61" s="248" t="s">
        <v>146</v>
      </c>
      <c r="D61" s="249" t="s">
        <v>146</v>
      </c>
      <c r="E61" s="43"/>
      <c r="F61" s="198"/>
      <c r="G61" s="215"/>
      <c r="H61" s="25"/>
      <c r="I61" s="25"/>
      <c r="J61" s="25"/>
      <c r="K61" s="25"/>
      <c r="L61" s="208"/>
      <c r="M61" s="25"/>
      <c r="N61" s="25"/>
      <c r="O61" s="25"/>
      <c r="P61" s="25"/>
      <c r="Q61" s="25"/>
      <c r="R61" s="208"/>
      <c r="S61" s="206"/>
      <c r="T61" s="220"/>
      <c r="U61" s="44">
        <f t="shared" si="11"/>
        <v>0</v>
      </c>
      <c r="V61" s="45">
        <f t="shared" si="12"/>
        <v>0</v>
      </c>
      <c r="W61" s="204">
        <f t="shared" si="13"/>
        <v>2</v>
      </c>
      <c r="AB61" s="20">
        <f t="shared" si="1"/>
        <v>0</v>
      </c>
      <c r="AC61" s="20">
        <f t="shared" si="2"/>
        <v>0</v>
      </c>
      <c r="AD61" s="20">
        <f t="shared" si="3"/>
        <v>0</v>
      </c>
      <c r="AE61" s="20">
        <f t="shared" si="4"/>
        <v>0</v>
      </c>
      <c r="AF61" s="20">
        <f t="shared" si="5"/>
        <v>0</v>
      </c>
      <c r="AG61" s="189">
        <f t="shared" si="14"/>
        <v>0</v>
      </c>
      <c r="AH61" s="20">
        <f t="shared" si="6"/>
        <v>0</v>
      </c>
      <c r="AI61" s="20">
        <f t="shared" si="7"/>
        <v>0</v>
      </c>
      <c r="AJ61" s="20">
        <f t="shared" si="8"/>
        <v>0</v>
      </c>
      <c r="AK61" s="20">
        <f t="shared" si="9"/>
        <v>0</v>
      </c>
      <c r="AL61" s="20">
        <f t="shared" si="10"/>
        <v>0</v>
      </c>
      <c r="AM61" s="189">
        <f t="shared" si="15"/>
        <v>0</v>
      </c>
      <c r="AN61" s="189">
        <f t="shared" si="16"/>
        <v>0</v>
      </c>
      <c r="AO61" s="223">
        <f t="shared" si="17"/>
        <v>0</v>
      </c>
      <c r="BE61" s="20"/>
      <c r="BF61" s="20"/>
      <c r="BG61" s="20"/>
      <c r="BH61" s="20"/>
      <c r="BI61" s="20"/>
      <c r="BJ61" s="20"/>
      <c r="BK61" s="20"/>
      <c r="BL61" s="20"/>
      <c r="BM61" s="20"/>
      <c r="BN61" s="20"/>
      <c r="BO61" s="20"/>
      <c r="BQ61" s="20"/>
      <c r="BR61" s="42"/>
    </row>
    <row r="62" spans="1:70">
      <c r="A62" s="14">
        <v>45</v>
      </c>
      <c r="B62" s="247" t="s">
        <v>148</v>
      </c>
      <c r="C62" s="248" t="s">
        <v>148</v>
      </c>
      <c r="D62" s="249" t="s">
        <v>148</v>
      </c>
      <c r="E62" s="43"/>
      <c r="F62" s="198"/>
      <c r="G62" s="215"/>
      <c r="H62" s="25"/>
      <c r="I62" s="25"/>
      <c r="J62" s="25"/>
      <c r="K62" s="25"/>
      <c r="L62" s="208"/>
      <c r="M62" s="25"/>
      <c r="N62" s="25"/>
      <c r="O62" s="25"/>
      <c r="P62" s="25"/>
      <c r="Q62" s="25"/>
      <c r="R62" s="208"/>
      <c r="S62" s="206"/>
      <c r="T62" s="220"/>
      <c r="U62" s="44">
        <f t="shared" si="11"/>
        <v>0</v>
      </c>
      <c r="V62" s="45">
        <f t="shared" si="12"/>
        <v>0</v>
      </c>
      <c r="W62" s="204">
        <f t="shared" si="13"/>
        <v>2</v>
      </c>
      <c r="AB62" s="20">
        <f t="shared" si="1"/>
        <v>0</v>
      </c>
      <c r="AC62" s="20">
        <f t="shared" si="2"/>
        <v>0</v>
      </c>
      <c r="AD62" s="20">
        <f t="shared" si="3"/>
        <v>0</v>
      </c>
      <c r="AE62" s="20">
        <f t="shared" si="4"/>
        <v>0</v>
      </c>
      <c r="AF62" s="20">
        <f t="shared" si="5"/>
        <v>0</v>
      </c>
      <c r="AG62" s="189">
        <f t="shared" si="14"/>
        <v>0</v>
      </c>
      <c r="AH62" s="20">
        <f t="shared" si="6"/>
        <v>0</v>
      </c>
      <c r="AI62" s="20">
        <f t="shared" si="7"/>
        <v>0</v>
      </c>
      <c r="AJ62" s="20">
        <f t="shared" si="8"/>
        <v>0</v>
      </c>
      <c r="AK62" s="20">
        <f t="shared" si="9"/>
        <v>0</v>
      </c>
      <c r="AL62" s="20">
        <f t="shared" si="10"/>
        <v>0</v>
      </c>
      <c r="AM62" s="189">
        <f t="shared" si="15"/>
        <v>0</v>
      </c>
      <c r="AN62" s="189">
        <f t="shared" si="16"/>
        <v>0</v>
      </c>
      <c r="AO62" s="223">
        <f t="shared" si="17"/>
        <v>0</v>
      </c>
      <c r="BE62" s="20"/>
      <c r="BF62" s="20"/>
      <c r="BG62" s="20"/>
      <c r="BH62" s="20"/>
      <c r="BI62" s="20"/>
      <c r="BJ62" s="20"/>
      <c r="BK62" s="20"/>
      <c r="BL62" s="20"/>
      <c r="BM62" s="20"/>
      <c r="BN62" s="20"/>
      <c r="BO62" s="20"/>
      <c r="BQ62" s="20"/>
      <c r="BR62" s="42"/>
    </row>
    <row r="63" spans="1:70" ht="15.75" thickBot="1">
      <c r="A63" s="4">
        <v>46</v>
      </c>
      <c r="B63" s="247" t="s">
        <v>150</v>
      </c>
      <c r="C63" s="248" t="s">
        <v>150</v>
      </c>
      <c r="D63" s="249" t="s">
        <v>150</v>
      </c>
      <c r="E63" s="43"/>
      <c r="F63" s="201"/>
      <c r="G63" s="215"/>
      <c r="H63" s="25"/>
      <c r="I63" s="25"/>
      <c r="J63" s="25"/>
      <c r="K63" s="25"/>
      <c r="L63" s="208"/>
      <c r="M63" s="25"/>
      <c r="N63" s="25"/>
      <c r="O63" s="25"/>
      <c r="P63" s="25"/>
      <c r="Q63" s="25"/>
      <c r="R63" s="208"/>
      <c r="S63" s="206"/>
      <c r="T63" s="220"/>
      <c r="U63" s="44">
        <f t="shared" si="11"/>
        <v>0</v>
      </c>
      <c r="V63" s="45">
        <f t="shared" si="12"/>
        <v>0</v>
      </c>
      <c r="W63" s="204">
        <f t="shared" si="13"/>
        <v>2</v>
      </c>
      <c r="AB63" s="41">
        <f t="shared" si="1"/>
        <v>0</v>
      </c>
      <c r="AC63" s="41">
        <f t="shared" si="2"/>
        <v>0</v>
      </c>
      <c r="AD63" s="41">
        <f t="shared" si="3"/>
        <v>0</v>
      </c>
      <c r="AE63" s="41">
        <f t="shared" si="4"/>
        <v>0</v>
      </c>
      <c r="AF63" s="41">
        <f t="shared" si="5"/>
        <v>0</v>
      </c>
      <c r="AG63" s="189">
        <f t="shared" si="14"/>
        <v>0</v>
      </c>
      <c r="AH63" s="41">
        <f t="shared" si="6"/>
        <v>0</v>
      </c>
      <c r="AI63" s="41">
        <f t="shared" si="7"/>
        <v>0</v>
      </c>
      <c r="AJ63" s="41">
        <f t="shared" si="8"/>
        <v>0</v>
      </c>
      <c r="AK63" s="41">
        <f t="shared" si="9"/>
        <v>0</v>
      </c>
      <c r="AL63" s="41">
        <f t="shared" si="10"/>
        <v>0</v>
      </c>
      <c r="AM63" s="189">
        <f t="shared" si="15"/>
        <v>0</v>
      </c>
      <c r="AN63" s="189">
        <f t="shared" si="16"/>
        <v>0</v>
      </c>
      <c r="AO63" s="223">
        <f t="shared" si="17"/>
        <v>0</v>
      </c>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Q63" s="20"/>
      <c r="BR63" s="42"/>
    </row>
    <row r="64" spans="1:70">
      <c r="H64" s="209"/>
    </row>
    <row r="67" spans="2:10">
      <c r="B67" s="11" t="s">
        <v>41</v>
      </c>
      <c r="C67" s="11"/>
      <c r="D67" s="11"/>
      <c r="E67" s="11"/>
      <c r="F67" s="11"/>
      <c r="G67" s="11"/>
      <c r="H67" s="11"/>
      <c r="I67" s="11"/>
      <c r="J67" s="11"/>
    </row>
    <row r="68" spans="2:10">
      <c r="B68" s="216" t="s">
        <v>8</v>
      </c>
      <c r="C68" s="217" t="s">
        <v>166</v>
      </c>
      <c r="D68" s="11"/>
      <c r="E68" s="11"/>
      <c r="F68" s="11"/>
      <c r="G68" s="11"/>
      <c r="H68" s="11"/>
      <c r="I68" s="11"/>
      <c r="J68" s="11"/>
    </row>
    <row r="69" spans="2:10">
      <c r="B69" s="218" t="s">
        <v>167</v>
      </c>
      <c r="C69" s="217" t="s">
        <v>168</v>
      </c>
      <c r="D69" s="11"/>
      <c r="E69" s="11"/>
      <c r="F69" s="11"/>
      <c r="G69" s="11"/>
      <c r="H69" s="11"/>
      <c r="I69" s="11"/>
      <c r="J69" s="11"/>
    </row>
    <row r="70" spans="2:10">
      <c r="B70" s="12"/>
      <c r="C70" s="11"/>
      <c r="D70" s="11"/>
      <c r="E70" s="11"/>
      <c r="F70" s="11"/>
      <c r="G70" s="11"/>
      <c r="H70" s="11"/>
      <c r="I70" s="11"/>
      <c r="J70" s="11"/>
    </row>
    <row r="71" spans="2:10">
      <c r="B71" s="202">
        <v>22</v>
      </c>
      <c r="C71" s="32" t="s">
        <v>169</v>
      </c>
      <c r="D71" s="203"/>
      <c r="E71" s="203"/>
      <c r="F71" s="203"/>
      <c r="G71" s="203"/>
      <c r="H71" s="11"/>
      <c r="I71" s="11"/>
      <c r="J71" s="11"/>
    </row>
    <row r="72" spans="2:10">
      <c r="B72" s="43">
        <f>B71*0.6</f>
        <v>13.2</v>
      </c>
      <c r="C72" s="4" t="s">
        <v>162</v>
      </c>
      <c r="D72" s="5"/>
      <c r="E72" s="5"/>
      <c r="F72" s="5"/>
      <c r="G72" s="5"/>
      <c r="H72" s="11"/>
      <c r="I72" s="11"/>
      <c r="J72" s="11"/>
    </row>
    <row r="73" spans="2:10">
      <c r="B73" s="11"/>
      <c r="C73" s="11"/>
      <c r="D73" s="11"/>
      <c r="E73" s="11"/>
      <c r="F73" s="11"/>
      <c r="G73" s="11"/>
      <c r="H73" s="11"/>
      <c r="I73" s="11"/>
      <c r="J73" s="11"/>
    </row>
    <row r="74" spans="2:10">
      <c r="B74" s="11"/>
      <c r="C74" s="11"/>
      <c r="D74" s="11"/>
      <c r="E74" s="11"/>
      <c r="F74" s="11"/>
      <c r="G74" s="11"/>
      <c r="H74" s="11"/>
      <c r="I74" s="11"/>
      <c r="J74" s="11"/>
    </row>
    <row r="75" spans="2:10">
      <c r="B75" s="11"/>
      <c r="C75" s="11"/>
      <c r="D75" s="11"/>
      <c r="E75" s="11"/>
      <c r="F75" s="11"/>
      <c r="G75" s="11"/>
      <c r="H75" s="11"/>
      <c r="I75" s="11"/>
      <c r="J75" s="11"/>
    </row>
    <row r="76" spans="2:10">
      <c r="B76" s="11"/>
      <c r="C76" s="11"/>
      <c r="D76" s="11"/>
      <c r="E76" s="11"/>
      <c r="F76" s="11"/>
      <c r="G76" s="11"/>
      <c r="H76" s="11"/>
      <c r="I76" s="11"/>
      <c r="J76" s="11"/>
    </row>
    <row r="77" spans="2:10">
      <c r="B77" s="11"/>
      <c r="C77" s="11"/>
      <c r="D77" s="11"/>
      <c r="E77" s="11"/>
      <c r="F77" s="11"/>
      <c r="G77" s="11"/>
      <c r="H77" s="11"/>
      <c r="I77" s="11"/>
      <c r="J77" s="11"/>
    </row>
    <row r="78" spans="2:10">
      <c r="B78" s="11"/>
      <c r="C78" s="11"/>
      <c r="D78" s="11"/>
      <c r="E78" s="11"/>
      <c r="F78" s="11"/>
      <c r="G78" s="11"/>
      <c r="H78" s="11"/>
      <c r="I78" s="11"/>
      <c r="J78" s="11"/>
    </row>
    <row r="79" spans="2:10">
      <c r="B79" s="11"/>
      <c r="C79" s="11"/>
      <c r="D79" s="11"/>
      <c r="E79" s="11"/>
      <c r="F79" s="11"/>
      <c r="G79" s="11"/>
      <c r="H79" s="11"/>
      <c r="I79" s="11"/>
      <c r="J79" s="11"/>
    </row>
  </sheetData>
  <mergeCells count="60">
    <mergeCell ref="AO5:AP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W18:W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$CE$24:$CE$30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M108"/>
  <sheetViews>
    <sheetView workbookViewId="0">
      <selection activeCell="I6" sqref="I6"/>
    </sheetView>
  </sheetViews>
  <sheetFormatPr baseColWidth="10" defaultRowHeight="15"/>
  <cols>
    <col min="1" max="1" width="5.7109375" customWidth="1"/>
    <col min="2" max="2" width="15.140625" customWidth="1"/>
    <col min="4" max="4" width="14" customWidth="1"/>
    <col min="5" max="5" width="9.140625" customWidth="1"/>
    <col min="6" max="6" width="12.140625" customWidth="1"/>
    <col min="7" max="7" width="9.5703125" customWidth="1"/>
    <col min="8" max="8" width="7.7109375" customWidth="1"/>
    <col min="9" max="9" width="8.7109375" style="30" customWidth="1"/>
    <col min="10" max="10" width="9.140625" customWidth="1"/>
    <col min="11" max="11" width="13.42578125" bestFit="1" customWidth="1"/>
    <col min="13" max="13" width="42.7109375" customWidth="1"/>
  </cols>
  <sheetData>
    <row r="1" spans="2:9" ht="47.25" customHeight="1">
      <c r="B1" s="272" t="s">
        <v>190</v>
      </c>
      <c r="C1" s="272"/>
      <c r="D1" s="272"/>
      <c r="E1" s="272"/>
      <c r="F1" s="272"/>
      <c r="G1" s="272"/>
      <c r="H1" s="18" t="s">
        <v>44</v>
      </c>
      <c r="I1" s="18"/>
    </row>
    <row r="2" spans="2:9" ht="15.75">
      <c r="B2" s="273"/>
      <c r="C2" s="273"/>
      <c r="D2" s="273"/>
      <c r="E2" s="273"/>
      <c r="F2" s="273"/>
      <c r="G2" s="273"/>
      <c r="H2" s="18"/>
      <c r="I2" s="18"/>
    </row>
    <row r="3" spans="2:9" ht="15.75">
      <c r="B3" s="279"/>
      <c r="C3" s="280"/>
      <c r="D3" s="280"/>
      <c r="E3" s="280"/>
      <c r="F3" s="280"/>
      <c r="G3" s="280"/>
      <c r="H3" s="280"/>
      <c r="I3" s="280"/>
    </row>
    <row r="4" spans="2:9" ht="15.75">
      <c r="B4" s="281" t="str">
        <f>"ESTABLECIMIENTO: "&amp;Evamat!C11</f>
        <v>ESTABLECIMIENTO: ESCUELA LAS CAMELIAS</v>
      </c>
      <c r="C4" s="281"/>
      <c r="D4" s="281"/>
      <c r="E4" s="281"/>
      <c r="F4" s="281"/>
      <c r="G4" s="281"/>
      <c r="H4" s="6"/>
      <c r="I4" s="29"/>
    </row>
    <row r="5" spans="2:9" ht="15.75">
      <c r="B5" s="281" t="str">
        <f>"CURSO: 4º Letra "&amp;Evamat!C13</f>
        <v xml:space="preserve">CURSO: 4º Letra </v>
      </c>
      <c r="C5" s="281"/>
      <c r="D5" s="281"/>
      <c r="E5" s="281"/>
      <c r="F5" s="281"/>
      <c r="G5" s="281"/>
    </row>
    <row r="6" spans="2:9">
      <c r="B6" s="278" t="str">
        <f xml:space="preserve"> "PROFESOR(A) JEFE: "&amp;Evamat!C12</f>
        <v>PROFESOR(A) JEFE: MACARENA SOTO</v>
      </c>
      <c r="C6" s="278"/>
      <c r="D6" s="278"/>
      <c r="E6" s="278"/>
      <c r="F6" s="278"/>
      <c r="G6" s="278"/>
    </row>
    <row r="7" spans="2:9">
      <c r="B7" s="7"/>
      <c r="C7" s="7"/>
      <c r="D7" s="7"/>
      <c r="E7" s="7"/>
      <c r="F7" s="7"/>
      <c r="G7" s="7"/>
    </row>
    <row r="8" spans="2:9" ht="15.75">
      <c r="B8" s="274" t="s">
        <v>29</v>
      </c>
      <c r="C8" s="274"/>
      <c r="D8" s="274"/>
      <c r="E8" s="274"/>
      <c r="F8" s="274"/>
      <c r="G8" s="274"/>
      <c r="H8" s="274"/>
    </row>
    <row r="9" spans="2:9" ht="54.75" customHeight="1">
      <c r="B9" s="276"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46 alumnos. Mientras mayor es el número de alumnos presentes, más representativos son los datos</v>
      </c>
      <c r="C9" s="276"/>
      <c r="D9" s="276"/>
      <c r="E9" s="276"/>
      <c r="F9" s="276"/>
      <c r="G9" s="276"/>
      <c r="H9" s="15"/>
      <c r="I9" s="28"/>
    </row>
    <row r="10" spans="2:9">
      <c r="B10" s="277" t="s">
        <v>30</v>
      </c>
      <c r="C10" s="277"/>
      <c r="D10" s="277"/>
      <c r="E10" s="277"/>
      <c r="F10" s="277"/>
      <c r="G10" s="277"/>
      <c r="H10" s="277"/>
    </row>
    <row r="11" spans="2:9" ht="15" customHeight="1">
      <c r="B11" s="277"/>
      <c r="C11" s="277"/>
      <c r="D11" s="277"/>
      <c r="E11" s="277"/>
      <c r="F11" s="277"/>
      <c r="G11" s="277"/>
      <c r="H11" s="277"/>
    </row>
    <row r="12" spans="2:9" ht="44.25" customHeight="1">
      <c r="B12" s="277"/>
      <c r="C12" s="277"/>
      <c r="D12" s="277"/>
      <c r="E12" s="277"/>
      <c r="F12" s="277"/>
      <c r="G12" s="277"/>
      <c r="H12" s="277"/>
    </row>
    <row r="14" spans="2:9" ht="26.25">
      <c r="B14" s="35" t="s">
        <v>31</v>
      </c>
      <c r="C14" s="180" t="s">
        <v>165</v>
      </c>
      <c r="D14" s="180" t="s">
        <v>164</v>
      </c>
      <c r="E14" s="181" t="s">
        <v>154</v>
      </c>
      <c r="F14" s="182" t="s">
        <v>161</v>
      </c>
      <c r="G14" s="222" t="s">
        <v>170</v>
      </c>
      <c r="H14" s="31"/>
      <c r="I14" s="5"/>
    </row>
    <row r="15" spans="2:9">
      <c r="B15" s="25" t="s">
        <v>32</v>
      </c>
      <c r="C15" s="34">
        <f t="shared" ref="C15:G15" si="0">IF(SUM(E40:E85)=0,0,(AVERAGE(E40:E85)))</f>
        <v>2.1739130434782608E-2</v>
      </c>
      <c r="D15" s="34">
        <f t="shared" si="0"/>
        <v>2.1739130434782608E-2</v>
      </c>
      <c r="E15" s="34">
        <f t="shared" si="0"/>
        <v>2.1739130434782608E-2</v>
      </c>
      <c r="F15" s="34">
        <f t="shared" si="0"/>
        <v>2.1739130434782608E-2</v>
      </c>
      <c r="G15" s="34">
        <f t="shared" si="0"/>
        <v>2.1739130434782608E-2</v>
      </c>
      <c r="H15" s="34"/>
      <c r="I15" s="33"/>
    </row>
    <row r="16" spans="2:9">
      <c r="B16" s="25" t="s">
        <v>33</v>
      </c>
      <c r="C16" s="34">
        <f t="shared" ref="C16:G16" si="1">MIN(E40:E85)</f>
        <v>0</v>
      </c>
      <c r="D16" s="34">
        <f t="shared" si="1"/>
        <v>0</v>
      </c>
      <c r="E16" s="34">
        <f t="shared" si="1"/>
        <v>0</v>
      </c>
      <c r="F16" s="34">
        <f t="shared" si="1"/>
        <v>0</v>
      </c>
      <c r="G16" s="34">
        <f t="shared" si="1"/>
        <v>0</v>
      </c>
      <c r="H16" s="34"/>
      <c r="I16" s="5"/>
    </row>
    <row r="17" spans="2:9">
      <c r="B17" s="25" t="s">
        <v>34</v>
      </c>
      <c r="C17" s="34">
        <f t="shared" ref="C17:G17" si="2">MAX(E40:E85)</f>
        <v>1</v>
      </c>
      <c r="D17" s="34">
        <f t="shared" si="2"/>
        <v>1</v>
      </c>
      <c r="E17" s="34">
        <f t="shared" si="2"/>
        <v>1</v>
      </c>
      <c r="F17" s="34">
        <f t="shared" si="2"/>
        <v>1</v>
      </c>
      <c r="G17" s="34">
        <f t="shared" si="2"/>
        <v>1</v>
      </c>
      <c r="H17" s="34"/>
      <c r="I17" s="5"/>
    </row>
    <row r="19" spans="2:9" ht="15" customHeight="1">
      <c r="B19" s="282" t="s">
        <v>46</v>
      </c>
      <c r="C19" s="282"/>
      <c r="D19" s="282"/>
      <c r="E19" s="282"/>
      <c r="F19" s="282"/>
      <c r="G19" s="282"/>
      <c r="H19" s="16"/>
    </row>
    <row r="20" spans="2:9" ht="12.75" customHeight="1">
      <c r="B20" s="282"/>
      <c r="C20" s="282"/>
      <c r="D20" s="282"/>
      <c r="E20" s="282"/>
      <c r="F20" s="282"/>
      <c r="G20" s="282"/>
      <c r="H20" s="16"/>
    </row>
    <row r="21" spans="2:9">
      <c r="B21" s="282"/>
      <c r="C21" s="282"/>
      <c r="D21" s="282"/>
      <c r="E21" s="282"/>
      <c r="F21" s="282"/>
      <c r="G21" s="282"/>
    </row>
    <row r="22" spans="2:9">
      <c r="B22" s="282"/>
      <c r="C22" s="282"/>
      <c r="D22" s="282"/>
      <c r="E22" s="282"/>
      <c r="F22" s="282"/>
      <c r="G22" s="282"/>
    </row>
    <row r="23" spans="2:9" hidden="1">
      <c r="B23" s="282"/>
      <c r="C23" s="282"/>
      <c r="D23" s="282"/>
      <c r="E23" s="282"/>
      <c r="F23" s="282"/>
      <c r="G23" s="282"/>
    </row>
    <row r="24" spans="2:9" hidden="1">
      <c r="B24" s="282"/>
      <c r="C24" s="282"/>
      <c r="D24" s="282"/>
      <c r="E24" s="282"/>
      <c r="F24" s="282"/>
      <c r="G24" s="282"/>
    </row>
    <row r="25" spans="2:9" ht="8.25" hidden="1" customHeight="1">
      <c r="B25" s="282"/>
      <c r="C25" s="282"/>
      <c r="D25" s="282"/>
      <c r="E25" s="282"/>
      <c r="F25" s="282"/>
      <c r="G25" s="282"/>
    </row>
    <row r="29" spans="2:9" hidden="1"/>
    <row r="30" spans="2:9" hidden="1"/>
    <row r="31" spans="2:9" hidden="1"/>
    <row r="32" spans="2:9" hidden="1"/>
    <row r="33" spans="1:10" hidden="1"/>
    <row r="34" spans="1:10" hidden="1"/>
    <row r="35" spans="1:10" ht="12.75" customHeight="1">
      <c r="B35" s="275"/>
      <c r="C35" s="275"/>
      <c r="D35" s="275"/>
      <c r="E35" s="275"/>
      <c r="F35" s="275"/>
      <c r="G35" s="275"/>
      <c r="H35" s="275"/>
    </row>
    <row r="37" spans="1:10" ht="33" customHeight="1">
      <c r="B37" s="277" t="s">
        <v>42</v>
      </c>
      <c r="C37" s="277"/>
      <c r="D37" s="277"/>
      <c r="E37" s="277"/>
      <c r="F37" s="277"/>
      <c r="G37" s="277"/>
      <c r="H37" s="17"/>
    </row>
    <row r="39" spans="1:10" ht="30" customHeight="1">
      <c r="A39" s="8" t="s">
        <v>9</v>
      </c>
      <c r="B39" s="283" t="s">
        <v>35</v>
      </c>
      <c r="C39" s="283"/>
      <c r="D39" s="283"/>
      <c r="E39" s="180" t="s">
        <v>165</v>
      </c>
      <c r="F39" s="180" t="s">
        <v>164</v>
      </c>
      <c r="G39" s="181" t="s">
        <v>154</v>
      </c>
      <c r="H39" s="182" t="s">
        <v>160</v>
      </c>
      <c r="I39" s="222" t="s">
        <v>170</v>
      </c>
      <c r="J39" s="26"/>
    </row>
    <row r="40" spans="1:10">
      <c r="A40" s="4">
        <v>1</v>
      </c>
      <c r="B40" s="262" t="str">
        <f>Evamat!B18&amp;" "</f>
        <v xml:space="preserve">Cárcamo Cárdenas Luis Salvador </v>
      </c>
      <c r="C40" s="262"/>
      <c r="D40" s="262"/>
      <c r="E40" s="9">
        <f>IF(Evamat!B18&lt;&gt;"",SUM(Evamat!AD18,Evamat!AJ18:AK18)/3,"")</f>
        <v>1</v>
      </c>
      <c r="F40" s="9">
        <f>IF(Evamat!B18&lt;&gt;"",SUM(Evamat!AC18,Evamat!AE18:AF18,Evamat!AH18:AI18,Evamat!AL18)/6,"")</f>
        <v>1</v>
      </c>
      <c r="G40" s="9">
        <f>IF(Evamat!B18&lt;&gt;"",SUM(Evamat!AB18)/1,"")</f>
        <v>1</v>
      </c>
      <c r="H40" s="9">
        <f>IF(Evamat!B18&lt;&gt;"",SUM(Evamat!AG18,Evamat!AM18:AN18)/9,"")</f>
        <v>1</v>
      </c>
      <c r="I40" s="9">
        <f>IF(Evamat!B18&lt;&gt;"",SUM(Evamat!AO18)/3,"")</f>
        <v>1</v>
      </c>
      <c r="J40" s="9"/>
    </row>
    <row r="41" spans="1:10">
      <c r="A41" s="4">
        <v>2</v>
      </c>
      <c r="B41" s="262" t="str">
        <f>Evamat!B19&amp;" "</f>
        <v xml:space="preserve">Correa Uribe Máximo De Dios </v>
      </c>
      <c r="C41" s="262"/>
      <c r="D41" s="262"/>
      <c r="E41" s="9">
        <f>IF(Evamat!B19&lt;&gt;"",SUM(Evamat!AD19,Evamat!AJ19:AK19)/3,"")</f>
        <v>0</v>
      </c>
      <c r="F41" s="9">
        <f>IF(Evamat!B19&lt;&gt;"",SUM(Evamat!AC19,Evamat!AE19:AF19,Evamat!AH19:AI19,Evamat!AL19)/6,"")</f>
        <v>0</v>
      </c>
      <c r="G41" s="9">
        <f>IF(Evamat!B19&lt;&gt;"",SUM(Evamat!AB19)/1,"")</f>
        <v>0</v>
      </c>
      <c r="H41" s="9">
        <f>IF(Evamat!B19&lt;&gt;"",SUM(Evamat!AG19,Evamat!AM19:AN19)/9,"")</f>
        <v>0</v>
      </c>
      <c r="I41" s="9">
        <f>IF(Evamat!B19&lt;&gt;"",SUM(Evamat!AO19)/3,"")</f>
        <v>0</v>
      </c>
      <c r="J41" s="9"/>
    </row>
    <row r="42" spans="1:10">
      <c r="A42" s="4">
        <v>3</v>
      </c>
      <c r="B42" s="262" t="str">
        <f>Evamat!B20&amp;" "</f>
        <v xml:space="preserve">Díaz Montiel Benjamín Esteban </v>
      </c>
      <c r="C42" s="262"/>
      <c r="D42" s="262"/>
      <c r="E42" s="9">
        <f>IF(Evamat!B20&lt;&gt;"",SUM(Evamat!AD20,Evamat!AJ20:AK20)/3,"")</f>
        <v>0</v>
      </c>
      <c r="F42" s="9">
        <f>IF(Evamat!B20&lt;&gt;"",SUM(Evamat!AC20,Evamat!AE20:AF20,Evamat!AH20:AI20,Evamat!AL20)/6,"")</f>
        <v>0</v>
      </c>
      <c r="G42" s="9">
        <f>IF(Evamat!B20&lt;&gt;"",SUM(Evamat!AB20)/1,"")</f>
        <v>0</v>
      </c>
      <c r="H42" s="9">
        <f>IF(Evamat!B20&lt;&gt;"",SUM(Evamat!AG20,Evamat!AM20:AN20)/9,"")</f>
        <v>0</v>
      </c>
      <c r="I42" s="9">
        <f>IF(Evamat!B20&lt;&gt;"",SUM(Evamat!AO20)/3,"")</f>
        <v>0</v>
      </c>
      <c r="J42" s="9"/>
    </row>
    <row r="43" spans="1:10">
      <c r="A43" s="4">
        <v>4</v>
      </c>
      <c r="B43" s="262" t="str">
        <f>Evamat!B21&amp;" "</f>
        <v xml:space="preserve">Gadaleta Velásquez Lucas Alexander </v>
      </c>
      <c r="C43" s="262"/>
      <c r="D43" s="262"/>
      <c r="E43" s="9">
        <f>IF(Evamat!B21&lt;&gt;"",SUM(Evamat!AD21,Evamat!AJ21:AK21)/3,"")</f>
        <v>0</v>
      </c>
      <c r="F43" s="9">
        <f>IF(Evamat!B21&lt;&gt;"",SUM(Evamat!AC21,Evamat!AE21:AF21,Evamat!AH21:AI21,Evamat!AL21)/6,"")</f>
        <v>0</v>
      </c>
      <c r="G43" s="9">
        <f>IF(Evamat!B21&lt;&gt;"",SUM(Evamat!AB21)/1,"")</f>
        <v>0</v>
      </c>
      <c r="H43" s="9">
        <f>IF(Evamat!B21&lt;&gt;"",SUM(Evamat!AG21,Evamat!AM21:AN21)/9,"")</f>
        <v>0</v>
      </c>
      <c r="I43" s="9">
        <f>IF(Evamat!B21&lt;&gt;"",SUM(Evamat!AO21)/3,"")</f>
        <v>0</v>
      </c>
      <c r="J43" s="9"/>
    </row>
    <row r="44" spans="1:10">
      <c r="A44" s="4">
        <v>5</v>
      </c>
      <c r="B44" s="262" t="str">
        <f>Evamat!B22&amp;" "</f>
        <v xml:space="preserve">Galindo Gallardo Samuel Antonio </v>
      </c>
      <c r="C44" s="262"/>
      <c r="D44" s="262"/>
      <c r="E44" s="9">
        <f>IF(Evamat!B22&lt;&gt;"",SUM(Evamat!AD22,Evamat!AJ22:AK22)/3,"")</f>
        <v>0</v>
      </c>
      <c r="F44" s="9">
        <f>IF(Evamat!B22&lt;&gt;"",SUM(Evamat!AC22,Evamat!AE22:AF22,Evamat!AH22:AI22,Evamat!AL22)/6,"")</f>
        <v>0</v>
      </c>
      <c r="G44" s="9">
        <f>IF(Evamat!B22&lt;&gt;"",SUM(Evamat!AB22)/1,"")</f>
        <v>0</v>
      </c>
      <c r="H44" s="9">
        <f>IF(Evamat!B22&lt;&gt;"",SUM(Evamat!AG22,Evamat!AM22:AN22)/9,"")</f>
        <v>0</v>
      </c>
      <c r="I44" s="9">
        <f>IF(Evamat!B22&lt;&gt;"",SUM(Evamat!AO22)/3,"")</f>
        <v>0</v>
      </c>
      <c r="J44" s="9"/>
    </row>
    <row r="45" spans="1:10">
      <c r="A45" s="4">
        <v>6</v>
      </c>
      <c r="B45" s="262" t="str">
        <f>Evamat!B23&amp;" "</f>
        <v xml:space="preserve">Gallegos Ule Constanza Antonella </v>
      </c>
      <c r="C45" s="262"/>
      <c r="D45" s="262"/>
      <c r="E45" s="9">
        <f>IF(Evamat!B23&lt;&gt;"",SUM(Evamat!AD23,Evamat!AJ23:AK23)/3,"")</f>
        <v>0</v>
      </c>
      <c r="F45" s="9">
        <f>IF(Evamat!B23&lt;&gt;"",SUM(Evamat!AC23,Evamat!AE23:AF23,Evamat!AH23:AI23,Evamat!AL23)/6,"")</f>
        <v>0</v>
      </c>
      <c r="G45" s="9">
        <f>IF(Evamat!B23&lt;&gt;"",SUM(Evamat!AB23)/1,"")</f>
        <v>0</v>
      </c>
      <c r="H45" s="9">
        <f>IF(Evamat!B23&lt;&gt;"",SUM(Evamat!AG23,Evamat!AM23:AN23)/9,"")</f>
        <v>0</v>
      </c>
      <c r="I45" s="9">
        <f>IF(Evamat!B23&lt;&gt;"",SUM(Evamat!AO23)/3,"")</f>
        <v>0</v>
      </c>
      <c r="J45" s="9"/>
    </row>
    <row r="46" spans="1:10">
      <c r="A46" s="4">
        <v>7</v>
      </c>
      <c r="B46" s="262" t="str">
        <f>Evamat!B24&amp;" "</f>
        <v xml:space="preserve">Gómez González Paloma Del Pilar </v>
      </c>
      <c r="C46" s="262"/>
      <c r="D46" s="262"/>
      <c r="E46" s="9">
        <f>IF(Evamat!B24&lt;&gt;"",SUM(Evamat!AD24,Evamat!AJ24:AK24)/3,"")</f>
        <v>0</v>
      </c>
      <c r="F46" s="9">
        <f>IF(Evamat!B24&lt;&gt;"",SUM(Evamat!AC24,Evamat!AE24:AF24,Evamat!AH24:AI24,Evamat!AL24)/6,"")</f>
        <v>0</v>
      </c>
      <c r="G46" s="9">
        <f>IF(Evamat!B24&lt;&gt;"",SUM(Evamat!AB24)/1,"")</f>
        <v>0</v>
      </c>
      <c r="H46" s="9">
        <f>IF(Evamat!B24&lt;&gt;"",SUM(Evamat!AG24,Evamat!AM24:AN24)/9,"")</f>
        <v>0</v>
      </c>
      <c r="I46" s="9">
        <f>IF(Evamat!B24&lt;&gt;"",SUM(Evamat!AO24)/3,"")</f>
        <v>0</v>
      </c>
      <c r="J46" s="9"/>
    </row>
    <row r="47" spans="1:10">
      <c r="A47" s="4">
        <v>8</v>
      </c>
      <c r="B47" s="262" t="str">
        <f>Evamat!B25&amp;" "</f>
        <v xml:space="preserve">Gómez Gutiérrez Maximiliano Camilo </v>
      </c>
      <c r="C47" s="262"/>
      <c r="D47" s="262"/>
      <c r="E47" s="9">
        <f>IF(Evamat!B25&lt;&gt;"",SUM(Evamat!AD25,Evamat!AJ25:AK25)/3,"")</f>
        <v>0</v>
      </c>
      <c r="F47" s="9">
        <f>IF(Evamat!B25&lt;&gt;"",SUM(Evamat!AC25,Evamat!AE25:AF25,Evamat!AH25:AI25,Evamat!AL25)/6,"")</f>
        <v>0</v>
      </c>
      <c r="G47" s="9">
        <f>IF(Evamat!B25&lt;&gt;"",SUM(Evamat!AB25)/1,"")</f>
        <v>0</v>
      </c>
      <c r="H47" s="9">
        <f>IF(Evamat!B25&lt;&gt;"",SUM(Evamat!AG25,Evamat!AM25:AN25)/9,"")</f>
        <v>0</v>
      </c>
      <c r="I47" s="9">
        <f>IF(Evamat!B25&lt;&gt;"",SUM(Evamat!AO25)/3,"")</f>
        <v>0</v>
      </c>
      <c r="J47" s="9"/>
    </row>
    <row r="48" spans="1:10">
      <c r="A48" s="4">
        <v>9</v>
      </c>
      <c r="B48" s="262" t="str">
        <f>Evamat!B26&amp;" "</f>
        <v xml:space="preserve">Gonzalez Obando Dennis Belén </v>
      </c>
      <c r="C48" s="262"/>
      <c r="D48" s="262"/>
      <c r="E48" s="9">
        <f>IF(Evamat!B26&lt;&gt;"",SUM(Evamat!AD26,Evamat!AJ26:AK26)/3,"")</f>
        <v>0</v>
      </c>
      <c r="F48" s="9">
        <f>IF(Evamat!B26&lt;&gt;"",SUM(Evamat!AC26,Evamat!AE26:AF26,Evamat!AH26:AI26,Evamat!AL26)/6,"")</f>
        <v>0</v>
      </c>
      <c r="G48" s="9">
        <f>IF(Evamat!B26&lt;&gt;"",SUM(Evamat!AB26)/1,"")</f>
        <v>0</v>
      </c>
      <c r="H48" s="9">
        <f>IF(Evamat!B26&lt;&gt;"",SUM(Evamat!AG26,Evamat!AM26:AN26)/9,"")</f>
        <v>0</v>
      </c>
      <c r="I48" s="9">
        <f>IF(Evamat!B26&lt;&gt;"",SUM(Evamat!AO26)/3,"")</f>
        <v>0</v>
      </c>
      <c r="J48" s="9"/>
    </row>
    <row r="49" spans="1:10">
      <c r="A49" s="4">
        <v>10</v>
      </c>
      <c r="B49" s="262" t="str">
        <f>Evamat!B27&amp;" "</f>
        <v xml:space="preserve">González Salinas Yusey Javiera </v>
      </c>
      <c r="C49" s="262"/>
      <c r="D49" s="262"/>
      <c r="E49" s="9">
        <f>IF(Evamat!B27&lt;&gt;"",SUM(Evamat!AD27,Evamat!AJ27:AK27)/3,"")</f>
        <v>0</v>
      </c>
      <c r="F49" s="9">
        <f>IF(Evamat!B27&lt;&gt;"",SUM(Evamat!AC27,Evamat!AE27:AF27,Evamat!AH27:AI27,Evamat!AL27)/6,"")</f>
        <v>0</v>
      </c>
      <c r="G49" s="9">
        <f>IF(Evamat!B27&lt;&gt;"",SUM(Evamat!AB27)/1,"")</f>
        <v>0</v>
      </c>
      <c r="H49" s="9">
        <f>IF(Evamat!B27&lt;&gt;"",SUM(Evamat!AG27,Evamat!AM27:AN27)/9,"")</f>
        <v>0</v>
      </c>
      <c r="I49" s="9">
        <f>IF(Evamat!B27&lt;&gt;"",SUM(Evamat!AO27)/3,"")</f>
        <v>0</v>
      </c>
      <c r="J49" s="9"/>
    </row>
    <row r="50" spans="1:10">
      <c r="A50" s="4">
        <v>11</v>
      </c>
      <c r="B50" s="262" t="str">
        <f>Evamat!B28&amp;" "</f>
        <v xml:space="preserve">Hidalgo Galindo Constanza Llamilett </v>
      </c>
      <c r="C50" s="262"/>
      <c r="D50" s="262"/>
      <c r="E50" s="9">
        <f>IF(Evamat!B28&lt;&gt;"",SUM(Evamat!AD28,Evamat!AJ28:AK28)/3,"")</f>
        <v>0</v>
      </c>
      <c r="F50" s="9">
        <f>IF(Evamat!B28&lt;&gt;"",SUM(Evamat!AC28,Evamat!AE28:AF28,Evamat!AH28:AI28,Evamat!AL28)/6,"")</f>
        <v>0</v>
      </c>
      <c r="G50" s="9">
        <f>IF(Evamat!B28&lt;&gt;"",SUM(Evamat!AB28)/1,"")</f>
        <v>0</v>
      </c>
      <c r="H50" s="9">
        <f>IF(Evamat!B28&lt;&gt;"",SUM(Evamat!AG28,Evamat!AM28:AN28)/9,"")</f>
        <v>0</v>
      </c>
      <c r="I50" s="9">
        <f>IF(Evamat!B28&lt;&gt;"",SUM(Evamat!AO28)/3,"")</f>
        <v>0</v>
      </c>
      <c r="J50" s="9"/>
    </row>
    <row r="51" spans="1:10">
      <c r="A51" s="4">
        <v>12</v>
      </c>
      <c r="B51" s="262" t="str">
        <f>Evamat!B29&amp;" "</f>
        <v xml:space="preserve">Huenchur Soto Kevin Mauricio </v>
      </c>
      <c r="C51" s="262"/>
      <c r="D51" s="262"/>
      <c r="E51" s="9">
        <f>IF(Evamat!B29&lt;&gt;"",SUM(Evamat!AD29,Evamat!AJ29:AK29)/3,"")</f>
        <v>0</v>
      </c>
      <c r="F51" s="9">
        <f>IF(Evamat!B29&lt;&gt;"",SUM(Evamat!AC29,Evamat!AE29:AF29,Evamat!AH29:AI29,Evamat!AL29)/6,"")</f>
        <v>0</v>
      </c>
      <c r="G51" s="9">
        <f>IF(Evamat!B29&lt;&gt;"",SUM(Evamat!AB29)/1,"")</f>
        <v>0</v>
      </c>
      <c r="H51" s="9">
        <f>IF(Evamat!B29&lt;&gt;"",SUM(Evamat!AG29,Evamat!AM29:AN29)/9,"")</f>
        <v>0</v>
      </c>
      <c r="I51" s="9">
        <f>IF(Evamat!B29&lt;&gt;"",SUM(Evamat!AO29)/3,"")</f>
        <v>0</v>
      </c>
      <c r="J51" s="9"/>
    </row>
    <row r="52" spans="1:10">
      <c r="A52" s="4">
        <v>13</v>
      </c>
      <c r="B52" s="262" t="str">
        <f>Evamat!B30&amp;" "</f>
        <v xml:space="preserve">Llanquilef Torres Pilar Isidora </v>
      </c>
      <c r="C52" s="262"/>
      <c r="D52" s="262"/>
      <c r="E52" s="9">
        <f>IF(Evamat!B30&lt;&gt;"",SUM(Evamat!AD30,Evamat!AJ30:AK30)/3,"")</f>
        <v>0</v>
      </c>
      <c r="F52" s="9">
        <f>IF(Evamat!B30&lt;&gt;"",SUM(Evamat!AC30,Evamat!AE30:AF30,Evamat!AH30:AI30,Evamat!AL30)/6,"")</f>
        <v>0</v>
      </c>
      <c r="G52" s="9">
        <f>IF(Evamat!B30&lt;&gt;"",SUM(Evamat!AB30)/1,"")</f>
        <v>0</v>
      </c>
      <c r="H52" s="9">
        <f>IF(Evamat!B30&lt;&gt;"",SUM(Evamat!AG30,Evamat!AM30:AN30)/9,"")</f>
        <v>0</v>
      </c>
      <c r="I52" s="9">
        <f>IF(Evamat!B30&lt;&gt;"",SUM(Evamat!AO30)/3,"")</f>
        <v>0</v>
      </c>
      <c r="J52" s="9"/>
    </row>
    <row r="53" spans="1:10">
      <c r="A53" s="4">
        <v>14</v>
      </c>
      <c r="B53" s="262" t="str">
        <f>Evamat!B31&amp;" "</f>
        <v xml:space="preserve">Mancilla Paredes Vicente Andrés </v>
      </c>
      <c r="C53" s="262"/>
      <c r="D53" s="262"/>
      <c r="E53" s="9">
        <f>IF(Evamat!B31&lt;&gt;"",SUM(Evamat!AD31,Evamat!AJ31:AK31)/3,"")</f>
        <v>0</v>
      </c>
      <c r="F53" s="9">
        <f>IF(Evamat!B31&lt;&gt;"",SUM(Evamat!AC31,Evamat!AE31:AF31,Evamat!AH31:AI31,Evamat!AL31)/6,"")</f>
        <v>0</v>
      </c>
      <c r="G53" s="9">
        <f>IF(Evamat!B31&lt;&gt;"",SUM(Evamat!AB31)/1,"")</f>
        <v>0</v>
      </c>
      <c r="H53" s="9">
        <f>IF(Evamat!B31&lt;&gt;"",SUM(Evamat!AG31,Evamat!AM31:AN31)/9,"")</f>
        <v>0</v>
      </c>
      <c r="I53" s="9">
        <f>IF(Evamat!B31&lt;&gt;"",SUM(Evamat!AO31)/3,"")</f>
        <v>0</v>
      </c>
      <c r="J53" s="9"/>
    </row>
    <row r="54" spans="1:10">
      <c r="A54" s="4">
        <v>15</v>
      </c>
      <c r="B54" s="262" t="str">
        <f>Evamat!B32&amp;" "</f>
        <v xml:space="preserve">Mansilla Aguilar Katherinne Anaís </v>
      </c>
      <c r="C54" s="262"/>
      <c r="D54" s="262"/>
      <c r="E54" s="9">
        <f>IF(Evamat!B32&lt;&gt;"",SUM(Evamat!AD32,Evamat!AJ32:AK32)/3,"")</f>
        <v>0</v>
      </c>
      <c r="F54" s="9">
        <f>IF(Evamat!B32&lt;&gt;"",SUM(Evamat!AC32,Evamat!AE32:AF32,Evamat!AH32:AI32,Evamat!AL32)/6,"")</f>
        <v>0</v>
      </c>
      <c r="G54" s="9">
        <f>IF(Evamat!B32&lt;&gt;"",SUM(Evamat!AB32)/1,"")</f>
        <v>0</v>
      </c>
      <c r="H54" s="9">
        <f>IF(Evamat!B32&lt;&gt;"",SUM(Evamat!AG32,Evamat!AM32:AN32)/9,"")</f>
        <v>0</v>
      </c>
      <c r="I54" s="9">
        <f>IF(Evamat!B32&lt;&gt;"",SUM(Evamat!AO32)/3,"")</f>
        <v>0</v>
      </c>
      <c r="J54" s="9"/>
    </row>
    <row r="55" spans="1:10">
      <c r="A55" s="4">
        <v>16</v>
      </c>
      <c r="B55" s="262" t="str">
        <f>Evamat!B33&amp;" "</f>
        <v xml:space="preserve">Mansilla González Valentina Belén </v>
      </c>
      <c r="C55" s="262"/>
      <c r="D55" s="262"/>
      <c r="E55" s="9">
        <f>IF(Evamat!B33&lt;&gt;"",SUM(Evamat!AD33,Evamat!AJ33:AK33)/3,"")</f>
        <v>0</v>
      </c>
      <c r="F55" s="9">
        <f>IF(Evamat!B33&lt;&gt;"",SUM(Evamat!AC33,Evamat!AE33:AF33,Evamat!AH33:AI33,Evamat!AL33)/6,"")</f>
        <v>0</v>
      </c>
      <c r="G55" s="9">
        <f>IF(Evamat!B33&lt;&gt;"",SUM(Evamat!AB33)/1,"")</f>
        <v>0</v>
      </c>
      <c r="H55" s="9">
        <f>IF(Evamat!B33&lt;&gt;"",SUM(Evamat!AG33,Evamat!AM33:AN33)/9,"")</f>
        <v>0</v>
      </c>
      <c r="I55" s="9">
        <f>IF(Evamat!B33&lt;&gt;"",SUM(Evamat!AO33)/3,"")</f>
        <v>0</v>
      </c>
      <c r="J55" s="9"/>
    </row>
    <row r="56" spans="1:10">
      <c r="A56" s="4">
        <v>17</v>
      </c>
      <c r="B56" s="262" t="str">
        <f>Evamat!B34&amp;" "</f>
        <v xml:space="preserve">Meriño Miranda Martina Rayen </v>
      </c>
      <c r="C56" s="262"/>
      <c r="D56" s="262"/>
      <c r="E56" s="9">
        <f>IF(Evamat!B34&lt;&gt;"",SUM(Evamat!AD34,Evamat!AJ34:AK34)/3,"")</f>
        <v>0</v>
      </c>
      <c r="F56" s="9">
        <f>IF(Evamat!B34&lt;&gt;"",SUM(Evamat!AC34,Evamat!AE34:AF34,Evamat!AH34:AI34,Evamat!AL34)/6,"")</f>
        <v>0</v>
      </c>
      <c r="G56" s="9">
        <f>IF(Evamat!B34&lt;&gt;"",SUM(Evamat!AB34)/1,"")</f>
        <v>0</v>
      </c>
      <c r="H56" s="9">
        <f>IF(Evamat!B34&lt;&gt;"",SUM(Evamat!AG34,Evamat!AM34:AN34)/9,"")</f>
        <v>0</v>
      </c>
      <c r="I56" s="9">
        <f>IF(Evamat!B34&lt;&gt;"",SUM(Evamat!AO34)/3,"")</f>
        <v>0</v>
      </c>
      <c r="J56" s="9"/>
    </row>
    <row r="57" spans="1:10">
      <c r="A57" s="4">
        <v>18</v>
      </c>
      <c r="B57" s="262" t="str">
        <f>Evamat!B35&amp;" "</f>
        <v xml:space="preserve">Millalonco Uribe Constanza Saray </v>
      </c>
      <c r="C57" s="262"/>
      <c r="D57" s="262"/>
      <c r="E57" s="9">
        <f>IF(Evamat!B35&lt;&gt;"",SUM(Evamat!AD35,Evamat!AJ35:AK35)/3,"")</f>
        <v>0</v>
      </c>
      <c r="F57" s="9">
        <f>IF(Evamat!B35&lt;&gt;"",SUM(Evamat!AC35,Evamat!AE35:AF35,Evamat!AH35:AI35,Evamat!AL35)/6,"")</f>
        <v>0</v>
      </c>
      <c r="G57" s="9">
        <f>IF(Evamat!B35&lt;&gt;"",SUM(Evamat!AB35)/1,"")</f>
        <v>0</v>
      </c>
      <c r="H57" s="9">
        <f>IF(Evamat!B35&lt;&gt;"",SUM(Evamat!AG35,Evamat!AM35:AN35)/9,"")</f>
        <v>0</v>
      </c>
      <c r="I57" s="9">
        <f>IF(Evamat!B35&lt;&gt;"",SUM(Evamat!AO35)/3,"")</f>
        <v>0</v>
      </c>
      <c r="J57" s="9"/>
    </row>
    <row r="58" spans="1:10">
      <c r="A58" s="4">
        <v>19</v>
      </c>
      <c r="B58" s="262" t="str">
        <f>Evamat!B36&amp;" "</f>
        <v xml:space="preserve">Miranda González Celeste Francisca </v>
      </c>
      <c r="C58" s="262"/>
      <c r="D58" s="262"/>
      <c r="E58" s="9">
        <f>IF(Evamat!B36&lt;&gt;"",SUM(Evamat!AD36,Evamat!AJ36:AK36)/3,"")</f>
        <v>0</v>
      </c>
      <c r="F58" s="9">
        <f>IF(Evamat!B36&lt;&gt;"",SUM(Evamat!AC36,Evamat!AE36:AF36,Evamat!AH36:AI36,Evamat!AL36)/6,"")</f>
        <v>0</v>
      </c>
      <c r="G58" s="9">
        <f>IF(Evamat!B36&lt;&gt;"",SUM(Evamat!AB36)/1,"")</f>
        <v>0</v>
      </c>
      <c r="H58" s="9">
        <f>IF(Evamat!B36&lt;&gt;"",SUM(Evamat!AG36,Evamat!AM36:AN36)/9,"")</f>
        <v>0</v>
      </c>
      <c r="I58" s="9">
        <f>IF(Evamat!B36&lt;&gt;"",SUM(Evamat!AO36)/3,"")</f>
        <v>0</v>
      </c>
      <c r="J58" s="9"/>
    </row>
    <row r="59" spans="1:10">
      <c r="A59" s="4">
        <v>20</v>
      </c>
      <c r="B59" s="262" t="str">
        <f>Evamat!B37&amp;" "</f>
        <v xml:space="preserve">Molina López Jeremías Ismael Adán </v>
      </c>
      <c r="C59" s="262"/>
      <c r="D59" s="262"/>
      <c r="E59" s="9">
        <f>IF(Evamat!B37&lt;&gt;"",SUM(Evamat!AD37,Evamat!AJ37:AK37)/3,"")</f>
        <v>0</v>
      </c>
      <c r="F59" s="9">
        <f>IF(Evamat!B37&lt;&gt;"",SUM(Evamat!AC37,Evamat!AE37:AF37,Evamat!AH37:AI37,Evamat!AL37)/6,"")</f>
        <v>0</v>
      </c>
      <c r="G59" s="9">
        <f>IF(Evamat!B37&lt;&gt;"",SUM(Evamat!AB37)/1,"")</f>
        <v>0</v>
      </c>
      <c r="H59" s="9">
        <f>IF(Evamat!B37&lt;&gt;"",SUM(Evamat!AG37,Evamat!AM37:AN37)/9,"")</f>
        <v>0</v>
      </c>
      <c r="I59" s="9">
        <f>IF(Evamat!B37&lt;&gt;"",SUM(Evamat!AO37)/3,"")</f>
        <v>0</v>
      </c>
      <c r="J59" s="9"/>
    </row>
    <row r="60" spans="1:10">
      <c r="A60" s="4">
        <v>21</v>
      </c>
      <c r="B60" s="262" t="str">
        <f>Evamat!B38&amp;" "</f>
        <v xml:space="preserve">Nanco Cifuentes Fhara Tais </v>
      </c>
      <c r="C60" s="262"/>
      <c r="D60" s="262"/>
      <c r="E60" s="9">
        <f>IF(Evamat!B38&lt;&gt;"",SUM(Evamat!AD38,Evamat!AJ38:AK38)/3,"")</f>
        <v>0</v>
      </c>
      <c r="F60" s="9">
        <f>IF(Evamat!B38&lt;&gt;"",SUM(Evamat!AC38,Evamat!AE38:AF38,Evamat!AH38:AI38,Evamat!AL38)/6,"")</f>
        <v>0</v>
      </c>
      <c r="G60" s="9">
        <f>IF(Evamat!B38&lt;&gt;"",SUM(Evamat!AB38)/1,"")</f>
        <v>0</v>
      </c>
      <c r="H60" s="9">
        <f>IF(Evamat!B38&lt;&gt;"",SUM(Evamat!AG38,Evamat!AM38:AN38)/9,"")</f>
        <v>0</v>
      </c>
      <c r="I60" s="9">
        <f>IF(Evamat!B38&lt;&gt;"",SUM(Evamat!AO38)/3,"")</f>
        <v>0</v>
      </c>
      <c r="J60" s="9"/>
    </row>
    <row r="61" spans="1:10">
      <c r="A61" s="4">
        <v>22</v>
      </c>
      <c r="B61" s="262" t="str">
        <f>Evamat!B39&amp;" "</f>
        <v xml:space="preserve">Navarro Rivera Isaac Alexander </v>
      </c>
      <c r="C61" s="262"/>
      <c r="D61" s="262"/>
      <c r="E61" s="9">
        <f>IF(Evamat!B39&lt;&gt;"",SUM(Evamat!AD39,Evamat!AJ39:AK39)/3,"")</f>
        <v>0</v>
      </c>
      <c r="F61" s="9">
        <f>IF(Evamat!B39&lt;&gt;"",SUM(Evamat!AC39,Evamat!AE39:AF39,Evamat!AH39:AI39,Evamat!AL39)/6,"")</f>
        <v>0</v>
      </c>
      <c r="G61" s="9">
        <f>IF(Evamat!B39&lt;&gt;"",SUM(Evamat!AB39)/1,"")</f>
        <v>0</v>
      </c>
      <c r="H61" s="9">
        <f>IF(Evamat!B39&lt;&gt;"",SUM(Evamat!AG39,Evamat!AM39:AN39)/9,"")</f>
        <v>0</v>
      </c>
      <c r="I61" s="9">
        <f>IF(Evamat!B39&lt;&gt;"",SUM(Evamat!AO39)/3,"")</f>
        <v>0</v>
      </c>
      <c r="J61" s="9"/>
    </row>
    <row r="62" spans="1:10">
      <c r="A62" s="4">
        <v>23</v>
      </c>
      <c r="B62" s="262" t="str">
        <f>Evamat!B40&amp;" "</f>
        <v xml:space="preserve">Navarro Vera Álvaro Exequiel </v>
      </c>
      <c r="C62" s="262"/>
      <c r="D62" s="262"/>
      <c r="E62" s="9">
        <f>IF(Evamat!B40&lt;&gt;"",SUM(Evamat!AD40,Evamat!AJ40:AK40)/3,"")</f>
        <v>0</v>
      </c>
      <c r="F62" s="9">
        <f>IF(Evamat!B40&lt;&gt;"",SUM(Evamat!AC40,Evamat!AE40:AF40,Evamat!AH40:AI40,Evamat!AL40)/6,"")</f>
        <v>0</v>
      </c>
      <c r="G62" s="9">
        <f>IF(Evamat!B40&lt;&gt;"",SUM(Evamat!AB40)/1,"")</f>
        <v>0</v>
      </c>
      <c r="H62" s="9">
        <f>IF(Evamat!B40&lt;&gt;"",SUM(Evamat!AG40,Evamat!AM40:AN40)/9,"")</f>
        <v>0</v>
      </c>
      <c r="I62" s="9">
        <f>IF(Evamat!B40&lt;&gt;"",SUM(Evamat!AO40)/3,"")</f>
        <v>0</v>
      </c>
      <c r="J62" s="9"/>
    </row>
    <row r="63" spans="1:10">
      <c r="A63" s="4">
        <v>24</v>
      </c>
      <c r="B63" s="262" t="str">
        <f>Evamat!B41&amp;" "</f>
        <v xml:space="preserve">Ojeda Escobar Nia Antonella Pascal </v>
      </c>
      <c r="C63" s="262"/>
      <c r="D63" s="262"/>
      <c r="E63" s="9">
        <f>IF(Evamat!B41&lt;&gt;"",SUM(Evamat!AD41,Evamat!AJ41:AK41)/3,"")</f>
        <v>0</v>
      </c>
      <c r="F63" s="9">
        <f>IF(Evamat!B41&lt;&gt;"",SUM(Evamat!AC41,Evamat!AE41:AF41,Evamat!AH41:AI41,Evamat!AL41)/6,"")</f>
        <v>0</v>
      </c>
      <c r="G63" s="9">
        <f>IF(Evamat!B41&lt;&gt;"",SUM(Evamat!AB41)/1,"")</f>
        <v>0</v>
      </c>
      <c r="H63" s="9">
        <f>IF(Evamat!B41&lt;&gt;"",SUM(Evamat!AG41,Evamat!AM41:AN41)/9,"")</f>
        <v>0</v>
      </c>
      <c r="I63" s="9">
        <f>IF(Evamat!B41&lt;&gt;"",SUM(Evamat!AO41)/3,"")</f>
        <v>0</v>
      </c>
      <c r="J63" s="9"/>
    </row>
    <row r="64" spans="1:10">
      <c r="A64" s="4">
        <v>25</v>
      </c>
      <c r="B64" s="262" t="str">
        <f>Evamat!B42&amp;" "</f>
        <v xml:space="preserve">Ojeda González Dorians Jesús Edinson </v>
      </c>
      <c r="C64" s="262"/>
      <c r="D64" s="262"/>
      <c r="E64" s="9">
        <f>IF(Evamat!B42&lt;&gt;"",SUM(Evamat!AD42,Evamat!AJ42:AK42)/3,"")</f>
        <v>0</v>
      </c>
      <c r="F64" s="9">
        <f>IF(Evamat!B42&lt;&gt;"",SUM(Evamat!AC42,Evamat!AE42:AF42,Evamat!AH42:AI42,Evamat!AL42)/6,"")</f>
        <v>0</v>
      </c>
      <c r="G64" s="9">
        <f>IF(Evamat!B42&lt;&gt;"",SUM(Evamat!AB42)/1,"")</f>
        <v>0</v>
      </c>
      <c r="H64" s="9">
        <f>IF(Evamat!B42&lt;&gt;"",SUM(Evamat!AG42,Evamat!AM42:AN42)/9,"")</f>
        <v>0</v>
      </c>
      <c r="I64" s="9">
        <f>IF(Evamat!B42&lt;&gt;"",SUM(Evamat!AO42)/3,"")</f>
        <v>0</v>
      </c>
      <c r="J64" s="9"/>
    </row>
    <row r="65" spans="1:10">
      <c r="A65" s="4">
        <v>26</v>
      </c>
      <c r="B65" s="262" t="str">
        <f>Evamat!B43&amp;" "</f>
        <v xml:space="preserve">Olivares Vicencio Yarela Paola </v>
      </c>
      <c r="C65" s="262"/>
      <c r="D65" s="262"/>
      <c r="E65" s="9">
        <f>IF(Evamat!B43&lt;&gt;"",SUM(Evamat!AD43,Evamat!AJ43:AK43)/3,"")</f>
        <v>0</v>
      </c>
      <c r="F65" s="9">
        <f>IF(Evamat!B43&lt;&gt;"",SUM(Evamat!AC43,Evamat!AE43:AF43,Evamat!AH43:AI43,Evamat!AL43)/6,"")</f>
        <v>0</v>
      </c>
      <c r="G65" s="9">
        <f>IF(Evamat!B43&lt;&gt;"",SUM(Evamat!AB43)/1,"")</f>
        <v>0</v>
      </c>
      <c r="H65" s="9">
        <f>IF(Evamat!B43&lt;&gt;"",SUM(Evamat!AG43,Evamat!AM43:AN43)/9,"")</f>
        <v>0</v>
      </c>
      <c r="I65" s="9">
        <f>IF(Evamat!B43&lt;&gt;"",SUM(Evamat!AO43)/3,"")</f>
        <v>0</v>
      </c>
      <c r="J65" s="9"/>
    </row>
    <row r="66" spans="1:10">
      <c r="A66" s="4">
        <v>27</v>
      </c>
      <c r="B66" s="262" t="str">
        <f>Evamat!B44&amp;" "</f>
        <v xml:space="preserve">Pacheco Coronado Magdalena Paz </v>
      </c>
      <c r="C66" s="262"/>
      <c r="D66" s="262"/>
      <c r="E66" s="9">
        <f>IF(Evamat!B44&lt;&gt;"",SUM(Evamat!AD44,Evamat!AJ44:AK44)/3,"")</f>
        <v>0</v>
      </c>
      <c r="F66" s="9">
        <f>IF(Evamat!B44&lt;&gt;"",SUM(Evamat!AC44,Evamat!AE44:AF44,Evamat!AH44:AI44,Evamat!AL44)/6,"")</f>
        <v>0</v>
      </c>
      <c r="G66" s="9">
        <f>IF(Evamat!B44&lt;&gt;"",SUM(Evamat!AB44)/1,"")</f>
        <v>0</v>
      </c>
      <c r="H66" s="9">
        <f>IF(Evamat!B44&lt;&gt;"",SUM(Evamat!AG44,Evamat!AM44:AN44)/9,"")</f>
        <v>0</v>
      </c>
      <c r="I66" s="9">
        <f>IF(Evamat!B44&lt;&gt;"",SUM(Evamat!AO44)/3,"")</f>
        <v>0</v>
      </c>
      <c r="J66" s="9"/>
    </row>
    <row r="67" spans="1:10">
      <c r="A67" s="4">
        <v>28</v>
      </c>
      <c r="B67" s="262" t="str">
        <f>Evamat!B45&amp;" "</f>
        <v xml:space="preserve">Pacheco Pérez Monserrath Andrea </v>
      </c>
      <c r="C67" s="262"/>
      <c r="D67" s="262"/>
      <c r="E67" s="9">
        <f>IF(Evamat!B45&lt;&gt;"",SUM(Evamat!AD45,Evamat!AJ45:AK45)/3,"")</f>
        <v>0</v>
      </c>
      <c r="F67" s="9">
        <f>IF(Evamat!B45&lt;&gt;"",SUM(Evamat!AC45,Evamat!AE45:AF45,Evamat!AH45:AI45,Evamat!AL45)/6,"")</f>
        <v>0</v>
      </c>
      <c r="G67" s="9">
        <f>IF(Evamat!B45&lt;&gt;"",SUM(Evamat!AB45)/1,"")</f>
        <v>0</v>
      </c>
      <c r="H67" s="9">
        <f>IF(Evamat!B45&lt;&gt;"",SUM(Evamat!AG45,Evamat!AM45:AN45)/9,"")</f>
        <v>0</v>
      </c>
      <c r="I67" s="9">
        <f>IF(Evamat!B45&lt;&gt;"",SUM(Evamat!AO45)/3,"")</f>
        <v>0</v>
      </c>
      <c r="J67" s="9"/>
    </row>
    <row r="68" spans="1:10">
      <c r="A68" s="4">
        <v>29</v>
      </c>
      <c r="B68" s="262" t="str">
        <f>Evamat!B46&amp;" "</f>
        <v xml:space="preserve">Peralta Ojeda Angel Benjamín Belarmino </v>
      </c>
      <c r="C68" s="262"/>
      <c r="D68" s="262"/>
      <c r="E68" s="9">
        <f>IF(Evamat!B46&lt;&gt;"",SUM(Evamat!AD46,Evamat!AJ46:AK46)/3,"")</f>
        <v>0</v>
      </c>
      <c r="F68" s="9">
        <f>IF(Evamat!B46&lt;&gt;"",SUM(Evamat!AC46,Evamat!AE46:AF46,Evamat!AH46:AI46,Evamat!AL46)/6,"")</f>
        <v>0</v>
      </c>
      <c r="G68" s="9">
        <f>IF(Evamat!B46&lt;&gt;"",SUM(Evamat!AB46)/1,"")</f>
        <v>0</v>
      </c>
      <c r="H68" s="9">
        <f>IF(Evamat!B46&lt;&gt;"",SUM(Evamat!AG46,Evamat!AM46:AN46)/9,"")</f>
        <v>0</v>
      </c>
      <c r="I68" s="9">
        <f>IF(Evamat!B46&lt;&gt;"",SUM(Evamat!AO46)/3,"")</f>
        <v>0</v>
      </c>
      <c r="J68" s="9"/>
    </row>
    <row r="69" spans="1:10">
      <c r="A69" s="4">
        <v>30</v>
      </c>
      <c r="B69" s="262" t="str">
        <f>Evamat!B47&amp;" "</f>
        <v xml:space="preserve">Pérez Huenchur Mónica Isabel </v>
      </c>
      <c r="C69" s="262"/>
      <c r="D69" s="262"/>
      <c r="E69" s="9">
        <f>IF(Evamat!B47&lt;&gt;"",SUM(Evamat!AD47,Evamat!AJ47:AK47)/3,"")</f>
        <v>0</v>
      </c>
      <c r="F69" s="9">
        <f>IF(Evamat!B47&lt;&gt;"",SUM(Evamat!AC47,Evamat!AE47:AF47,Evamat!AH47:AI47,Evamat!AL47)/6,"")</f>
        <v>0</v>
      </c>
      <c r="G69" s="9">
        <f>IF(Evamat!B47&lt;&gt;"",SUM(Evamat!AB47)/1,"")</f>
        <v>0</v>
      </c>
      <c r="H69" s="9">
        <f>IF(Evamat!B47&lt;&gt;"",SUM(Evamat!AG47,Evamat!AM47:AN47)/9,"")</f>
        <v>0</v>
      </c>
      <c r="I69" s="9">
        <f>IF(Evamat!B47&lt;&gt;"",SUM(Evamat!AO47)/3,"")</f>
        <v>0</v>
      </c>
      <c r="J69" s="9"/>
    </row>
    <row r="70" spans="1:10">
      <c r="A70" s="4">
        <v>31</v>
      </c>
      <c r="B70" s="262" t="str">
        <f>Evamat!B48&amp;" "</f>
        <v xml:space="preserve">Pinda Molina Axel Andrés </v>
      </c>
      <c r="C70" s="262"/>
      <c r="D70" s="262"/>
      <c r="E70" s="9">
        <f>IF(Evamat!B48&lt;&gt;"",SUM(Evamat!AD48,Evamat!AJ48:AK48)/3,"")</f>
        <v>0</v>
      </c>
      <c r="F70" s="9">
        <f>IF(Evamat!B48&lt;&gt;"",SUM(Evamat!AC48,Evamat!AE48:AF48,Evamat!AH48:AI48,Evamat!AL48)/6,"")</f>
        <v>0</v>
      </c>
      <c r="G70" s="9">
        <f>IF(Evamat!B48&lt;&gt;"",SUM(Evamat!AB48)/1,"")</f>
        <v>0</v>
      </c>
      <c r="H70" s="9">
        <f>IF(Evamat!B48&lt;&gt;"",SUM(Evamat!AG48,Evamat!AM48:AN48)/9,"")</f>
        <v>0</v>
      </c>
      <c r="I70" s="9">
        <f>IF(Evamat!B48&lt;&gt;"",SUM(Evamat!AO48)/3,"")</f>
        <v>0</v>
      </c>
      <c r="J70" s="9"/>
    </row>
    <row r="71" spans="1:10">
      <c r="A71" s="4">
        <v>32</v>
      </c>
      <c r="B71" s="262" t="str">
        <f>Evamat!B49&amp;" "</f>
        <v xml:space="preserve">Pinda Pinda Amanda Gabriela </v>
      </c>
      <c r="C71" s="262"/>
      <c r="D71" s="262"/>
      <c r="E71" s="9">
        <f>IF(Evamat!B49&lt;&gt;"",SUM(Evamat!AD49,Evamat!AJ49:AK49)/3,"")</f>
        <v>0</v>
      </c>
      <c r="F71" s="9">
        <f>IF(Evamat!B49&lt;&gt;"",SUM(Evamat!AC49,Evamat!AE49:AF49,Evamat!AH49:AI49,Evamat!AL49)/6,"")</f>
        <v>0</v>
      </c>
      <c r="G71" s="9">
        <f>IF(Evamat!B49&lt;&gt;"",SUM(Evamat!AB49)/1,"")</f>
        <v>0</v>
      </c>
      <c r="H71" s="9">
        <f>IF(Evamat!B49&lt;&gt;"",SUM(Evamat!AG49,Evamat!AM49:AN49)/9,"")</f>
        <v>0</v>
      </c>
      <c r="I71" s="9">
        <f>IF(Evamat!B49&lt;&gt;"",SUM(Evamat!AO49)/3,"")</f>
        <v>0</v>
      </c>
      <c r="J71" s="9"/>
    </row>
    <row r="72" spans="1:10">
      <c r="A72" s="4">
        <v>33</v>
      </c>
      <c r="B72" s="262" t="str">
        <f>Evamat!B50&amp;" "</f>
        <v xml:space="preserve">Pinilla Gadaleta Vicente Giovanni </v>
      </c>
      <c r="C72" s="262"/>
      <c r="D72" s="262"/>
      <c r="E72" s="9">
        <f>IF(Evamat!B50&lt;&gt;"",SUM(Evamat!AD50,Evamat!AJ50:AK50)/3,"")</f>
        <v>0</v>
      </c>
      <c r="F72" s="9">
        <f>IF(Evamat!B50&lt;&gt;"",SUM(Evamat!AC50,Evamat!AE50:AF50,Evamat!AH50:AI50,Evamat!AL50)/6,"")</f>
        <v>0</v>
      </c>
      <c r="G72" s="9">
        <f>IF(Evamat!B50&lt;&gt;"",SUM(Evamat!AB50)/1,"")</f>
        <v>0</v>
      </c>
      <c r="H72" s="9">
        <f>IF(Evamat!B50&lt;&gt;"",SUM(Evamat!AG50,Evamat!AM50:AN50)/9,"")</f>
        <v>0</v>
      </c>
      <c r="I72" s="9">
        <f>IF(Evamat!B50&lt;&gt;"",SUM(Evamat!AO50)/3,"")</f>
        <v>0</v>
      </c>
      <c r="J72" s="9"/>
    </row>
    <row r="73" spans="1:10">
      <c r="A73" s="4">
        <v>34</v>
      </c>
      <c r="B73" s="262" t="str">
        <f>Evamat!B51&amp;" "</f>
        <v xml:space="preserve">Punol Oyarzo Valentina Nayarette </v>
      </c>
      <c r="C73" s="262"/>
      <c r="D73" s="262"/>
      <c r="E73" s="9">
        <f>IF(Evamat!B51&lt;&gt;"",SUM(Evamat!AD51,Evamat!AJ51:AK51)/3,"")</f>
        <v>0</v>
      </c>
      <c r="F73" s="9">
        <f>IF(Evamat!B51&lt;&gt;"",SUM(Evamat!AC51,Evamat!AE51:AF51,Evamat!AH51:AI51,Evamat!AL51)/6,"")</f>
        <v>0</v>
      </c>
      <c r="G73" s="9">
        <f>IF(Evamat!B51&lt;&gt;"",SUM(Evamat!AB51)/1,"")</f>
        <v>0</v>
      </c>
      <c r="H73" s="9">
        <f>IF(Evamat!B51&lt;&gt;"",SUM(Evamat!AG51,Evamat!AM51:AN51)/9,"")</f>
        <v>0</v>
      </c>
      <c r="I73" s="9">
        <f>IF(Evamat!B51&lt;&gt;"",SUM(Evamat!AO51)/3,"")</f>
        <v>0</v>
      </c>
      <c r="J73" s="9"/>
    </row>
    <row r="74" spans="1:10">
      <c r="A74" s="4">
        <v>35</v>
      </c>
      <c r="B74" s="262" t="str">
        <f>Evamat!B52&amp;" "</f>
        <v xml:space="preserve">Rodríguez Arriagada Yeanyra Estrella </v>
      </c>
      <c r="C74" s="262"/>
      <c r="D74" s="262"/>
      <c r="E74" s="9">
        <f>IF(Evamat!B52&lt;&gt;"",SUM(Evamat!AD52,Evamat!AJ52:AK52)/3,"")</f>
        <v>0</v>
      </c>
      <c r="F74" s="9">
        <f>IF(Evamat!B52&lt;&gt;"",SUM(Evamat!AC52,Evamat!AE52:AF52,Evamat!AH52:AI52,Evamat!AL52)/6,"")</f>
        <v>0</v>
      </c>
      <c r="G74" s="9">
        <f>IF(Evamat!B52&lt;&gt;"",SUM(Evamat!AB52)/1,"")</f>
        <v>0</v>
      </c>
      <c r="H74" s="9">
        <f>IF(Evamat!B52&lt;&gt;"",SUM(Evamat!AG52,Evamat!AM52:AN52)/9,"")</f>
        <v>0</v>
      </c>
      <c r="I74" s="9">
        <f>IF(Evamat!B52&lt;&gt;"",SUM(Evamat!AO52)/3,"")</f>
        <v>0</v>
      </c>
      <c r="J74" s="9"/>
    </row>
    <row r="75" spans="1:10">
      <c r="A75" s="4">
        <v>36</v>
      </c>
      <c r="B75" s="262" t="str">
        <f>Evamat!B53&amp;" "</f>
        <v xml:space="preserve">Sanhueza Santana Kevin Macklein </v>
      </c>
      <c r="C75" s="262"/>
      <c r="D75" s="262"/>
      <c r="E75" s="9">
        <f>IF(Evamat!B53&lt;&gt;"",SUM(Evamat!AD53,Evamat!AJ53:AK53)/3,"")</f>
        <v>0</v>
      </c>
      <c r="F75" s="9">
        <f>IF(Evamat!B53&lt;&gt;"",SUM(Evamat!AC53,Evamat!AE53:AF53,Evamat!AH53:AI53,Evamat!AL53)/6,"")</f>
        <v>0</v>
      </c>
      <c r="G75" s="9">
        <f>IF(Evamat!B53&lt;&gt;"",SUM(Evamat!AB53)/1,"")</f>
        <v>0</v>
      </c>
      <c r="H75" s="9">
        <f>IF(Evamat!B53&lt;&gt;"",SUM(Evamat!AG53,Evamat!AM53:AN53)/9,"")</f>
        <v>0</v>
      </c>
      <c r="I75" s="9">
        <f>IF(Evamat!B53&lt;&gt;"",SUM(Evamat!AO53)/3,"")</f>
        <v>0</v>
      </c>
      <c r="J75" s="9"/>
    </row>
    <row r="76" spans="1:10">
      <c r="A76" s="4">
        <v>37</v>
      </c>
      <c r="B76" s="262" t="str">
        <f>Evamat!B54&amp;" "</f>
        <v xml:space="preserve">Seron Serón Polet Francisca </v>
      </c>
      <c r="C76" s="262"/>
      <c r="D76" s="262"/>
      <c r="E76" s="9">
        <f>IF(Evamat!B54&lt;&gt;"",SUM(Evamat!AD54,Evamat!AJ54:AK54)/3,"")</f>
        <v>0</v>
      </c>
      <c r="F76" s="9">
        <f>IF(Evamat!B54&lt;&gt;"",SUM(Evamat!AC54,Evamat!AE54:AF54,Evamat!AH54:AI54,Evamat!AL54)/6,"")</f>
        <v>0</v>
      </c>
      <c r="G76" s="9">
        <f>IF(Evamat!B54&lt;&gt;"",SUM(Evamat!AB54)/1,"")</f>
        <v>0</v>
      </c>
      <c r="H76" s="9">
        <f>IF(Evamat!B54&lt;&gt;"",SUM(Evamat!AG54,Evamat!AM54:AN54)/9,"")</f>
        <v>0</v>
      </c>
      <c r="I76" s="9">
        <f>IF(Evamat!B54&lt;&gt;"",SUM(Evamat!AO54)/3,"")</f>
        <v>0</v>
      </c>
      <c r="J76" s="9"/>
    </row>
    <row r="77" spans="1:10">
      <c r="A77" s="4">
        <v>38</v>
      </c>
      <c r="B77" s="262" t="str">
        <f>Evamat!B55&amp;" "</f>
        <v xml:space="preserve">Soto Fernández Carolina Araceli </v>
      </c>
      <c r="C77" s="262"/>
      <c r="D77" s="262"/>
      <c r="E77" s="9">
        <f>IF(Evamat!B55&lt;&gt;"",SUM(Evamat!AD55,Evamat!AJ55:AK55)/3,"")</f>
        <v>0</v>
      </c>
      <c r="F77" s="9">
        <f>IF(Evamat!B55&lt;&gt;"",SUM(Evamat!AC55,Evamat!AE55:AF55,Evamat!AH55:AI55,Evamat!AL55)/6,"")</f>
        <v>0</v>
      </c>
      <c r="G77" s="9">
        <f>IF(Evamat!B55&lt;&gt;"",SUM(Evamat!AB55)/1,"")</f>
        <v>0</v>
      </c>
      <c r="H77" s="9">
        <f>IF(Evamat!B55&lt;&gt;"",SUM(Evamat!AG55,Evamat!AM55:AN55)/9,"")</f>
        <v>0</v>
      </c>
      <c r="I77" s="9">
        <f>IF(Evamat!B55&lt;&gt;"",SUM(Evamat!AO55)/3,"")</f>
        <v>0</v>
      </c>
      <c r="J77" s="9"/>
    </row>
    <row r="78" spans="1:10">
      <c r="A78" s="4">
        <v>39</v>
      </c>
      <c r="B78" s="262" t="str">
        <f>Evamat!B56&amp;" "</f>
        <v xml:space="preserve">Soto González Williams Ignacio </v>
      </c>
      <c r="C78" s="262"/>
      <c r="D78" s="262"/>
      <c r="E78" s="9">
        <f>IF(Evamat!B56&lt;&gt;"",SUM(Evamat!AD56,Evamat!AJ56:AK56)/3,"")</f>
        <v>0</v>
      </c>
      <c r="F78" s="9">
        <f>IF(Evamat!B56&lt;&gt;"",SUM(Evamat!AC56,Evamat!AE56:AF56,Evamat!AH56:AI56,Evamat!AL56)/6,"")</f>
        <v>0</v>
      </c>
      <c r="G78" s="9">
        <f>IF(Evamat!B56&lt;&gt;"",SUM(Evamat!AB56)/1,"")</f>
        <v>0</v>
      </c>
      <c r="H78" s="9">
        <f>IF(Evamat!B56&lt;&gt;"",SUM(Evamat!AG56,Evamat!AM56:AN56)/9,"")</f>
        <v>0</v>
      </c>
      <c r="I78" s="9">
        <f>IF(Evamat!B56&lt;&gt;"",SUM(Evamat!AO56)/3,"")</f>
        <v>0</v>
      </c>
      <c r="J78" s="9"/>
    </row>
    <row r="79" spans="1:10">
      <c r="A79" s="4">
        <v>40</v>
      </c>
      <c r="B79" s="262" t="str">
        <f>Evamat!B57&amp;" "</f>
        <v xml:space="preserve">Toledo Contreras Jeannette Soledad </v>
      </c>
      <c r="C79" s="262"/>
      <c r="D79" s="262"/>
      <c r="E79" s="9">
        <f>IF(Evamat!B57&lt;&gt;"",SUM(Evamat!AD57,Evamat!AJ57:AK57)/3,"")</f>
        <v>0</v>
      </c>
      <c r="F79" s="9">
        <f>IF(Evamat!B57&lt;&gt;"",SUM(Evamat!AC57,Evamat!AE57:AF57,Evamat!AH57:AI57,Evamat!AL57)/6,"")</f>
        <v>0</v>
      </c>
      <c r="G79" s="9">
        <f>IF(Evamat!B57&lt;&gt;"",SUM(Evamat!AB57)/1,"")</f>
        <v>0</v>
      </c>
      <c r="H79" s="9">
        <f>IF(Evamat!B57&lt;&gt;"",SUM(Evamat!AG57,Evamat!AM57:AN57)/9,"")</f>
        <v>0</v>
      </c>
      <c r="I79" s="9">
        <f>IF(Evamat!B57&lt;&gt;"",SUM(Evamat!AO57)/3,"")</f>
        <v>0</v>
      </c>
      <c r="J79" s="9"/>
    </row>
    <row r="80" spans="1:10">
      <c r="A80" s="4">
        <v>41</v>
      </c>
      <c r="B80" s="262" t="str">
        <f>Evamat!B58&amp;" "</f>
        <v xml:space="preserve">Triviño Gutiérrez Diego Alejandro </v>
      </c>
      <c r="C80" s="262"/>
      <c r="D80" s="262"/>
      <c r="E80" s="9">
        <f>IF(Evamat!B58&lt;&gt;"",SUM(Evamat!AD58,Evamat!AJ58:AK58)/3,"")</f>
        <v>0</v>
      </c>
      <c r="F80" s="9">
        <f>IF(Evamat!B58&lt;&gt;"",SUM(Evamat!AC58,Evamat!AE58:AF58,Evamat!AH58:AI58,Evamat!AL58)/6,"")</f>
        <v>0</v>
      </c>
      <c r="G80" s="9">
        <f>IF(Evamat!B58&lt;&gt;"",SUM(Evamat!AB58)/1,"")</f>
        <v>0</v>
      </c>
      <c r="H80" s="9">
        <f>IF(Evamat!B58&lt;&gt;"",SUM(Evamat!AG58,Evamat!AM58:AN58)/9,"")</f>
        <v>0</v>
      </c>
      <c r="I80" s="9">
        <f>IF(Evamat!B58&lt;&gt;"",SUM(Evamat!AO58)/3,"")</f>
        <v>0</v>
      </c>
      <c r="J80" s="9"/>
    </row>
    <row r="81" spans="1:13">
      <c r="A81" s="4">
        <v>42</v>
      </c>
      <c r="B81" s="262" t="str">
        <f>Evamat!B59&amp;" "</f>
        <v xml:space="preserve">Ulloa Velásquez Anto Monserrat </v>
      </c>
      <c r="C81" s="262"/>
      <c r="D81" s="262"/>
      <c r="E81" s="9">
        <f>IF(Evamat!B59&lt;&gt;"",SUM(Evamat!AD59,Evamat!AJ59:AK59)/3,"")</f>
        <v>0</v>
      </c>
      <c r="F81" s="9">
        <f>IF(Evamat!B59&lt;&gt;"",SUM(Evamat!AC59,Evamat!AE59:AF59,Evamat!AH59:AI59,Evamat!AL59)/6,"")</f>
        <v>0</v>
      </c>
      <c r="G81" s="9">
        <f>IF(Evamat!B59&lt;&gt;"",SUM(Evamat!AB59)/1,"")</f>
        <v>0</v>
      </c>
      <c r="H81" s="9">
        <f>IF(Evamat!B59&lt;&gt;"",SUM(Evamat!AG59,Evamat!AM59:AN59)/9,"")</f>
        <v>0</v>
      </c>
      <c r="I81" s="9">
        <f>IF(Evamat!B59&lt;&gt;"",SUM(Evamat!AO59)/3,"")</f>
        <v>0</v>
      </c>
      <c r="J81" s="9"/>
    </row>
    <row r="82" spans="1:13">
      <c r="A82" s="4">
        <v>43</v>
      </c>
      <c r="B82" s="262" t="str">
        <f>Evamat!B60&amp;" "</f>
        <v xml:space="preserve">Vargas Cárdenas Yonathan Leonel </v>
      </c>
      <c r="C82" s="262"/>
      <c r="D82" s="262"/>
      <c r="E82" s="9">
        <f>IF(Evamat!B60&lt;&gt;"",SUM(Evamat!AD60,Evamat!AJ60:AK60)/3,"")</f>
        <v>0</v>
      </c>
      <c r="F82" s="9">
        <f>IF(Evamat!B60&lt;&gt;"",SUM(Evamat!AC60,Evamat!AE60:AF60,Evamat!AH60:AI60,Evamat!AL60)/6,"")</f>
        <v>0</v>
      </c>
      <c r="G82" s="9">
        <f>IF(Evamat!B60&lt;&gt;"",SUM(Evamat!AB60)/1,"")</f>
        <v>0</v>
      </c>
      <c r="H82" s="9">
        <f>IF(Evamat!B60&lt;&gt;"",SUM(Evamat!AG60,Evamat!AM60:AN60)/9,"")</f>
        <v>0</v>
      </c>
      <c r="I82" s="9">
        <f>IF(Evamat!B60&lt;&gt;"",SUM(Evamat!AO60)/3,"")</f>
        <v>0</v>
      </c>
      <c r="J82" s="9"/>
    </row>
    <row r="83" spans="1:13">
      <c r="A83" s="4">
        <v>44</v>
      </c>
      <c r="B83" s="262" t="str">
        <f>Evamat!B61&amp;" "</f>
        <v xml:space="preserve">Vivar González Rosa Escarle </v>
      </c>
      <c r="C83" s="262"/>
      <c r="D83" s="262"/>
      <c r="E83" s="9">
        <f>IF(Evamat!B61&lt;&gt;"",SUM(Evamat!AD61,Evamat!AJ61:AK61)/3,"")</f>
        <v>0</v>
      </c>
      <c r="F83" s="9">
        <f>IF(Evamat!B61&lt;&gt;"",SUM(Evamat!AC61,Evamat!AE61:AF61,Evamat!AH61:AI61,Evamat!AL61)/6,"")</f>
        <v>0</v>
      </c>
      <c r="G83" s="9">
        <f>IF(Evamat!B61&lt;&gt;"",SUM(Evamat!AB61)/1,"")</f>
        <v>0</v>
      </c>
      <c r="H83" s="9">
        <f>IF(Evamat!B61&lt;&gt;"",SUM(Evamat!AG61,Evamat!AM61:AN61)/9,"")</f>
        <v>0</v>
      </c>
      <c r="I83" s="9">
        <f>IF(Evamat!B61&lt;&gt;"",SUM(Evamat!AO61)/3,"")</f>
        <v>0</v>
      </c>
      <c r="J83" s="9"/>
    </row>
    <row r="84" spans="1:13">
      <c r="A84" s="4">
        <v>45</v>
      </c>
      <c r="B84" s="262" t="str">
        <f>Evamat!B62&amp;" "</f>
        <v xml:space="preserve">Vivar González Yadhira Monserratt </v>
      </c>
      <c r="C84" s="262"/>
      <c r="D84" s="262"/>
      <c r="E84" s="9">
        <f>IF(Evamat!B62&lt;&gt;"",SUM(Evamat!AD62,Evamat!AJ62:AK62)/3,"")</f>
        <v>0</v>
      </c>
      <c r="F84" s="9">
        <f>IF(Evamat!B62&lt;&gt;"",SUM(Evamat!AC62,Evamat!AE62:AF62,Evamat!AH62:AI62,Evamat!AL62)/6,"")</f>
        <v>0</v>
      </c>
      <c r="G84" s="9">
        <f>IF(Evamat!B62&lt;&gt;"",SUM(Evamat!AB62)/1,"")</f>
        <v>0</v>
      </c>
      <c r="H84" s="9">
        <f>IF(Evamat!B62&lt;&gt;"",SUM(Evamat!AG62,Evamat!AM62:AN62)/9,"")</f>
        <v>0</v>
      </c>
      <c r="I84" s="9">
        <f>IF(Evamat!B62&lt;&gt;"",SUM(Evamat!AO62)/3,"")</f>
        <v>0</v>
      </c>
      <c r="J84" s="9"/>
    </row>
    <row r="85" spans="1:13" ht="15.75" thickBot="1">
      <c r="A85" s="13">
        <v>46</v>
      </c>
      <c r="B85" s="285" t="str">
        <f>Evamat!B63&amp;" "</f>
        <v xml:space="preserve">Rail Del Río Matías Benjamín </v>
      </c>
      <c r="C85" s="285"/>
      <c r="D85" s="285"/>
      <c r="E85" s="9">
        <f>IF(Evamat!B63&lt;&gt;"",SUM(Evamat!AD63,Evamat!AJ63:AK63)/3,"")</f>
        <v>0</v>
      </c>
      <c r="F85" s="9">
        <f>IF(Evamat!B63&lt;&gt;"",SUM(Evamat!AC63,Evamat!AE63:AF63,Evamat!AH63:AI63,Evamat!AL63)/6,"")</f>
        <v>0</v>
      </c>
      <c r="G85" s="9">
        <f>IF(Evamat!B63&lt;&gt;"",SUM(Evamat!AB63)/1,"")</f>
        <v>0</v>
      </c>
      <c r="H85" s="9">
        <f>IF(Evamat!B63&lt;&gt;"",SUM(Evamat!AG63,Evamat!AM63:AN63)/9,"")</f>
        <v>0</v>
      </c>
      <c r="I85" s="9">
        <f>IF(Evamat!B63&lt;&gt;"",SUM(Evamat!AO63)/3,"")</f>
        <v>0</v>
      </c>
      <c r="J85" s="174"/>
    </row>
    <row r="86" spans="1:13" ht="15.75" thickBot="1">
      <c r="A86" s="286" t="s">
        <v>37</v>
      </c>
      <c r="B86" s="287"/>
      <c r="C86" s="287"/>
      <c r="D86" s="288"/>
      <c r="E86" s="176">
        <f>AVERAGE(E40:E85)</f>
        <v>2.1739130434782608E-2</v>
      </c>
      <c r="F86" s="175">
        <f t="shared" ref="F86:I86" si="3">AVERAGE(F40:F85)</f>
        <v>2.1739130434782608E-2</v>
      </c>
      <c r="G86" s="177">
        <f t="shared" si="3"/>
        <v>2.1739130434782608E-2</v>
      </c>
      <c r="H86" s="175">
        <f t="shared" si="3"/>
        <v>2.1739130434782608E-2</v>
      </c>
      <c r="I86" s="175">
        <f t="shared" si="3"/>
        <v>2.1739130434782608E-2</v>
      </c>
      <c r="J86" s="175"/>
    </row>
    <row r="88" spans="1:13" ht="83.25" customHeight="1">
      <c r="B88" s="275" t="s">
        <v>43</v>
      </c>
      <c r="C88" s="275"/>
      <c r="D88" s="275"/>
      <c r="E88" s="275"/>
      <c r="F88" s="275"/>
      <c r="G88" s="275"/>
      <c r="H88" s="275"/>
    </row>
    <row r="89" spans="1:13" ht="15.75" thickBot="1"/>
    <row r="90" spans="1:13" ht="15.75">
      <c r="A90" s="187" t="s">
        <v>38</v>
      </c>
      <c r="B90" s="266" t="s">
        <v>152</v>
      </c>
      <c r="C90" s="266"/>
      <c r="D90" s="263" t="s">
        <v>153</v>
      </c>
      <c r="E90" s="264"/>
      <c r="F90" s="264"/>
      <c r="G90" s="265"/>
      <c r="H90" s="179" t="s">
        <v>36</v>
      </c>
    </row>
    <row r="91" spans="1:13" ht="28.5" customHeight="1">
      <c r="A91" s="24">
        <v>1</v>
      </c>
      <c r="B91" s="267" t="s">
        <v>158</v>
      </c>
      <c r="C91" s="268" t="s">
        <v>158</v>
      </c>
      <c r="D91" s="269" t="s">
        <v>172</v>
      </c>
      <c r="E91" s="270" t="s">
        <v>172</v>
      </c>
      <c r="F91" s="270" t="s">
        <v>172</v>
      </c>
      <c r="G91" s="271" t="s">
        <v>172</v>
      </c>
      <c r="H91" s="184">
        <f>IF(Evamat!AB12=0,0,(Evamat!AB12/Evamat!$F$15))</f>
        <v>2.1739130434782608E-2</v>
      </c>
      <c r="M91" s="185"/>
    </row>
    <row r="92" spans="1:13" ht="28.5" customHeight="1">
      <c r="A92" s="24">
        <v>2</v>
      </c>
      <c r="B92" s="255" t="s">
        <v>173</v>
      </c>
      <c r="C92" s="256" t="s">
        <v>173</v>
      </c>
      <c r="D92" s="269" t="s">
        <v>155</v>
      </c>
      <c r="E92" s="270" t="s">
        <v>155</v>
      </c>
      <c r="F92" s="270" t="s">
        <v>155</v>
      </c>
      <c r="G92" s="271" t="s">
        <v>155</v>
      </c>
      <c r="H92" s="184">
        <f>Evamat!AC$12/Evamat!F$15</f>
        <v>2.1739130434782608E-2</v>
      </c>
      <c r="M92" s="185"/>
    </row>
    <row r="93" spans="1:13" ht="28.5" customHeight="1">
      <c r="A93" s="24">
        <v>3</v>
      </c>
      <c r="B93" s="260" t="s">
        <v>174</v>
      </c>
      <c r="C93" s="260" t="s">
        <v>174</v>
      </c>
      <c r="D93" s="261" t="s">
        <v>156</v>
      </c>
      <c r="E93" s="261" t="s">
        <v>156</v>
      </c>
      <c r="F93" s="261" t="s">
        <v>156</v>
      </c>
      <c r="G93" s="261" t="s">
        <v>156</v>
      </c>
      <c r="H93" s="184">
        <f>Evamat!AD$12/Evamat!F$15</f>
        <v>2.1739130434782608E-2</v>
      </c>
      <c r="M93" s="185"/>
    </row>
    <row r="94" spans="1:13" ht="28.5" customHeight="1">
      <c r="A94" s="24">
        <v>4</v>
      </c>
      <c r="B94" s="260" t="s">
        <v>173</v>
      </c>
      <c r="C94" s="260" t="s">
        <v>173</v>
      </c>
      <c r="D94" s="261" t="s">
        <v>157</v>
      </c>
      <c r="E94" s="261" t="s">
        <v>157</v>
      </c>
      <c r="F94" s="261" t="s">
        <v>157</v>
      </c>
      <c r="G94" s="261" t="s">
        <v>157</v>
      </c>
      <c r="H94" s="184">
        <f>Evamat!AE$12/Evamat!F$15</f>
        <v>2.1739130434782608E-2</v>
      </c>
      <c r="M94" s="183"/>
    </row>
    <row r="95" spans="1:13" ht="28.5" customHeight="1">
      <c r="A95" s="24">
        <v>5</v>
      </c>
      <c r="B95" s="260" t="s">
        <v>173</v>
      </c>
      <c r="C95" s="260" t="s">
        <v>173</v>
      </c>
      <c r="D95" s="261" t="s">
        <v>175</v>
      </c>
      <c r="E95" s="261" t="s">
        <v>175</v>
      </c>
      <c r="F95" s="261" t="s">
        <v>175</v>
      </c>
      <c r="G95" s="261" t="s">
        <v>175</v>
      </c>
      <c r="H95" s="184">
        <f>Evamat!AF$12/Evamat!F$15</f>
        <v>2.1739130434782608E-2</v>
      </c>
      <c r="M95" s="186"/>
    </row>
    <row r="96" spans="1:13" ht="28.5" customHeight="1">
      <c r="A96" s="24">
        <v>6</v>
      </c>
      <c r="B96" s="260" t="s">
        <v>176</v>
      </c>
      <c r="C96" s="260" t="s">
        <v>176</v>
      </c>
      <c r="D96" s="261" t="s">
        <v>177</v>
      </c>
      <c r="E96" s="261" t="s">
        <v>177</v>
      </c>
      <c r="F96" s="261" t="s">
        <v>177</v>
      </c>
      <c r="G96" s="261" t="s">
        <v>177</v>
      </c>
      <c r="H96" s="184">
        <f>Evamat!AG$12/Evamat!F$15/3</f>
        <v>2.1739130434782608E-2</v>
      </c>
      <c r="M96" s="186"/>
    </row>
    <row r="97" spans="1:13" ht="28.5" customHeight="1">
      <c r="A97" s="24">
        <v>7</v>
      </c>
      <c r="B97" s="260" t="s">
        <v>159</v>
      </c>
      <c r="C97" s="260" t="s">
        <v>159</v>
      </c>
      <c r="D97" s="261" t="s">
        <v>178</v>
      </c>
      <c r="E97" s="261" t="s">
        <v>178</v>
      </c>
      <c r="F97" s="261" t="s">
        <v>178</v>
      </c>
      <c r="G97" s="261" t="s">
        <v>178</v>
      </c>
      <c r="H97" s="184">
        <f>Evamat!AH$12/Evamat!F$15</f>
        <v>2.1739130434782608E-2</v>
      </c>
      <c r="M97" s="186"/>
    </row>
    <row r="98" spans="1:13" ht="28.5" customHeight="1">
      <c r="A98" s="24">
        <v>8</v>
      </c>
      <c r="B98" s="260" t="s">
        <v>159</v>
      </c>
      <c r="C98" s="260" t="s">
        <v>159</v>
      </c>
      <c r="D98" s="261" t="s">
        <v>179</v>
      </c>
      <c r="E98" s="261" t="s">
        <v>179</v>
      </c>
      <c r="F98" s="261" t="s">
        <v>179</v>
      </c>
      <c r="G98" s="261" t="s">
        <v>179</v>
      </c>
      <c r="H98" s="184">
        <f>Evamat!AI$12/Evamat!F$15</f>
        <v>2.1739130434782608E-2</v>
      </c>
      <c r="M98" s="183"/>
    </row>
    <row r="99" spans="1:13" ht="28.5" customHeight="1">
      <c r="A99" s="24">
        <v>9</v>
      </c>
      <c r="B99" s="260" t="s">
        <v>180</v>
      </c>
      <c r="C99" s="260" t="s">
        <v>180</v>
      </c>
      <c r="D99" s="261" t="s">
        <v>181</v>
      </c>
      <c r="E99" s="261" t="s">
        <v>181</v>
      </c>
      <c r="F99" s="261" t="s">
        <v>181</v>
      </c>
      <c r="G99" s="261" t="s">
        <v>181</v>
      </c>
      <c r="H99" s="184">
        <f>Evamat!AJ$12/Evamat!F$15</f>
        <v>2.1739130434782608E-2</v>
      </c>
      <c r="M99" s="183"/>
    </row>
    <row r="100" spans="1:13" ht="28.5" customHeight="1">
      <c r="A100" s="24">
        <v>10</v>
      </c>
      <c r="B100" s="260" t="s">
        <v>180</v>
      </c>
      <c r="C100" s="260" t="s">
        <v>180</v>
      </c>
      <c r="D100" s="261" t="s">
        <v>182</v>
      </c>
      <c r="E100" s="261" t="s">
        <v>182</v>
      </c>
      <c r="F100" s="261" t="s">
        <v>182</v>
      </c>
      <c r="G100" s="261" t="s">
        <v>182</v>
      </c>
      <c r="H100" s="184">
        <f>Evamat!AK$12/Evamat!F$15</f>
        <v>2.1739130434782608E-2</v>
      </c>
      <c r="M100" s="183"/>
    </row>
    <row r="101" spans="1:13" ht="28.5" customHeight="1">
      <c r="A101" s="24">
        <v>11</v>
      </c>
      <c r="B101" s="252" t="s">
        <v>159</v>
      </c>
      <c r="C101" s="253" t="s">
        <v>159</v>
      </c>
      <c r="D101" s="254" t="s">
        <v>183</v>
      </c>
      <c r="E101" s="254" t="s">
        <v>183</v>
      </c>
      <c r="F101" s="254" t="s">
        <v>183</v>
      </c>
      <c r="G101" s="254" t="s">
        <v>183</v>
      </c>
      <c r="H101" s="184">
        <f>Evamat!AL$12/Evamat!F$15</f>
        <v>2.1739130434782608E-2</v>
      </c>
    </row>
    <row r="102" spans="1:13" ht="28.5" customHeight="1">
      <c r="A102" s="24">
        <v>12</v>
      </c>
      <c r="B102" s="252" t="s">
        <v>184</v>
      </c>
      <c r="C102" s="253" t="s">
        <v>184</v>
      </c>
      <c r="D102" s="254" t="s">
        <v>185</v>
      </c>
      <c r="E102" s="254" t="s">
        <v>185</v>
      </c>
      <c r="F102" s="254" t="s">
        <v>185</v>
      </c>
      <c r="G102" s="254" t="s">
        <v>185</v>
      </c>
      <c r="H102" s="184">
        <f>Evamat!AM$12/Evamat!F$15/3</f>
        <v>2.1739130434782608E-2</v>
      </c>
    </row>
    <row r="103" spans="1:13" ht="28.5" customHeight="1">
      <c r="A103" s="24">
        <v>13</v>
      </c>
      <c r="B103" s="252" t="s">
        <v>184</v>
      </c>
      <c r="C103" s="253" t="s">
        <v>184</v>
      </c>
      <c r="D103" s="254" t="s">
        <v>186</v>
      </c>
      <c r="E103" s="254" t="s">
        <v>186</v>
      </c>
      <c r="F103" s="254" t="s">
        <v>186</v>
      </c>
      <c r="G103" s="254" t="s">
        <v>186</v>
      </c>
      <c r="H103" s="184">
        <f>Evamat!AN$12/Evamat!F$15/3</f>
        <v>2.1739130434782608E-2</v>
      </c>
    </row>
    <row r="104" spans="1:13" ht="34.5" customHeight="1">
      <c r="A104" s="32">
        <v>14</v>
      </c>
      <c r="B104" s="255" t="s">
        <v>170</v>
      </c>
      <c r="C104" s="256"/>
      <c r="D104" s="257" t="s">
        <v>188</v>
      </c>
      <c r="E104" s="258"/>
      <c r="F104" s="258"/>
      <c r="G104" s="259"/>
      <c r="H104" s="184">
        <f>Evamat!AO$12/Evamat!F$15/3</f>
        <v>2.1739130434782608E-2</v>
      </c>
    </row>
    <row r="105" spans="1:13" ht="41.25" customHeight="1">
      <c r="A105" s="23"/>
      <c r="B105" s="284" t="s">
        <v>39</v>
      </c>
      <c r="C105" s="284"/>
      <c r="D105" s="284"/>
      <c r="E105" s="284"/>
      <c r="F105" s="284"/>
      <c r="G105" s="284"/>
      <c r="H105" s="284"/>
    </row>
    <row r="106" spans="1:13">
      <c r="A106" s="23"/>
    </row>
    <row r="107" spans="1:13">
      <c r="A107" s="23"/>
    </row>
    <row r="108" spans="1:13">
      <c r="A108" s="23"/>
    </row>
  </sheetData>
  <mergeCells count="92">
    <mergeCell ref="B101:C101"/>
    <mergeCell ref="D101:G101"/>
    <mergeCell ref="D98:G98"/>
    <mergeCell ref="B99:C99"/>
    <mergeCell ref="D99:G99"/>
    <mergeCell ref="B100:C100"/>
    <mergeCell ref="D100:G100"/>
    <mergeCell ref="B71:D71"/>
    <mergeCell ref="B72:D72"/>
    <mergeCell ref="B73:D73"/>
    <mergeCell ref="B74:D74"/>
    <mergeCell ref="B105:H105"/>
    <mergeCell ref="B75:D75"/>
    <mergeCell ref="B85:D85"/>
    <mergeCell ref="A86:D86"/>
    <mergeCell ref="B88:H88"/>
    <mergeCell ref="B95:C95"/>
    <mergeCell ref="D95:G95"/>
    <mergeCell ref="B96:C96"/>
    <mergeCell ref="D96:G96"/>
    <mergeCell ref="B97:C97"/>
    <mergeCell ref="D97:G97"/>
    <mergeCell ref="B98:C98"/>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B46:D46"/>
    <mergeCell ref="B47:D47"/>
    <mergeCell ref="B48:D48"/>
    <mergeCell ref="B49:D49"/>
    <mergeCell ref="B50:D50"/>
    <mergeCell ref="B41:D41"/>
    <mergeCell ref="B42:D42"/>
    <mergeCell ref="B43:D43"/>
    <mergeCell ref="B44:D44"/>
    <mergeCell ref="B45:D45"/>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76:D76"/>
    <mergeCell ref="B77:D77"/>
    <mergeCell ref="B78:D78"/>
    <mergeCell ref="B79:D79"/>
    <mergeCell ref="B80:D80"/>
    <mergeCell ref="B93:C93"/>
    <mergeCell ref="D93:G93"/>
    <mergeCell ref="B94:C94"/>
    <mergeCell ref="D94:G94"/>
    <mergeCell ref="B82:D82"/>
    <mergeCell ref="B83:D83"/>
    <mergeCell ref="D90:G90"/>
    <mergeCell ref="B90:C90"/>
    <mergeCell ref="B91:C91"/>
    <mergeCell ref="D91:G91"/>
    <mergeCell ref="B92:C92"/>
    <mergeCell ref="D92:G92"/>
    <mergeCell ref="B102:C102"/>
    <mergeCell ref="D102:G102"/>
    <mergeCell ref="B103:C103"/>
    <mergeCell ref="D103:G103"/>
    <mergeCell ref="B104:C104"/>
    <mergeCell ref="D104:G104"/>
  </mergeCells>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E5:M51"/>
  <sheetViews>
    <sheetView topLeftCell="A48" workbookViewId="0">
      <selection activeCell="E57" sqref="E57:E123"/>
    </sheetView>
  </sheetViews>
  <sheetFormatPr baseColWidth="10" defaultRowHeight="15"/>
  <cols>
    <col min="5" max="5" width="90.85546875" customWidth="1"/>
  </cols>
  <sheetData>
    <row r="5" spans="5:13" ht="15" customHeight="1">
      <c r="E5" s="145"/>
      <c r="F5" s="145"/>
      <c r="G5" s="166" t="s">
        <v>55</v>
      </c>
      <c r="H5" s="167">
        <v>6</v>
      </c>
      <c r="I5" s="168">
        <v>42430</v>
      </c>
      <c r="J5" s="166" t="s">
        <v>56</v>
      </c>
      <c r="K5" s="167"/>
      <c r="L5" s="169"/>
      <c r="M5" s="49"/>
    </row>
    <row r="6" spans="5:13" ht="34.5" thickBot="1">
      <c r="E6" s="146" t="s">
        <v>54</v>
      </c>
      <c r="F6" s="146" t="s">
        <v>54</v>
      </c>
      <c r="G6" s="166" t="s">
        <v>55</v>
      </c>
      <c r="H6" s="171"/>
      <c r="I6" s="172"/>
      <c r="J6" s="170"/>
      <c r="K6" s="171"/>
      <c r="L6" s="173"/>
      <c r="M6" s="49"/>
    </row>
    <row r="7" spans="5:13" ht="34.5" thickBot="1">
      <c r="E7" s="147">
        <v>2</v>
      </c>
      <c r="F7" s="51" t="s">
        <v>57</v>
      </c>
      <c r="G7" s="52" t="s">
        <v>58</v>
      </c>
      <c r="H7" s="50">
        <v>6</v>
      </c>
      <c r="I7" s="53">
        <v>42430</v>
      </c>
      <c r="J7" s="52" t="s">
        <v>59</v>
      </c>
      <c r="K7" s="50"/>
      <c r="L7" s="54"/>
      <c r="M7" s="50"/>
    </row>
    <row r="8" spans="5:13" ht="34.5" thickBot="1">
      <c r="E8" s="148">
        <v>3</v>
      </c>
      <c r="F8" s="56" t="s">
        <v>60</v>
      </c>
      <c r="G8" s="57" t="s">
        <v>61</v>
      </c>
      <c r="H8" s="55">
        <v>6</v>
      </c>
      <c r="I8" s="58">
        <v>42430</v>
      </c>
      <c r="J8" s="57" t="s">
        <v>56</v>
      </c>
      <c r="K8" s="55"/>
      <c r="L8" s="59"/>
      <c r="M8" s="55"/>
    </row>
    <row r="9" spans="5:13" ht="45.75" thickBot="1">
      <c r="E9" s="149">
        <v>4</v>
      </c>
      <c r="F9" s="61" t="s">
        <v>62</v>
      </c>
      <c r="G9" s="62" t="s">
        <v>63</v>
      </c>
      <c r="H9" s="60">
        <v>5</v>
      </c>
      <c r="I9" s="63">
        <v>42430</v>
      </c>
      <c r="J9" s="62" t="s">
        <v>56</v>
      </c>
      <c r="K9" s="60"/>
      <c r="L9" s="64"/>
      <c r="M9" s="60"/>
    </row>
    <row r="10" spans="5:13" ht="45.75" thickBot="1">
      <c r="E10" s="150">
        <v>5</v>
      </c>
      <c r="F10" s="66" t="s">
        <v>64</v>
      </c>
      <c r="G10" s="67" t="s">
        <v>65</v>
      </c>
      <c r="H10" s="65">
        <v>7</v>
      </c>
      <c r="I10" s="68">
        <v>42430</v>
      </c>
      <c r="J10" s="67" t="s">
        <v>56</v>
      </c>
      <c r="K10" s="65"/>
      <c r="L10" s="69"/>
      <c r="M10" s="65"/>
    </row>
    <row r="11" spans="5:13" ht="34.5" thickBot="1">
      <c r="E11" s="151">
        <v>6</v>
      </c>
      <c r="F11" s="71" t="s">
        <v>66</v>
      </c>
      <c r="G11" s="72" t="s">
        <v>67</v>
      </c>
      <c r="H11" s="70">
        <v>6</v>
      </c>
      <c r="I11" s="73">
        <v>42430</v>
      </c>
      <c r="J11" s="72" t="s">
        <v>56</v>
      </c>
      <c r="K11" s="70"/>
      <c r="L11" s="74"/>
      <c r="M11" s="70"/>
    </row>
    <row r="12" spans="5:13" ht="45.75" thickBot="1">
      <c r="E12" s="152">
        <v>7</v>
      </c>
      <c r="F12" s="76" t="s">
        <v>68</v>
      </c>
      <c r="G12" s="77" t="s">
        <v>69</v>
      </c>
      <c r="H12" s="75">
        <v>6</v>
      </c>
      <c r="I12" s="78">
        <v>42430</v>
      </c>
      <c r="J12" s="77" t="s">
        <v>56</v>
      </c>
      <c r="K12" s="75"/>
      <c r="L12" s="79"/>
      <c r="M12" s="75"/>
    </row>
    <row r="13" spans="5:13" ht="45.75" thickBot="1">
      <c r="E13" s="153">
        <v>8</v>
      </c>
      <c r="F13" s="81" t="s">
        <v>70</v>
      </c>
      <c r="G13" s="82" t="s">
        <v>71</v>
      </c>
      <c r="H13" s="80">
        <v>5</v>
      </c>
      <c r="I13" s="83">
        <v>42430</v>
      </c>
      <c r="J13" s="82" t="s">
        <v>56</v>
      </c>
      <c r="K13" s="80"/>
      <c r="L13" s="84"/>
      <c r="M13" s="80"/>
    </row>
    <row r="14" spans="5:13" ht="34.5" thickBot="1">
      <c r="E14" s="154">
        <v>9</v>
      </c>
      <c r="F14" s="86" t="s">
        <v>72</v>
      </c>
      <c r="G14" s="87" t="s">
        <v>73</v>
      </c>
      <c r="H14" s="85">
        <v>5</v>
      </c>
      <c r="I14" s="88">
        <v>42430</v>
      </c>
      <c r="J14" s="87" t="s">
        <v>56</v>
      </c>
      <c r="K14" s="85"/>
      <c r="L14" s="89"/>
      <c r="M14" s="85"/>
    </row>
    <row r="15" spans="5:13" ht="34.5" thickBot="1">
      <c r="E15" s="155">
        <v>10</v>
      </c>
      <c r="F15" s="91" t="s">
        <v>74</v>
      </c>
      <c r="G15" s="92" t="s">
        <v>75</v>
      </c>
      <c r="H15" s="90">
        <v>6</v>
      </c>
      <c r="I15" s="93">
        <v>42430</v>
      </c>
      <c r="J15" s="92" t="s">
        <v>56</v>
      </c>
      <c r="K15" s="90"/>
      <c r="L15" s="94"/>
      <c r="M15" s="90"/>
    </row>
    <row r="16" spans="5:13" ht="45.75" thickBot="1">
      <c r="E16" s="156">
        <v>11</v>
      </c>
      <c r="F16" s="96" t="s">
        <v>76</v>
      </c>
      <c r="G16" s="97" t="s">
        <v>77</v>
      </c>
      <c r="H16" s="95">
        <v>6</v>
      </c>
      <c r="I16" s="98">
        <v>42430</v>
      </c>
      <c r="J16" s="97" t="s">
        <v>56</v>
      </c>
      <c r="K16" s="95"/>
      <c r="L16" s="99"/>
      <c r="M16" s="95"/>
    </row>
    <row r="17" spans="5:13" ht="30.75" thickBot="1">
      <c r="E17" s="157">
        <v>12</v>
      </c>
      <c r="F17" s="101" t="s">
        <v>78</v>
      </c>
      <c r="G17" s="102" t="s">
        <v>79</v>
      </c>
      <c r="H17" s="100">
        <v>7</v>
      </c>
      <c r="I17" s="103">
        <v>42430</v>
      </c>
      <c r="J17" s="102" t="s">
        <v>56</v>
      </c>
      <c r="K17" s="100"/>
      <c r="L17" s="104"/>
      <c r="M17" s="100"/>
    </row>
    <row r="18" spans="5:13" ht="34.5" thickBot="1">
      <c r="E18" s="158">
        <v>13</v>
      </c>
      <c r="F18" s="106" t="s">
        <v>80</v>
      </c>
      <c r="G18" s="107" t="s">
        <v>81</v>
      </c>
      <c r="H18" s="105">
        <v>5</v>
      </c>
      <c r="I18" s="108">
        <v>42430</v>
      </c>
      <c r="J18" s="107" t="s">
        <v>56</v>
      </c>
      <c r="K18" s="105"/>
      <c r="L18" s="109"/>
      <c r="M18" s="105"/>
    </row>
    <row r="19" spans="5:13" ht="45.75" thickBot="1">
      <c r="E19" s="159">
        <v>14</v>
      </c>
      <c r="F19" s="111" t="s">
        <v>82</v>
      </c>
      <c r="G19" s="112" t="s">
        <v>83</v>
      </c>
      <c r="H19" s="110">
        <v>6</v>
      </c>
      <c r="I19" s="113">
        <v>42430</v>
      </c>
      <c r="J19" s="112" t="s">
        <v>56</v>
      </c>
      <c r="K19" s="110"/>
      <c r="L19" s="114"/>
      <c r="M19" s="110"/>
    </row>
    <row r="20" spans="5:13" ht="45.75" thickBot="1">
      <c r="E20" s="160">
        <v>15</v>
      </c>
      <c r="F20" s="116" t="s">
        <v>84</v>
      </c>
      <c r="G20" s="117" t="s">
        <v>85</v>
      </c>
      <c r="H20" s="115">
        <v>6</v>
      </c>
      <c r="I20" s="118">
        <v>42430</v>
      </c>
      <c r="J20" s="117" t="s">
        <v>56</v>
      </c>
      <c r="K20" s="115"/>
      <c r="L20" s="119"/>
      <c r="M20" s="115"/>
    </row>
    <row r="21" spans="5:13" ht="45.75" thickBot="1">
      <c r="E21" s="161">
        <v>16</v>
      </c>
      <c r="F21" s="121" t="s">
        <v>86</v>
      </c>
      <c r="G21" s="122" t="s">
        <v>87</v>
      </c>
      <c r="H21" s="120">
        <v>6</v>
      </c>
      <c r="I21" s="123">
        <v>42430</v>
      </c>
      <c r="J21" s="122" t="s">
        <v>56</v>
      </c>
      <c r="K21" s="120"/>
      <c r="L21" s="124"/>
      <c r="M21" s="120"/>
    </row>
    <row r="22" spans="5:13" ht="30.75" thickBot="1">
      <c r="E22" s="162">
        <v>17</v>
      </c>
      <c r="F22" s="126" t="s">
        <v>88</v>
      </c>
      <c r="G22" s="127" t="s">
        <v>89</v>
      </c>
      <c r="H22" s="125">
        <v>6</v>
      </c>
      <c r="I22" s="128">
        <v>42430</v>
      </c>
      <c r="J22" s="127" t="s">
        <v>56</v>
      </c>
      <c r="K22" s="125"/>
      <c r="L22" s="129"/>
      <c r="M22" s="125"/>
    </row>
    <row r="23" spans="5:13" ht="45.75" thickBot="1">
      <c r="E23" s="163">
        <v>18</v>
      </c>
      <c r="F23" s="131" t="s">
        <v>90</v>
      </c>
      <c r="G23" s="132" t="s">
        <v>91</v>
      </c>
      <c r="H23" s="130">
        <v>6</v>
      </c>
      <c r="I23" s="133">
        <v>42430</v>
      </c>
      <c r="J23" s="132" t="s">
        <v>56</v>
      </c>
      <c r="K23" s="130"/>
      <c r="L23" s="134"/>
      <c r="M23" s="130"/>
    </row>
    <row r="24" spans="5:13" ht="45.75" thickBot="1">
      <c r="E24" s="164">
        <v>19</v>
      </c>
      <c r="F24" s="136" t="s">
        <v>92</v>
      </c>
      <c r="G24" s="137" t="s">
        <v>93</v>
      </c>
      <c r="H24" s="135">
        <v>6</v>
      </c>
      <c r="I24" s="138">
        <v>42430</v>
      </c>
      <c r="J24" s="137" t="s">
        <v>56</v>
      </c>
      <c r="K24" s="135"/>
      <c r="L24" s="139"/>
      <c r="M24" s="135"/>
    </row>
    <row r="25" spans="5:13" ht="34.5" thickBot="1">
      <c r="E25" s="165">
        <v>20</v>
      </c>
      <c r="F25" s="141" t="s">
        <v>94</v>
      </c>
      <c r="G25" s="142" t="s">
        <v>95</v>
      </c>
      <c r="H25" s="140">
        <v>6</v>
      </c>
      <c r="I25" s="143">
        <v>42430</v>
      </c>
      <c r="J25" s="142" t="s">
        <v>56</v>
      </c>
      <c r="K25" s="140"/>
      <c r="L25" s="144"/>
      <c r="M25" s="140"/>
    </row>
    <row r="26" spans="5:13" ht="34.5" thickBot="1">
      <c r="E26" s="165">
        <v>21</v>
      </c>
      <c r="F26" s="141" t="s">
        <v>96</v>
      </c>
      <c r="G26" s="142" t="s">
        <v>97</v>
      </c>
      <c r="H26" s="140">
        <v>6</v>
      </c>
      <c r="I26" s="143">
        <v>42430</v>
      </c>
      <c r="J26" s="142" t="s">
        <v>98</v>
      </c>
      <c r="K26" s="140"/>
      <c r="L26" s="144"/>
      <c r="M26" s="140"/>
    </row>
    <row r="27" spans="5:13" ht="34.5" thickBot="1">
      <c r="E27" s="165">
        <v>22</v>
      </c>
      <c r="F27" s="141" t="s">
        <v>99</v>
      </c>
      <c r="G27" s="142" t="s">
        <v>100</v>
      </c>
      <c r="H27" s="140">
        <v>6</v>
      </c>
      <c r="I27" s="143">
        <v>42430</v>
      </c>
      <c r="J27" s="142" t="s">
        <v>56</v>
      </c>
      <c r="K27" s="140"/>
      <c r="L27" s="144"/>
      <c r="M27" s="140"/>
    </row>
    <row r="28" spans="5:13" ht="34.5" thickBot="1">
      <c r="E28" s="165">
        <v>23</v>
      </c>
      <c r="F28" s="141" t="s">
        <v>101</v>
      </c>
      <c r="G28" s="142" t="s">
        <v>102</v>
      </c>
      <c r="H28" s="140">
        <v>7</v>
      </c>
      <c r="I28" s="143">
        <v>42430</v>
      </c>
      <c r="J28" s="142" t="s">
        <v>103</v>
      </c>
      <c r="K28" s="140"/>
      <c r="L28" s="144"/>
      <c r="M28" s="140"/>
    </row>
    <row r="29" spans="5:13" ht="34.5" thickBot="1">
      <c r="E29" s="165">
        <v>24</v>
      </c>
      <c r="F29" s="141" t="s">
        <v>104</v>
      </c>
      <c r="G29" s="142" t="s">
        <v>105</v>
      </c>
      <c r="H29" s="140">
        <v>6</v>
      </c>
      <c r="I29" s="143">
        <v>42430</v>
      </c>
      <c r="J29" s="142" t="s">
        <v>106</v>
      </c>
      <c r="K29" s="140"/>
      <c r="L29" s="144"/>
      <c r="M29" s="140"/>
    </row>
    <row r="30" spans="5:13" ht="45.75" thickBot="1">
      <c r="E30" s="165">
        <v>25</v>
      </c>
      <c r="F30" s="141" t="s">
        <v>107</v>
      </c>
      <c r="G30" s="142" t="s">
        <v>108</v>
      </c>
      <c r="H30" s="140">
        <v>6</v>
      </c>
      <c r="I30" s="143">
        <v>42430</v>
      </c>
      <c r="J30" s="142" t="s">
        <v>56</v>
      </c>
      <c r="K30" s="140"/>
      <c r="L30" s="144"/>
      <c r="M30" s="140"/>
    </row>
    <row r="31" spans="5:13" ht="34.5" thickBot="1">
      <c r="E31" s="165">
        <v>26</v>
      </c>
      <c r="F31" s="141" t="s">
        <v>109</v>
      </c>
      <c r="G31" s="142" t="s">
        <v>110</v>
      </c>
      <c r="H31" s="140">
        <v>6</v>
      </c>
      <c r="I31" s="143">
        <v>42430</v>
      </c>
      <c r="J31" s="142" t="s">
        <v>56</v>
      </c>
      <c r="K31" s="140"/>
      <c r="L31" s="144"/>
      <c r="M31" s="140"/>
    </row>
    <row r="32" spans="5:13" ht="34.5" thickBot="1">
      <c r="E32" s="165">
        <v>27</v>
      </c>
      <c r="F32" s="141" t="s">
        <v>111</v>
      </c>
      <c r="G32" s="142" t="s">
        <v>112</v>
      </c>
      <c r="H32" s="140">
        <v>6</v>
      </c>
      <c r="I32" s="143">
        <v>42430</v>
      </c>
      <c r="J32" s="142" t="s">
        <v>56</v>
      </c>
      <c r="K32" s="140"/>
      <c r="L32" s="144"/>
      <c r="M32" s="140"/>
    </row>
    <row r="33" spans="5:13" ht="34.5" thickBot="1">
      <c r="E33" s="165">
        <v>28</v>
      </c>
      <c r="F33" s="141" t="s">
        <v>113</v>
      </c>
      <c r="G33" s="142" t="s">
        <v>114</v>
      </c>
      <c r="H33" s="140">
        <v>6</v>
      </c>
      <c r="I33" s="143">
        <v>42430</v>
      </c>
      <c r="J33" s="142" t="s">
        <v>56</v>
      </c>
      <c r="K33" s="140"/>
      <c r="L33" s="144"/>
      <c r="M33" s="140"/>
    </row>
    <row r="34" spans="5:13" ht="45.75" thickBot="1">
      <c r="E34" s="165">
        <v>29</v>
      </c>
      <c r="F34" s="141" t="s">
        <v>115</v>
      </c>
      <c r="G34" s="142" t="s">
        <v>116</v>
      </c>
      <c r="H34" s="140">
        <v>6</v>
      </c>
      <c r="I34" s="143">
        <v>42430</v>
      </c>
      <c r="J34" s="142" t="s">
        <v>56</v>
      </c>
      <c r="K34" s="140"/>
      <c r="L34" s="144"/>
      <c r="M34" s="140"/>
    </row>
    <row r="35" spans="5:13" ht="34.5" thickBot="1">
      <c r="E35" s="165">
        <v>30</v>
      </c>
      <c r="F35" s="141" t="s">
        <v>117</v>
      </c>
      <c r="G35" s="142" t="s">
        <v>118</v>
      </c>
      <c r="H35" s="140">
        <v>6</v>
      </c>
      <c r="I35" s="143">
        <v>42430</v>
      </c>
      <c r="J35" s="142" t="s">
        <v>56</v>
      </c>
      <c r="K35" s="140"/>
      <c r="L35" s="144"/>
      <c r="M35" s="140"/>
    </row>
    <row r="36" spans="5:13" ht="30.75" thickBot="1">
      <c r="E36" s="165">
        <v>31</v>
      </c>
      <c r="F36" s="141" t="s">
        <v>119</v>
      </c>
      <c r="G36" s="142" t="s">
        <v>120</v>
      </c>
      <c r="H36" s="140">
        <v>6</v>
      </c>
      <c r="I36" s="143">
        <v>42430</v>
      </c>
      <c r="J36" s="142" t="s">
        <v>56</v>
      </c>
      <c r="K36" s="140"/>
      <c r="L36" s="144"/>
      <c r="M36" s="140"/>
    </row>
    <row r="37" spans="5:13" ht="34.5" thickBot="1">
      <c r="E37" s="165">
        <v>32</v>
      </c>
      <c r="F37" s="141" t="s">
        <v>121</v>
      </c>
      <c r="G37" s="142" t="s">
        <v>122</v>
      </c>
      <c r="H37" s="140">
        <v>6</v>
      </c>
      <c r="I37" s="143">
        <v>42430</v>
      </c>
      <c r="J37" s="142" t="s">
        <v>56</v>
      </c>
      <c r="K37" s="140"/>
      <c r="L37" s="144"/>
      <c r="M37" s="140"/>
    </row>
    <row r="38" spans="5:13" ht="34.5" thickBot="1">
      <c r="E38" s="165">
        <v>33</v>
      </c>
      <c r="F38" s="141" t="s">
        <v>123</v>
      </c>
      <c r="G38" s="142" t="s">
        <v>124</v>
      </c>
      <c r="H38" s="140">
        <v>6</v>
      </c>
      <c r="I38" s="143">
        <v>42430</v>
      </c>
      <c r="J38" s="142" t="s">
        <v>56</v>
      </c>
      <c r="K38" s="140"/>
      <c r="L38" s="144"/>
      <c r="M38" s="140"/>
    </row>
    <row r="39" spans="5:13" ht="34.5" thickBot="1">
      <c r="E39" s="165">
        <v>34</v>
      </c>
      <c r="F39" s="141" t="s">
        <v>125</v>
      </c>
      <c r="G39" s="142" t="s">
        <v>126</v>
      </c>
      <c r="H39" s="140">
        <v>6</v>
      </c>
      <c r="I39" s="143">
        <v>42430</v>
      </c>
      <c r="J39" s="142" t="s">
        <v>56</v>
      </c>
      <c r="K39" s="140"/>
      <c r="L39" s="144"/>
      <c r="M39" s="140"/>
    </row>
    <row r="40" spans="5:13" ht="45.75" thickBot="1">
      <c r="E40" s="165">
        <v>35</v>
      </c>
      <c r="F40" s="141" t="s">
        <v>127</v>
      </c>
      <c r="G40" s="142" t="s">
        <v>128</v>
      </c>
      <c r="H40" s="140">
        <v>6</v>
      </c>
      <c r="I40" s="143">
        <v>42430</v>
      </c>
      <c r="J40" s="142" t="s">
        <v>56</v>
      </c>
      <c r="K40" s="140"/>
      <c r="L40" s="144"/>
      <c r="M40" s="140"/>
    </row>
    <row r="41" spans="5:13" ht="34.5" thickBot="1">
      <c r="E41" s="165">
        <v>36</v>
      </c>
      <c r="F41" s="141" t="s">
        <v>129</v>
      </c>
      <c r="G41" s="142" t="s">
        <v>130</v>
      </c>
      <c r="H41" s="140">
        <v>7</v>
      </c>
      <c r="I41" s="143">
        <v>42430</v>
      </c>
      <c r="J41" s="142" t="s">
        <v>56</v>
      </c>
      <c r="K41" s="140"/>
      <c r="L41" s="144"/>
      <c r="M41" s="140"/>
    </row>
    <row r="42" spans="5:13" ht="34.5" thickBot="1">
      <c r="E42" s="165">
        <v>37</v>
      </c>
      <c r="F42" s="141" t="s">
        <v>131</v>
      </c>
      <c r="G42" s="142" t="s">
        <v>132</v>
      </c>
      <c r="H42" s="140">
        <v>6</v>
      </c>
      <c r="I42" s="143">
        <v>42430</v>
      </c>
      <c r="J42" s="142" t="s">
        <v>56</v>
      </c>
      <c r="K42" s="140"/>
      <c r="L42" s="144"/>
      <c r="M42" s="140"/>
    </row>
    <row r="43" spans="5:13" ht="45.75" thickBot="1">
      <c r="E43" s="165">
        <v>38</v>
      </c>
      <c r="F43" s="141" t="s">
        <v>133</v>
      </c>
      <c r="G43" s="142" t="s">
        <v>134</v>
      </c>
      <c r="H43" s="140">
        <v>6</v>
      </c>
      <c r="I43" s="143">
        <v>42430</v>
      </c>
      <c r="J43" s="142" t="s">
        <v>56</v>
      </c>
      <c r="K43" s="140"/>
      <c r="L43" s="144"/>
      <c r="M43" s="140"/>
    </row>
    <row r="44" spans="5:13" ht="34.5" thickBot="1">
      <c r="E44" s="165">
        <v>39</v>
      </c>
      <c r="F44" s="141" t="s">
        <v>135</v>
      </c>
      <c r="G44" s="142" t="s">
        <v>136</v>
      </c>
      <c r="H44" s="140">
        <v>7</v>
      </c>
      <c r="I44" s="143">
        <v>42430</v>
      </c>
      <c r="J44" s="142" t="s">
        <v>56</v>
      </c>
      <c r="K44" s="140"/>
      <c r="L44" s="144"/>
      <c r="M44" s="140"/>
    </row>
    <row r="45" spans="5:13" ht="45.75" thickBot="1">
      <c r="E45" s="165">
        <v>40</v>
      </c>
      <c r="F45" s="141" t="s">
        <v>137</v>
      </c>
      <c r="G45" s="142" t="s">
        <v>138</v>
      </c>
      <c r="H45" s="140">
        <v>6</v>
      </c>
      <c r="I45" s="143">
        <v>42430</v>
      </c>
      <c r="J45" s="142" t="s">
        <v>56</v>
      </c>
      <c r="K45" s="140"/>
      <c r="L45" s="144"/>
      <c r="M45" s="140"/>
    </row>
    <row r="46" spans="5:13" ht="45.75" thickBot="1">
      <c r="E46" s="165">
        <v>41</v>
      </c>
      <c r="F46" s="141" t="s">
        <v>139</v>
      </c>
      <c r="G46" s="142" t="s">
        <v>140</v>
      </c>
      <c r="H46" s="140">
        <v>6</v>
      </c>
      <c r="I46" s="143">
        <v>42430</v>
      </c>
      <c r="J46" s="142" t="s">
        <v>56</v>
      </c>
      <c r="K46" s="140"/>
      <c r="L46" s="144"/>
      <c r="M46" s="140"/>
    </row>
    <row r="47" spans="5:13" ht="45.75" thickBot="1">
      <c r="E47" s="165">
        <v>42</v>
      </c>
      <c r="F47" s="141" t="s">
        <v>141</v>
      </c>
      <c r="G47" s="142" t="s">
        <v>142</v>
      </c>
      <c r="H47" s="140">
        <v>6</v>
      </c>
      <c r="I47" s="143">
        <v>42430</v>
      </c>
      <c r="J47" s="142" t="s">
        <v>56</v>
      </c>
      <c r="K47" s="140"/>
      <c r="L47" s="144"/>
      <c r="M47" s="140"/>
    </row>
    <row r="48" spans="5:13" ht="45.75" thickBot="1">
      <c r="E48" s="165">
        <v>43</v>
      </c>
      <c r="F48" s="141" t="s">
        <v>143</v>
      </c>
      <c r="G48" s="142" t="s">
        <v>144</v>
      </c>
      <c r="H48" s="140">
        <v>7</v>
      </c>
      <c r="I48" s="143">
        <v>42430</v>
      </c>
      <c r="J48" s="142" t="s">
        <v>56</v>
      </c>
      <c r="K48" s="140"/>
      <c r="L48" s="144"/>
      <c r="M48" s="140"/>
    </row>
    <row r="49" spans="5:13" ht="34.5" thickBot="1">
      <c r="E49" s="165">
        <v>44</v>
      </c>
      <c r="F49" s="141" t="s">
        <v>145</v>
      </c>
      <c r="G49" s="142" t="s">
        <v>146</v>
      </c>
      <c r="H49" s="140">
        <v>6</v>
      </c>
      <c r="I49" s="143">
        <v>42430</v>
      </c>
      <c r="J49" s="142" t="s">
        <v>56</v>
      </c>
      <c r="K49" s="140"/>
      <c r="L49" s="144"/>
      <c r="M49" s="140"/>
    </row>
    <row r="50" spans="5:13" ht="45.75" thickBot="1">
      <c r="E50" s="165">
        <v>45</v>
      </c>
      <c r="F50" s="141" t="s">
        <v>147</v>
      </c>
      <c r="G50" s="142" t="s">
        <v>148</v>
      </c>
      <c r="H50" s="140">
        <v>6</v>
      </c>
      <c r="I50" s="143">
        <v>42430</v>
      </c>
      <c r="J50" s="142" t="s">
        <v>56</v>
      </c>
      <c r="K50" s="140"/>
      <c r="L50" s="144"/>
      <c r="M50" s="140"/>
    </row>
    <row r="51" spans="5:13" ht="34.5" thickBot="1">
      <c r="E51" s="165">
        <v>46</v>
      </c>
      <c r="F51" s="141" t="s">
        <v>149</v>
      </c>
      <c r="G51" s="142" t="s">
        <v>150</v>
      </c>
      <c r="H51" s="140">
        <v>6</v>
      </c>
      <c r="I51" s="140" t="s">
        <v>151</v>
      </c>
      <c r="J51" s="49"/>
      <c r="K51" s="49"/>
      <c r="L51" s="49"/>
      <c r="M51" s="49"/>
    </row>
  </sheetData>
  <hyperlinks>
    <hyperlink ref="E6" r:id="rId1" display="javascript:enviaAlumno(23128462)"/>
    <hyperlink ref="F7" r:id="rId2" display="javascript:enviaAlumno(23210602)"/>
    <hyperlink ref="F8" r:id="rId3" display="javascript:enviaAlumno(23002957)"/>
    <hyperlink ref="F9" r:id="rId4" display="javascript:enviaAlumno(23318931)"/>
    <hyperlink ref="F10" r:id="rId5" display="javascript:enviaAlumno(22980058)"/>
    <hyperlink ref="F11" r:id="rId6" display="javascript:enviaAlumno(23107559)"/>
    <hyperlink ref="F12" r:id="rId7" display="javascript:enviaAlumno(23012769)"/>
    <hyperlink ref="F13" r:id="rId8" display="javascript:enviaAlumno(23319336)"/>
    <hyperlink ref="F14" r:id="rId9" display="javascript:enviaAlumno(23296233)"/>
    <hyperlink ref="F15" r:id="rId10" display="javascript:enviaAlumno(23017204)"/>
    <hyperlink ref="F16" r:id="rId11" display="javascript:enviaAlumno(23269453)"/>
    <hyperlink ref="F17" r:id="rId12" display="javascript:enviaAlumno(22968526)"/>
    <hyperlink ref="F18" r:id="rId13" display="javascript:enviaAlumno(23292076)"/>
    <hyperlink ref="F19" r:id="rId14" display="javascript:enviaAlumno(23002445)"/>
    <hyperlink ref="F20" r:id="rId15" display="javascript:enviaAlumno(23177011)"/>
    <hyperlink ref="F21" r:id="rId16" display="javascript:enviaAlumno(23130365)"/>
    <hyperlink ref="F22" r:id="rId17" display="javascript:enviaAlumno(23246943)"/>
    <hyperlink ref="F23" r:id="rId18" display="javascript:enviaAlumno(23161974)"/>
    <hyperlink ref="F24" r:id="rId19" display="javascript:enviaAlumno(23028876)"/>
    <hyperlink ref="F25" r:id="rId20" display="javascript:enviaAlumno(22996848)"/>
    <hyperlink ref="F26" r:id="rId21" display="javascript:enviaAlumno(23112905)"/>
    <hyperlink ref="F27" r:id="rId22" display="javascript:enviaAlumno(23225510)"/>
    <hyperlink ref="F28" r:id="rId23" display="javascript:enviaAlumno(22948235)"/>
    <hyperlink ref="F29" r:id="rId24" display="javascript:enviaAlumno(23161066)"/>
    <hyperlink ref="F30" r:id="rId25" display="javascript:enviaAlumno(23010335)"/>
    <hyperlink ref="F31" r:id="rId26" display="javascript:enviaAlumno(23276843)"/>
    <hyperlink ref="F32" r:id="rId27" display="javascript:enviaAlumno(23261639)"/>
    <hyperlink ref="F33" r:id="rId28" display="javascript:enviaAlumno(23019218)"/>
    <hyperlink ref="F34" r:id="rId29" display="javascript:enviaAlumno(23213450)"/>
    <hyperlink ref="F35" r:id="rId30" display="javascript:enviaAlumno(23105892)"/>
    <hyperlink ref="F36" r:id="rId31" display="javascript:enviaAlumno(23212267)"/>
    <hyperlink ref="F37" r:id="rId32" display="javascript:enviaAlumno(23118832)"/>
    <hyperlink ref="F38" r:id="rId33" display="javascript:enviaAlumno(23190063)"/>
    <hyperlink ref="F39" r:id="rId34" display="javascript:enviaAlumno(23024830)"/>
    <hyperlink ref="F40" r:id="rId35" display="javascript:enviaAlumno(23009351)"/>
    <hyperlink ref="F41" r:id="rId36" display="javascript:enviaAlumno(22923644)"/>
    <hyperlink ref="F42" r:id="rId37" display="javascript:enviaAlumno(23162804)"/>
    <hyperlink ref="F43" r:id="rId38" display="javascript:enviaAlumno(23128518)"/>
    <hyperlink ref="F44" r:id="rId39" display="javascript:enviaAlumno(22935778)"/>
    <hyperlink ref="F45" r:id="rId40" display="javascript:enviaAlumno(23152362)"/>
    <hyperlink ref="F46" r:id="rId41" display="javascript:enviaAlumno(23156621)"/>
    <hyperlink ref="F47" r:id="rId42" display="javascript:enviaAlumno(23122393)"/>
    <hyperlink ref="F48" r:id="rId43" display="javascript:enviaAlumno(22934003)"/>
    <hyperlink ref="F49" r:id="rId44" display="javascript:enviaAlumno(23263187)"/>
    <hyperlink ref="F50" r:id="rId45" display="javascript:enviaAlumno(23263229)"/>
    <hyperlink ref="F51" r:id="rId46" display="javascript:enviaAlumno(22991448)"/>
    <hyperlink ref="F6" r:id="rId47" display="javascript:enviaAlumno(23128462)"/>
  </hyperlinks>
  <pageMargins left="0.7" right="0.7" top="0.75" bottom="0.75" header="0.3" footer="0.3"/>
  <drawing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2016-06-21T19:16:30Z</dcterms:modified>
</cp:coreProperties>
</file>