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F41" i="2" l="1"/>
  <c r="G41" i="2"/>
  <c r="H41" i="2"/>
  <c r="I41" i="2"/>
  <c r="F42" i="2"/>
  <c r="G42" i="2"/>
  <c r="H42" i="2"/>
  <c r="I42" i="2"/>
  <c r="F43" i="2"/>
  <c r="G43" i="2"/>
  <c r="H43" i="2"/>
  <c r="I43" i="2"/>
  <c r="F44" i="2"/>
  <c r="G44" i="2"/>
  <c r="H44" i="2"/>
  <c r="I44" i="2"/>
  <c r="F45" i="2"/>
  <c r="G45" i="2"/>
  <c r="H45" i="2"/>
  <c r="I45" i="2"/>
  <c r="F46" i="2"/>
  <c r="G46" i="2"/>
  <c r="H46" i="2"/>
  <c r="I46" i="2"/>
  <c r="F47" i="2"/>
  <c r="G47" i="2"/>
  <c r="H47" i="2"/>
  <c r="I47" i="2"/>
  <c r="F48" i="2"/>
  <c r="G48" i="2"/>
  <c r="H48" i="2"/>
  <c r="I48" i="2"/>
  <c r="F49" i="2"/>
  <c r="G49" i="2"/>
  <c r="H49" i="2"/>
  <c r="I49" i="2"/>
  <c r="F50" i="2"/>
  <c r="G50" i="2"/>
  <c r="H50" i="2"/>
  <c r="I50" i="2"/>
  <c r="F51" i="2"/>
  <c r="G51" i="2"/>
  <c r="H51" i="2"/>
  <c r="I51" i="2"/>
  <c r="F52" i="2"/>
  <c r="G52" i="2"/>
  <c r="H52" i="2"/>
  <c r="I52" i="2"/>
  <c r="F53" i="2"/>
  <c r="G53" i="2"/>
  <c r="H53" i="2"/>
  <c r="I53" i="2"/>
  <c r="F54" i="2"/>
  <c r="G54" i="2"/>
  <c r="H54" i="2"/>
  <c r="I54" i="2"/>
  <c r="F55" i="2"/>
  <c r="G55" i="2"/>
  <c r="H55" i="2"/>
  <c r="I55" i="2"/>
  <c r="F56" i="2"/>
  <c r="G56" i="2"/>
  <c r="H56" i="2"/>
  <c r="I56" i="2"/>
  <c r="F57" i="2"/>
  <c r="G57" i="2"/>
  <c r="H57" i="2"/>
  <c r="I57" i="2"/>
  <c r="F58" i="2"/>
  <c r="G58" i="2"/>
  <c r="H58" i="2"/>
  <c r="I58" i="2"/>
  <c r="F59" i="2"/>
  <c r="G59" i="2"/>
  <c r="H59" i="2"/>
  <c r="I59" i="2"/>
  <c r="F60" i="2"/>
  <c r="G60" i="2"/>
  <c r="H60" i="2"/>
  <c r="I60" i="2"/>
  <c r="F61" i="2"/>
  <c r="G61" i="2"/>
  <c r="H61" i="2"/>
  <c r="I61" i="2"/>
  <c r="F62" i="2"/>
  <c r="G62" i="2"/>
  <c r="H62" i="2"/>
  <c r="I62" i="2"/>
  <c r="F63" i="2"/>
  <c r="G63" i="2"/>
  <c r="H63" i="2"/>
  <c r="I63" i="2"/>
  <c r="F64" i="2"/>
  <c r="G64" i="2"/>
  <c r="H64" i="2"/>
  <c r="I64" i="2"/>
  <c r="F65" i="2"/>
  <c r="G65" i="2"/>
  <c r="H65" i="2"/>
  <c r="I65" i="2"/>
  <c r="F66" i="2"/>
  <c r="G66" i="2"/>
  <c r="H66" i="2"/>
  <c r="I66" i="2"/>
  <c r="F67" i="2"/>
  <c r="G67" i="2"/>
  <c r="H67" i="2"/>
  <c r="I67" i="2"/>
  <c r="F68" i="2"/>
  <c r="G68" i="2"/>
  <c r="H68" i="2"/>
  <c r="I68" i="2"/>
  <c r="F69" i="2"/>
  <c r="G69" i="2"/>
  <c r="H69" i="2"/>
  <c r="I69" i="2"/>
  <c r="F70" i="2"/>
  <c r="G70" i="2"/>
  <c r="H70" i="2"/>
  <c r="I70" i="2"/>
  <c r="F71" i="2"/>
  <c r="G71" i="2"/>
  <c r="H71" i="2"/>
  <c r="I71" i="2"/>
  <c r="F72" i="2"/>
  <c r="G72" i="2"/>
  <c r="H72" i="2"/>
  <c r="I72" i="2"/>
  <c r="F73" i="2"/>
  <c r="G73" i="2"/>
  <c r="H73" i="2"/>
  <c r="I73" i="2"/>
  <c r="F74" i="2"/>
  <c r="G74" i="2"/>
  <c r="H74" i="2"/>
  <c r="I74" i="2"/>
  <c r="F75" i="2"/>
  <c r="G75" i="2"/>
  <c r="H75" i="2"/>
  <c r="I75" i="2"/>
  <c r="F76" i="2"/>
  <c r="G76" i="2"/>
  <c r="H76" i="2"/>
  <c r="I76" i="2"/>
  <c r="F77" i="2"/>
  <c r="G77" i="2"/>
  <c r="H77" i="2"/>
  <c r="I77" i="2"/>
  <c r="F78" i="2"/>
  <c r="G78" i="2"/>
  <c r="H78" i="2"/>
  <c r="I78" i="2"/>
  <c r="F79" i="2"/>
  <c r="G79" i="2"/>
  <c r="H79" i="2"/>
  <c r="I79" i="2"/>
  <c r="F80" i="2"/>
  <c r="G80" i="2"/>
  <c r="H80" i="2"/>
  <c r="I80" i="2"/>
  <c r="F81" i="2"/>
  <c r="G81" i="2"/>
  <c r="H81" i="2"/>
  <c r="I81" i="2"/>
  <c r="F82" i="2"/>
  <c r="G82" i="2"/>
  <c r="H82" i="2"/>
  <c r="I82" i="2"/>
  <c r="F83" i="2"/>
  <c r="G83" i="2"/>
  <c r="H83" i="2"/>
  <c r="I83" i="2"/>
  <c r="F84" i="2"/>
  <c r="G84" i="2"/>
  <c r="H84" i="2"/>
  <c r="I84" i="2"/>
  <c r="F85" i="2"/>
  <c r="G85" i="2"/>
  <c r="H85" i="2"/>
  <c r="I85" i="2"/>
  <c r="H40" i="2"/>
  <c r="G40" i="2"/>
  <c r="F40" i="2"/>
  <c r="F15" i="1" l="1"/>
  <c r="AS19" i="1" l="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18" i="1"/>
  <c r="I40" i="2" s="1"/>
  <c r="G15" i="2" s="1"/>
  <c r="AS12" i="1" l="1"/>
  <c r="H108" i="2" s="1"/>
  <c r="G17" i="2"/>
  <c r="G16" i="2"/>
  <c r="I86" i="2"/>
  <c r="H107" i="2"/>
  <c r="AR19" i="1" l="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18" i="1"/>
  <c r="B69" i="2" l="1"/>
  <c r="B70" i="2"/>
  <c r="B71" i="2"/>
  <c r="B72" i="2"/>
  <c r="B73" i="2"/>
  <c r="B74" i="2"/>
  <c r="B75" i="2"/>
  <c r="B76" i="2"/>
  <c r="B77" i="2"/>
  <c r="B78" i="2"/>
  <c r="B79" i="2"/>
  <c r="B80" i="2"/>
  <c r="B81" i="2"/>
  <c r="B82" i="2"/>
  <c r="B83" i="2"/>
  <c r="B84" i="2"/>
  <c r="B72" i="1" l="1"/>
  <c r="AD63" i="1"/>
  <c r="AE63" i="1"/>
  <c r="AF63" i="1"/>
  <c r="AG63" i="1"/>
  <c r="AH63" i="1"/>
  <c r="AI63" i="1"/>
  <c r="AJ63" i="1"/>
  <c r="AK63" i="1"/>
  <c r="AL63" i="1"/>
  <c r="AM63" i="1"/>
  <c r="AN63" i="1"/>
  <c r="AO63" i="1"/>
  <c r="AP63" i="1"/>
  <c r="AQ63" i="1"/>
  <c r="B6" i="2"/>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P18" i="1"/>
  <c r="AI18" i="1"/>
  <c r="W63" i="1" l="1"/>
  <c r="Y63" i="1" s="1"/>
  <c r="AQ12" i="1"/>
  <c r="H106" i="2" s="1"/>
  <c r="AR12" i="1"/>
  <c r="AD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E18" i="1" l="1"/>
  <c r="AF18" i="1"/>
  <c r="AG18" i="1"/>
  <c r="AH18" i="1"/>
  <c r="AJ18" i="1"/>
  <c r="AK18" i="1"/>
  <c r="AL18" i="1"/>
  <c r="AM18" i="1"/>
  <c r="AN18" i="1"/>
  <c r="AO18" i="1"/>
  <c r="AE19" i="1"/>
  <c r="AF19" i="1"/>
  <c r="AG19" i="1"/>
  <c r="AH19" i="1"/>
  <c r="AJ19" i="1"/>
  <c r="AK19" i="1"/>
  <c r="AL19" i="1"/>
  <c r="AM19" i="1"/>
  <c r="AN19" i="1"/>
  <c r="AO19" i="1"/>
  <c r="AE20" i="1"/>
  <c r="AF20" i="1"/>
  <c r="AG20" i="1"/>
  <c r="AH20" i="1"/>
  <c r="AJ20" i="1"/>
  <c r="AK20" i="1"/>
  <c r="AL20" i="1"/>
  <c r="AM20" i="1"/>
  <c r="AN20" i="1"/>
  <c r="AO20" i="1"/>
  <c r="AE21" i="1"/>
  <c r="AF21" i="1"/>
  <c r="AG21" i="1"/>
  <c r="AH21" i="1"/>
  <c r="AJ21" i="1"/>
  <c r="AK21" i="1"/>
  <c r="AL21" i="1"/>
  <c r="AM21" i="1"/>
  <c r="AN21" i="1"/>
  <c r="AO21" i="1"/>
  <c r="AE22" i="1"/>
  <c r="AF22" i="1"/>
  <c r="AG22" i="1"/>
  <c r="AH22" i="1"/>
  <c r="AJ22" i="1"/>
  <c r="AK22" i="1"/>
  <c r="AL22" i="1"/>
  <c r="AM22" i="1"/>
  <c r="AN22" i="1"/>
  <c r="AO22" i="1"/>
  <c r="AE23" i="1"/>
  <c r="AF23" i="1"/>
  <c r="AG23" i="1"/>
  <c r="AH23" i="1"/>
  <c r="AJ23" i="1"/>
  <c r="AK23" i="1"/>
  <c r="AL23" i="1"/>
  <c r="AM23" i="1"/>
  <c r="AN23" i="1"/>
  <c r="AO23" i="1"/>
  <c r="AE24" i="1"/>
  <c r="AF24" i="1"/>
  <c r="AG24" i="1"/>
  <c r="AH24" i="1"/>
  <c r="AJ24" i="1"/>
  <c r="AK24" i="1"/>
  <c r="AL24" i="1"/>
  <c r="AM24" i="1"/>
  <c r="AN24" i="1"/>
  <c r="AO24" i="1"/>
  <c r="AE25" i="1"/>
  <c r="AF25" i="1"/>
  <c r="AG25" i="1"/>
  <c r="AH25" i="1"/>
  <c r="AJ25" i="1"/>
  <c r="AK25" i="1"/>
  <c r="AL25" i="1"/>
  <c r="AM25" i="1"/>
  <c r="AN25" i="1"/>
  <c r="AO25" i="1"/>
  <c r="AE26" i="1"/>
  <c r="AF26" i="1"/>
  <c r="AG26" i="1"/>
  <c r="AH26" i="1"/>
  <c r="AJ26" i="1"/>
  <c r="AK26" i="1"/>
  <c r="AL26" i="1"/>
  <c r="AM26" i="1"/>
  <c r="AN26" i="1"/>
  <c r="AO26" i="1"/>
  <c r="AE27" i="1"/>
  <c r="AF27" i="1"/>
  <c r="AG27" i="1"/>
  <c r="AH27" i="1"/>
  <c r="AJ27" i="1"/>
  <c r="AK27" i="1"/>
  <c r="AL27" i="1"/>
  <c r="AM27" i="1"/>
  <c r="AN27" i="1"/>
  <c r="AO27" i="1"/>
  <c r="AE28" i="1"/>
  <c r="AF28" i="1"/>
  <c r="AG28" i="1"/>
  <c r="AH28" i="1"/>
  <c r="AJ28" i="1"/>
  <c r="AK28" i="1"/>
  <c r="AL28" i="1"/>
  <c r="AM28" i="1"/>
  <c r="AN28" i="1"/>
  <c r="AO28" i="1"/>
  <c r="AE29" i="1"/>
  <c r="AF29" i="1"/>
  <c r="AG29" i="1"/>
  <c r="AH29" i="1"/>
  <c r="AJ29" i="1"/>
  <c r="AK29" i="1"/>
  <c r="AL29" i="1"/>
  <c r="AM29" i="1"/>
  <c r="AN29" i="1"/>
  <c r="AO29" i="1"/>
  <c r="AE30" i="1"/>
  <c r="AF30" i="1"/>
  <c r="AG30" i="1"/>
  <c r="AH30" i="1"/>
  <c r="AJ30" i="1"/>
  <c r="AK30" i="1"/>
  <c r="AL30" i="1"/>
  <c r="AM30" i="1"/>
  <c r="AN30" i="1"/>
  <c r="AO30" i="1"/>
  <c r="AE31" i="1"/>
  <c r="AF31" i="1"/>
  <c r="AG31" i="1"/>
  <c r="AH31" i="1"/>
  <c r="AJ31" i="1"/>
  <c r="AK31" i="1"/>
  <c r="AL31" i="1"/>
  <c r="AM31" i="1"/>
  <c r="AN31" i="1"/>
  <c r="AO31" i="1"/>
  <c r="AE32" i="1"/>
  <c r="AF32" i="1"/>
  <c r="AG32" i="1"/>
  <c r="AH32" i="1"/>
  <c r="AJ32" i="1"/>
  <c r="AK32" i="1"/>
  <c r="AL32" i="1"/>
  <c r="AM32" i="1"/>
  <c r="AN32" i="1"/>
  <c r="AO32" i="1"/>
  <c r="AE33" i="1"/>
  <c r="AF33" i="1"/>
  <c r="AG33" i="1"/>
  <c r="AH33" i="1"/>
  <c r="AJ33" i="1"/>
  <c r="AK33" i="1"/>
  <c r="AL33" i="1"/>
  <c r="AM33" i="1"/>
  <c r="AN33" i="1"/>
  <c r="AO33" i="1"/>
  <c r="AE34" i="1"/>
  <c r="AF34" i="1"/>
  <c r="AG34" i="1"/>
  <c r="AH34" i="1"/>
  <c r="AJ34" i="1"/>
  <c r="AK34" i="1"/>
  <c r="AL34" i="1"/>
  <c r="AM34" i="1"/>
  <c r="AN34" i="1"/>
  <c r="AO34" i="1"/>
  <c r="AE35" i="1"/>
  <c r="AF35" i="1"/>
  <c r="AG35" i="1"/>
  <c r="AH35" i="1"/>
  <c r="AJ35" i="1"/>
  <c r="AK35" i="1"/>
  <c r="AL35" i="1"/>
  <c r="AM35" i="1"/>
  <c r="AN35" i="1"/>
  <c r="AO35" i="1"/>
  <c r="AE36" i="1"/>
  <c r="AF36" i="1"/>
  <c r="AG36" i="1"/>
  <c r="AH36" i="1"/>
  <c r="AJ36" i="1"/>
  <c r="AK36" i="1"/>
  <c r="AL36" i="1"/>
  <c r="AM36" i="1"/>
  <c r="AN36" i="1"/>
  <c r="AO36" i="1"/>
  <c r="AE37" i="1"/>
  <c r="AF37" i="1"/>
  <c r="AG37" i="1"/>
  <c r="AH37" i="1"/>
  <c r="AJ37" i="1"/>
  <c r="AK37" i="1"/>
  <c r="AL37" i="1"/>
  <c r="AM37" i="1"/>
  <c r="AN37" i="1"/>
  <c r="AO37" i="1"/>
  <c r="AE38" i="1"/>
  <c r="AF38" i="1"/>
  <c r="AG38" i="1"/>
  <c r="AH38" i="1"/>
  <c r="AJ38" i="1"/>
  <c r="AK38" i="1"/>
  <c r="AL38" i="1"/>
  <c r="AM38" i="1"/>
  <c r="AN38" i="1"/>
  <c r="AO38" i="1"/>
  <c r="AE39" i="1"/>
  <c r="AF39" i="1"/>
  <c r="AG39" i="1"/>
  <c r="AH39" i="1"/>
  <c r="AJ39" i="1"/>
  <c r="AK39" i="1"/>
  <c r="AL39" i="1"/>
  <c r="AM39" i="1"/>
  <c r="AN39" i="1"/>
  <c r="AO39" i="1"/>
  <c r="AE40" i="1"/>
  <c r="AF40" i="1"/>
  <c r="AG40" i="1"/>
  <c r="AH40" i="1"/>
  <c r="AJ40" i="1"/>
  <c r="AK40" i="1"/>
  <c r="AL40" i="1"/>
  <c r="AM40" i="1"/>
  <c r="AN40" i="1"/>
  <c r="AO40" i="1"/>
  <c r="AE41" i="1"/>
  <c r="AF41" i="1"/>
  <c r="AG41" i="1"/>
  <c r="AH41" i="1"/>
  <c r="AJ41" i="1"/>
  <c r="AK41" i="1"/>
  <c r="AL41" i="1"/>
  <c r="AM41" i="1"/>
  <c r="AN41" i="1"/>
  <c r="AO41" i="1"/>
  <c r="AE42" i="1"/>
  <c r="AF42" i="1"/>
  <c r="AG42" i="1"/>
  <c r="AH42" i="1"/>
  <c r="AJ42" i="1"/>
  <c r="AK42" i="1"/>
  <c r="AL42" i="1"/>
  <c r="AM42" i="1"/>
  <c r="AN42" i="1"/>
  <c r="AO42" i="1"/>
  <c r="AE43" i="1"/>
  <c r="AF43" i="1"/>
  <c r="AG43" i="1"/>
  <c r="AH43" i="1"/>
  <c r="AJ43" i="1"/>
  <c r="AK43" i="1"/>
  <c r="AL43" i="1"/>
  <c r="AM43" i="1"/>
  <c r="AN43" i="1"/>
  <c r="AO43" i="1"/>
  <c r="AE44" i="1"/>
  <c r="AF44" i="1"/>
  <c r="AG44" i="1"/>
  <c r="AH44" i="1"/>
  <c r="AJ44" i="1"/>
  <c r="AK44" i="1"/>
  <c r="AL44" i="1"/>
  <c r="AM44" i="1"/>
  <c r="AN44" i="1"/>
  <c r="AO44" i="1"/>
  <c r="AE45" i="1"/>
  <c r="AF45" i="1"/>
  <c r="AG45" i="1"/>
  <c r="AH45" i="1"/>
  <c r="AJ45" i="1"/>
  <c r="AK45" i="1"/>
  <c r="AL45" i="1"/>
  <c r="AM45" i="1"/>
  <c r="AN45" i="1"/>
  <c r="AO45" i="1"/>
  <c r="AE46" i="1"/>
  <c r="AF46" i="1"/>
  <c r="AG46" i="1"/>
  <c r="AH46" i="1"/>
  <c r="AJ46" i="1"/>
  <c r="AK46" i="1"/>
  <c r="AL46" i="1"/>
  <c r="AM46" i="1"/>
  <c r="AN46" i="1"/>
  <c r="AO46" i="1"/>
  <c r="AE47" i="1"/>
  <c r="AF47" i="1"/>
  <c r="AG47" i="1"/>
  <c r="AH47" i="1"/>
  <c r="AJ47" i="1"/>
  <c r="AK47" i="1"/>
  <c r="AL47" i="1"/>
  <c r="AM47" i="1"/>
  <c r="AN47" i="1"/>
  <c r="AO47" i="1"/>
  <c r="AE48" i="1"/>
  <c r="AF48" i="1"/>
  <c r="AG48" i="1"/>
  <c r="AH48" i="1"/>
  <c r="AJ48" i="1"/>
  <c r="AK48" i="1"/>
  <c r="AL48" i="1"/>
  <c r="AM48" i="1"/>
  <c r="AN48" i="1"/>
  <c r="AO48" i="1"/>
  <c r="AE49" i="1"/>
  <c r="AF49" i="1"/>
  <c r="AG49" i="1"/>
  <c r="AH49" i="1"/>
  <c r="AJ49" i="1"/>
  <c r="AK49" i="1"/>
  <c r="AL49" i="1"/>
  <c r="AM49" i="1"/>
  <c r="AN49" i="1"/>
  <c r="AO49" i="1"/>
  <c r="AE50" i="1"/>
  <c r="AF50" i="1"/>
  <c r="AG50" i="1"/>
  <c r="AH50" i="1"/>
  <c r="AJ50" i="1"/>
  <c r="AK50" i="1"/>
  <c r="AL50" i="1"/>
  <c r="AM50" i="1"/>
  <c r="AN50" i="1"/>
  <c r="AO50" i="1"/>
  <c r="AE51" i="1"/>
  <c r="AF51" i="1"/>
  <c r="AG51" i="1"/>
  <c r="AH51" i="1"/>
  <c r="AJ51" i="1"/>
  <c r="AK51" i="1"/>
  <c r="AL51" i="1"/>
  <c r="AM51" i="1"/>
  <c r="AN51" i="1"/>
  <c r="AO51" i="1"/>
  <c r="AE52" i="1"/>
  <c r="AF52" i="1"/>
  <c r="AG52" i="1"/>
  <c r="AH52" i="1"/>
  <c r="AJ52" i="1"/>
  <c r="AK52" i="1"/>
  <c r="AL52" i="1"/>
  <c r="AM52" i="1"/>
  <c r="AN52" i="1"/>
  <c r="AO52" i="1"/>
  <c r="AE53" i="1"/>
  <c r="AF53" i="1"/>
  <c r="AG53" i="1"/>
  <c r="AH53" i="1"/>
  <c r="AJ53" i="1"/>
  <c r="AK53" i="1"/>
  <c r="AL53" i="1"/>
  <c r="AM53" i="1"/>
  <c r="AN53" i="1"/>
  <c r="AO53" i="1"/>
  <c r="AE54" i="1"/>
  <c r="AF54" i="1"/>
  <c r="AG54" i="1"/>
  <c r="AH54" i="1"/>
  <c r="AJ54" i="1"/>
  <c r="AK54" i="1"/>
  <c r="AL54" i="1"/>
  <c r="AM54" i="1"/>
  <c r="AN54" i="1"/>
  <c r="AO54" i="1"/>
  <c r="AE55" i="1"/>
  <c r="AF55" i="1"/>
  <c r="AG55" i="1"/>
  <c r="AH55" i="1"/>
  <c r="AJ55" i="1"/>
  <c r="AK55" i="1"/>
  <c r="AL55" i="1"/>
  <c r="AM55" i="1"/>
  <c r="AN55" i="1"/>
  <c r="AO55" i="1"/>
  <c r="AE56" i="1"/>
  <c r="AF56" i="1"/>
  <c r="AG56" i="1"/>
  <c r="AH56" i="1"/>
  <c r="AJ56" i="1"/>
  <c r="AK56" i="1"/>
  <c r="AL56" i="1"/>
  <c r="AM56" i="1"/>
  <c r="AN56" i="1"/>
  <c r="AO56" i="1"/>
  <c r="AE57" i="1"/>
  <c r="AF57" i="1"/>
  <c r="AG57" i="1"/>
  <c r="AH57" i="1"/>
  <c r="AJ57" i="1"/>
  <c r="AK57" i="1"/>
  <c r="AL57" i="1"/>
  <c r="AM57" i="1"/>
  <c r="AN57" i="1"/>
  <c r="AO57" i="1"/>
  <c r="AE58" i="1"/>
  <c r="AF58" i="1"/>
  <c r="AG58" i="1"/>
  <c r="AH58" i="1"/>
  <c r="AJ58" i="1"/>
  <c r="AK58" i="1"/>
  <c r="AL58" i="1"/>
  <c r="AM58" i="1"/>
  <c r="AN58" i="1"/>
  <c r="AO58" i="1"/>
  <c r="AE59" i="1"/>
  <c r="AF59" i="1"/>
  <c r="AG59" i="1"/>
  <c r="AH59" i="1"/>
  <c r="AJ59" i="1"/>
  <c r="AK59" i="1"/>
  <c r="AL59" i="1"/>
  <c r="AM59" i="1"/>
  <c r="AN59" i="1"/>
  <c r="AO59" i="1"/>
  <c r="AE60" i="1"/>
  <c r="AF60" i="1"/>
  <c r="AG60" i="1"/>
  <c r="AH60" i="1"/>
  <c r="AJ60" i="1"/>
  <c r="AK60" i="1"/>
  <c r="AL60" i="1"/>
  <c r="AM60" i="1"/>
  <c r="AN60" i="1"/>
  <c r="AO60" i="1"/>
  <c r="AE61" i="1"/>
  <c r="AF61" i="1"/>
  <c r="AG61" i="1"/>
  <c r="AH61" i="1"/>
  <c r="AJ61" i="1"/>
  <c r="AK61" i="1"/>
  <c r="AL61" i="1"/>
  <c r="AM61" i="1"/>
  <c r="AN61" i="1"/>
  <c r="AO61" i="1"/>
  <c r="AE62" i="1"/>
  <c r="AF62" i="1"/>
  <c r="AG62" i="1"/>
  <c r="AH62" i="1"/>
  <c r="AJ62" i="1"/>
  <c r="AK62" i="1"/>
  <c r="AL62" i="1"/>
  <c r="AM62" i="1"/>
  <c r="AN62" i="1"/>
  <c r="AO62" i="1"/>
  <c r="AD55" i="1"/>
  <c r="AD56" i="1"/>
  <c r="AD57" i="1"/>
  <c r="AD58" i="1"/>
  <c r="AD59" i="1"/>
  <c r="AD60" i="1"/>
  <c r="AD61" i="1"/>
  <c r="AD62" i="1"/>
  <c r="W58" i="1" l="1"/>
  <c r="Y58" i="1" s="1"/>
  <c r="W59" i="1"/>
  <c r="Y59" i="1" s="1"/>
  <c r="W55" i="1"/>
  <c r="Y55" i="1" s="1"/>
  <c r="W61" i="1"/>
  <c r="Y61" i="1" s="1"/>
  <c r="W60" i="1"/>
  <c r="Y60" i="1" s="1"/>
  <c r="W56" i="1"/>
  <c r="Y56" i="1" s="1"/>
  <c r="W62" i="1"/>
  <c r="Y62" i="1" s="1"/>
  <c r="W57" i="1"/>
  <c r="Y57" i="1" s="1"/>
  <c r="W18" i="1"/>
  <c r="Y18" i="1" s="1"/>
  <c r="Y66" i="1" s="1"/>
  <c r="AE12" i="1"/>
  <c r="H92" i="2" s="1"/>
  <c r="AP12" i="1"/>
  <c r="H105" i="2" s="1"/>
  <c r="AO12" i="1"/>
  <c r="H104" i="2" s="1"/>
  <c r="AN12" i="1"/>
  <c r="H103" i="2" s="1"/>
  <c r="AM12" i="1"/>
  <c r="H102" i="2" s="1"/>
  <c r="AL12" i="1"/>
  <c r="H101" i="2" s="1"/>
  <c r="AK12" i="1"/>
  <c r="H99" i="2" s="1"/>
  <c r="AJ12" i="1"/>
  <c r="H98" i="2" s="1"/>
  <c r="AI12" i="1"/>
  <c r="H96" i="2" s="1"/>
  <c r="AH12" i="1"/>
  <c r="H95" i="2" s="1"/>
  <c r="AG12" i="1"/>
  <c r="H94" i="2" s="1"/>
  <c r="AF12" i="1"/>
  <c r="H93" i="2" s="1"/>
  <c r="H86" i="2" l="1"/>
  <c r="G86" i="2"/>
  <c r="F86" i="2"/>
  <c r="X57" i="1"/>
  <c r="X61" i="1"/>
  <c r="X58" i="1"/>
  <c r="X62" i="1"/>
  <c r="X59" i="1"/>
  <c r="X55" i="1"/>
  <c r="X60" i="1"/>
  <c r="X56" i="1"/>
  <c r="X18" i="1"/>
  <c r="AD51" i="1"/>
  <c r="W51" i="1" s="1"/>
  <c r="Y51" i="1" s="1"/>
  <c r="AD52" i="1"/>
  <c r="W52" i="1" s="1"/>
  <c r="Y52" i="1" s="1"/>
  <c r="AD53" i="1"/>
  <c r="W53" i="1" s="1"/>
  <c r="Y53" i="1" s="1"/>
  <c r="AD54" i="1"/>
  <c r="W54" i="1" s="1"/>
  <c r="Y54" i="1" s="1"/>
  <c r="AD19" i="1"/>
  <c r="W19" i="1" s="1"/>
  <c r="Y19" i="1" s="1"/>
  <c r="AD20" i="1"/>
  <c r="W20" i="1" s="1"/>
  <c r="Y20" i="1" s="1"/>
  <c r="AD21" i="1"/>
  <c r="W21" i="1" s="1"/>
  <c r="Y21" i="1" s="1"/>
  <c r="AD22" i="1"/>
  <c r="W22" i="1" s="1"/>
  <c r="Y22" i="1" s="1"/>
  <c r="AD23" i="1"/>
  <c r="W23" i="1" s="1"/>
  <c r="Y23" i="1" s="1"/>
  <c r="AD24" i="1"/>
  <c r="W24" i="1" s="1"/>
  <c r="Y24" i="1" s="1"/>
  <c r="AD25" i="1"/>
  <c r="W25" i="1" s="1"/>
  <c r="Y25" i="1" s="1"/>
  <c r="AD26" i="1"/>
  <c r="W26" i="1" s="1"/>
  <c r="Y26" i="1" s="1"/>
  <c r="AD27" i="1"/>
  <c r="W27" i="1" s="1"/>
  <c r="Y27" i="1" s="1"/>
  <c r="AD28" i="1"/>
  <c r="W28" i="1" s="1"/>
  <c r="Y28" i="1" s="1"/>
  <c r="AD29" i="1"/>
  <c r="W29" i="1" s="1"/>
  <c r="Y29" i="1" s="1"/>
  <c r="AD30" i="1"/>
  <c r="W30" i="1" s="1"/>
  <c r="Y30" i="1" s="1"/>
  <c r="AD31" i="1"/>
  <c r="W31" i="1" s="1"/>
  <c r="Y31" i="1" s="1"/>
  <c r="AD32" i="1"/>
  <c r="W32" i="1" s="1"/>
  <c r="Y32" i="1" s="1"/>
  <c r="AD33" i="1"/>
  <c r="W33" i="1" s="1"/>
  <c r="Y33" i="1" s="1"/>
  <c r="AD34" i="1"/>
  <c r="W34" i="1" s="1"/>
  <c r="Y34" i="1" s="1"/>
  <c r="AD35" i="1"/>
  <c r="W35" i="1" s="1"/>
  <c r="Y35" i="1" s="1"/>
  <c r="AD36" i="1"/>
  <c r="W36" i="1" s="1"/>
  <c r="Y36" i="1" s="1"/>
  <c r="AD37" i="1"/>
  <c r="W37" i="1" s="1"/>
  <c r="Y37" i="1" s="1"/>
  <c r="AD38" i="1"/>
  <c r="W38" i="1" s="1"/>
  <c r="Y38" i="1" s="1"/>
  <c r="AD39" i="1"/>
  <c r="W39" i="1" s="1"/>
  <c r="Y39" i="1" s="1"/>
  <c r="AD40" i="1"/>
  <c r="W40" i="1" s="1"/>
  <c r="Y40" i="1" s="1"/>
  <c r="AD41" i="1"/>
  <c r="W41" i="1" s="1"/>
  <c r="Y41" i="1" s="1"/>
  <c r="AD42" i="1"/>
  <c r="W42" i="1" s="1"/>
  <c r="Y42" i="1" s="1"/>
  <c r="AD43" i="1"/>
  <c r="W43" i="1" s="1"/>
  <c r="Y43" i="1" s="1"/>
  <c r="AD44" i="1"/>
  <c r="W44" i="1" s="1"/>
  <c r="Y44" i="1" s="1"/>
  <c r="AD45" i="1"/>
  <c r="W45" i="1" s="1"/>
  <c r="Y45" i="1" s="1"/>
  <c r="AD46" i="1"/>
  <c r="W46" i="1" s="1"/>
  <c r="Y46" i="1" s="1"/>
  <c r="AD47" i="1"/>
  <c r="W47" i="1" s="1"/>
  <c r="Y47" i="1" s="1"/>
  <c r="AD48" i="1"/>
  <c r="W48" i="1" s="1"/>
  <c r="Y48" i="1" s="1"/>
  <c r="AD49" i="1"/>
  <c r="W49" i="1" s="1"/>
  <c r="Y49" i="1" s="1"/>
  <c r="AD50" i="1"/>
  <c r="W50" i="1" s="1"/>
  <c r="Y50" i="1" s="1"/>
  <c r="B4" i="2"/>
  <c r="E86" i="2" l="1"/>
  <c r="AD12" i="1"/>
  <c r="H91" i="2" s="1"/>
  <c r="X19" i="1" l="1"/>
  <c r="X63" i="1"/>
  <c r="X28" i="1"/>
  <c r="X36" i="1"/>
  <c r="X44" i="1"/>
  <c r="X54" i="1"/>
  <c r="X25" i="1"/>
  <c r="X33" i="1"/>
  <c r="X41" i="1"/>
  <c r="X49" i="1"/>
  <c r="X26" i="1"/>
  <c r="X34" i="1"/>
  <c r="X42" i="1"/>
  <c r="X50" i="1"/>
  <c r="X23" i="1"/>
  <c r="X31" i="1"/>
  <c r="X39" i="1"/>
  <c r="X47" i="1"/>
  <c r="X53" i="1"/>
  <c r="X24" i="1"/>
  <c r="X32" i="1"/>
  <c r="X40" i="1"/>
  <c r="X48" i="1"/>
  <c r="X21" i="1"/>
  <c r="X29" i="1"/>
  <c r="X37" i="1"/>
  <c r="X45" i="1"/>
  <c r="X51" i="1"/>
  <c r="X22" i="1"/>
  <c r="X30" i="1"/>
  <c r="X38" i="1"/>
  <c r="X46" i="1"/>
  <c r="X52" i="1"/>
  <c r="X27" i="1"/>
  <c r="X35" i="1"/>
  <c r="X43" i="1"/>
  <c r="X20" i="1"/>
  <c r="E17" i="2"/>
  <c r="F17" i="2"/>
  <c r="F16" i="2"/>
  <c r="F15" i="2"/>
  <c r="C16" i="2"/>
  <c r="C17" i="2"/>
  <c r="C15" i="2"/>
  <c r="E15" i="2"/>
  <c r="D17" i="2"/>
  <c r="D15" i="2"/>
  <c r="D16" i="2"/>
  <c r="E16" i="2"/>
  <c r="X66" i="1" l="1"/>
</calcChain>
</file>

<file path=xl/comments1.xml><?xml version="1.0" encoding="utf-8"?>
<comments xmlns="http://schemas.openxmlformats.org/spreadsheetml/2006/main">
  <authors>
    <author>Luffi</author>
  </authors>
  <commentList>
    <comment ref="F17" authorId="0">
      <text>
        <r>
          <rPr>
            <sz val="9"/>
            <color indexed="81"/>
            <rFont val="Tahoma"/>
            <family val="2"/>
          </rPr>
          <t xml:space="preserve">Nota:
A: Austente
p: Presente
</t>
        </r>
      </text>
    </comment>
    <comment ref="U17" authorId="0">
      <text>
        <r>
          <rPr>
            <b/>
            <sz val="9"/>
            <color indexed="81"/>
            <rFont val="Tahoma"/>
            <family val="2"/>
          </rPr>
          <t xml:space="preserve">Nota:
Pregunta abierta.
3 puntos max.
</t>
        </r>
        <r>
          <rPr>
            <sz val="9"/>
            <color indexed="81"/>
            <rFont val="Tahoma"/>
            <family val="2"/>
          </rPr>
          <t xml:space="preserve">
</t>
        </r>
      </text>
    </comment>
    <comment ref="V17" authorId="0">
      <text>
        <r>
          <rPr>
            <b/>
            <sz val="9"/>
            <color indexed="81"/>
            <rFont val="Tahoma"/>
            <family val="2"/>
          </rPr>
          <t>Pregunta abierta clase9:
puntaje max. 3ptos
-Respta Completa: 3ptos
-Respta incompleta: 2ptos
-Otras respuesta: 1ptos
-Omitida: 0ptos</t>
        </r>
        <r>
          <rPr>
            <sz val="9"/>
            <color indexed="81"/>
            <rFont val="Tahoma"/>
            <family val="2"/>
          </rPr>
          <t xml:space="preserve">
</t>
        </r>
      </text>
    </comment>
  </commentList>
</comments>
</file>

<file path=xl/comments2.xml><?xml version="1.0" encoding="utf-8"?>
<comments xmlns="http://schemas.openxmlformats.org/spreadsheetml/2006/main">
  <authors>
    <author>Luffi</author>
  </authors>
  <commentList>
    <comment ref="B108" authorId="0">
      <text>
        <r>
          <rPr>
            <b/>
            <sz val="9"/>
            <color indexed="81"/>
            <rFont val="Tahoma"/>
            <family val="2"/>
          </rPr>
          <t>pruegunta abierta.
Clase9</t>
        </r>
        <r>
          <rPr>
            <sz val="9"/>
            <color indexed="81"/>
            <rFont val="Tahoma"/>
            <family val="2"/>
          </rPr>
          <t xml:space="preserve">
</t>
        </r>
      </text>
    </comment>
  </commentList>
</comments>
</file>

<file path=xl/sharedStrings.xml><?xml version="1.0" encoding="utf-8"?>
<sst xmlns="http://schemas.openxmlformats.org/spreadsheetml/2006/main" count="374" uniqueCount="174">
  <si>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</si>
  <si>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</si>
  <si>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</si>
  <si>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</si>
  <si>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</si>
  <si>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</si>
  <si>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</si>
  <si>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</si>
  <si>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</si>
  <si>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</si>
  <si>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</si>
  <si>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</si>
  <si>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</si>
  <si>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</si>
  <si>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</si>
  <si>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</si>
  <si>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</si>
  <si>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</si>
  <si>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</si>
  <si>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</si>
  <si>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</si>
  <si>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</si>
  <si>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</si>
  <si>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</si>
  <si>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</si>
  <si>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</si>
  <si>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</si>
  <si>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</si>
  <si>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</si>
  <si>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</si>
  <si>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</si>
  <si>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</si>
  <si>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</si>
  <si>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</si>
  <si>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</si>
  <si>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</si>
  <si>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</si>
  <si>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</si>
  <si>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</si>
  <si>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</si>
  <si>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</si>
  <si>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</si>
  <si>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</si>
  <si>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</si>
  <si>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</si>
  <si>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</si>
  <si>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</si>
  <si>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</si>
  <si>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</si>
  <si>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</si>
  <si>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</si>
  <si>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HABILIDAD</t>
  </si>
  <si>
    <t>INDICADORES</t>
  </si>
  <si>
    <t>Reflexión texto</t>
  </si>
  <si>
    <t>Puntos ideal</t>
  </si>
  <si>
    <t xml:space="preserve">Puntaje Corte 4,0 </t>
  </si>
  <si>
    <t>A o P</t>
  </si>
  <si>
    <t>Extracción implícita</t>
  </si>
  <si>
    <t>Extracción explícita</t>
  </si>
  <si>
    <t>Ausente</t>
  </si>
  <si>
    <t>P</t>
  </si>
  <si>
    <t>Presente</t>
  </si>
  <si>
    <t>P14</t>
  </si>
  <si>
    <t>P15</t>
  </si>
  <si>
    <t>D</t>
  </si>
  <si>
    <t>21.839.470-1</t>
  </si>
  <si>
    <t>Aguilar Matamala Benjamín Fernando</t>
  </si>
  <si>
    <t>PUERTO MONTT</t>
  </si>
  <si>
    <t>21.005.976-8</t>
  </si>
  <si>
    <t>Alvarado Alvarado Catalina Andrea</t>
  </si>
  <si>
    <t>21.434.225-1</t>
  </si>
  <si>
    <t>Ancapán Vives Diego Alesandre</t>
  </si>
  <si>
    <t>21.148.933-2</t>
  </si>
  <si>
    <t>Argel Bustamante Carlos Emiliano</t>
  </si>
  <si>
    <t>21.630.535-3</t>
  </si>
  <si>
    <t>Barra Orellana José Víctor Daniel</t>
  </si>
  <si>
    <t>20.980.045-4</t>
  </si>
  <si>
    <t>Barría Gallardo Pía Javiera</t>
  </si>
  <si>
    <t>21.583.760-2</t>
  </si>
  <si>
    <t>Barrientos Vargas Benjamín Albany</t>
  </si>
  <si>
    <t>21.586.987-3</t>
  </si>
  <si>
    <t>Carrasco Meneses Brayan David</t>
  </si>
  <si>
    <t>21.637.104-6</t>
  </si>
  <si>
    <t>Chacon Chacón Tamara Del Pilar</t>
  </si>
  <si>
    <t>21.511.265-9</t>
  </si>
  <si>
    <t>Correa Uribe Mikaela De Jesus</t>
  </si>
  <si>
    <t>LA FLORIDA</t>
  </si>
  <si>
    <t>21.309.553-6</t>
  </si>
  <si>
    <t>Galindo Gallardo Estefany Macarena</t>
  </si>
  <si>
    <t>21.622.251-2</t>
  </si>
  <si>
    <t>Galindo Márquez José Luis</t>
  </si>
  <si>
    <t>21.369.774-9</t>
  </si>
  <si>
    <t>Gómez Paredes Dafne Carolina</t>
  </si>
  <si>
    <t>MAULLÍN</t>
  </si>
  <si>
    <t>21.716.371-4</t>
  </si>
  <si>
    <t>Guzmán Saldivia Carlos Bernardo</t>
  </si>
  <si>
    <t>21.781.588-6</t>
  </si>
  <si>
    <t>Herrera Negrón Pedro Tomás Andrés</t>
  </si>
  <si>
    <t>21.340.514-4</t>
  </si>
  <si>
    <t>Llanquilef Torres Claudio Alexander</t>
  </si>
  <si>
    <t>21.545.625-0</t>
  </si>
  <si>
    <t>Maldonado Marileo Maicol Esteban</t>
  </si>
  <si>
    <t>21.532.612-8</t>
  </si>
  <si>
    <t>Mena Maldonado Noelia Casandra</t>
  </si>
  <si>
    <t>21.705.768-K</t>
  </si>
  <si>
    <t>Molina López Franco Aquiles Eliberto</t>
  </si>
  <si>
    <t>21.661.158-6</t>
  </si>
  <si>
    <t>Molina Meneses Francheska De Lourdes</t>
  </si>
  <si>
    <t>21.224.545-3</t>
  </si>
  <si>
    <t>Montiel Quintul Karla Valentina</t>
  </si>
  <si>
    <t>21.376.747-K</t>
  </si>
  <si>
    <t>Nancuante Burgos Alan Dante</t>
  </si>
  <si>
    <t>21.661.219-1</t>
  </si>
  <si>
    <t>Neumann Téllez Sali Ivania</t>
  </si>
  <si>
    <t>21.602.033-2</t>
  </si>
  <si>
    <t>Ojeda Gadaleta Bastián Osvaldo</t>
  </si>
  <si>
    <t>21.673.273-1</t>
  </si>
  <si>
    <t>Ojeda Serón Catalina Danitza</t>
  </si>
  <si>
    <t>21.737.239-9</t>
  </si>
  <si>
    <t>Olavarría Paillaleve Néstor Nicolás</t>
  </si>
  <si>
    <t>21.538.528-0</t>
  </si>
  <si>
    <t>Olivares Vicencio Giuliano Antonio</t>
  </si>
  <si>
    <t>VILLA ALEMANA</t>
  </si>
  <si>
    <t>21.616.671-K</t>
  </si>
  <si>
    <t>Oyarzo González Benjamín Alejandro</t>
  </si>
  <si>
    <t>21.835.438-6</t>
  </si>
  <si>
    <t>Oyarzún Almonacid Constanza Paz</t>
  </si>
  <si>
    <t>21.457.431-4</t>
  </si>
  <si>
    <t>Paredes Paredes Ignacio Andrés</t>
  </si>
  <si>
    <t>21.530.776-K</t>
  </si>
  <si>
    <t>Quintul Ojeda Daniela Del Carmen</t>
  </si>
  <si>
    <t>21.754.277-4</t>
  </si>
  <si>
    <t>Quiroz Pino Felipe Andrés</t>
  </si>
  <si>
    <t>21.801.094-6</t>
  </si>
  <si>
    <t>Reicahuin Almonacid Fernanda Antonia</t>
  </si>
  <si>
    <t>21.125.495-5</t>
  </si>
  <si>
    <t>Rivera Ojeda Clenardo Hernán</t>
  </si>
  <si>
    <t>21.472.703-K</t>
  </si>
  <si>
    <t>Rivera Ojeda Diego Alejandro</t>
  </si>
  <si>
    <t>21.478.338-K</t>
  </si>
  <si>
    <t>San Martín Soto Natacha Romina</t>
  </si>
  <si>
    <t>21.149.469-7</t>
  </si>
  <si>
    <t>Sepúlveda Almonacid Constanza Andrea</t>
  </si>
  <si>
    <t>21.674.042-4</t>
  </si>
  <si>
    <t>Ulloa Velásquez Pilar Anacely</t>
  </si>
  <si>
    <t>21.744.471-3</t>
  </si>
  <si>
    <t>Velásquez Yefi Gerson Benjamín</t>
  </si>
  <si>
    <t>21.783.349-3</t>
  </si>
  <si>
    <t>Vidal Vidal Denisse Scarlett</t>
  </si>
  <si>
    <t>20.839.681-1</t>
  </si>
  <si>
    <t>Cárcamo Hidalgo Javiera Francisca</t>
  </si>
  <si>
    <t>21.520.819-2</t>
  </si>
  <si>
    <t>Cárcamo Ruminot Stefany Alejandra</t>
  </si>
  <si>
    <t>PUNTA ARENAS</t>
  </si>
  <si>
    <t>21.782.537-7</t>
  </si>
  <si>
    <t>Soto Velásquez Maikol Enrique</t>
  </si>
  <si>
    <t>CALBUCO</t>
  </si>
  <si>
    <t>21.714.061-7</t>
  </si>
  <si>
    <t>Burgos Trujillo Thyare Belén Monserrath</t>
  </si>
  <si>
    <t>PUERTO MONT</t>
  </si>
  <si>
    <t>Funciones gramaticales</t>
  </si>
  <si>
    <t>JORGE SOLIS</t>
  </si>
  <si>
    <t>P16</t>
  </si>
  <si>
    <t>Escritura</t>
  </si>
  <si>
    <t>Prom.</t>
  </si>
  <si>
    <t>Prom.%</t>
  </si>
  <si>
    <t>p</t>
  </si>
  <si>
    <t>OCTUBRE</t>
  </si>
  <si>
    <t>CURSO: 6º</t>
  </si>
  <si>
    <t>Escribir un Cuento de terror según lo solicitado</t>
  </si>
  <si>
    <t>Escritura clase 9</t>
  </si>
  <si>
    <t>Educación Lenguaje 6Aº básico A</t>
  </si>
  <si>
    <t xml:space="preserve">INFORME RESULTADOS PERIODO 3                                                                                                                                                                     LENGUAJE 6Aº año Básico  </t>
  </si>
  <si>
    <t>Sistema de corrección PERIODO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</si>
</sst>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9"/>
      <color rgb="FF323232"/>
      <name val="Arial Unicode MS"/>
      <family val="2"/>
    </font>
    <font>
      <sz val="8"/>
      <color rgb="FF000000"/>
      <name val="Inherit"/>
    </font>
    <font>
      <sz val="8"/>
      <color rgb="FF646C39"/>
      <name val="Inherit"/>
    </font>
    <font>
      <u/>
      <sz val="11"/>
      <color theme="10"/>
      <name val="Calibri"/>
      <family val="2"/>
      <scheme val="minor"/>
    </font>
    <font>
      <sz val="10"/>
      <color theme="1"/>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rgb="FFFFFFFF"/>
        <bgColor indexed="64"/>
      </patternFill>
    </fill>
    <fill>
      <patternFill patternType="solid">
        <fgColor rgb="FFD5DBBA"/>
        <bgColor indexed="64"/>
      </patternFill>
    </fill>
    <fill>
      <patternFill patternType="solid">
        <fgColor rgb="FFD7DDBE"/>
        <bgColor indexed="64"/>
      </patternFill>
    </fill>
    <fill>
      <patternFill patternType="solid">
        <fgColor rgb="FFD9DFC1"/>
        <bgColor indexed="64"/>
      </patternFill>
    </fill>
    <fill>
      <patternFill patternType="solid">
        <fgColor rgb="FFDCE1C5"/>
        <bgColor indexed="64"/>
      </patternFill>
    </fill>
    <fill>
      <patternFill patternType="solid">
        <fgColor rgb="FFDEE3C9"/>
        <bgColor indexed="64"/>
      </patternFill>
    </fill>
    <fill>
      <patternFill patternType="solid">
        <fgColor rgb="FFE0E4CC"/>
        <bgColor indexed="64"/>
      </patternFill>
    </fill>
    <fill>
      <patternFill patternType="solid">
        <fgColor rgb="FFE2E6D0"/>
        <bgColor indexed="64"/>
      </patternFill>
    </fill>
    <fill>
      <patternFill patternType="solid">
        <fgColor rgb="FFE4E8D3"/>
        <bgColor indexed="64"/>
      </patternFill>
    </fill>
    <fill>
      <patternFill patternType="solid">
        <fgColor rgb="FFE7EAD7"/>
        <bgColor indexed="64"/>
      </patternFill>
    </fill>
    <fill>
      <patternFill patternType="solid">
        <fgColor rgb="FFE9ECDB"/>
        <bgColor indexed="64"/>
      </patternFill>
    </fill>
    <fill>
      <patternFill patternType="solid">
        <fgColor rgb="FFEBEEDE"/>
        <bgColor indexed="64"/>
      </patternFill>
    </fill>
    <fill>
      <patternFill patternType="solid">
        <fgColor rgb="FFEDF0E2"/>
        <bgColor indexed="64"/>
      </patternFill>
    </fill>
    <fill>
      <patternFill patternType="solid">
        <fgColor rgb="FFF0F2E6"/>
        <bgColor indexed="64"/>
      </patternFill>
    </fill>
    <fill>
      <patternFill patternType="solid">
        <fgColor rgb="FFF2F4E9"/>
        <bgColor indexed="64"/>
      </patternFill>
    </fill>
    <fill>
      <patternFill patternType="solid">
        <fgColor rgb="FFF4F6ED"/>
        <bgColor indexed="64"/>
      </patternFill>
    </fill>
    <fill>
      <patternFill patternType="solid">
        <fgColor rgb="FFF6F7F0"/>
        <bgColor indexed="64"/>
      </patternFill>
    </fill>
    <fill>
      <patternFill patternType="solid">
        <fgColor rgb="FFF8F9F4"/>
        <bgColor indexed="64"/>
      </patternFill>
    </fill>
    <fill>
      <patternFill patternType="solid">
        <fgColor rgb="FFFBFBF8"/>
        <bgColor indexed="64"/>
      </patternFill>
    </fill>
    <fill>
      <patternFill patternType="solid">
        <fgColor rgb="FFFDFDFB"/>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98A457"/>
      </right>
      <top/>
      <bottom style="medium">
        <color rgb="FFC0C796"/>
      </bottom>
      <diagonal/>
    </border>
    <border>
      <left style="medium">
        <color rgb="FF98A457"/>
      </left>
      <right style="medium">
        <color rgb="FF98A457"/>
      </right>
      <top/>
      <bottom style="medium">
        <color rgb="FFC0C796"/>
      </bottom>
      <diagonal/>
    </border>
    <border>
      <left/>
      <right/>
      <top/>
      <bottom style="thin">
        <color indexed="64"/>
      </bottom>
      <diagonal/>
    </border>
  </borders>
  <cellStyleXfs count="2">
    <xf numFmtId="0" fontId="0" fillId="0" borderId="0"/>
    <xf numFmtId="0" fontId="30" fillId="0" borderId="0" applyNumberFormat="0" applyFill="0" applyBorder="0" applyAlignment="0" applyProtection="0"/>
  </cellStyleXfs>
  <cellXfs count="30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1"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2"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23" fillId="2" borderId="22" xfId="0" applyFont="1" applyFill="1" applyBorder="1" applyAlignment="1">
      <alignment horizontal="center"/>
    </xf>
    <xf numFmtId="0" fontId="23" fillId="0" borderId="23" xfId="0" applyFont="1" applyBorder="1" applyAlignment="1">
      <alignment horizontal="center"/>
    </xf>
    <xf numFmtId="0" fontId="23" fillId="0" borderId="23" xfId="0" applyFont="1" applyFill="1" applyBorder="1" applyAlignment="1">
      <alignment horizontal="center"/>
    </xf>
    <xf numFmtId="0" fontId="23" fillId="0" borderId="4" xfId="0" applyFont="1" applyBorder="1" applyAlignment="1">
      <alignment horizontal="center"/>
    </xf>
    <xf numFmtId="0" fontId="23" fillId="0" borderId="1" xfId="0" applyFont="1" applyBorder="1" applyAlignment="1">
      <alignment horizontal="center"/>
    </xf>
    <xf numFmtId="0" fontId="23" fillId="0" borderId="1" xfId="0" applyFont="1" applyFill="1" applyBorder="1" applyAlignment="1">
      <alignment horizontal="center"/>
    </xf>
    <xf numFmtId="0" fontId="23" fillId="0" borderId="5" xfId="0" applyFont="1" applyBorder="1" applyAlignment="1">
      <alignment horizontal="center"/>
    </xf>
    <xf numFmtId="0" fontId="23" fillId="0" borderId="3" xfId="0" applyFont="1" applyBorder="1" applyAlignment="1">
      <alignment horizontal="center"/>
    </xf>
    <xf numFmtId="0" fontId="23" fillId="0" borderId="3" xfId="0" applyFont="1" applyFill="1" applyBorder="1" applyAlignment="1">
      <alignment horizontal="center"/>
    </xf>
    <xf numFmtId="0" fontId="23" fillId="0" borderId="4" xfId="0" applyFont="1" applyFill="1" applyBorder="1" applyAlignment="1">
      <alignment horizontal="center"/>
    </xf>
    <xf numFmtId="0" fontId="24" fillId="0" borderId="11" xfId="0" applyFont="1" applyBorder="1"/>
    <xf numFmtId="0" fontId="24" fillId="0" borderId="11" xfId="0" applyFont="1" applyBorder="1" applyAlignment="1">
      <alignment horizontal="right"/>
    </xf>
    <xf numFmtId="0" fontId="24" fillId="0" borderId="21" xfId="0" applyFont="1" applyBorder="1"/>
    <xf numFmtId="0" fontId="24" fillId="0" borderId="12" xfId="0" applyFont="1" applyBorder="1"/>
    <xf numFmtId="49" fontId="22" fillId="0" borderId="0" xfId="0" applyNumberFormat="1" applyFont="1" applyAlignment="1"/>
    <xf numFmtId="0" fontId="0" fillId="0" borderId="9" xfId="0" applyBorder="1"/>
    <xf numFmtId="0" fontId="24" fillId="0" borderId="14" xfId="0" applyFont="1" applyBorder="1"/>
    <xf numFmtId="0" fontId="1" fillId="0" borderId="9" xfId="0" applyFont="1" applyBorder="1" applyAlignment="1">
      <alignment vertical="top" wrapText="1"/>
    </xf>
    <xf numFmtId="0" fontId="1" fillId="3" borderId="25" xfId="0" applyFont="1" applyFill="1" applyBorder="1" applyAlignment="1">
      <alignment horizontal="center" vertical="center" wrapText="1"/>
    </xf>
    <xf numFmtId="0" fontId="23" fillId="3" borderId="23" xfId="0" applyFont="1" applyFill="1" applyBorder="1" applyAlignment="1">
      <alignment horizontal="center"/>
    </xf>
    <xf numFmtId="0" fontId="23" fillId="3" borderId="1" xfId="0" applyFont="1" applyFill="1" applyBorder="1" applyAlignment="1">
      <alignment horizontal="center"/>
    </xf>
    <xf numFmtId="0" fontId="23" fillId="3" borderId="3" xfId="0" applyFont="1" applyFill="1" applyBorder="1" applyAlignment="1">
      <alignment horizontal="center"/>
    </xf>
    <xf numFmtId="0" fontId="0" fillId="0" borderId="0" xfId="0"/>
    <xf numFmtId="9" fontId="8" fillId="2" borderId="7" xfId="0" applyNumberFormat="1" applyFont="1" applyFill="1" applyBorder="1"/>
    <xf numFmtId="0" fontId="0" fillId="5" borderId="0" xfId="0" applyFill="1"/>
    <xf numFmtId="0" fontId="28" fillId="6" borderId="27" xfId="0" applyFont="1" applyFill="1" applyBorder="1" applyAlignment="1">
      <alignment horizontal="center" vertical="center" wrapText="1"/>
    </xf>
    <xf numFmtId="0" fontId="30" fillId="6" borderId="27" xfId="1" applyFill="1" applyBorder="1" applyAlignment="1">
      <alignment horizontal="right" vertical="center" wrapText="1"/>
    </xf>
    <xf numFmtId="0" fontId="28" fillId="6" borderId="27" xfId="0" applyFont="1" applyFill="1" applyBorder="1" applyAlignment="1">
      <alignment horizontal="left" vertical="center" wrapText="1"/>
    </xf>
    <xf numFmtId="14" fontId="28" fillId="6" borderId="27" xfId="0" applyNumberFormat="1" applyFont="1" applyFill="1" applyBorder="1" applyAlignment="1">
      <alignment horizontal="center" vertical="center" wrapText="1"/>
    </xf>
    <xf numFmtId="0" fontId="29" fillId="6" borderId="27" xfId="0" applyFont="1" applyFill="1" applyBorder="1" applyAlignment="1">
      <alignment horizontal="center" vertical="center" wrapText="1"/>
    </xf>
    <xf numFmtId="0" fontId="28" fillId="7" borderId="27" xfId="0" applyFont="1" applyFill="1" applyBorder="1" applyAlignment="1">
      <alignment horizontal="center" vertical="center" wrapText="1"/>
    </xf>
    <xf numFmtId="0" fontId="30" fillId="7" borderId="27" xfId="1" applyFill="1" applyBorder="1" applyAlignment="1">
      <alignment horizontal="right" vertical="center" wrapText="1"/>
    </xf>
    <xf numFmtId="0" fontId="28" fillId="7" borderId="27" xfId="0" applyFont="1" applyFill="1" applyBorder="1" applyAlignment="1">
      <alignment horizontal="left" vertical="center" wrapText="1"/>
    </xf>
    <xf numFmtId="14" fontId="28" fillId="7" borderId="27" xfId="0" applyNumberFormat="1" applyFont="1" applyFill="1" applyBorder="1" applyAlignment="1">
      <alignment horizontal="center" vertical="center" wrapText="1"/>
    </xf>
    <xf numFmtId="0" fontId="29" fillId="7" borderId="27" xfId="0" applyFont="1" applyFill="1" applyBorder="1" applyAlignment="1">
      <alignment horizontal="center" vertical="center" wrapText="1"/>
    </xf>
    <xf numFmtId="0" fontId="28" fillId="8" borderId="27" xfId="0" applyFont="1" applyFill="1" applyBorder="1" applyAlignment="1">
      <alignment horizontal="center" vertical="center" wrapText="1"/>
    </xf>
    <xf numFmtId="0" fontId="30" fillId="8" borderId="27" xfId="1" applyFill="1" applyBorder="1" applyAlignment="1">
      <alignment horizontal="right" vertical="center" wrapText="1"/>
    </xf>
    <xf numFmtId="0" fontId="28" fillId="8" borderId="27" xfId="0" applyFont="1" applyFill="1" applyBorder="1" applyAlignment="1">
      <alignment horizontal="left" vertical="center" wrapText="1"/>
    </xf>
    <xf numFmtId="14" fontId="28" fillId="8" borderId="27" xfId="0" applyNumberFormat="1" applyFont="1" applyFill="1" applyBorder="1" applyAlignment="1">
      <alignment horizontal="center" vertical="center" wrapText="1"/>
    </xf>
    <xf numFmtId="0" fontId="29" fillId="8" borderId="27" xfId="0" applyFont="1" applyFill="1" applyBorder="1" applyAlignment="1">
      <alignment horizontal="center" vertical="center" wrapText="1"/>
    </xf>
    <xf numFmtId="0" fontId="28" fillId="9" borderId="27" xfId="0" applyFont="1" applyFill="1" applyBorder="1" applyAlignment="1">
      <alignment horizontal="center" vertical="center" wrapText="1"/>
    </xf>
    <xf numFmtId="0" fontId="30" fillId="9" borderId="27" xfId="1" applyFill="1" applyBorder="1" applyAlignment="1">
      <alignment horizontal="right" vertical="center" wrapText="1"/>
    </xf>
    <xf numFmtId="0" fontId="28" fillId="9" borderId="27" xfId="0" applyFont="1" applyFill="1" applyBorder="1" applyAlignment="1">
      <alignment horizontal="left" vertical="center" wrapText="1"/>
    </xf>
    <xf numFmtId="14" fontId="28" fillId="9" borderId="27" xfId="0" applyNumberFormat="1" applyFont="1" applyFill="1" applyBorder="1" applyAlignment="1">
      <alignment horizontal="center" vertical="center" wrapText="1"/>
    </xf>
    <xf numFmtId="0" fontId="29" fillId="9" borderId="27" xfId="0" applyFont="1" applyFill="1" applyBorder="1" applyAlignment="1">
      <alignment horizontal="center" vertical="center" wrapText="1"/>
    </xf>
    <xf numFmtId="0" fontId="28" fillId="10" borderId="27" xfId="0" applyFont="1" applyFill="1" applyBorder="1" applyAlignment="1">
      <alignment horizontal="center" vertical="center" wrapText="1"/>
    </xf>
    <xf numFmtId="0" fontId="30" fillId="10" borderId="27" xfId="1" applyFill="1" applyBorder="1" applyAlignment="1">
      <alignment horizontal="right" vertical="center" wrapText="1"/>
    </xf>
    <xf numFmtId="0" fontId="28" fillId="10" borderId="27" xfId="0" applyFont="1" applyFill="1" applyBorder="1" applyAlignment="1">
      <alignment horizontal="left" vertical="center" wrapText="1"/>
    </xf>
    <xf numFmtId="14" fontId="28" fillId="10" borderId="27" xfId="0" applyNumberFormat="1"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8" fillId="11" borderId="27" xfId="0" applyFont="1" applyFill="1" applyBorder="1" applyAlignment="1">
      <alignment horizontal="center" vertical="center" wrapText="1"/>
    </xf>
    <xf numFmtId="0" fontId="30" fillId="11" borderId="27" xfId="1" applyFill="1" applyBorder="1" applyAlignment="1">
      <alignment horizontal="right" vertical="center" wrapText="1"/>
    </xf>
    <xf numFmtId="0" fontId="28" fillId="11" borderId="27" xfId="0" applyFont="1" applyFill="1" applyBorder="1" applyAlignment="1">
      <alignment horizontal="left" vertical="center" wrapText="1"/>
    </xf>
    <xf numFmtId="14" fontId="28" fillId="11" borderId="27" xfId="0" applyNumberFormat="1" applyFont="1" applyFill="1" applyBorder="1" applyAlignment="1">
      <alignment horizontal="center" vertical="center" wrapText="1"/>
    </xf>
    <xf numFmtId="0" fontId="29" fillId="11" borderId="27" xfId="0" applyFont="1" applyFill="1" applyBorder="1" applyAlignment="1">
      <alignment horizontal="center" vertical="center" wrapText="1"/>
    </xf>
    <xf numFmtId="0" fontId="28" fillId="12" borderId="27" xfId="0" applyFont="1" applyFill="1" applyBorder="1" applyAlignment="1">
      <alignment horizontal="center" vertical="center" wrapText="1"/>
    </xf>
    <xf numFmtId="0" fontId="30" fillId="12" borderId="27" xfId="1" applyFill="1" applyBorder="1" applyAlignment="1">
      <alignment horizontal="right" vertical="center" wrapText="1"/>
    </xf>
    <xf numFmtId="0" fontId="28" fillId="12" borderId="27" xfId="0" applyFont="1" applyFill="1" applyBorder="1" applyAlignment="1">
      <alignment horizontal="left" vertical="center" wrapText="1"/>
    </xf>
    <xf numFmtId="14" fontId="28" fillId="12" borderId="27" xfId="0" applyNumberFormat="1" applyFont="1" applyFill="1" applyBorder="1" applyAlignment="1">
      <alignment horizontal="center" vertical="center" wrapText="1"/>
    </xf>
    <xf numFmtId="0" fontId="29" fillId="12" borderId="27" xfId="0" applyFont="1" applyFill="1" applyBorder="1" applyAlignment="1">
      <alignment horizontal="center" vertical="center" wrapText="1"/>
    </xf>
    <xf numFmtId="0" fontId="28" fillId="13" borderId="27" xfId="0" applyFont="1" applyFill="1" applyBorder="1" applyAlignment="1">
      <alignment horizontal="center" vertical="center" wrapText="1"/>
    </xf>
    <xf numFmtId="0" fontId="30" fillId="13" borderId="27" xfId="1" applyFill="1" applyBorder="1" applyAlignment="1">
      <alignment horizontal="right" vertical="center" wrapText="1"/>
    </xf>
    <xf numFmtId="0" fontId="28" fillId="13" borderId="27" xfId="0" applyFont="1" applyFill="1" applyBorder="1" applyAlignment="1">
      <alignment horizontal="left" vertical="center" wrapText="1"/>
    </xf>
    <xf numFmtId="14" fontId="28" fillId="13" borderId="27" xfId="0" applyNumberFormat="1" applyFont="1" applyFill="1" applyBorder="1" applyAlignment="1">
      <alignment horizontal="center" vertical="center" wrapText="1"/>
    </xf>
    <xf numFmtId="0" fontId="29" fillId="13" borderId="27" xfId="0" applyFont="1" applyFill="1" applyBorder="1" applyAlignment="1">
      <alignment horizontal="center" vertical="center" wrapText="1"/>
    </xf>
    <xf numFmtId="0" fontId="28" fillId="14" borderId="27" xfId="0" applyFont="1" applyFill="1" applyBorder="1" applyAlignment="1">
      <alignment horizontal="center" vertical="center" wrapText="1"/>
    </xf>
    <xf numFmtId="0" fontId="30" fillId="14" borderId="27" xfId="1" applyFill="1" applyBorder="1" applyAlignment="1">
      <alignment horizontal="right" vertical="center" wrapText="1"/>
    </xf>
    <xf numFmtId="0" fontId="28" fillId="14" borderId="27" xfId="0" applyFont="1" applyFill="1" applyBorder="1" applyAlignment="1">
      <alignment horizontal="left" vertical="center" wrapText="1"/>
    </xf>
    <xf numFmtId="14" fontId="28" fillId="14" borderId="27" xfId="0" applyNumberFormat="1" applyFont="1" applyFill="1" applyBorder="1" applyAlignment="1">
      <alignment horizontal="center" vertical="center" wrapText="1"/>
    </xf>
    <xf numFmtId="0" fontId="29" fillId="14" borderId="27" xfId="0" applyFont="1" applyFill="1" applyBorder="1" applyAlignment="1">
      <alignment horizontal="center" vertical="center" wrapText="1"/>
    </xf>
    <xf numFmtId="0" fontId="28" fillId="15" borderId="27" xfId="0" applyFont="1" applyFill="1" applyBorder="1" applyAlignment="1">
      <alignment horizontal="center" vertical="center" wrapText="1"/>
    </xf>
    <xf numFmtId="0" fontId="30" fillId="15" borderId="27" xfId="1" applyFill="1" applyBorder="1" applyAlignment="1">
      <alignment horizontal="right" vertical="center" wrapText="1"/>
    </xf>
    <xf numFmtId="0" fontId="28" fillId="15" borderId="27" xfId="0" applyFont="1" applyFill="1" applyBorder="1" applyAlignment="1">
      <alignment horizontal="left" vertical="center" wrapText="1"/>
    </xf>
    <xf numFmtId="14" fontId="28" fillId="15" borderId="27" xfId="0" applyNumberFormat="1" applyFont="1" applyFill="1" applyBorder="1" applyAlignment="1">
      <alignment horizontal="center" vertical="center" wrapText="1"/>
    </xf>
    <xf numFmtId="0" fontId="29" fillId="15" borderId="27" xfId="0" applyFont="1" applyFill="1" applyBorder="1" applyAlignment="1">
      <alignment horizontal="center" vertical="center" wrapText="1"/>
    </xf>
    <xf numFmtId="0" fontId="28" fillId="16" borderId="27" xfId="0" applyFont="1" applyFill="1" applyBorder="1" applyAlignment="1">
      <alignment horizontal="center" vertical="center" wrapText="1"/>
    </xf>
    <xf numFmtId="0" fontId="30" fillId="16" borderId="27" xfId="1" applyFill="1" applyBorder="1" applyAlignment="1">
      <alignment horizontal="right" vertical="center" wrapText="1"/>
    </xf>
    <xf numFmtId="0" fontId="28" fillId="16" borderId="27" xfId="0" applyFont="1" applyFill="1" applyBorder="1" applyAlignment="1">
      <alignment horizontal="left" vertical="center" wrapText="1"/>
    </xf>
    <xf numFmtId="14" fontId="28" fillId="16" borderId="27" xfId="0" applyNumberFormat="1" applyFont="1" applyFill="1" applyBorder="1" applyAlignment="1">
      <alignment horizontal="center" vertical="center" wrapText="1"/>
    </xf>
    <xf numFmtId="0" fontId="29" fillId="16" borderId="27" xfId="0" applyFont="1" applyFill="1" applyBorder="1" applyAlignment="1">
      <alignment horizontal="center" vertical="center" wrapText="1"/>
    </xf>
    <xf numFmtId="0" fontId="28" fillId="17" borderId="27" xfId="0" applyFont="1" applyFill="1" applyBorder="1" applyAlignment="1">
      <alignment horizontal="center" vertical="center" wrapText="1"/>
    </xf>
    <xf numFmtId="0" fontId="30" fillId="17" borderId="27" xfId="1" applyFill="1" applyBorder="1" applyAlignment="1">
      <alignment horizontal="right" vertical="center" wrapText="1"/>
    </xf>
    <xf numFmtId="0" fontId="28" fillId="17" borderId="27" xfId="0" applyFont="1" applyFill="1" applyBorder="1" applyAlignment="1">
      <alignment horizontal="left" vertical="center" wrapText="1"/>
    </xf>
    <xf numFmtId="14" fontId="28" fillId="17" borderId="27" xfId="0" applyNumberFormat="1" applyFont="1" applyFill="1" applyBorder="1" applyAlignment="1">
      <alignment horizontal="center" vertical="center" wrapText="1"/>
    </xf>
    <xf numFmtId="0" fontId="29" fillId="17" borderId="27" xfId="0" applyFont="1" applyFill="1" applyBorder="1" applyAlignment="1">
      <alignment horizontal="center" vertical="center" wrapText="1"/>
    </xf>
    <xf numFmtId="0" fontId="28" fillId="18" borderId="27" xfId="0" applyFont="1" applyFill="1" applyBorder="1" applyAlignment="1">
      <alignment horizontal="center" vertical="center" wrapText="1"/>
    </xf>
    <xf numFmtId="0" fontId="30" fillId="18" borderId="27" xfId="1" applyFill="1" applyBorder="1" applyAlignment="1">
      <alignment horizontal="right" vertical="center" wrapText="1"/>
    </xf>
    <xf numFmtId="0" fontId="28" fillId="18" borderId="27" xfId="0" applyFont="1" applyFill="1" applyBorder="1" applyAlignment="1">
      <alignment horizontal="left" vertical="center" wrapText="1"/>
    </xf>
    <xf numFmtId="14" fontId="28" fillId="18" borderId="27" xfId="0" applyNumberFormat="1" applyFont="1" applyFill="1" applyBorder="1" applyAlignment="1">
      <alignment horizontal="center" vertical="center" wrapText="1"/>
    </xf>
    <xf numFmtId="0" fontId="29" fillId="18" borderId="27" xfId="0" applyFont="1" applyFill="1" applyBorder="1" applyAlignment="1">
      <alignment horizontal="center" vertical="center" wrapText="1"/>
    </xf>
    <xf numFmtId="0" fontId="28" fillId="19" borderId="27" xfId="0" applyFont="1" applyFill="1" applyBorder="1" applyAlignment="1">
      <alignment horizontal="center" vertical="center" wrapText="1"/>
    </xf>
    <xf numFmtId="0" fontId="30" fillId="19" borderId="27" xfId="1" applyFill="1" applyBorder="1" applyAlignment="1">
      <alignment horizontal="right" vertical="center" wrapText="1"/>
    </xf>
    <xf numFmtId="0" fontId="28" fillId="19" borderId="27" xfId="0" applyFont="1" applyFill="1" applyBorder="1" applyAlignment="1">
      <alignment horizontal="left" vertical="center" wrapText="1"/>
    </xf>
    <xf numFmtId="14" fontId="28" fillId="19" borderId="27" xfId="0" applyNumberFormat="1" applyFont="1" applyFill="1" applyBorder="1" applyAlignment="1">
      <alignment horizontal="center" vertical="center" wrapText="1"/>
    </xf>
    <xf numFmtId="0" fontId="29" fillId="19" borderId="27" xfId="0" applyFont="1" applyFill="1" applyBorder="1" applyAlignment="1">
      <alignment horizontal="center" vertical="center" wrapText="1"/>
    </xf>
    <xf numFmtId="0" fontId="28" fillId="20" borderId="27" xfId="0" applyFont="1" applyFill="1" applyBorder="1" applyAlignment="1">
      <alignment horizontal="center" vertical="center" wrapText="1"/>
    </xf>
    <xf numFmtId="0" fontId="30" fillId="20" borderId="27" xfId="1" applyFill="1" applyBorder="1" applyAlignment="1">
      <alignment horizontal="right" vertical="center" wrapText="1"/>
    </xf>
    <xf numFmtId="0" fontId="28" fillId="20" borderId="27" xfId="0" applyFont="1" applyFill="1" applyBorder="1" applyAlignment="1">
      <alignment horizontal="left" vertical="center" wrapText="1"/>
    </xf>
    <xf numFmtId="14" fontId="28" fillId="20" borderId="27" xfId="0" applyNumberFormat="1" applyFont="1" applyFill="1" applyBorder="1" applyAlignment="1">
      <alignment horizontal="center" vertical="center" wrapText="1"/>
    </xf>
    <xf numFmtId="0" fontId="29" fillId="20" borderId="27" xfId="0" applyFont="1" applyFill="1" applyBorder="1" applyAlignment="1">
      <alignment horizontal="center" vertical="center" wrapText="1"/>
    </xf>
    <xf numFmtId="0" fontId="28" fillId="21" borderId="27" xfId="0" applyFont="1" applyFill="1" applyBorder="1" applyAlignment="1">
      <alignment horizontal="center" vertical="center" wrapText="1"/>
    </xf>
    <xf numFmtId="0" fontId="30" fillId="21" borderId="27" xfId="1" applyFill="1" applyBorder="1" applyAlignment="1">
      <alignment horizontal="right" vertical="center" wrapText="1"/>
    </xf>
    <xf numFmtId="0" fontId="28" fillId="21" borderId="27" xfId="0" applyFont="1" applyFill="1" applyBorder="1" applyAlignment="1">
      <alignment horizontal="left" vertical="center" wrapText="1"/>
    </xf>
    <xf numFmtId="14" fontId="28" fillId="21" borderId="27" xfId="0" applyNumberFormat="1" applyFont="1" applyFill="1" applyBorder="1" applyAlignment="1">
      <alignment horizontal="center" vertical="center" wrapText="1"/>
    </xf>
    <xf numFmtId="0" fontId="29" fillId="21" borderId="27" xfId="0" applyFont="1" applyFill="1" applyBorder="1" applyAlignment="1">
      <alignment horizontal="center" vertical="center" wrapText="1"/>
    </xf>
    <xf numFmtId="0" fontId="28" fillId="22" borderId="27" xfId="0" applyFont="1" applyFill="1" applyBorder="1" applyAlignment="1">
      <alignment horizontal="center" vertical="center" wrapText="1"/>
    </xf>
    <xf numFmtId="0" fontId="30" fillId="22" borderId="27" xfId="1" applyFill="1" applyBorder="1" applyAlignment="1">
      <alignment horizontal="right" vertical="center" wrapText="1"/>
    </xf>
    <xf numFmtId="0" fontId="28" fillId="22" borderId="27" xfId="0" applyFont="1" applyFill="1" applyBorder="1" applyAlignment="1">
      <alignment horizontal="left" vertical="center" wrapText="1"/>
    </xf>
    <xf numFmtId="14" fontId="28" fillId="22" borderId="27" xfId="0" applyNumberFormat="1" applyFont="1" applyFill="1" applyBorder="1" applyAlignment="1">
      <alignment horizontal="center" vertical="center" wrapText="1"/>
    </xf>
    <xf numFmtId="0" fontId="29" fillId="22" borderId="27" xfId="0" applyFont="1" applyFill="1" applyBorder="1" applyAlignment="1">
      <alignment horizontal="center" vertical="center" wrapText="1"/>
    </xf>
    <xf numFmtId="0" fontId="28" fillId="23" borderId="27" xfId="0" applyFont="1" applyFill="1" applyBorder="1" applyAlignment="1">
      <alignment horizontal="center" vertical="center" wrapText="1"/>
    </xf>
    <xf numFmtId="0" fontId="30" fillId="23" borderId="27" xfId="1" applyFill="1" applyBorder="1" applyAlignment="1">
      <alignment horizontal="right" vertical="center" wrapText="1"/>
    </xf>
    <xf numFmtId="0" fontId="28" fillId="23" borderId="27" xfId="0" applyFont="1" applyFill="1" applyBorder="1" applyAlignment="1">
      <alignment horizontal="left" vertical="center" wrapText="1"/>
    </xf>
    <xf numFmtId="14" fontId="28" fillId="23" borderId="27" xfId="0" applyNumberFormat="1" applyFont="1" applyFill="1" applyBorder="1" applyAlignment="1">
      <alignment horizontal="center" vertical="center" wrapText="1"/>
    </xf>
    <xf numFmtId="0" fontId="29" fillId="23" borderId="27" xfId="0" applyFont="1" applyFill="1" applyBorder="1" applyAlignment="1">
      <alignment horizontal="center" vertical="center" wrapText="1"/>
    </xf>
    <xf numFmtId="0" fontId="28" fillId="24" borderId="27" xfId="0" applyFont="1" applyFill="1" applyBorder="1" applyAlignment="1">
      <alignment horizontal="center" vertical="center" wrapText="1"/>
    </xf>
    <xf numFmtId="0" fontId="30" fillId="24" borderId="27" xfId="1" applyFill="1" applyBorder="1" applyAlignment="1">
      <alignment horizontal="right" vertical="center" wrapText="1"/>
    </xf>
    <xf numFmtId="0" fontId="28" fillId="24" borderId="27" xfId="0" applyFont="1" applyFill="1" applyBorder="1" applyAlignment="1">
      <alignment horizontal="left" vertical="center" wrapText="1"/>
    </xf>
    <xf numFmtId="14" fontId="28" fillId="24" borderId="27" xfId="0" applyNumberFormat="1" applyFont="1" applyFill="1" applyBorder="1" applyAlignment="1">
      <alignment horizontal="center" vertical="center" wrapText="1"/>
    </xf>
    <xf numFmtId="0" fontId="29" fillId="24" borderId="27" xfId="0" applyFont="1" applyFill="1" applyBorder="1" applyAlignment="1">
      <alignment horizontal="center" vertical="center" wrapText="1"/>
    </xf>
    <xf numFmtId="0" fontId="28" fillId="5" borderId="27" xfId="0" applyFont="1" applyFill="1" applyBorder="1" applyAlignment="1">
      <alignment horizontal="center" vertical="center" wrapText="1"/>
    </xf>
    <xf numFmtId="0" fontId="30" fillId="5" borderId="27" xfId="1" applyFill="1" applyBorder="1" applyAlignment="1">
      <alignment horizontal="right" vertical="center" wrapText="1"/>
    </xf>
    <xf numFmtId="0" fontId="28" fillId="5" borderId="27" xfId="0" applyFont="1" applyFill="1" applyBorder="1" applyAlignment="1">
      <alignment horizontal="left" vertical="center" wrapText="1"/>
    </xf>
    <xf numFmtId="14" fontId="28" fillId="5" borderId="27" xfId="0" applyNumberFormat="1"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8" fillId="6" borderId="28" xfId="0" applyFont="1" applyFill="1" applyBorder="1" applyAlignment="1">
      <alignment horizontal="center" vertical="center" wrapText="1"/>
    </xf>
    <xf numFmtId="0" fontId="28" fillId="7" borderId="28" xfId="0" applyFont="1" applyFill="1" applyBorder="1" applyAlignment="1">
      <alignment horizontal="center" vertical="center" wrapText="1"/>
    </xf>
    <xf numFmtId="0" fontId="28" fillId="8" borderId="28"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8" fillId="10" borderId="28" xfId="0" applyFont="1" applyFill="1" applyBorder="1" applyAlignment="1">
      <alignment horizontal="center" vertical="center" wrapText="1"/>
    </xf>
    <xf numFmtId="0" fontId="28" fillId="11" borderId="28" xfId="0" applyFont="1" applyFill="1" applyBorder="1" applyAlignment="1">
      <alignment horizontal="center" vertical="center" wrapText="1"/>
    </xf>
    <xf numFmtId="0" fontId="28" fillId="12" borderId="28" xfId="0" applyFont="1" applyFill="1" applyBorder="1" applyAlignment="1">
      <alignment horizontal="center" vertical="center" wrapText="1"/>
    </xf>
    <xf numFmtId="0" fontId="28" fillId="13" borderId="28" xfId="0" applyFont="1" applyFill="1" applyBorder="1" applyAlignment="1">
      <alignment horizontal="center" vertical="center" wrapText="1"/>
    </xf>
    <xf numFmtId="0" fontId="28" fillId="14" borderId="28" xfId="0" applyFont="1" applyFill="1" applyBorder="1" applyAlignment="1">
      <alignment horizontal="center" vertical="center" wrapText="1"/>
    </xf>
    <xf numFmtId="0" fontId="28" fillId="15" borderId="28" xfId="0" applyFont="1" applyFill="1" applyBorder="1" applyAlignment="1">
      <alignment horizontal="center" vertical="center" wrapText="1"/>
    </xf>
    <xf numFmtId="0" fontId="28" fillId="16" borderId="28" xfId="0" applyFont="1" applyFill="1" applyBorder="1" applyAlignment="1">
      <alignment horizontal="center" vertical="center" wrapText="1"/>
    </xf>
    <xf numFmtId="0" fontId="28" fillId="17" borderId="28" xfId="0" applyFont="1" applyFill="1" applyBorder="1" applyAlignment="1">
      <alignment horizontal="center" vertical="center" wrapText="1"/>
    </xf>
    <xf numFmtId="0" fontId="28" fillId="18" borderId="28" xfId="0" applyFont="1" applyFill="1" applyBorder="1" applyAlignment="1">
      <alignment horizontal="center" vertical="center" wrapText="1"/>
    </xf>
    <xf numFmtId="0" fontId="28" fillId="19" borderId="28" xfId="0" applyFont="1" applyFill="1" applyBorder="1" applyAlignment="1">
      <alignment horizontal="center" vertical="center" wrapText="1"/>
    </xf>
    <xf numFmtId="0" fontId="28" fillId="20" borderId="28" xfId="0" applyFont="1" applyFill="1" applyBorder="1" applyAlignment="1">
      <alignment horizontal="center" vertical="center" wrapText="1"/>
    </xf>
    <xf numFmtId="0" fontId="28" fillId="21" borderId="28" xfId="0" applyFont="1" applyFill="1" applyBorder="1" applyAlignment="1">
      <alignment horizontal="center" vertical="center" wrapText="1"/>
    </xf>
    <xf numFmtId="0" fontId="28" fillId="22" borderId="28" xfId="0" applyFont="1" applyFill="1" applyBorder="1" applyAlignment="1">
      <alignment horizontal="center" vertical="center" wrapText="1"/>
    </xf>
    <xf numFmtId="0" fontId="28" fillId="23" borderId="28" xfId="0" applyFont="1" applyFill="1" applyBorder="1" applyAlignment="1">
      <alignment horizontal="center" vertical="center" wrapText="1"/>
    </xf>
    <xf numFmtId="0" fontId="28" fillId="24" borderId="28" xfId="0" applyFont="1" applyFill="1" applyBorder="1" applyAlignment="1">
      <alignment horizontal="center" vertical="center" wrapText="1"/>
    </xf>
    <xf numFmtId="0" fontId="28" fillId="5" borderId="28" xfId="0" applyFont="1" applyFill="1" applyBorder="1" applyAlignment="1">
      <alignment horizontal="center" vertical="center" wrapText="1"/>
    </xf>
    <xf numFmtId="49" fontId="27" fillId="0" borderId="0" xfId="0" applyNumberFormat="1" applyFont="1" applyAlignment="1"/>
    <xf numFmtId="0" fontId="1" fillId="3" borderId="17" xfId="0" applyFont="1" applyFill="1" applyBorder="1" applyAlignment="1">
      <alignment horizontal="center" vertical="center" wrapText="1"/>
    </xf>
    <xf numFmtId="0" fontId="23" fillId="3" borderId="29" xfId="0" applyFont="1" applyFill="1" applyBorder="1" applyAlignment="1">
      <alignment horizontal="center"/>
    </xf>
    <xf numFmtId="0" fontId="18" fillId="0" borderId="1" xfId="0" applyFont="1" applyBorder="1" applyAlignment="1">
      <alignment horizontal="center" wrapText="1"/>
    </xf>
    <xf numFmtId="0" fontId="18" fillId="0" borderId="1" xfId="0" applyFont="1" applyBorder="1" applyAlignment="1">
      <alignment horizontal="center" vertical="center" wrapText="1"/>
    </xf>
    <xf numFmtId="0" fontId="17" fillId="0" borderId="7" xfId="0" applyFont="1" applyBorder="1" applyAlignment="1">
      <alignment horizontal="center" wrapText="1"/>
    </xf>
    <xf numFmtId="0" fontId="16" fillId="0" borderId="1" xfId="0" applyFont="1" applyBorder="1" applyAlignment="1">
      <alignment horizontal="center" wrapText="1"/>
    </xf>
    <xf numFmtId="0" fontId="7" fillId="0" borderId="1" xfId="0" applyFont="1" applyBorder="1" applyAlignment="1">
      <alignment horizontal="center" vertical="center"/>
    </xf>
    <xf numFmtId="9" fontId="1" fillId="3" borderId="1" xfId="0" applyNumberFormat="1" applyFont="1" applyFill="1" applyBorder="1" applyAlignment="1">
      <alignment horizontal="center" vertical="center"/>
    </xf>
    <xf numFmtId="9" fontId="31" fillId="0" borderId="0" xfId="0" applyNumberFormat="1" applyFont="1"/>
    <xf numFmtId="0" fontId="31" fillId="0" borderId="0" xfId="0" applyFont="1"/>
    <xf numFmtId="9" fontId="0" fillId="0" borderId="1" xfId="0" applyNumberFormat="1" applyBorder="1"/>
    <xf numFmtId="164" fontId="0" fillId="0" borderId="1" xfId="0" applyNumberFormat="1" applyBorder="1"/>
    <xf numFmtId="9" fontId="1" fillId="0" borderId="1" xfId="0" applyNumberFormat="1" applyFont="1" applyBorder="1" applyAlignment="1">
      <alignment horizontal="center"/>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0"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9" fillId="0" borderId="1" xfId="0" applyFont="1" applyBorder="1" applyAlignment="1">
      <alignment horizontal="left" vertical="center"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4" xfId="0" applyFont="1" applyBorder="1" applyAlignment="1">
      <alignment horizontal="left" wrapText="1"/>
    </xf>
    <xf numFmtId="0" fontId="19" fillId="3" borderId="7"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20" fillId="0" borderId="7" xfId="0" applyFont="1" applyBorder="1" applyAlignment="1">
      <alignment horizontal="left" wrapText="1"/>
    </xf>
    <xf numFmtId="0" fontId="20" fillId="0" borderId="8" xfId="0" applyFont="1" applyBorder="1" applyAlignment="1">
      <alignment horizontal="left" wrapText="1"/>
    </xf>
    <xf numFmtId="0" fontId="20" fillId="0" borderId="4" xfId="0" applyFont="1" applyBorder="1" applyAlignment="1">
      <alignment horizontal="left"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Font="1" applyAlignment="1">
      <alignment horizontal="left" vertical="center" wrapText="1"/>
    </xf>
    <xf numFmtId="0" fontId="19" fillId="0" borderId="8" xfId="0" applyFont="1" applyBorder="1" applyAlignment="1">
      <alignment horizontal="left" vertical="center" wrapText="1"/>
    </xf>
  </cellXfs>
  <cellStyles count="2">
    <cellStyle name="Hipervínculo" xfId="1" builtinId="8"/>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ige.mineduc.cl/Sige/Matricula/DespliegaCurs" TargetMode="External"/><Relationship Id="rId2" Type="http://schemas.openxmlformats.org/officeDocument/2006/relationships/image" Target="../media/image2.gif"/><Relationship Id="rId1" Type="http://schemas.openxmlformats.org/officeDocument/2006/relationships/hyperlink" Target="http://sige.mineduc.cl/Sige/Matricula/DespliegaCurs#&#16642;&#7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190500</xdr:rowOff>
    </xdr:from>
    <xdr:to>
      <xdr:col>6</xdr:col>
      <xdr:colOff>684133</xdr:colOff>
      <xdr:row>107</xdr:row>
      <xdr:rowOff>9525</xdr:rowOff>
    </xdr:to>
    <xdr:pic>
      <xdr:nvPicPr>
        <xdr:cNvPr id="4" name="3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1900"/>
        <a:stretch/>
      </xdr:blipFill>
      <xdr:spPr bwMode="auto">
        <a:xfrm>
          <a:off x="0" y="17964150"/>
          <a:ext cx="5332333"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3" name="4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09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4" name="4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5" name="4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6" name="4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536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7" name="4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8" name="4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9" name="4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11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40" name="4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11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0" name="5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50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1" name="5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2" name="5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3" name="5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8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4" name="5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5" name="5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6" name="5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67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7" name="5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8" name="5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9" name="5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10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0" name="5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1" name="5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2" name="53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68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3" name="53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4" name="5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5" name="5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079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6" name="5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7" name="5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8" name="5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51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9" name="5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0" name="5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1" name="5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099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2" name="5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3" name="5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44" name="5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5" name="5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6" name="5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927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7" name="5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8" name="5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9" name="5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36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0" name="5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1" name="5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2" name="5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75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3" name="5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4" name="5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5" name="5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19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6" name="5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7" name="5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58" name="5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9" name="5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0" name="5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07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1" name="5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07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2" name="5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509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3" name="5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509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4" name="5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89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5" name="56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6" name="56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7" name="56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337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8" name="5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337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69" name="56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0" name="56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1" name="57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166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2" name="57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3" name="57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4" name="57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6045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5" name="5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6" name="5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7" name="5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185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8" name="5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776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9" name="5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0" name="5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8" name="38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89" name="38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0" name="38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1" name="39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79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2" name="3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3" name="3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4" name="3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23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5" name="3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6" name="3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7" name="3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671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8" name="3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9" name="3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0" name="3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25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1" name="4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2" name="4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403" name="4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4" name="4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5" name="4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08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6" name="4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7" name="4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8" name="4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51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9" name="4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0" name="4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1" name="4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100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2" name="4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3" name="4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4" name="4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538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5" name="4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6" name="4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7" name="4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976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8" name="4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41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9" name="4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0" name="41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1" name="42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85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2" name="4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3" name="4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4" name="4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434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5" name="4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6" name="4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7" name="4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872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8" name="4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9" name="4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0" name="4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31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1" name="4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2" name="4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1" name="5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748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2" name="5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3" name="5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4" name="5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186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5" name="5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186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6" name="5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76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7" name="5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8" name="5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9" name="5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206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0" name="5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1" name="5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2" name="5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787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3" name="5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4" name="5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5" name="5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368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6" name="5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7" name="5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98" name="5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9" name="5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0" name="5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244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1" name="6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2" name="6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3" name="60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682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4" name="60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5" name="60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06" name="6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7" name="6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8" name="6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558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9" name="6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0" name="6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1" name="61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2" name="61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2578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13" name="61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4" name="6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15" name="6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6" name="6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7" name="6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454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8" name="6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454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9" name="6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892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0" name="6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1" name="6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2" name="6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282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3" name="6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4" name="6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5" name="6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72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6" name="6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7" name="6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28" name="6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9" name="6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0" name="6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54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1" name="6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2" name="6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3" name="6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130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4" name="6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5" name="6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6" name="6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71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7" name="6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8" name="6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9" name="6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715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40" name="63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41" name="6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164</xdr:row>
      <xdr:rowOff>0</xdr:rowOff>
    </xdr:from>
    <xdr:to>
      <xdr:col>9</xdr:col>
      <xdr:colOff>142875</xdr:colOff>
      <xdr:row>164</xdr:row>
      <xdr:rowOff>142875</xdr:rowOff>
    </xdr:to>
    <xdr:pic>
      <xdr:nvPicPr>
        <xdr:cNvPr id="642" name="6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124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164</xdr:row>
      <xdr:rowOff>0</xdr:rowOff>
    </xdr:from>
    <xdr:to>
      <xdr:col>10</xdr:col>
      <xdr:colOff>142875</xdr:colOff>
      <xdr:row>164</xdr:row>
      <xdr:rowOff>142875</xdr:rowOff>
    </xdr:to>
    <xdr:pic>
      <xdr:nvPicPr>
        <xdr:cNvPr id="643" name="642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124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165</xdr:row>
      <xdr:rowOff>0</xdr:rowOff>
    </xdr:from>
    <xdr:to>
      <xdr:col>9</xdr:col>
      <xdr:colOff>180975</xdr:colOff>
      <xdr:row>165</xdr:row>
      <xdr:rowOff>171450</xdr:rowOff>
    </xdr:to>
    <xdr:pic>
      <xdr:nvPicPr>
        <xdr:cNvPr id="644" name="6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182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165</xdr:row>
      <xdr:rowOff>0</xdr:rowOff>
    </xdr:from>
    <xdr:to>
      <xdr:col>9</xdr:col>
      <xdr:colOff>333375</xdr:colOff>
      <xdr:row>165</xdr:row>
      <xdr:rowOff>142875</xdr:rowOff>
    </xdr:to>
    <xdr:pic>
      <xdr:nvPicPr>
        <xdr:cNvPr id="645" name="6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182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165</xdr:row>
      <xdr:rowOff>0</xdr:rowOff>
    </xdr:from>
    <xdr:to>
      <xdr:col>10</xdr:col>
      <xdr:colOff>142875</xdr:colOff>
      <xdr:row>165</xdr:row>
      <xdr:rowOff>142875</xdr:rowOff>
    </xdr:to>
    <xdr:pic>
      <xdr:nvPicPr>
        <xdr:cNvPr id="646" name="645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182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166</xdr:row>
      <xdr:rowOff>0</xdr:rowOff>
    </xdr:from>
    <xdr:to>
      <xdr:col>9</xdr:col>
      <xdr:colOff>180975</xdr:colOff>
      <xdr:row>166</xdr:row>
      <xdr:rowOff>171450</xdr:rowOff>
    </xdr:to>
    <xdr:pic>
      <xdr:nvPicPr>
        <xdr:cNvPr id="647" name="6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2404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166</xdr:row>
      <xdr:rowOff>0</xdr:rowOff>
    </xdr:from>
    <xdr:to>
      <xdr:col>9</xdr:col>
      <xdr:colOff>333375</xdr:colOff>
      <xdr:row>166</xdr:row>
      <xdr:rowOff>142875</xdr:rowOff>
    </xdr:to>
    <xdr:pic>
      <xdr:nvPicPr>
        <xdr:cNvPr id="648" name="6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2404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166</xdr:row>
      <xdr:rowOff>0</xdr:rowOff>
    </xdr:from>
    <xdr:to>
      <xdr:col>10</xdr:col>
      <xdr:colOff>142875</xdr:colOff>
      <xdr:row>166</xdr:row>
      <xdr:rowOff>142875</xdr:rowOff>
    </xdr:to>
    <xdr:pic>
      <xdr:nvPicPr>
        <xdr:cNvPr id="649" name="648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2404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167</xdr:row>
      <xdr:rowOff>0</xdr:rowOff>
    </xdr:from>
    <xdr:to>
      <xdr:col>9</xdr:col>
      <xdr:colOff>180975</xdr:colOff>
      <xdr:row>167</xdr:row>
      <xdr:rowOff>171450</xdr:rowOff>
    </xdr:to>
    <xdr:pic>
      <xdr:nvPicPr>
        <xdr:cNvPr id="650" name="6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284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167</xdr:row>
      <xdr:rowOff>0</xdr:rowOff>
    </xdr:from>
    <xdr:to>
      <xdr:col>9</xdr:col>
      <xdr:colOff>333375</xdr:colOff>
      <xdr:row>167</xdr:row>
      <xdr:rowOff>142875</xdr:rowOff>
    </xdr:to>
    <xdr:pic>
      <xdr:nvPicPr>
        <xdr:cNvPr id="651" name="6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284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167</xdr:row>
      <xdr:rowOff>0</xdr:rowOff>
    </xdr:from>
    <xdr:to>
      <xdr:col>10</xdr:col>
      <xdr:colOff>142875</xdr:colOff>
      <xdr:row>167</xdr:row>
      <xdr:rowOff>142875</xdr:rowOff>
    </xdr:to>
    <xdr:pic>
      <xdr:nvPicPr>
        <xdr:cNvPr id="652" name="651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284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168</xdr:row>
      <xdr:rowOff>0</xdr:rowOff>
    </xdr:from>
    <xdr:to>
      <xdr:col>9</xdr:col>
      <xdr:colOff>180975</xdr:colOff>
      <xdr:row>168</xdr:row>
      <xdr:rowOff>171450</xdr:rowOff>
    </xdr:to>
    <xdr:pic>
      <xdr:nvPicPr>
        <xdr:cNvPr id="653" name="6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328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168</xdr:row>
      <xdr:rowOff>0</xdr:rowOff>
    </xdr:from>
    <xdr:to>
      <xdr:col>9</xdr:col>
      <xdr:colOff>333375</xdr:colOff>
      <xdr:row>168</xdr:row>
      <xdr:rowOff>142875</xdr:rowOff>
    </xdr:to>
    <xdr:pic>
      <xdr:nvPicPr>
        <xdr:cNvPr id="654" name="6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328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168</xdr:row>
      <xdr:rowOff>0</xdr:rowOff>
    </xdr:from>
    <xdr:to>
      <xdr:col>10</xdr:col>
      <xdr:colOff>142875</xdr:colOff>
      <xdr:row>168</xdr:row>
      <xdr:rowOff>142875</xdr:rowOff>
    </xdr:to>
    <xdr:pic>
      <xdr:nvPicPr>
        <xdr:cNvPr id="655" name="654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328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169</xdr:row>
      <xdr:rowOff>0</xdr:rowOff>
    </xdr:from>
    <xdr:to>
      <xdr:col>9</xdr:col>
      <xdr:colOff>180975</xdr:colOff>
      <xdr:row>169</xdr:row>
      <xdr:rowOff>171450</xdr:rowOff>
    </xdr:to>
    <xdr:pic>
      <xdr:nvPicPr>
        <xdr:cNvPr id="656" name="6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371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169</xdr:row>
      <xdr:rowOff>0</xdr:rowOff>
    </xdr:from>
    <xdr:to>
      <xdr:col>9</xdr:col>
      <xdr:colOff>333375</xdr:colOff>
      <xdr:row>169</xdr:row>
      <xdr:rowOff>142875</xdr:rowOff>
    </xdr:to>
    <xdr:pic>
      <xdr:nvPicPr>
        <xdr:cNvPr id="657" name="6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371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169</xdr:row>
      <xdr:rowOff>0</xdr:rowOff>
    </xdr:from>
    <xdr:to>
      <xdr:col>10</xdr:col>
      <xdr:colOff>142875</xdr:colOff>
      <xdr:row>169</xdr:row>
      <xdr:rowOff>142875</xdr:rowOff>
    </xdr:to>
    <xdr:pic>
      <xdr:nvPicPr>
        <xdr:cNvPr id="658" name="657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371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170</xdr:row>
      <xdr:rowOff>0</xdr:rowOff>
    </xdr:from>
    <xdr:to>
      <xdr:col>9</xdr:col>
      <xdr:colOff>180975</xdr:colOff>
      <xdr:row>170</xdr:row>
      <xdr:rowOff>171450</xdr:rowOff>
    </xdr:to>
    <xdr:pic>
      <xdr:nvPicPr>
        <xdr:cNvPr id="659" name="6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4109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170</xdr:row>
      <xdr:rowOff>0</xdr:rowOff>
    </xdr:from>
    <xdr:to>
      <xdr:col>9</xdr:col>
      <xdr:colOff>333375</xdr:colOff>
      <xdr:row>170</xdr:row>
      <xdr:rowOff>142875</xdr:rowOff>
    </xdr:to>
    <xdr:pic>
      <xdr:nvPicPr>
        <xdr:cNvPr id="660" name="6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410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170</xdr:row>
      <xdr:rowOff>0</xdr:rowOff>
    </xdr:from>
    <xdr:to>
      <xdr:col>10</xdr:col>
      <xdr:colOff>142875</xdr:colOff>
      <xdr:row>170</xdr:row>
      <xdr:rowOff>142875</xdr:rowOff>
    </xdr:to>
    <xdr:pic>
      <xdr:nvPicPr>
        <xdr:cNvPr id="661" name="660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410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171</xdr:row>
      <xdr:rowOff>0</xdr:rowOff>
    </xdr:from>
    <xdr:to>
      <xdr:col>9</xdr:col>
      <xdr:colOff>180975</xdr:colOff>
      <xdr:row>171</xdr:row>
      <xdr:rowOff>171450</xdr:rowOff>
    </xdr:to>
    <xdr:pic>
      <xdr:nvPicPr>
        <xdr:cNvPr id="662" name="6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4690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171</xdr:row>
      <xdr:rowOff>0</xdr:rowOff>
    </xdr:from>
    <xdr:to>
      <xdr:col>9</xdr:col>
      <xdr:colOff>333375</xdr:colOff>
      <xdr:row>171</xdr:row>
      <xdr:rowOff>142875</xdr:rowOff>
    </xdr:to>
    <xdr:pic>
      <xdr:nvPicPr>
        <xdr:cNvPr id="663" name="6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4690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171</xdr:row>
      <xdr:rowOff>0</xdr:rowOff>
    </xdr:from>
    <xdr:to>
      <xdr:col>10</xdr:col>
      <xdr:colOff>142875</xdr:colOff>
      <xdr:row>171</xdr:row>
      <xdr:rowOff>142875</xdr:rowOff>
    </xdr:to>
    <xdr:pic>
      <xdr:nvPicPr>
        <xdr:cNvPr id="664" name="663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4690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172</xdr:row>
      <xdr:rowOff>0</xdr:rowOff>
    </xdr:from>
    <xdr:to>
      <xdr:col>9</xdr:col>
      <xdr:colOff>180975</xdr:colOff>
      <xdr:row>172</xdr:row>
      <xdr:rowOff>171450</xdr:rowOff>
    </xdr:to>
    <xdr:pic>
      <xdr:nvPicPr>
        <xdr:cNvPr id="665" name="6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512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172</xdr:row>
      <xdr:rowOff>0</xdr:rowOff>
    </xdr:from>
    <xdr:to>
      <xdr:col>9</xdr:col>
      <xdr:colOff>333375</xdr:colOff>
      <xdr:row>172</xdr:row>
      <xdr:rowOff>142875</xdr:rowOff>
    </xdr:to>
    <xdr:pic>
      <xdr:nvPicPr>
        <xdr:cNvPr id="666" name="6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512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172</xdr:row>
      <xdr:rowOff>0</xdr:rowOff>
    </xdr:from>
    <xdr:to>
      <xdr:col>10</xdr:col>
      <xdr:colOff>142875</xdr:colOff>
      <xdr:row>172</xdr:row>
      <xdr:rowOff>142875</xdr:rowOff>
    </xdr:to>
    <xdr:pic>
      <xdr:nvPicPr>
        <xdr:cNvPr id="667" name="666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512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173</xdr:row>
      <xdr:rowOff>0</xdr:rowOff>
    </xdr:from>
    <xdr:to>
      <xdr:col>9</xdr:col>
      <xdr:colOff>180975</xdr:colOff>
      <xdr:row>173</xdr:row>
      <xdr:rowOff>171450</xdr:rowOff>
    </xdr:to>
    <xdr:pic>
      <xdr:nvPicPr>
        <xdr:cNvPr id="668" name="6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570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173</xdr:row>
      <xdr:rowOff>0</xdr:rowOff>
    </xdr:from>
    <xdr:to>
      <xdr:col>9</xdr:col>
      <xdr:colOff>333375</xdr:colOff>
      <xdr:row>173</xdr:row>
      <xdr:rowOff>142875</xdr:rowOff>
    </xdr:to>
    <xdr:pic>
      <xdr:nvPicPr>
        <xdr:cNvPr id="669" name="66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570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173</xdr:row>
      <xdr:rowOff>0</xdr:rowOff>
    </xdr:from>
    <xdr:to>
      <xdr:col>10</xdr:col>
      <xdr:colOff>142875</xdr:colOff>
      <xdr:row>173</xdr:row>
      <xdr:rowOff>142875</xdr:rowOff>
    </xdr:to>
    <xdr:pic>
      <xdr:nvPicPr>
        <xdr:cNvPr id="670" name="669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570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174</xdr:row>
      <xdr:rowOff>0</xdr:rowOff>
    </xdr:from>
    <xdr:to>
      <xdr:col>9</xdr:col>
      <xdr:colOff>180975</xdr:colOff>
      <xdr:row>174</xdr:row>
      <xdr:rowOff>171450</xdr:rowOff>
    </xdr:to>
    <xdr:pic>
      <xdr:nvPicPr>
        <xdr:cNvPr id="671" name="67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6147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174</xdr:row>
      <xdr:rowOff>0</xdr:rowOff>
    </xdr:from>
    <xdr:to>
      <xdr:col>9</xdr:col>
      <xdr:colOff>333375</xdr:colOff>
      <xdr:row>174</xdr:row>
      <xdr:rowOff>142875</xdr:rowOff>
    </xdr:to>
    <xdr:pic>
      <xdr:nvPicPr>
        <xdr:cNvPr id="672" name="67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6147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174</xdr:row>
      <xdr:rowOff>0</xdr:rowOff>
    </xdr:from>
    <xdr:to>
      <xdr:col>10</xdr:col>
      <xdr:colOff>142875</xdr:colOff>
      <xdr:row>174</xdr:row>
      <xdr:rowOff>142875</xdr:rowOff>
    </xdr:to>
    <xdr:pic>
      <xdr:nvPicPr>
        <xdr:cNvPr id="673" name="672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6147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175</xdr:row>
      <xdr:rowOff>0</xdr:rowOff>
    </xdr:from>
    <xdr:to>
      <xdr:col>9</xdr:col>
      <xdr:colOff>180975</xdr:colOff>
      <xdr:row>175</xdr:row>
      <xdr:rowOff>171450</xdr:rowOff>
    </xdr:to>
    <xdr:pic>
      <xdr:nvPicPr>
        <xdr:cNvPr id="674" name="67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672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175</xdr:row>
      <xdr:rowOff>0</xdr:rowOff>
    </xdr:from>
    <xdr:to>
      <xdr:col>9</xdr:col>
      <xdr:colOff>333375</xdr:colOff>
      <xdr:row>175</xdr:row>
      <xdr:rowOff>142875</xdr:rowOff>
    </xdr:to>
    <xdr:pic>
      <xdr:nvPicPr>
        <xdr:cNvPr id="675" name="6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672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175</xdr:row>
      <xdr:rowOff>0</xdr:rowOff>
    </xdr:from>
    <xdr:to>
      <xdr:col>10</xdr:col>
      <xdr:colOff>142875</xdr:colOff>
      <xdr:row>175</xdr:row>
      <xdr:rowOff>142875</xdr:rowOff>
    </xdr:to>
    <xdr:pic>
      <xdr:nvPicPr>
        <xdr:cNvPr id="676" name="675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672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176</xdr:row>
      <xdr:rowOff>0</xdr:rowOff>
    </xdr:from>
    <xdr:to>
      <xdr:col>9</xdr:col>
      <xdr:colOff>180975</xdr:colOff>
      <xdr:row>176</xdr:row>
      <xdr:rowOff>171450</xdr:rowOff>
    </xdr:to>
    <xdr:pic>
      <xdr:nvPicPr>
        <xdr:cNvPr id="677" name="6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716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176</xdr:row>
      <xdr:rowOff>0</xdr:rowOff>
    </xdr:from>
    <xdr:to>
      <xdr:col>9</xdr:col>
      <xdr:colOff>333375</xdr:colOff>
      <xdr:row>176</xdr:row>
      <xdr:rowOff>142875</xdr:rowOff>
    </xdr:to>
    <xdr:pic>
      <xdr:nvPicPr>
        <xdr:cNvPr id="678" name="6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716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176</xdr:row>
      <xdr:rowOff>0</xdr:rowOff>
    </xdr:from>
    <xdr:to>
      <xdr:col>10</xdr:col>
      <xdr:colOff>142875</xdr:colOff>
      <xdr:row>176</xdr:row>
      <xdr:rowOff>142875</xdr:rowOff>
    </xdr:to>
    <xdr:pic>
      <xdr:nvPicPr>
        <xdr:cNvPr id="679" name="678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716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177</xdr:row>
      <xdr:rowOff>0</xdr:rowOff>
    </xdr:from>
    <xdr:to>
      <xdr:col>9</xdr:col>
      <xdr:colOff>180975</xdr:colOff>
      <xdr:row>177</xdr:row>
      <xdr:rowOff>171450</xdr:rowOff>
    </xdr:to>
    <xdr:pic>
      <xdr:nvPicPr>
        <xdr:cNvPr id="680" name="6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7604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177</xdr:row>
      <xdr:rowOff>0</xdr:rowOff>
    </xdr:from>
    <xdr:to>
      <xdr:col>9</xdr:col>
      <xdr:colOff>333375</xdr:colOff>
      <xdr:row>177</xdr:row>
      <xdr:rowOff>142875</xdr:rowOff>
    </xdr:to>
    <xdr:pic>
      <xdr:nvPicPr>
        <xdr:cNvPr id="681" name="6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7604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177</xdr:row>
      <xdr:rowOff>0</xdr:rowOff>
    </xdr:from>
    <xdr:to>
      <xdr:col>10</xdr:col>
      <xdr:colOff>142875</xdr:colOff>
      <xdr:row>177</xdr:row>
      <xdr:rowOff>142875</xdr:rowOff>
    </xdr:to>
    <xdr:pic>
      <xdr:nvPicPr>
        <xdr:cNvPr id="682" name="681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7604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178</xdr:row>
      <xdr:rowOff>0</xdr:rowOff>
    </xdr:from>
    <xdr:to>
      <xdr:col>9</xdr:col>
      <xdr:colOff>180975</xdr:colOff>
      <xdr:row>178</xdr:row>
      <xdr:rowOff>171450</xdr:rowOff>
    </xdr:to>
    <xdr:pic>
      <xdr:nvPicPr>
        <xdr:cNvPr id="683" name="6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8042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178</xdr:row>
      <xdr:rowOff>0</xdr:rowOff>
    </xdr:from>
    <xdr:to>
      <xdr:col>9</xdr:col>
      <xdr:colOff>333375</xdr:colOff>
      <xdr:row>178</xdr:row>
      <xdr:rowOff>142875</xdr:rowOff>
    </xdr:to>
    <xdr:pic>
      <xdr:nvPicPr>
        <xdr:cNvPr id="684" name="6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804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178</xdr:row>
      <xdr:rowOff>0</xdr:rowOff>
    </xdr:from>
    <xdr:to>
      <xdr:col>10</xdr:col>
      <xdr:colOff>142875</xdr:colOff>
      <xdr:row>178</xdr:row>
      <xdr:rowOff>142875</xdr:rowOff>
    </xdr:to>
    <xdr:pic>
      <xdr:nvPicPr>
        <xdr:cNvPr id="685" name="684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804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179</xdr:row>
      <xdr:rowOff>0</xdr:rowOff>
    </xdr:from>
    <xdr:to>
      <xdr:col>9</xdr:col>
      <xdr:colOff>180975</xdr:colOff>
      <xdr:row>179</xdr:row>
      <xdr:rowOff>171450</xdr:rowOff>
    </xdr:to>
    <xdr:pic>
      <xdr:nvPicPr>
        <xdr:cNvPr id="686" name="6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8481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179</xdr:row>
      <xdr:rowOff>0</xdr:rowOff>
    </xdr:from>
    <xdr:to>
      <xdr:col>9</xdr:col>
      <xdr:colOff>333375</xdr:colOff>
      <xdr:row>179</xdr:row>
      <xdr:rowOff>142875</xdr:rowOff>
    </xdr:to>
    <xdr:pic>
      <xdr:nvPicPr>
        <xdr:cNvPr id="687" name="6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8481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179</xdr:row>
      <xdr:rowOff>0</xdr:rowOff>
    </xdr:from>
    <xdr:to>
      <xdr:col>10</xdr:col>
      <xdr:colOff>142875</xdr:colOff>
      <xdr:row>179</xdr:row>
      <xdr:rowOff>142875</xdr:rowOff>
    </xdr:to>
    <xdr:pic>
      <xdr:nvPicPr>
        <xdr:cNvPr id="688" name="687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8481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180</xdr:row>
      <xdr:rowOff>0</xdr:rowOff>
    </xdr:from>
    <xdr:to>
      <xdr:col>9</xdr:col>
      <xdr:colOff>180975</xdr:colOff>
      <xdr:row>180</xdr:row>
      <xdr:rowOff>171450</xdr:rowOff>
    </xdr:to>
    <xdr:pic>
      <xdr:nvPicPr>
        <xdr:cNvPr id="689" name="6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8919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180</xdr:row>
      <xdr:rowOff>0</xdr:rowOff>
    </xdr:from>
    <xdr:to>
      <xdr:col>9</xdr:col>
      <xdr:colOff>333375</xdr:colOff>
      <xdr:row>180</xdr:row>
      <xdr:rowOff>142875</xdr:rowOff>
    </xdr:to>
    <xdr:pic>
      <xdr:nvPicPr>
        <xdr:cNvPr id="690" name="6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891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180</xdr:row>
      <xdr:rowOff>0</xdr:rowOff>
    </xdr:from>
    <xdr:to>
      <xdr:col>10</xdr:col>
      <xdr:colOff>142875</xdr:colOff>
      <xdr:row>180</xdr:row>
      <xdr:rowOff>142875</xdr:rowOff>
    </xdr:to>
    <xdr:pic>
      <xdr:nvPicPr>
        <xdr:cNvPr id="691" name="690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891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181</xdr:row>
      <xdr:rowOff>0</xdr:rowOff>
    </xdr:from>
    <xdr:to>
      <xdr:col>9</xdr:col>
      <xdr:colOff>180975</xdr:colOff>
      <xdr:row>181</xdr:row>
      <xdr:rowOff>171450</xdr:rowOff>
    </xdr:to>
    <xdr:pic>
      <xdr:nvPicPr>
        <xdr:cNvPr id="692" name="6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181</xdr:row>
      <xdr:rowOff>0</xdr:rowOff>
    </xdr:from>
    <xdr:to>
      <xdr:col>9</xdr:col>
      <xdr:colOff>333375</xdr:colOff>
      <xdr:row>181</xdr:row>
      <xdr:rowOff>142875</xdr:rowOff>
    </xdr:to>
    <xdr:pic>
      <xdr:nvPicPr>
        <xdr:cNvPr id="693" name="6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181</xdr:row>
      <xdr:rowOff>0</xdr:rowOff>
    </xdr:from>
    <xdr:to>
      <xdr:col>10</xdr:col>
      <xdr:colOff>142875</xdr:colOff>
      <xdr:row>181</xdr:row>
      <xdr:rowOff>142875</xdr:rowOff>
    </xdr:to>
    <xdr:pic>
      <xdr:nvPicPr>
        <xdr:cNvPr id="694" name="693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182</xdr:row>
      <xdr:rowOff>0</xdr:rowOff>
    </xdr:from>
    <xdr:to>
      <xdr:col>9</xdr:col>
      <xdr:colOff>180975</xdr:colOff>
      <xdr:row>182</xdr:row>
      <xdr:rowOff>171450</xdr:rowOff>
    </xdr:to>
    <xdr:pic>
      <xdr:nvPicPr>
        <xdr:cNvPr id="695" name="6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39938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182</xdr:row>
      <xdr:rowOff>0</xdr:rowOff>
    </xdr:from>
    <xdr:to>
      <xdr:col>9</xdr:col>
      <xdr:colOff>333375</xdr:colOff>
      <xdr:row>182</xdr:row>
      <xdr:rowOff>142875</xdr:rowOff>
    </xdr:to>
    <xdr:pic>
      <xdr:nvPicPr>
        <xdr:cNvPr id="696" name="6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39938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182</xdr:row>
      <xdr:rowOff>0</xdr:rowOff>
    </xdr:from>
    <xdr:to>
      <xdr:col>10</xdr:col>
      <xdr:colOff>142875</xdr:colOff>
      <xdr:row>182</xdr:row>
      <xdr:rowOff>142875</xdr:rowOff>
    </xdr:to>
    <xdr:pic>
      <xdr:nvPicPr>
        <xdr:cNvPr id="697" name="696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39938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183</xdr:row>
      <xdr:rowOff>0</xdr:rowOff>
    </xdr:from>
    <xdr:to>
      <xdr:col>9</xdr:col>
      <xdr:colOff>180975</xdr:colOff>
      <xdr:row>183</xdr:row>
      <xdr:rowOff>171450</xdr:rowOff>
    </xdr:to>
    <xdr:pic>
      <xdr:nvPicPr>
        <xdr:cNvPr id="698" name="6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037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183</xdr:row>
      <xdr:rowOff>0</xdr:rowOff>
    </xdr:from>
    <xdr:to>
      <xdr:col>9</xdr:col>
      <xdr:colOff>333375</xdr:colOff>
      <xdr:row>183</xdr:row>
      <xdr:rowOff>142875</xdr:rowOff>
    </xdr:to>
    <xdr:pic>
      <xdr:nvPicPr>
        <xdr:cNvPr id="699" name="6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037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183</xdr:row>
      <xdr:rowOff>0</xdr:rowOff>
    </xdr:from>
    <xdr:to>
      <xdr:col>10</xdr:col>
      <xdr:colOff>142875</xdr:colOff>
      <xdr:row>183</xdr:row>
      <xdr:rowOff>142875</xdr:rowOff>
    </xdr:to>
    <xdr:pic>
      <xdr:nvPicPr>
        <xdr:cNvPr id="700" name="699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037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184</xdr:row>
      <xdr:rowOff>0</xdr:rowOff>
    </xdr:from>
    <xdr:to>
      <xdr:col>9</xdr:col>
      <xdr:colOff>180975</xdr:colOff>
      <xdr:row>184</xdr:row>
      <xdr:rowOff>171450</xdr:rowOff>
    </xdr:to>
    <xdr:pic>
      <xdr:nvPicPr>
        <xdr:cNvPr id="701" name="7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0957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184</xdr:row>
      <xdr:rowOff>0</xdr:rowOff>
    </xdr:from>
    <xdr:to>
      <xdr:col>9</xdr:col>
      <xdr:colOff>333375</xdr:colOff>
      <xdr:row>184</xdr:row>
      <xdr:rowOff>142875</xdr:rowOff>
    </xdr:to>
    <xdr:pic>
      <xdr:nvPicPr>
        <xdr:cNvPr id="702" name="7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0957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184</xdr:row>
      <xdr:rowOff>0</xdr:rowOff>
    </xdr:from>
    <xdr:to>
      <xdr:col>10</xdr:col>
      <xdr:colOff>142875</xdr:colOff>
      <xdr:row>184</xdr:row>
      <xdr:rowOff>142875</xdr:rowOff>
    </xdr:to>
    <xdr:pic>
      <xdr:nvPicPr>
        <xdr:cNvPr id="703" name="702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0957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185</xdr:row>
      <xdr:rowOff>0</xdr:rowOff>
    </xdr:from>
    <xdr:to>
      <xdr:col>9</xdr:col>
      <xdr:colOff>180975</xdr:colOff>
      <xdr:row>185</xdr:row>
      <xdr:rowOff>171450</xdr:rowOff>
    </xdr:to>
    <xdr:pic>
      <xdr:nvPicPr>
        <xdr:cNvPr id="704" name="7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1348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185</xdr:row>
      <xdr:rowOff>0</xdr:rowOff>
    </xdr:from>
    <xdr:to>
      <xdr:col>9</xdr:col>
      <xdr:colOff>180975</xdr:colOff>
      <xdr:row>185</xdr:row>
      <xdr:rowOff>171450</xdr:rowOff>
    </xdr:to>
    <xdr:pic>
      <xdr:nvPicPr>
        <xdr:cNvPr id="705" name="7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1929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185</xdr:row>
      <xdr:rowOff>0</xdr:rowOff>
    </xdr:from>
    <xdr:to>
      <xdr:col>9</xdr:col>
      <xdr:colOff>333375</xdr:colOff>
      <xdr:row>185</xdr:row>
      <xdr:rowOff>142875</xdr:rowOff>
    </xdr:to>
    <xdr:pic>
      <xdr:nvPicPr>
        <xdr:cNvPr id="706" name="7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1929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185</xdr:row>
      <xdr:rowOff>0</xdr:rowOff>
    </xdr:from>
    <xdr:to>
      <xdr:col>10</xdr:col>
      <xdr:colOff>142875</xdr:colOff>
      <xdr:row>185</xdr:row>
      <xdr:rowOff>142875</xdr:rowOff>
    </xdr:to>
    <xdr:pic>
      <xdr:nvPicPr>
        <xdr:cNvPr id="707" name="706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1929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186</xdr:row>
      <xdr:rowOff>0</xdr:rowOff>
    </xdr:from>
    <xdr:to>
      <xdr:col>9</xdr:col>
      <xdr:colOff>180975</xdr:colOff>
      <xdr:row>186</xdr:row>
      <xdr:rowOff>171450</xdr:rowOff>
    </xdr:to>
    <xdr:pic>
      <xdr:nvPicPr>
        <xdr:cNvPr id="708" name="7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2367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186</xdr:row>
      <xdr:rowOff>0</xdr:rowOff>
    </xdr:from>
    <xdr:to>
      <xdr:col>9</xdr:col>
      <xdr:colOff>333375</xdr:colOff>
      <xdr:row>186</xdr:row>
      <xdr:rowOff>142875</xdr:rowOff>
    </xdr:to>
    <xdr:pic>
      <xdr:nvPicPr>
        <xdr:cNvPr id="709" name="7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2367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186</xdr:row>
      <xdr:rowOff>0</xdr:rowOff>
    </xdr:from>
    <xdr:to>
      <xdr:col>10</xdr:col>
      <xdr:colOff>142875</xdr:colOff>
      <xdr:row>186</xdr:row>
      <xdr:rowOff>142875</xdr:rowOff>
    </xdr:to>
    <xdr:pic>
      <xdr:nvPicPr>
        <xdr:cNvPr id="710" name="709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2367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187</xdr:row>
      <xdr:rowOff>0</xdr:rowOff>
    </xdr:from>
    <xdr:to>
      <xdr:col>9</xdr:col>
      <xdr:colOff>180975</xdr:colOff>
      <xdr:row>187</xdr:row>
      <xdr:rowOff>171450</xdr:rowOff>
    </xdr:to>
    <xdr:pic>
      <xdr:nvPicPr>
        <xdr:cNvPr id="711" name="7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280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187</xdr:row>
      <xdr:rowOff>0</xdr:rowOff>
    </xdr:from>
    <xdr:to>
      <xdr:col>9</xdr:col>
      <xdr:colOff>333375</xdr:colOff>
      <xdr:row>187</xdr:row>
      <xdr:rowOff>142875</xdr:rowOff>
    </xdr:to>
    <xdr:pic>
      <xdr:nvPicPr>
        <xdr:cNvPr id="712" name="7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280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187</xdr:row>
      <xdr:rowOff>0</xdr:rowOff>
    </xdr:from>
    <xdr:to>
      <xdr:col>10</xdr:col>
      <xdr:colOff>142875</xdr:colOff>
      <xdr:row>187</xdr:row>
      <xdr:rowOff>142875</xdr:rowOff>
    </xdr:to>
    <xdr:pic>
      <xdr:nvPicPr>
        <xdr:cNvPr id="713" name="712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280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188</xdr:row>
      <xdr:rowOff>0</xdr:rowOff>
    </xdr:from>
    <xdr:to>
      <xdr:col>9</xdr:col>
      <xdr:colOff>180975</xdr:colOff>
      <xdr:row>188</xdr:row>
      <xdr:rowOff>171450</xdr:rowOff>
    </xdr:to>
    <xdr:pic>
      <xdr:nvPicPr>
        <xdr:cNvPr id="714" name="7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3386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188</xdr:row>
      <xdr:rowOff>0</xdr:rowOff>
    </xdr:from>
    <xdr:to>
      <xdr:col>9</xdr:col>
      <xdr:colOff>333375</xdr:colOff>
      <xdr:row>188</xdr:row>
      <xdr:rowOff>142875</xdr:rowOff>
    </xdr:to>
    <xdr:pic>
      <xdr:nvPicPr>
        <xdr:cNvPr id="715" name="7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3386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188</xdr:row>
      <xdr:rowOff>0</xdr:rowOff>
    </xdr:from>
    <xdr:to>
      <xdr:col>10</xdr:col>
      <xdr:colOff>142875</xdr:colOff>
      <xdr:row>188</xdr:row>
      <xdr:rowOff>142875</xdr:rowOff>
    </xdr:to>
    <xdr:pic>
      <xdr:nvPicPr>
        <xdr:cNvPr id="716" name="715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3386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189</xdr:row>
      <xdr:rowOff>0</xdr:rowOff>
    </xdr:from>
    <xdr:to>
      <xdr:col>9</xdr:col>
      <xdr:colOff>180975</xdr:colOff>
      <xdr:row>189</xdr:row>
      <xdr:rowOff>171450</xdr:rowOff>
    </xdr:to>
    <xdr:pic>
      <xdr:nvPicPr>
        <xdr:cNvPr id="717" name="7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3824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189</xdr:row>
      <xdr:rowOff>0</xdr:rowOff>
    </xdr:from>
    <xdr:to>
      <xdr:col>10</xdr:col>
      <xdr:colOff>142875</xdr:colOff>
      <xdr:row>189</xdr:row>
      <xdr:rowOff>142875</xdr:rowOff>
    </xdr:to>
    <xdr:pic>
      <xdr:nvPicPr>
        <xdr:cNvPr id="718" name="717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3824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190</xdr:row>
      <xdr:rowOff>0</xdr:rowOff>
    </xdr:from>
    <xdr:to>
      <xdr:col>9</xdr:col>
      <xdr:colOff>180975</xdr:colOff>
      <xdr:row>190</xdr:row>
      <xdr:rowOff>171450</xdr:rowOff>
    </xdr:to>
    <xdr:pic>
      <xdr:nvPicPr>
        <xdr:cNvPr id="719" name="7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4262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190</xdr:row>
      <xdr:rowOff>0</xdr:rowOff>
    </xdr:from>
    <xdr:to>
      <xdr:col>9</xdr:col>
      <xdr:colOff>333375</xdr:colOff>
      <xdr:row>190</xdr:row>
      <xdr:rowOff>142875</xdr:rowOff>
    </xdr:to>
    <xdr:pic>
      <xdr:nvPicPr>
        <xdr:cNvPr id="720" name="7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4262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190</xdr:row>
      <xdr:rowOff>0</xdr:rowOff>
    </xdr:from>
    <xdr:to>
      <xdr:col>10</xdr:col>
      <xdr:colOff>142875</xdr:colOff>
      <xdr:row>190</xdr:row>
      <xdr:rowOff>142875</xdr:rowOff>
    </xdr:to>
    <xdr:pic>
      <xdr:nvPicPr>
        <xdr:cNvPr id="721" name="720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4262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191</xdr:row>
      <xdr:rowOff>0</xdr:rowOff>
    </xdr:from>
    <xdr:to>
      <xdr:col>9</xdr:col>
      <xdr:colOff>180975</xdr:colOff>
      <xdr:row>191</xdr:row>
      <xdr:rowOff>171450</xdr:rowOff>
    </xdr:to>
    <xdr:pic>
      <xdr:nvPicPr>
        <xdr:cNvPr id="722" name="7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4843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191</xdr:row>
      <xdr:rowOff>0</xdr:rowOff>
    </xdr:from>
    <xdr:to>
      <xdr:col>9</xdr:col>
      <xdr:colOff>333375</xdr:colOff>
      <xdr:row>191</xdr:row>
      <xdr:rowOff>142875</xdr:rowOff>
    </xdr:to>
    <xdr:pic>
      <xdr:nvPicPr>
        <xdr:cNvPr id="723" name="7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4843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191</xdr:row>
      <xdr:rowOff>0</xdr:rowOff>
    </xdr:from>
    <xdr:to>
      <xdr:col>10</xdr:col>
      <xdr:colOff>142875</xdr:colOff>
      <xdr:row>191</xdr:row>
      <xdr:rowOff>142875</xdr:rowOff>
    </xdr:to>
    <xdr:pic>
      <xdr:nvPicPr>
        <xdr:cNvPr id="724" name="723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4843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192</xdr:row>
      <xdr:rowOff>0</xdr:rowOff>
    </xdr:from>
    <xdr:to>
      <xdr:col>9</xdr:col>
      <xdr:colOff>180975</xdr:colOff>
      <xdr:row>192</xdr:row>
      <xdr:rowOff>171450</xdr:rowOff>
    </xdr:to>
    <xdr:pic>
      <xdr:nvPicPr>
        <xdr:cNvPr id="725" name="7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5424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192</xdr:row>
      <xdr:rowOff>0</xdr:rowOff>
    </xdr:from>
    <xdr:to>
      <xdr:col>10</xdr:col>
      <xdr:colOff>142875</xdr:colOff>
      <xdr:row>192</xdr:row>
      <xdr:rowOff>142875</xdr:rowOff>
    </xdr:to>
    <xdr:pic>
      <xdr:nvPicPr>
        <xdr:cNvPr id="726" name="725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5424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193</xdr:row>
      <xdr:rowOff>0</xdr:rowOff>
    </xdr:from>
    <xdr:to>
      <xdr:col>9</xdr:col>
      <xdr:colOff>180975</xdr:colOff>
      <xdr:row>193</xdr:row>
      <xdr:rowOff>171450</xdr:rowOff>
    </xdr:to>
    <xdr:pic>
      <xdr:nvPicPr>
        <xdr:cNvPr id="727" name="7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5862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193</xdr:row>
      <xdr:rowOff>0</xdr:rowOff>
    </xdr:from>
    <xdr:to>
      <xdr:col>9</xdr:col>
      <xdr:colOff>333375</xdr:colOff>
      <xdr:row>193</xdr:row>
      <xdr:rowOff>142875</xdr:rowOff>
    </xdr:to>
    <xdr:pic>
      <xdr:nvPicPr>
        <xdr:cNvPr id="728" name="7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5862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193</xdr:row>
      <xdr:rowOff>0</xdr:rowOff>
    </xdr:from>
    <xdr:to>
      <xdr:col>10</xdr:col>
      <xdr:colOff>142875</xdr:colOff>
      <xdr:row>193</xdr:row>
      <xdr:rowOff>142875</xdr:rowOff>
    </xdr:to>
    <xdr:pic>
      <xdr:nvPicPr>
        <xdr:cNvPr id="729" name="728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5862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194</xdr:row>
      <xdr:rowOff>0</xdr:rowOff>
    </xdr:from>
    <xdr:to>
      <xdr:col>9</xdr:col>
      <xdr:colOff>180975</xdr:colOff>
      <xdr:row>194</xdr:row>
      <xdr:rowOff>171450</xdr:rowOff>
    </xdr:to>
    <xdr:pic>
      <xdr:nvPicPr>
        <xdr:cNvPr id="730" name="7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6301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194</xdr:row>
      <xdr:rowOff>0</xdr:rowOff>
    </xdr:from>
    <xdr:to>
      <xdr:col>9</xdr:col>
      <xdr:colOff>333375</xdr:colOff>
      <xdr:row>194</xdr:row>
      <xdr:rowOff>142875</xdr:rowOff>
    </xdr:to>
    <xdr:pic>
      <xdr:nvPicPr>
        <xdr:cNvPr id="731" name="7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6301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194</xdr:row>
      <xdr:rowOff>0</xdr:rowOff>
    </xdr:from>
    <xdr:to>
      <xdr:col>10</xdr:col>
      <xdr:colOff>142875</xdr:colOff>
      <xdr:row>194</xdr:row>
      <xdr:rowOff>142875</xdr:rowOff>
    </xdr:to>
    <xdr:pic>
      <xdr:nvPicPr>
        <xdr:cNvPr id="732" name="731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6301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195</xdr:row>
      <xdr:rowOff>0</xdr:rowOff>
    </xdr:from>
    <xdr:to>
      <xdr:col>9</xdr:col>
      <xdr:colOff>180975</xdr:colOff>
      <xdr:row>195</xdr:row>
      <xdr:rowOff>171450</xdr:rowOff>
    </xdr:to>
    <xdr:pic>
      <xdr:nvPicPr>
        <xdr:cNvPr id="733" name="7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6739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195</xdr:row>
      <xdr:rowOff>0</xdr:rowOff>
    </xdr:from>
    <xdr:to>
      <xdr:col>10</xdr:col>
      <xdr:colOff>142875</xdr:colOff>
      <xdr:row>195</xdr:row>
      <xdr:rowOff>142875</xdr:rowOff>
    </xdr:to>
    <xdr:pic>
      <xdr:nvPicPr>
        <xdr:cNvPr id="734" name="733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673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196</xdr:row>
      <xdr:rowOff>0</xdr:rowOff>
    </xdr:from>
    <xdr:to>
      <xdr:col>9</xdr:col>
      <xdr:colOff>142875</xdr:colOff>
      <xdr:row>196</xdr:row>
      <xdr:rowOff>142875</xdr:rowOff>
    </xdr:to>
    <xdr:pic>
      <xdr:nvPicPr>
        <xdr:cNvPr id="735" name="7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7129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196</xdr:row>
      <xdr:rowOff>0</xdr:rowOff>
    </xdr:from>
    <xdr:to>
      <xdr:col>10</xdr:col>
      <xdr:colOff>142875</xdr:colOff>
      <xdr:row>196</xdr:row>
      <xdr:rowOff>142875</xdr:rowOff>
    </xdr:to>
    <xdr:pic>
      <xdr:nvPicPr>
        <xdr:cNvPr id="736" name="735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7129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197</xdr:row>
      <xdr:rowOff>0</xdr:rowOff>
    </xdr:from>
    <xdr:to>
      <xdr:col>9</xdr:col>
      <xdr:colOff>180975</xdr:colOff>
      <xdr:row>197</xdr:row>
      <xdr:rowOff>171450</xdr:rowOff>
    </xdr:to>
    <xdr:pic>
      <xdr:nvPicPr>
        <xdr:cNvPr id="737" name="7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7710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197</xdr:row>
      <xdr:rowOff>0</xdr:rowOff>
    </xdr:from>
    <xdr:to>
      <xdr:col>9</xdr:col>
      <xdr:colOff>333375</xdr:colOff>
      <xdr:row>197</xdr:row>
      <xdr:rowOff>142875</xdr:rowOff>
    </xdr:to>
    <xdr:pic>
      <xdr:nvPicPr>
        <xdr:cNvPr id="738" name="7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7710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197</xdr:row>
      <xdr:rowOff>0</xdr:rowOff>
    </xdr:from>
    <xdr:to>
      <xdr:col>10</xdr:col>
      <xdr:colOff>142875</xdr:colOff>
      <xdr:row>197</xdr:row>
      <xdr:rowOff>142875</xdr:rowOff>
    </xdr:to>
    <xdr:pic>
      <xdr:nvPicPr>
        <xdr:cNvPr id="739" name="738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7710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198</xdr:row>
      <xdr:rowOff>0</xdr:rowOff>
    </xdr:from>
    <xdr:to>
      <xdr:col>9</xdr:col>
      <xdr:colOff>180975</xdr:colOff>
      <xdr:row>198</xdr:row>
      <xdr:rowOff>171450</xdr:rowOff>
    </xdr:to>
    <xdr:pic>
      <xdr:nvPicPr>
        <xdr:cNvPr id="740" name="7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8148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198</xdr:row>
      <xdr:rowOff>0</xdr:rowOff>
    </xdr:from>
    <xdr:to>
      <xdr:col>9</xdr:col>
      <xdr:colOff>333375</xdr:colOff>
      <xdr:row>198</xdr:row>
      <xdr:rowOff>142875</xdr:rowOff>
    </xdr:to>
    <xdr:pic>
      <xdr:nvPicPr>
        <xdr:cNvPr id="741" name="7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8148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198</xdr:row>
      <xdr:rowOff>0</xdr:rowOff>
    </xdr:from>
    <xdr:to>
      <xdr:col>10</xdr:col>
      <xdr:colOff>142875</xdr:colOff>
      <xdr:row>198</xdr:row>
      <xdr:rowOff>142875</xdr:rowOff>
    </xdr:to>
    <xdr:pic>
      <xdr:nvPicPr>
        <xdr:cNvPr id="742" name="741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8148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199</xdr:row>
      <xdr:rowOff>0</xdr:rowOff>
    </xdr:from>
    <xdr:to>
      <xdr:col>9</xdr:col>
      <xdr:colOff>180975</xdr:colOff>
      <xdr:row>199</xdr:row>
      <xdr:rowOff>171450</xdr:rowOff>
    </xdr:to>
    <xdr:pic>
      <xdr:nvPicPr>
        <xdr:cNvPr id="743" name="7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199</xdr:row>
      <xdr:rowOff>0</xdr:rowOff>
    </xdr:from>
    <xdr:to>
      <xdr:col>9</xdr:col>
      <xdr:colOff>333375</xdr:colOff>
      <xdr:row>199</xdr:row>
      <xdr:rowOff>142875</xdr:rowOff>
    </xdr:to>
    <xdr:pic>
      <xdr:nvPicPr>
        <xdr:cNvPr id="744" name="7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199</xdr:row>
      <xdr:rowOff>0</xdr:rowOff>
    </xdr:from>
    <xdr:to>
      <xdr:col>10</xdr:col>
      <xdr:colOff>142875</xdr:colOff>
      <xdr:row>199</xdr:row>
      <xdr:rowOff>142875</xdr:rowOff>
    </xdr:to>
    <xdr:pic>
      <xdr:nvPicPr>
        <xdr:cNvPr id="745" name="744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200</xdr:row>
      <xdr:rowOff>0</xdr:rowOff>
    </xdr:from>
    <xdr:to>
      <xdr:col>9</xdr:col>
      <xdr:colOff>180975</xdr:colOff>
      <xdr:row>200</xdr:row>
      <xdr:rowOff>171450</xdr:rowOff>
    </xdr:to>
    <xdr:pic>
      <xdr:nvPicPr>
        <xdr:cNvPr id="746" name="7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200</xdr:row>
      <xdr:rowOff>0</xdr:rowOff>
    </xdr:from>
    <xdr:to>
      <xdr:col>9</xdr:col>
      <xdr:colOff>333375</xdr:colOff>
      <xdr:row>200</xdr:row>
      <xdr:rowOff>142875</xdr:rowOff>
    </xdr:to>
    <xdr:pic>
      <xdr:nvPicPr>
        <xdr:cNvPr id="747" name="7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200</xdr:row>
      <xdr:rowOff>0</xdr:rowOff>
    </xdr:from>
    <xdr:to>
      <xdr:col>10</xdr:col>
      <xdr:colOff>142875</xdr:colOff>
      <xdr:row>200</xdr:row>
      <xdr:rowOff>142875</xdr:rowOff>
    </xdr:to>
    <xdr:pic>
      <xdr:nvPicPr>
        <xdr:cNvPr id="748" name="747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201</xdr:row>
      <xdr:rowOff>0</xdr:rowOff>
    </xdr:from>
    <xdr:to>
      <xdr:col>9</xdr:col>
      <xdr:colOff>180975</xdr:colOff>
      <xdr:row>201</xdr:row>
      <xdr:rowOff>171450</xdr:rowOff>
    </xdr:to>
    <xdr:pic>
      <xdr:nvPicPr>
        <xdr:cNvPr id="749" name="7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49606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201</xdr:row>
      <xdr:rowOff>0</xdr:rowOff>
    </xdr:from>
    <xdr:to>
      <xdr:col>9</xdr:col>
      <xdr:colOff>333375</xdr:colOff>
      <xdr:row>201</xdr:row>
      <xdr:rowOff>142875</xdr:rowOff>
    </xdr:to>
    <xdr:pic>
      <xdr:nvPicPr>
        <xdr:cNvPr id="750" name="7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49606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201</xdr:row>
      <xdr:rowOff>0</xdr:rowOff>
    </xdr:from>
    <xdr:to>
      <xdr:col>10</xdr:col>
      <xdr:colOff>142875</xdr:colOff>
      <xdr:row>201</xdr:row>
      <xdr:rowOff>142875</xdr:rowOff>
    </xdr:to>
    <xdr:pic>
      <xdr:nvPicPr>
        <xdr:cNvPr id="751" name="750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49606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202</xdr:row>
      <xdr:rowOff>0</xdr:rowOff>
    </xdr:from>
    <xdr:to>
      <xdr:col>9</xdr:col>
      <xdr:colOff>180975</xdr:colOff>
      <xdr:row>202</xdr:row>
      <xdr:rowOff>171450</xdr:rowOff>
    </xdr:to>
    <xdr:pic>
      <xdr:nvPicPr>
        <xdr:cNvPr id="752" name="7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50044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202</xdr:row>
      <xdr:rowOff>0</xdr:rowOff>
    </xdr:from>
    <xdr:to>
      <xdr:col>9</xdr:col>
      <xdr:colOff>333375</xdr:colOff>
      <xdr:row>202</xdr:row>
      <xdr:rowOff>142875</xdr:rowOff>
    </xdr:to>
    <xdr:pic>
      <xdr:nvPicPr>
        <xdr:cNvPr id="753" name="7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50044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202</xdr:row>
      <xdr:rowOff>0</xdr:rowOff>
    </xdr:from>
    <xdr:to>
      <xdr:col>10</xdr:col>
      <xdr:colOff>142875</xdr:colOff>
      <xdr:row>202</xdr:row>
      <xdr:rowOff>142875</xdr:rowOff>
    </xdr:to>
    <xdr:pic>
      <xdr:nvPicPr>
        <xdr:cNvPr id="754" name="753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50044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203</xdr:row>
      <xdr:rowOff>0</xdr:rowOff>
    </xdr:from>
    <xdr:to>
      <xdr:col>9</xdr:col>
      <xdr:colOff>180975</xdr:colOff>
      <xdr:row>203</xdr:row>
      <xdr:rowOff>171450</xdr:rowOff>
    </xdr:to>
    <xdr:pic>
      <xdr:nvPicPr>
        <xdr:cNvPr id="755" name="7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50482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203</xdr:row>
      <xdr:rowOff>0</xdr:rowOff>
    </xdr:from>
    <xdr:to>
      <xdr:col>9</xdr:col>
      <xdr:colOff>333375</xdr:colOff>
      <xdr:row>203</xdr:row>
      <xdr:rowOff>142875</xdr:rowOff>
    </xdr:to>
    <xdr:pic>
      <xdr:nvPicPr>
        <xdr:cNvPr id="756" name="7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50482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203</xdr:row>
      <xdr:rowOff>0</xdr:rowOff>
    </xdr:from>
    <xdr:to>
      <xdr:col>10</xdr:col>
      <xdr:colOff>142875</xdr:colOff>
      <xdr:row>203</xdr:row>
      <xdr:rowOff>142875</xdr:rowOff>
    </xdr:to>
    <xdr:pic>
      <xdr:nvPicPr>
        <xdr:cNvPr id="757" name="756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50482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204</xdr:row>
      <xdr:rowOff>0</xdr:rowOff>
    </xdr:from>
    <xdr:to>
      <xdr:col>9</xdr:col>
      <xdr:colOff>180975</xdr:colOff>
      <xdr:row>204</xdr:row>
      <xdr:rowOff>171450</xdr:rowOff>
    </xdr:to>
    <xdr:pic>
      <xdr:nvPicPr>
        <xdr:cNvPr id="758" name="7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5092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204</xdr:row>
      <xdr:rowOff>0</xdr:rowOff>
    </xdr:from>
    <xdr:to>
      <xdr:col>9</xdr:col>
      <xdr:colOff>333375</xdr:colOff>
      <xdr:row>204</xdr:row>
      <xdr:rowOff>142875</xdr:rowOff>
    </xdr:to>
    <xdr:pic>
      <xdr:nvPicPr>
        <xdr:cNvPr id="759" name="7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048500" y="5092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204</xdr:row>
      <xdr:rowOff>0</xdr:rowOff>
    </xdr:from>
    <xdr:to>
      <xdr:col>10</xdr:col>
      <xdr:colOff>142875</xdr:colOff>
      <xdr:row>204</xdr:row>
      <xdr:rowOff>142875</xdr:rowOff>
    </xdr:to>
    <xdr:pic>
      <xdr:nvPicPr>
        <xdr:cNvPr id="760" name="759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5092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205</xdr:row>
      <xdr:rowOff>0</xdr:rowOff>
    </xdr:from>
    <xdr:to>
      <xdr:col>10</xdr:col>
      <xdr:colOff>142875</xdr:colOff>
      <xdr:row>205</xdr:row>
      <xdr:rowOff>142875</xdr:rowOff>
    </xdr:to>
    <xdr:pic>
      <xdr:nvPicPr>
        <xdr:cNvPr id="761" name="760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51358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206</xdr:row>
      <xdr:rowOff>0</xdr:rowOff>
    </xdr:from>
    <xdr:to>
      <xdr:col>9</xdr:col>
      <xdr:colOff>142875</xdr:colOff>
      <xdr:row>206</xdr:row>
      <xdr:rowOff>142875</xdr:rowOff>
    </xdr:to>
    <xdr:pic>
      <xdr:nvPicPr>
        <xdr:cNvPr id="762" name="7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51939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206</xdr:row>
      <xdr:rowOff>0</xdr:rowOff>
    </xdr:from>
    <xdr:to>
      <xdr:col>10</xdr:col>
      <xdr:colOff>142875</xdr:colOff>
      <xdr:row>206</xdr:row>
      <xdr:rowOff>142875</xdr:rowOff>
    </xdr:to>
    <xdr:pic>
      <xdr:nvPicPr>
        <xdr:cNvPr id="763" name="762 Imagen" descr="retirar">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51939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hyperlink" Target="javascript:enviaAlumno(21369774)" TargetMode="External"/><Relationship Id="rId18" Type="http://schemas.openxmlformats.org/officeDocument/2006/relationships/hyperlink" Target="javascript:enviaAlumno(21532612)" TargetMode="External"/><Relationship Id="rId26" Type="http://schemas.openxmlformats.org/officeDocument/2006/relationships/hyperlink" Target="javascript:enviaAlumno(21737239)" TargetMode="External"/><Relationship Id="rId39" Type="http://schemas.openxmlformats.org/officeDocument/2006/relationships/hyperlink" Target="javascript:enviaAlumno(21744471)" TargetMode="External"/><Relationship Id="rId21" Type="http://schemas.openxmlformats.org/officeDocument/2006/relationships/hyperlink" Target="javascript:enviaAlumno(21224545)" TargetMode="External"/><Relationship Id="rId34" Type="http://schemas.openxmlformats.org/officeDocument/2006/relationships/hyperlink" Target="javascript:enviaAlumno(21125495)" TargetMode="External"/><Relationship Id="rId42" Type="http://schemas.openxmlformats.org/officeDocument/2006/relationships/hyperlink" Target="javascript:enviaAlumno(21520819)" TargetMode="External"/><Relationship Id="rId7" Type="http://schemas.openxmlformats.org/officeDocument/2006/relationships/hyperlink" Target="javascript:enviaAlumno(21583760)" TargetMode="External"/><Relationship Id="rId2" Type="http://schemas.openxmlformats.org/officeDocument/2006/relationships/hyperlink" Target="javascript:enviaAlumno(21005976)" TargetMode="External"/><Relationship Id="rId16" Type="http://schemas.openxmlformats.org/officeDocument/2006/relationships/hyperlink" Target="javascript:enviaAlumno(21340514)" TargetMode="External"/><Relationship Id="rId29" Type="http://schemas.openxmlformats.org/officeDocument/2006/relationships/hyperlink" Target="javascript:enviaAlumno(21835438)" TargetMode="External"/><Relationship Id="rId1" Type="http://schemas.openxmlformats.org/officeDocument/2006/relationships/hyperlink" Target="javascript:enviaAlumno(21839470)" TargetMode="External"/><Relationship Id="rId6" Type="http://schemas.openxmlformats.org/officeDocument/2006/relationships/hyperlink" Target="javascript:enviaAlumno(20980045)" TargetMode="External"/><Relationship Id="rId11" Type="http://schemas.openxmlformats.org/officeDocument/2006/relationships/hyperlink" Target="javascript:enviaAlumno(21309553)" TargetMode="External"/><Relationship Id="rId24" Type="http://schemas.openxmlformats.org/officeDocument/2006/relationships/hyperlink" Target="javascript:enviaAlumno(21602033)" TargetMode="External"/><Relationship Id="rId32" Type="http://schemas.openxmlformats.org/officeDocument/2006/relationships/hyperlink" Target="javascript:enviaAlumno(21754277)" TargetMode="External"/><Relationship Id="rId37" Type="http://schemas.openxmlformats.org/officeDocument/2006/relationships/hyperlink" Target="javascript:enviaAlumno(21149469)" TargetMode="External"/><Relationship Id="rId40" Type="http://schemas.openxmlformats.org/officeDocument/2006/relationships/hyperlink" Target="javascript:enviaAlumno(21783349)" TargetMode="External"/><Relationship Id="rId45" Type="http://schemas.openxmlformats.org/officeDocument/2006/relationships/printerSettings" Target="../printerSettings/printerSettings3.bin"/><Relationship Id="rId5" Type="http://schemas.openxmlformats.org/officeDocument/2006/relationships/hyperlink" Target="javascript:enviaAlumno(21630535)" TargetMode="External"/><Relationship Id="rId15" Type="http://schemas.openxmlformats.org/officeDocument/2006/relationships/hyperlink" Target="javascript:enviaAlumno(21781588)" TargetMode="External"/><Relationship Id="rId23" Type="http://schemas.openxmlformats.org/officeDocument/2006/relationships/hyperlink" Target="javascript:enviaAlumno(21661219)" TargetMode="External"/><Relationship Id="rId28" Type="http://schemas.openxmlformats.org/officeDocument/2006/relationships/hyperlink" Target="javascript:enviaAlumno(21616671)" TargetMode="External"/><Relationship Id="rId36" Type="http://schemas.openxmlformats.org/officeDocument/2006/relationships/hyperlink" Target="javascript:enviaAlumno(21478338)" TargetMode="External"/><Relationship Id="rId10" Type="http://schemas.openxmlformats.org/officeDocument/2006/relationships/hyperlink" Target="javascript:enviaAlumno(21511265)" TargetMode="External"/><Relationship Id="rId19" Type="http://schemas.openxmlformats.org/officeDocument/2006/relationships/hyperlink" Target="javascript:enviaAlumno(21705768)" TargetMode="External"/><Relationship Id="rId31" Type="http://schemas.openxmlformats.org/officeDocument/2006/relationships/hyperlink" Target="javascript:enviaAlumno(21530776)" TargetMode="External"/><Relationship Id="rId44" Type="http://schemas.openxmlformats.org/officeDocument/2006/relationships/hyperlink" Target="javascript:enviaAlumno(21714061)" TargetMode="External"/><Relationship Id="rId4" Type="http://schemas.openxmlformats.org/officeDocument/2006/relationships/hyperlink" Target="javascript:enviaAlumno(21148933)" TargetMode="External"/><Relationship Id="rId9" Type="http://schemas.openxmlformats.org/officeDocument/2006/relationships/hyperlink" Target="javascript:enviaAlumno(21637104)" TargetMode="External"/><Relationship Id="rId14" Type="http://schemas.openxmlformats.org/officeDocument/2006/relationships/hyperlink" Target="javascript:enviaAlumno(21716371)" TargetMode="External"/><Relationship Id="rId22" Type="http://schemas.openxmlformats.org/officeDocument/2006/relationships/hyperlink" Target="javascript:enviaAlumno(21376747)" TargetMode="External"/><Relationship Id="rId27" Type="http://schemas.openxmlformats.org/officeDocument/2006/relationships/hyperlink" Target="javascript:enviaAlumno(21538528)" TargetMode="External"/><Relationship Id="rId30" Type="http://schemas.openxmlformats.org/officeDocument/2006/relationships/hyperlink" Target="javascript:enviaAlumno(21457431)" TargetMode="External"/><Relationship Id="rId35" Type="http://schemas.openxmlformats.org/officeDocument/2006/relationships/hyperlink" Target="javascript:enviaAlumno(21472703)" TargetMode="External"/><Relationship Id="rId43" Type="http://schemas.openxmlformats.org/officeDocument/2006/relationships/hyperlink" Target="javascript:enviaAlumno(21782537)" TargetMode="External"/><Relationship Id="rId8" Type="http://schemas.openxmlformats.org/officeDocument/2006/relationships/hyperlink" Target="javascript:enviaAlumno(21586987)" TargetMode="External"/><Relationship Id="rId3" Type="http://schemas.openxmlformats.org/officeDocument/2006/relationships/hyperlink" Target="javascript:enviaAlumno(21434225)" TargetMode="External"/><Relationship Id="rId12" Type="http://schemas.openxmlformats.org/officeDocument/2006/relationships/hyperlink" Target="javascript:enviaAlumno(21622251)" TargetMode="External"/><Relationship Id="rId17" Type="http://schemas.openxmlformats.org/officeDocument/2006/relationships/hyperlink" Target="javascript:enviaAlumno(21545625)" TargetMode="External"/><Relationship Id="rId25" Type="http://schemas.openxmlformats.org/officeDocument/2006/relationships/hyperlink" Target="javascript:enviaAlumno(21673273)" TargetMode="External"/><Relationship Id="rId33" Type="http://schemas.openxmlformats.org/officeDocument/2006/relationships/hyperlink" Target="javascript:enviaAlumno(21801094)" TargetMode="External"/><Relationship Id="rId38" Type="http://schemas.openxmlformats.org/officeDocument/2006/relationships/hyperlink" Target="javascript:enviaAlumno(21674042)" TargetMode="External"/><Relationship Id="rId46" Type="http://schemas.openxmlformats.org/officeDocument/2006/relationships/drawing" Target="../drawings/drawing2.xml"/><Relationship Id="rId20" Type="http://schemas.openxmlformats.org/officeDocument/2006/relationships/hyperlink" Target="javascript:enviaAlumno(21661158)" TargetMode="External"/><Relationship Id="rId41" Type="http://schemas.openxmlformats.org/officeDocument/2006/relationships/hyperlink" Target="javascript:enviaAlumno(208396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F79"/>
  <sheetViews>
    <sheetView tabSelected="1" zoomScale="80" zoomScaleNormal="80" workbookViewId="0">
      <selection activeCell="A2" sqref="A2:H2"/>
    </sheetView>
  </sheetViews>
  <sheetFormatPr baseColWidth="10" defaultRowHeight="1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2" customWidth="1"/>
    <col min="13" max="15" width="3.85546875" customWidth="1"/>
    <col min="16" max="18" width="4.7109375" customWidth="1"/>
    <col min="19" max="21" width="4.7109375" style="71" customWidth="1"/>
    <col min="22" max="22" width="4.7109375" style="103" customWidth="1"/>
    <col min="23" max="23" width="7" customWidth="1"/>
    <col min="24" max="24" width="7.140625" style="41" customWidth="1"/>
    <col min="25" max="25" width="6.42578125" customWidth="1"/>
    <col min="26" max="28" width="4.140625" customWidth="1"/>
    <col min="29" max="29" width="9.28515625" style="21" customWidth="1"/>
    <col min="30" max="30" width="5.85546875" style="21" hidden="1" customWidth="1"/>
    <col min="31" max="34" width="5.140625" style="21" hidden="1" customWidth="1"/>
    <col min="35" max="35" width="5.140625" style="74" hidden="1" customWidth="1"/>
    <col min="36" max="41" width="5.140625" style="21" hidden="1" customWidth="1"/>
    <col min="42" max="42" width="5.140625" style="74" hidden="1" customWidth="1"/>
    <col min="43" max="43" width="5.140625" style="21" hidden="1" customWidth="1"/>
    <col min="44" max="44" width="6.42578125" style="21" hidden="1" customWidth="1"/>
    <col min="45" max="58" width="5.140625" style="21" hidden="1" customWidth="1"/>
    <col min="59" max="59" width="5.140625" style="20" hidden="1" customWidth="1"/>
    <col min="60" max="71" width="5.140625" hidden="1" customWidth="1"/>
    <col min="72" max="72" width="5" customWidth="1"/>
    <col min="73" max="84" width="5.140625" customWidth="1"/>
  </cols>
  <sheetData>
    <row r="1" spans="1:84">
      <c r="A1" s="245" t="s">
        <v>173</v>
      </c>
      <c r="B1" s="246"/>
      <c r="C1" s="246"/>
      <c r="D1" s="246"/>
      <c r="E1" s="246"/>
      <c r="F1" s="246"/>
      <c r="G1" s="246"/>
      <c r="H1" s="246"/>
    </row>
    <row r="2" spans="1:84">
      <c r="A2" s="245" t="s">
        <v>171</v>
      </c>
      <c r="B2" s="246"/>
      <c r="C2" s="246"/>
      <c r="D2" s="246"/>
      <c r="E2" s="246"/>
      <c r="F2" s="246"/>
      <c r="G2" s="246"/>
      <c r="H2" s="246"/>
    </row>
    <row r="4" spans="1:84" ht="15" customHeight="1">
      <c r="A4" s="247" t="s">
        <v>0</v>
      </c>
      <c r="B4" s="247"/>
      <c r="C4" s="247"/>
      <c r="D4" s="247"/>
      <c r="E4" s="247"/>
      <c r="F4" s="247"/>
      <c r="G4" s="247"/>
      <c r="H4" s="247"/>
      <c r="I4" s="247"/>
    </row>
    <row r="5" spans="1:84">
      <c r="A5" s="247"/>
      <c r="B5" s="247"/>
      <c r="C5" s="247"/>
      <c r="D5" s="247"/>
      <c r="E5" s="247"/>
      <c r="F5" s="247"/>
      <c r="G5" s="247"/>
      <c r="H5" s="247"/>
      <c r="I5" s="247"/>
      <c r="AQ5" s="240" t="s">
        <v>40</v>
      </c>
      <c r="AR5" s="241"/>
      <c r="AS5" s="38">
        <v>1</v>
      </c>
      <c r="AT5" s="38">
        <v>2</v>
      </c>
      <c r="AU5" s="38">
        <v>3</v>
      </c>
      <c r="AV5" s="38">
        <v>4</v>
      </c>
      <c r="AW5" s="38">
        <v>5</v>
      </c>
      <c r="AX5" s="38">
        <v>6</v>
      </c>
      <c r="AY5" s="38">
        <v>7</v>
      </c>
      <c r="AZ5" s="38">
        <v>8</v>
      </c>
      <c r="BA5" s="38">
        <v>9</v>
      </c>
      <c r="BB5" s="38">
        <v>10</v>
      </c>
      <c r="BC5" s="38">
        <v>11</v>
      </c>
      <c r="BD5" s="38">
        <v>12</v>
      </c>
      <c r="BE5" s="38">
        <v>13</v>
      </c>
      <c r="BF5" s="38">
        <v>14</v>
      </c>
      <c r="BG5" s="38">
        <v>15</v>
      </c>
      <c r="BH5" s="38">
        <v>16</v>
      </c>
      <c r="BI5" s="38"/>
      <c r="BJ5" s="38"/>
      <c r="BK5" s="38"/>
      <c r="BL5" s="38"/>
      <c r="BM5" s="38"/>
      <c r="BN5" s="38"/>
      <c r="BO5" s="38"/>
      <c r="BP5" s="38"/>
      <c r="BQ5" s="38"/>
      <c r="BR5" s="57"/>
      <c r="BS5" s="58"/>
      <c r="BT5" s="58"/>
      <c r="BU5" s="58"/>
      <c r="BV5" s="58"/>
      <c r="BW5" s="58"/>
      <c r="BX5" s="58"/>
      <c r="BY5" s="58"/>
      <c r="BZ5" s="58"/>
      <c r="CA5" s="58"/>
      <c r="CB5" s="58"/>
      <c r="CC5" s="58"/>
      <c r="CD5" s="58"/>
      <c r="CE5" s="58"/>
      <c r="CF5" s="58"/>
    </row>
    <row r="6" spans="1:84">
      <c r="A6" s="247"/>
      <c r="B6" s="247"/>
      <c r="C6" s="247"/>
      <c r="D6" s="247"/>
      <c r="E6" s="247"/>
      <c r="F6" s="247"/>
      <c r="G6" s="247"/>
      <c r="H6" s="247"/>
      <c r="I6" s="247"/>
      <c r="AS6" s="38"/>
      <c r="AT6" s="38"/>
      <c r="AU6" s="38"/>
      <c r="AV6" s="38"/>
      <c r="AW6" s="38"/>
      <c r="AX6" s="38"/>
      <c r="AY6" s="38"/>
      <c r="AZ6" s="38"/>
      <c r="BA6" s="38"/>
      <c r="BB6" s="38"/>
      <c r="BC6" s="38"/>
      <c r="BD6" s="38"/>
      <c r="BE6" s="38"/>
      <c r="BF6" s="38"/>
      <c r="BG6" s="39"/>
      <c r="BH6" s="4"/>
      <c r="BI6" s="4"/>
      <c r="BJ6" s="4"/>
      <c r="BK6" s="4"/>
      <c r="BL6" s="4"/>
      <c r="BM6" s="4"/>
      <c r="BN6" s="4"/>
      <c r="BO6" s="4"/>
      <c r="BP6" s="4"/>
      <c r="BQ6" s="4"/>
      <c r="BR6" s="42"/>
      <c r="BS6" s="5"/>
      <c r="BT6" s="5"/>
      <c r="BU6" s="5"/>
      <c r="BV6" s="5"/>
      <c r="BW6" s="5"/>
      <c r="BX6" s="5"/>
      <c r="BY6" s="5"/>
      <c r="BZ6" s="5"/>
      <c r="CA6" s="5"/>
      <c r="CB6" s="5"/>
      <c r="CC6" s="5"/>
      <c r="CD6" s="5"/>
      <c r="CE6" s="5"/>
      <c r="CF6" s="5"/>
    </row>
    <row r="7" spans="1:84">
      <c r="A7" s="247"/>
      <c r="B7" s="247"/>
      <c r="C7" s="247"/>
      <c r="D7" s="247"/>
      <c r="E7" s="247"/>
      <c r="F7" s="247"/>
      <c r="G7" s="247"/>
      <c r="H7" s="247"/>
      <c r="I7" s="247"/>
      <c r="AS7" s="45" t="s">
        <v>45</v>
      </c>
      <c r="AT7" s="46" t="s">
        <v>64</v>
      </c>
      <c r="AU7" s="46" t="s">
        <v>45</v>
      </c>
      <c r="AV7" s="46" t="s">
        <v>8</v>
      </c>
      <c r="AW7" s="46" t="s">
        <v>64</v>
      </c>
      <c r="AX7" s="46" t="s">
        <v>28</v>
      </c>
      <c r="AY7" s="46" t="s">
        <v>45</v>
      </c>
      <c r="AZ7" s="46" t="s">
        <v>8</v>
      </c>
      <c r="BA7" s="46" t="s">
        <v>28</v>
      </c>
      <c r="BB7" s="46" t="s">
        <v>45</v>
      </c>
      <c r="BC7" s="46" t="s">
        <v>45</v>
      </c>
      <c r="BD7" s="46" t="s">
        <v>8</v>
      </c>
      <c r="BE7" s="46" t="s">
        <v>64</v>
      </c>
      <c r="BF7" s="46" t="s">
        <v>64</v>
      </c>
      <c r="BG7" s="46"/>
      <c r="BH7" s="46"/>
      <c r="BI7" s="46"/>
      <c r="BJ7" s="46"/>
      <c r="BK7" s="38"/>
      <c r="BL7" s="38"/>
      <c r="BM7" s="38"/>
      <c r="BN7" s="38"/>
      <c r="BO7" s="38"/>
      <c r="BP7" s="38"/>
      <c r="BQ7" s="38"/>
      <c r="BR7" s="57"/>
      <c r="BS7" s="58"/>
      <c r="BT7" s="58"/>
      <c r="BU7" s="58"/>
      <c r="BV7" s="58"/>
      <c r="BW7" s="58"/>
      <c r="BX7" s="58"/>
      <c r="BY7" s="58"/>
      <c r="BZ7" s="58"/>
      <c r="CA7" s="58"/>
      <c r="CB7" s="58"/>
      <c r="CC7" s="58"/>
      <c r="CD7" s="58"/>
      <c r="CE7" s="58"/>
      <c r="CF7" s="58"/>
    </row>
    <row r="8" spans="1:84">
      <c r="A8" s="1"/>
      <c r="B8" s="1"/>
      <c r="C8" s="1"/>
      <c r="D8" s="1"/>
      <c r="E8" s="1"/>
      <c r="F8" s="1"/>
      <c r="G8" s="1"/>
      <c r="H8" s="1"/>
    </row>
    <row r="9" spans="1:84">
      <c r="A9" s="248" t="s">
        <v>1</v>
      </c>
      <c r="B9" s="248"/>
      <c r="C9" s="2" t="s">
        <v>2</v>
      </c>
      <c r="D9" s="2" t="s">
        <v>3</v>
      </c>
      <c r="E9" s="249" t="s">
        <v>4</v>
      </c>
      <c r="F9" s="249"/>
      <c r="G9" s="249"/>
      <c r="H9" s="249"/>
    </row>
    <row r="10" spans="1:84">
      <c r="A10" s="27"/>
      <c r="B10" s="27"/>
      <c r="C10" s="36"/>
      <c r="D10" s="37" t="s">
        <v>167</v>
      </c>
      <c r="E10" s="251">
        <v>2016</v>
      </c>
      <c r="F10" s="251"/>
      <c r="G10" s="251"/>
      <c r="H10" s="252"/>
    </row>
    <row r="11" spans="1:84" ht="29.25" customHeight="1">
      <c r="A11" s="248" t="s">
        <v>5</v>
      </c>
      <c r="B11" s="248"/>
      <c r="C11" s="253" t="s">
        <v>47</v>
      </c>
      <c r="D11" s="254"/>
      <c r="E11" s="254"/>
      <c r="F11" s="254"/>
      <c r="G11" s="254"/>
      <c r="H11" s="255"/>
      <c r="AD11" s="38">
        <v>1</v>
      </c>
      <c r="AE11" s="38">
        <v>2</v>
      </c>
      <c r="AF11" s="38">
        <v>3</v>
      </c>
      <c r="AG11" s="38">
        <v>4</v>
      </c>
      <c r="AH11" s="38">
        <v>5</v>
      </c>
      <c r="AI11" s="75">
        <v>6</v>
      </c>
      <c r="AJ11" s="38">
        <v>7</v>
      </c>
      <c r="AK11" s="38">
        <v>8</v>
      </c>
      <c r="AL11" s="38">
        <v>9</v>
      </c>
      <c r="AM11" s="38">
        <v>10</v>
      </c>
      <c r="AN11" s="38">
        <v>11</v>
      </c>
      <c r="AO11" s="38">
        <v>12</v>
      </c>
      <c r="AP11" s="75">
        <v>13</v>
      </c>
      <c r="AQ11" s="38">
        <v>14</v>
      </c>
      <c r="AR11" s="38">
        <v>15</v>
      </c>
      <c r="AS11" s="38">
        <v>16</v>
      </c>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row>
    <row r="12" spans="1:84" ht="18.75">
      <c r="A12" s="248" t="s">
        <v>6</v>
      </c>
      <c r="B12" s="248"/>
      <c r="C12" s="256" t="s">
        <v>161</v>
      </c>
      <c r="D12" s="256"/>
      <c r="E12" s="256"/>
      <c r="F12" s="256"/>
      <c r="G12" s="256"/>
      <c r="H12" s="256"/>
      <c r="L12" s="73"/>
      <c r="M12" s="63"/>
      <c r="N12" s="63"/>
      <c r="O12" s="63"/>
      <c r="P12" s="63"/>
      <c r="Q12" s="63"/>
      <c r="AD12" s="38">
        <f>SUM(AD18:AD63)</f>
        <v>1</v>
      </c>
      <c r="AE12" s="38">
        <f t="shared" ref="AE12:AS12" si="0">SUM(AE18:AE63)</f>
        <v>1</v>
      </c>
      <c r="AF12" s="38">
        <f t="shared" si="0"/>
        <v>1</v>
      </c>
      <c r="AG12" s="38">
        <f t="shared" si="0"/>
        <v>1</v>
      </c>
      <c r="AH12" s="38">
        <f t="shared" si="0"/>
        <v>1</v>
      </c>
      <c r="AI12" s="75">
        <f t="shared" si="0"/>
        <v>1</v>
      </c>
      <c r="AJ12" s="38">
        <f t="shared" si="0"/>
        <v>1</v>
      </c>
      <c r="AK12" s="38">
        <f t="shared" si="0"/>
        <v>1</v>
      </c>
      <c r="AL12" s="38">
        <f t="shared" si="0"/>
        <v>1</v>
      </c>
      <c r="AM12" s="38">
        <f t="shared" si="0"/>
        <v>1</v>
      </c>
      <c r="AN12" s="38">
        <f t="shared" si="0"/>
        <v>1</v>
      </c>
      <c r="AO12" s="38">
        <f t="shared" si="0"/>
        <v>1</v>
      </c>
      <c r="AP12" s="75">
        <f t="shared" si="0"/>
        <v>1</v>
      </c>
      <c r="AQ12" s="75">
        <f t="shared" si="0"/>
        <v>1</v>
      </c>
      <c r="AR12" s="75">
        <f t="shared" si="0"/>
        <v>3</v>
      </c>
      <c r="AS12" s="75">
        <f t="shared" si="0"/>
        <v>3</v>
      </c>
      <c r="AT12" s="75"/>
      <c r="AU12" s="75"/>
      <c r="AV12" s="38"/>
      <c r="AW12" s="38"/>
      <c r="AX12" s="38"/>
      <c r="AY12" s="38"/>
      <c r="AZ12" s="38"/>
      <c r="BA12" s="38"/>
      <c r="BB12" s="38"/>
      <c r="BC12" s="38"/>
      <c r="BD12" s="38"/>
      <c r="BE12" s="38"/>
      <c r="BF12" s="38"/>
      <c r="BG12" s="38"/>
      <c r="BH12" s="38"/>
      <c r="BI12" s="38"/>
      <c r="BJ12" s="38"/>
      <c r="BK12" s="38"/>
      <c r="BL12" s="38"/>
      <c r="BM12" s="38"/>
      <c r="BN12" s="38"/>
      <c r="BO12" s="38"/>
      <c r="BP12" s="38"/>
      <c r="BQ12" s="38"/>
    </row>
    <row r="13" spans="1:84">
      <c r="A13" s="257" t="s">
        <v>7</v>
      </c>
      <c r="B13" s="258"/>
      <c r="C13" s="259"/>
      <c r="D13" s="259"/>
      <c r="E13" s="259"/>
      <c r="F13" s="259"/>
      <c r="G13" s="259"/>
      <c r="H13" s="259"/>
      <c r="L13" s="24"/>
      <c r="M13" s="5"/>
      <c r="N13" s="5"/>
      <c r="O13" s="5"/>
      <c r="P13" s="5"/>
      <c r="Q13" s="5"/>
    </row>
    <row r="14" spans="1:84" ht="15.75" thickBot="1">
      <c r="AD14" s="50"/>
      <c r="AE14" s="50"/>
      <c r="AF14" s="50"/>
      <c r="AG14" s="50"/>
      <c r="AH14" s="50"/>
      <c r="AI14" s="76"/>
      <c r="AJ14" s="50"/>
      <c r="AK14" s="50"/>
      <c r="AL14" s="50"/>
    </row>
    <row r="15" spans="1:84" ht="15.75" thickBot="1">
      <c r="D15" s="250" t="s">
        <v>27</v>
      </c>
      <c r="E15" s="250"/>
      <c r="F15" s="96">
        <f>COUNTIF(F18:F63,"p")</f>
        <v>1</v>
      </c>
    </row>
    <row r="16" spans="1:84" ht="15.75" thickBot="1"/>
    <row r="17" spans="1:72" ht="30.75" thickBot="1">
      <c r="A17" s="3" t="s">
        <v>9</v>
      </c>
      <c r="B17" s="3" t="s">
        <v>10</v>
      </c>
      <c r="C17" s="3" t="s">
        <v>11</v>
      </c>
      <c r="D17" s="3" t="s">
        <v>12</v>
      </c>
      <c r="E17" s="59" t="s">
        <v>13</v>
      </c>
      <c r="F17" s="98" t="s">
        <v>56</v>
      </c>
      <c r="G17" s="77" t="s">
        <v>14</v>
      </c>
      <c r="H17" s="78" t="s">
        <v>15</v>
      </c>
      <c r="I17" s="78" t="s">
        <v>16</v>
      </c>
      <c r="J17" s="78" t="s">
        <v>17</v>
      </c>
      <c r="K17" s="78" t="s">
        <v>18</v>
      </c>
      <c r="L17" s="79" t="s">
        <v>19</v>
      </c>
      <c r="M17" s="78" t="s">
        <v>20</v>
      </c>
      <c r="N17" s="78" t="s">
        <v>21</v>
      </c>
      <c r="O17" s="78" t="s">
        <v>22</v>
      </c>
      <c r="P17" s="78" t="s">
        <v>23</v>
      </c>
      <c r="Q17" s="78" t="s">
        <v>24</v>
      </c>
      <c r="R17" s="78" t="s">
        <v>25</v>
      </c>
      <c r="S17" s="80" t="s">
        <v>26</v>
      </c>
      <c r="T17" s="80" t="s">
        <v>62</v>
      </c>
      <c r="U17" s="99" t="s">
        <v>63</v>
      </c>
      <c r="V17" s="227" t="s">
        <v>162</v>
      </c>
      <c r="W17" s="66" t="s">
        <v>48</v>
      </c>
      <c r="X17" s="67" t="s">
        <v>49</v>
      </c>
      <c r="Y17" s="68" t="s">
        <v>50</v>
      </c>
      <c r="Z17" s="23"/>
      <c r="AA17" s="23"/>
      <c r="AB17" s="23"/>
    </row>
    <row r="18" spans="1:72" ht="15.75">
      <c r="A18" s="4">
        <v>1</v>
      </c>
      <c r="B18" s="242" t="s">
        <v>66</v>
      </c>
      <c r="C18" s="243" t="s">
        <v>66</v>
      </c>
      <c r="D18" s="244" t="s">
        <v>66</v>
      </c>
      <c r="E18" s="60"/>
      <c r="F18" s="97" t="s">
        <v>166</v>
      </c>
      <c r="G18" s="81" t="s">
        <v>45</v>
      </c>
      <c r="H18" s="82" t="s">
        <v>64</v>
      </c>
      <c r="I18" s="82" t="s">
        <v>45</v>
      </c>
      <c r="J18" s="82" t="s">
        <v>8</v>
      </c>
      <c r="K18" s="82" t="s">
        <v>64</v>
      </c>
      <c r="L18" s="83" t="s">
        <v>28</v>
      </c>
      <c r="M18" s="82" t="s">
        <v>45</v>
      </c>
      <c r="N18" s="82" t="s">
        <v>8</v>
      </c>
      <c r="O18" s="82" t="s">
        <v>28</v>
      </c>
      <c r="P18" s="82" t="s">
        <v>45</v>
      </c>
      <c r="Q18" s="82" t="s">
        <v>45</v>
      </c>
      <c r="R18" s="82" t="s">
        <v>8</v>
      </c>
      <c r="S18" s="82" t="s">
        <v>64</v>
      </c>
      <c r="T18" s="82" t="s">
        <v>64</v>
      </c>
      <c r="U18" s="100">
        <v>3</v>
      </c>
      <c r="V18" s="228">
        <v>3</v>
      </c>
      <c r="W18" s="43">
        <f>SUM(AD18:AS18)</f>
        <v>20</v>
      </c>
      <c r="X18" s="44">
        <f t="shared" ref="X18:X63" si="1">W18/B$71</f>
        <v>1</v>
      </c>
      <c r="Y18" s="64">
        <f>IF(W18&gt;=B$72,0.375*W18-0.5,0.1667*W18+2)</f>
        <v>7</v>
      </c>
      <c r="Z18" s="5"/>
      <c r="AA18" s="5"/>
      <c r="AB18" s="5"/>
      <c r="AC18" s="22"/>
      <c r="AD18" s="21">
        <f t="shared" ref="AD18:AD63" si="2">IF(G18=AS$7,1,0)</f>
        <v>1</v>
      </c>
      <c r="AE18" s="21">
        <f t="shared" ref="AE18:AE63" si="3">IF(H18=AT$7,1,0)</f>
        <v>1</v>
      </c>
      <c r="AF18" s="21">
        <f t="shared" ref="AF18:AF63" si="4">IF(I18=AU$7,1,0)</f>
        <v>1</v>
      </c>
      <c r="AG18" s="21">
        <f t="shared" ref="AG18:AG63" si="5">IF(J18=AV$7,1,0)</f>
        <v>1</v>
      </c>
      <c r="AH18" s="21">
        <f t="shared" ref="AH18:AH63" si="6">IF(K18=AW$7,1,0)</f>
        <v>1</v>
      </c>
      <c r="AI18" s="21">
        <f t="shared" ref="AI18:AI63" si="7">IF(L18=AX$7,1,0)</f>
        <v>1</v>
      </c>
      <c r="AJ18" s="21">
        <f t="shared" ref="AJ18:AJ63" si="8">IF(M18=AY$7,1,0)</f>
        <v>1</v>
      </c>
      <c r="AK18" s="21">
        <f t="shared" ref="AK18:AK63" si="9">IF(N18=AZ$7,1,0)</f>
        <v>1</v>
      </c>
      <c r="AL18" s="21">
        <f t="shared" ref="AL18:AL63" si="10">IF(O18=BA$7,1,0)</f>
        <v>1</v>
      </c>
      <c r="AM18" s="21">
        <f t="shared" ref="AM18:AM63" si="11">IF(P18=BB$7,1,0)</f>
        <v>1</v>
      </c>
      <c r="AN18" s="21">
        <f t="shared" ref="AN18:AN63" si="12">IF(Q18=BC$7,1,0)</f>
        <v>1</v>
      </c>
      <c r="AO18" s="21">
        <f t="shared" ref="AO18:AO63" si="13">IF(R18=BD$7,1,0)</f>
        <v>1</v>
      </c>
      <c r="AP18" s="21">
        <f t="shared" ref="AP18:AP63" si="14">IF(S18=BE$7,1,0)</f>
        <v>1</v>
      </c>
      <c r="AQ18" s="21">
        <f t="shared" ref="AQ18:AQ63" si="15">IF(T18=BF$7,1,0)</f>
        <v>1</v>
      </c>
      <c r="AR18" s="21">
        <f>U18</f>
        <v>3</v>
      </c>
      <c r="AS18" s="21">
        <f>V18</f>
        <v>3</v>
      </c>
      <c r="BG18" s="21"/>
      <c r="BH18" s="21"/>
      <c r="BI18" s="21"/>
      <c r="BJ18" s="21"/>
      <c r="BK18" s="21"/>
      <c r="BL18" s="21"/>
      <c r="BM18" s="21"/>
      <c r="BN18" s="21"/>
      <c r="BO18" s="21"/>
      <c r="BP18" s="21"/>
      <c r="BQ18" s="21"/>
      <c r="BS18" s="21"/>
      <c r="BT18" s="41"/>
    </row>
    <row r="19" spans="1:72" ht="15.75">
      <c r="A19" s="4">
        <v>2</v>
      </c>
      <c r="B19" s="242" t="s">
        <v>69</v>
      </c>
      <c r="C19" s="243" t="s">
        <v>69</v>
      </c>
      <c r="D19" s="244" t="s">
        <v>69</v>
      </c>
      <c r="E19" s="60"/>
      <c r="F19" s="91"/>
      <c r="G19" s="84"/>
      <c r="H19" s="85"/>
      <c r="I19" s="85"/>
      <c r="J19" s="85"/>
      <c r="K19" s="85"/>
      <c r="L19" s="86"/>
      <c r="M19" s="85"/>
      <c r="N19" s="85"/>
      <c r="O19" s="85"/>
      <c r="P19" s="85"/>
      <c r="Q19" s="85"/>
      <c r="R19" s="85"/>
      <c r="S19" s="85"/>
      <c r="T19" s="85"/>
      <c r="U19" s="101"/>
      <c r="V19" s="228"/>
      <c r="W19" s="43">
        <f t="shared" ref="W19:W63" si="16">SUM(AD19:AS19)</f>
        <v>0</v>
      </c>
      <c r="X19" s="44">
        <f t="shared" si="1"/>
        <v>0</v>
      </c>
      <c r="Y19" s="64">
        <f t="shared" ref="Y19:Y63" si="17">IF(W19&gt;=B$72,0.375*W19-0.5,0.1667*W19+2)</f>
        <v>2</v>
      </c>
      <c r="Z19" s="5"/>
      <c r="AA19" s="5"/>
      <c r="AB19" s="5"/>
      <c r="AD19" s="21">
        <f t="shared" si="2"/>
        <v>0</v>
      </c>
      <c r="AE19" s="21">
        <f t="shared" si="3"/>
        <v>0</v>
      </c>
      <c r="AF19" s="21">
        <f t="shared" si="4"/>
        <v>0</v>
      </c>
      <c r="AG19" s="21">
        <f t="shared" si="5"/>
        <v>0</v>
      </c>
      <c r="AH19" s="21">
        <f t="shared" si="6"/>
        <v>0</v>
      </c>
      <c r="AI19" s="21">
        <f t="shared" si="7"/>
        <v>0</v>
      </c>
      <c r="AJ19" s="21">
        <f t="shared" si="8"/>
        <v>0</v>
      </c>
      <c r="AK19" s="21">
        <f t="shared" si="9"/>
        <v>0</v>
      </c>
      <c r="AL19" s="21">
        <f t="shared" si="10"/>
        <v>0</v>
      </c>
      <c r="AM19" s="21">
        <f t="shared" si="11"/>
        <v>0</v>
      </c>
      <c r="AN19" s="21">
        <f t="shared" si="12"/>
        <v>0</v>
      </c>
      <c r="AO19" s="21">
        <f t="shared" si="13"/>
        <v>0</v>
      </c>
      <c r="AP19" s="21">
        <f t="shared" si="14"/>
        <v>0</v>
      </c>
      <c r="AQ19" s="21">
        <f t="shared" si="15"/>
        <v>0</v>
      </c>
      <c r="AR19" s="21">
        <f t="shared" ref="AR19:AR63" si="18">U19</f>
        <v>0</v>
      </c>
      <c r="AS19" s="21">
        <f t="shared" ref="AS19:AS63" si="19">V19</f>
        <v>0</v>
      </c>
      <c r="BG19" s="21"/>
      <c r="BH19" s="21"/>
      <c r="BI19" s="21"/>
      <c r="BJ19" s="21"/>
      <c r="BK19" s="21"/>
      <c r="BL19" s="21"/>
      <c r="BM19" s="21"/>
      <c r="BN19" s="21"/>
      <c r="BO19" s="21"/>
      <c r="BP19" s="21"/>
      <c r="BQ19" s="21"/>
      <c r="BS19" s="21"/>
      <c r="BT19" s="41"/>
    </row>
    <row r="20" spans="1:72" ht="15.75">
      <c r="A20" s="4">
        <v>3</v>
      </c>
      <c r="B20" s="242" t="s">
        <v>71</v>
      </c>
      <c r="C20" s="243" t="s">
        <v>71</v>
      </c>
      <c r="D20" s="244" t="s">
        <v>71</v>
      </c>
      <c r="E20" s="60"/>
      <c r="F20" s="91"/>
      <c r="G20" s="84"/>
      <c r="H20" s="85"/>
      <c r="I20" s="85"/>
      <c r="J20" s="85"/>
      <c r="K20" s="85"/>
      <c r="L20" s="86"/>
      <c r="M20" s="85"/>
      <c r="N20" s="85"/>
      <c r="O20" s="85"/>
      <c r="P20" s="85"/>
      <c r="Q20" s="85"/>
      <c r="R20" s="85"/>
      <c r="S20" s="85"/>
      <c r="T20" s="85"/>
      <c r="U20" s="101"/>
      <c r="V20" s="228"/>
      <c r="W20" s="43">
        <f t="shared" si="16"/>
        <v>0</v>
      </c>
      <c r="X20" s="44">
        <f t="shared" si="1"/>
        <v>0</v>
      </c>
      <c r="Y20" s="64">
        <f t="shared" si="17"/>
        <v>2</v>
      </c>
      <c r="Z20" s="5"/>
      <c r="AA20" s="5"/>
      <c r="AB20" s="5"/>
      <c r="AD20" s="21">
        <f t="shared" si="2"/>
        <v>0</v>
      </c>
      <c r="AE20" s="21">
        <f t="shared" si="3"/>
        <v>0</v>
      </c>
      <c r="AF20" s="21">
        <f t="shared" si="4"/>
        <v>0</v>
      </c>
      <c r="AG20" s="21">
        <f t="shared" si="5"/>
        <v>0</v>
      </c>
      <c r="AH20" s="21">
        <f t="shared" si="6"/>
        <v>0</v>
      </c>
      <c r="AI20" s="21">
        <f t="shared" si="7"/>
        <v>0</v>
      </c>
      <c r="AJ20" s="21">
        <f t="shared" si="8"/>
        <v>0</v>
      </c>
      <c r="AK20" s="21">
        <f t="shared" si="9"/>
        <v>0</v>
      </c>
      <c r="AL20" s="21">
        <f t="shared" si="10"/>
        <v>0</v>
      </c>
      <c r="AM20" s="21">
        <f t="shared" si="11"/>
        <v>0</v>
      </c>
      <c r="AN20" s="21">
        <f t="shared" si="12"/>
        <v>0</v>
      </c>
      <c r="AO20" s="21">
        <f t="shared" si="13"/>
        <v>0</v>
      </c>
      <c r="AP20" s="21">
        <f t="shared" si="14"/>
        <v>0</v>
      </c>
      <c r="AQ20" s="21">
        <f t="shared" si="15"/>
        <v>0</v>
      </c>
      <c r="AR20" s="21">
        <f t="shared" si="18"/>
        <v>0</v>
      </c>
      <c r="AS20" s="21">
        <f t="shared" si="19"/>
        <v>0</v>
      </c>
      <c r="BG20" s="21"/>
      <c r="BH20" s="21"/>
      <c r="BI20" s="21"/>
      <c r="BJ20" s="21"/>
      <c r="BK20" s="21"/>
      <c r="BL20" s="21"/>
      <c r="BM20" s="21"/>
      <c r="BN20" s="21"/>
      <c r="BO20" s="21"/>
      <c r="BP20" s="21"/>
      <c r="BQ20" s="21"/>
      <c r="BS20" s="21"/>
      <c r="BT20" s="41"/>
    </row>
    <row r="21" spans="1:72" ht="15.75">
      <c r="A21" s="4">
        <v>4</v>
      </c>
      <c r="B21" s="242" t="s">
        <v>73</v>
      </c>
      <c r="C21" s="243" t="s">
        <v>73</v>
      </c>
      <c r="D21" s="244" t="s">
        <v>73</v>
      </c>
      <c r="E21" s="60"/>
      <c r="F21" s="91"/>
      <c r="G21" s="84"/>
      <c r="H21" s="85"/>
      <c r="I21" s="85"/>
      <c r="J21" s="85"/>
      <c r="K21" s="85"/>
      <c r="L21" s="86"/>
      <c r="M21" s="85"/>
      <c r="N21" s="85"/>
      <c r="O21" s="85"/>
      <c r="P21" s="85"/>
      <c r="Q21" s="85"/>
      <c r="R21" s="85"/>
      <c r="S21" s="85"/>
      <c r="T21" s="85"/>
      <c r="U21" s="101"/>
      <c r="V21" s="228"/>
      <c r="W21" s="43">
        <f t="shared" si="16"/>
        <v>0</v>
      </c>
      <c r="X21" s="44">
        <f t="shared" si="1"/>
        <v>0</v>
      </c>
      <c r="Y21" s="64">
        <f t="shared" si="17"/>
        <v>2</v>
      </c>
      <c r="Z21" s="5"/>
      <c r="AA21" s="5"/>
      <c r="AB21" s="5"/>
      <c r="AD21" s="21">
        <f t="shared" si="2"/>
        <v>0</v>
      </c>
      <c r="AE21" s="21">
        <f t="shared" si="3"/>
        <v>0</v>
      </c>
      <c r="AF21" s="21">
        <f t="shared" si="4"/>
        <v>0</v>
      </c>
      <c r="AG21" s="21">
        <f t="shared" si="5"/>
        <v>0</v>
      </c>
      <c r="AH21" s="21">
        <f t="shared" si="6"/>
        <v>0</v>
      </c>
      <c r="AI21" s="21">
        <f t="shared" si="7"/>
        <v>0</v>
      </c>
      <c r="AJ21" s="21">
        <f t="shared" si="8"/>
        <v>0</v>
      </c>
      <c r="AK21" s="21">
        <f t="shared" si="9"/>
        <v>0</v>
      </c>
      <c r="AL21" s="21">
        <f t="shared" si="10"/>
        <v>0</v>
      </c>
      <c r="AM21" s="21">
        <f t="shared" si="11"/>
        <v>0</v>
      </c>
      <c r="AN21" s="21">
        <f t="shared" si="12"/>
        <v>0</v>
      </c>
      <c r="AO21" s="21">
        <f t="shared" si="13"/>
        <v>0</v>
      </c>
      <c r="AP21" s="21">
        <f t="shared" si="14"/>
        <v>0</v>
      </c>
      <c r="AQ21" s="21">
        <f t="shared" si="15"/>
        <v>0</v>
      </c>
      <c r="AR21" s="21">
        <f t="shared" si="18"/>
        <v>0</v>
      </c>
      <c r="AS21" s="21">
        <f t="shared" si="19"/>
        <v>0</v>
      </c>
      <c r="BG21" s="21"/>
      <c r="BH21" s="21"/>
      <c r="BI21" s="21"/>
      <c r="BJ21" s="21"/>
      <c r="BK21" s="21"/>
      <c r="BL21" s="21"/>
      <c r="BM21" s="21"/>
      <c r="BN21" s="21"/>
      <c r="BO21" s="21"/>
      <c r="BP21" s="21"/>
      <c r="BQ21" s="21"/>
      <c r="BS21" s="21"/>
      <c r="BT21" s="41"/>
    </row>
    <row r="22" spans="1:72" ht="15.75">
      <c r="A22" s="4">
        <v>5</v>
      </c>
      <c r="B22" s="242" t="s">
        <v>75</v>
      </c>
      <c r="C22" s="243" t="s">
        <v>75</v>
      </c>
      <c r="D22" s="244" t="s">
        <v>75</v>
      </c>
      <c r="E22" s="60"/>
      <c r="F22" s="91"/>
      <c r="G22" s="84"/>
      <c r="H22" s="85"/>
      <c r="I22" s="85"/>
      <c r="J22" s="85"/>
      <c r="K22" s="85"/>
      <c r="L22" s="86"/>
      <c r="M22" s="85"/>
      <c r="N22" s="85"/>
      <c r="O22" s="85"/>
      <c r="P22" s="85"/>
      <c r="Q22" s="85"/>
      <c r="R22" s="85"/>
      <c r="S22" s="85"/>
      <c r="T22" s="85"/>
      <c r="U22" s="101"/>
      <c r="V22" s="228"/>
      <c r="W22" s="43">
        <f t="shared" si="16"/>
        <v>0</v>
      </c>
      <c r="X22" s="44">
        <f t="shared" si="1"/>
        <v>0</v>
      </c>
      <c r="Y22" s="64">
        <f t="shared" si="17"/>
        <v>2</v>
      </c>
      <c r="Z22" s="5"/>
      <c r="AA22" s="5"/>
      <c r="AB22" s="5"/>
      <c r="AD22" s="21">
        <f t="shared" si="2"/>
        <v>0</v>
      </c>
      <c r="AE22" s="21">
        <f t="shared" si="3"/>
        <v>0</v>
      </c>
      <c r="AF22" s="21">
        <f t="shared" si="4"/>
        <v>0</v>
      </c>
      <c r="AG22" s="21">
        <f t="shared" si="5"/>
        <v>0</v>
      </c>
      <c r="AH22" s="21">
        <f t="shared" si="6"/>
        <v>0</v>
      </c>
      <c r="AI22" s="21">
        <f t="shared" si="7"/>
        <v>0</v>
      </c>
      <c r="AJ22" s="21">
        <f t="shared" si="8"/>
        <v>0</v>
      </c>
      <c r="AK22" s="21">
        <f t="shared" si="9"/>
        <v>0</v>
      </c>
      <c r="AL22" s="21">
        <f t="shared" si="10"/>
        <v>0</v>
      </c>
      <c r="AM22" s="21">
        <f t="shared" si="11"/>
        <v>0</v>
      </c>
      <c r="AN22" s="21">
        <f t="shared" si="12"/>
        <v>0</v>
      </c>
      <c r="AO22" s="21">
        <f t="shared" si="13"/>
        <v>0</v>
      </c>
      <c r="AP22" s="21">
        <f t="shared" si="14"/>
        <v>0</v>
      </c>
      <c r="AQ22" s="21">
        <f t="shared" si="15"/>
        <v>0</v>
      </c>
      <c r="AR22" s="21">
        <f t="shared" si="18"/>
        <v>0</v>
      </c>
      <c r="AS22" s="21">
        <f t="shared" si="19"/>
        <v>0</v>
      </c>
      <c r="BG22" s="21"/>
      <c r="BH22" s="21"/>
      <c r="BI22" s="21"/>
      <c r="BJ22" s="21"/>
      <c r="BK22" s="21"/>
      <c r="BL22" s="21"/>
      <c r="BM22" s="21"/>
      <c r="BN22" s="21"/>
      <c r="BO22" s="21"/>
      <c r="BP22" s="21"/>
      <c r="BQ22" s="21"/>
      <c r="BS22" s="21"/>
      <c r="BT22" s="41"/>
    </row>
    <row r="23" spans="1:72" ht="15.75">
      <c r="A23" s="4">
        <v>6</v>
      </c>
      <c r="B23" s="242" t="s">
        <v>77</v>
      </c>
      <c r="C23" s="243" t="s">
        <v>77</v>
      </c>
      <c r="D23" s="244" t="s">
        <v>77</v>
      </c>
      <c r="E23" s="60"/>
      <c r="F23" s="91"/>
      <c r="G23" s="84"/>
      <c r="H23" s="85"/>
      <c r="I23" s="85"/>
      <c r="J23" s="85"/>
      <c r="K23" s="85"/>
      <c r="L23" s="86"/>
      <c r="M23" s="85"/>
      <c r="N23" s="85"/>
      <c r="O23" s="85"/>
      <c r="P23" s="85"/>
      <c r="Q23" s="85"/>
      <c r="R23" s="85"/>
      <c r="S23" s="85"/>
      <c r="T23" s="85"/>
      <c r="U23" s="101"/>
      <c r="V23" s="228"/>
      <c r="W23" s="43">
        <f t="shared" si="16"/>
        <v>0</v>
      </c>
      <c r="X23" s="44">
        <f t="shared" si="1"/>
        <v>0</v>
      </c>
      <c r="Y23" s="64">
        <f t="shared" si="17"/>
        <v>2</v>
      </c>
      <c r="Z23" s="5"/>
      <c r="AA23" s="5"/>
      <c r="AB23" s="5"/>
      <c r="AD23" s="21">
        <f t="shared" si="2"/>
        <v>0</v>
      </c>
      <c r="AE23" s="21">
        <f t="shared" si="3"/>
        <v>0</v>
      </c>
      <c r="AF23" s="21">
        <f t="shared" si="4"/>
        <v>0</v>
      </c>
      <c r="AG23" s="21">
        <f t="shared" si="5"/>
        <v>0</v>
      </c>
      <c r="AH23" s="21">
        <f t="shared" si="6"/>
        <v>0</v>
      </c>
      <c r="AI23" s="21">
        <f t="shared" si="7"/>
        <v>0</v>
      </c>
      <c r="AJ23" s="21">
        <f t="shared" si="8"/>
        <v>0</v>
      </c>
      <c r="AK23" s="21">
        <f t="shared" si="9"/>
        <v>0</v>
      </c>
      <c r="AL23" s="21">
        <f t="shared" si="10"/>
        <v>0</v>
      </c>
      <c r="AM23" s="21">
        <f t="shared" si="11"/>
        <v>0</v>
      </c>
      <c r="AN23" s="21">
        <f t="shared" si="12"/>
        <v>0</v>
      </c>
      <c r="AO23" s="21">
        <f t="shared" si="13"/>
        <v>0</v>
      </c>
      <c r="AP23" s="21">
        <f t="shared" si="14"/>
        <v>0</v>
      </c>
      <c r="AQ23" s="21">
        <f t="shared" si="15"/>
        <v>0</v>
      </c>
      <c r="AR23" s="21">
        <f t="shared" si="18"/>
        <v>0</v>
      </c>
      <c r="AS23" s="21">
        <f t="shared" si="19"/>
        <v>0</v>
      </c>
      <c r="BG23" s="21"/>
      <c r="BH23" s="21"/>
      <c r="BI23" s="21"/>
      <c r="BJ23" s="21"/>
      <c r="BK23" s="21"/>
      <c r="BL23" s="21"/>
      <c r="BM23" s="21"/>
      <c r="BN23" s="21"/>
      <c r="BO23" s="21"/>
      <c r="BP23" s="21"/>
      <c r="BQ23" s="21"/>
      <c r="BS23" s="21"/>
      <c r="BT23" s="41"/>
    </row>
    <row r="24" spans="1:72" ht="15.75">
      <c r="A24" s="4">
        <v>7</v>
      </c>
      <c r="B24" s="242" t="s">
        <v>79</v>
      </c>
      <c r="C24" s="243" t="s">
        <v>79</v>
      </c>
      <c r="D24" s="244" t="s">
        <v>79</v>
      </c>
      <c r="E24" s="60"/>
      <c r="F24" s="91"/>
      <c r="G24" s="84"/>
      <c r="H24" s="85"/>
      <c r="I24" s="85"/>
      <c r="J24" s="85"/>
      <c r="K24" s="85"/>
      <c r="L24" s="86"/>
      <c r="M24" s="85"/>
      <c r="N24" s="85"/>
      <c r="O24" s="85"/>
      <c r="P24" s="85"/>
      <c r="Q24" s="85"/>
      <c r="R24" s="85"/>
      <c r="S24" s="85"/>
      <c r="T24" s="85"/>
      <c r="U24" s="101"/>
      <c r="V24" s="228"/>
      <c r="W24" s="43">
        <f t="shared" si="16"/>
        <v>0</v>
      </c>
      <c r="X24" s="44">
        <f t="shared" si="1"/>
        <v>0</v>
      </c>
      <c r="Y24" s="64">
        <f t="shared" si="17"/>
        <v>2</v>
      </c>
      <c r="Z24" s="5"/>
      <c r="AA24" s="5"/>
      <c r="AB24" s="5"/>
      <c r="AD24" s="21">
        <f t="shared" si="2"/>
        <v>0</v>
      </c>
      <c r="AE24" s="21">
        <f t="shared" si="3"/>
        <v>0</v>
      </c>
      <c r="AF24" s="21">
        <f t="shared" si="4"/>
        <v>0</v>
      </c>
      <c r="AG24" s="21">
        <f t="shared" si="5"/>
        <v>0</v>
      </c>
      <c r="AH24" s="21">
        <f t="shared" si="6"/>
        <v>0</v>
      </c>
      <c r="AI24" s="21">
        <f t="shared" si="7"/>
        <v>0</v>
      </c>
      <c r="AJ24" s="21">
        <f t="shared" si="8"/>
        <v>0</v>
      </c>
      <c r="AK24" s="21">
        <f t="shared" si="9"/>
        <v>0</v>
      </c>
      <c r="AL24" s="21">
        <f t="shared" si="10"/>
        <v>0</v>
      </c>
      <c r="AM24" s="21">
        <f t="shared" si="11"/>
        <v>0</v>
      </c>
      <c r="AN24" s="21">
        <f t="shared" si="12"/>
        <v>0</v>
      </c>
      <c r="AO24" s="21">
        <f t="shared" si="13"/>
        <v>0</v>
      </c>
      <c r="AP24" s="21">
        <f t="shared" si="14"/>
        <v>0</v>
      </c>
      <c r="AQ24" s="21">
        <f t="shared" si="15"/>
        <v>0</v>
      </c>
      <c r="AR24" s="21">
        <f t="shared" si="18"/>
        <v>0</v>
      </c>
      <c r="AS24" s="21">
        <f t="shared" si="19"/>
        <v>0</v>
      </c>
      <c r="BG24" s="21"/>
      <c r="BH24" s="21"/>
      <c r="BI24" s="21"/>
      <c r="BJ24" s="21"/>
      <c r="BK24" s="21"/>
      <c r="BL24" s="21"/>
      <c r="BM24" s="21"/>
      <c r="BN24" s="21"/>
      <c r="BO24" s="21"/>
      <c r="BP24" s="21"/>
      <c r="BQ24" s="21"/>
      <c r="BS24" s="21"/>
      <c r="BT24" s="41"/>
    </row>
    <row r="25" spans="1:72" ht="15.75">
      <c r="A25" s="4">
        <v>8</v>
      </c>
      <c r="B25" s="242" t="s">
        <v>81</v>
      </c>
      <c r="C25" s="243" t="s">
        <v>81</v>
      </c>
      <c r="D25" s="244" t="s">
        <v>81</v>
      </c>
      <c r="E25" s="60"/>
      <c r="F25" s="91"/>
      <c r="G25" s="84"/>
      <c r="H25" s="85"/>
      <c r="I25" s="85"/>
      <c r="J25" s="85"/>
      <c r="K25" s="85"/>
      <c r="L25" s="86"/>
      <c r="M25" s="85"/>
      <c r="N25" s="85"/>
      <c r="O25" s="85"/>
      <c r="P25" s="85"/>
      <c r="Q25" s="85"/>
      <c r="R25" s="85"/>
      <c r="S25" s="85"/>
      <c r="T25" s="85"/>
      <c r="U25" s="101"/>
      <c r="V25" s="228"/>
      <c r="W25" s="43">
        <f t="shared" si="16"/>
        <v>0</v>
      </c>
      <c r="X25" s="44">
        <f t="shared" si="1"/>
        <v>0</v>
      </c>
      <c r="Y25" s="64">
        <f t="shared" si="17"/>
        <v>2</v>
      </c>
      <c r="Z25" s="5"/>
      <c r="AA25" s="5"/>
      <c r="AB25" s="5"/>
      <c r="AD25" s="21">
        <f t="shared" si="2"/>
        <v>0</v>
      </c>
      <c r="AE25" s="21">
        <f t="shared" si="3"/>
        <v>0</v>
      </c>
      <c r="AF25" s="21">
        <f t="shared" si="4"/>
        <v>0</v>
      </c>
      <c r="AG25" s="21">
        <f t="shared" si="5"/>
        <v>0</v>
      </c>
      <c r="AH25" s="21">
        <f t="shared" si="6"/>
        <v>0</v>
      </c>
      <c r="AI25" s="21">
        <f t="shared" si="7"/>
        <v>0</v>
      </c>
      <c r="AJ25" s="21">
        <f t="shared" si="8"/>
        <v>0</v>
      </c>
      <c r="AK25" s="21">
        <f t="shared" si="9"/>
        <v>0</v>
      </c>
      <c r="AL25" s="21">
        <f t="shared" si="10"/>
        <v>0</v>
      </c>
      <c r="AM25" s="21">
        <f t="shared" si="11"/>
        <v>0</v>
      </c>
      <c r="AN25" s="21">
        <f t="shared" si="12"/>
        <v>0</v>
      </c>
      <c r="AO25" s="21">
        <f t="shared" si="13"/>
        <v>0</v>
      </c>
      <c r="AP25" s="21">
        <f t="shared" si="14"/>
        <v>0</v>
      </c>
      <c r="AQ25" s="21">
        <f t="shared" si="15"/>
        <v>0</v>
      </c>
      <c r="AR25" s="21">
        <f t="shared" si="18"/>
        <v>0</v>
      </c>
      <c r="AS25" s="21">
        <f t="shared" si="19"/>
        <v>0</v>
      </c>
      <c r="BG25" s="21"/>
      <c r="BH25" s="21"/>
      <c r="BI25" s="21"/>
      <c r="BJ25" s="21"/>
      <c r="BK25" s="21"/>
      <c r="BL25" s="21"/>
      <c r="BM25" s="21"/>
      <c r="BN25" s="21"/>
      <c r="BO25" s="21"/>
      <c r="BP25" s="21"/>
      <c r="BQ25" s="21"/>
      <c r="BS25" s="21"/>
      <c r="BT25" s="41"/>
    </row>
    <row r="26" spans="1:72" ht="15.75">
      <c r="A26" s="4">
        <v>9</v>
      </c>
      <c r="B26" s="242" t="s">
        <v>83</v>
      </c>
      <c r="C26" s="243" t="s">
        <v>83</v>
      </c>
      <c r="D26" s="244" t="s">
        <v>83</v>
      </c>
      <c r="E26" s="60"/>
      <c r="F26" s="92"/>
      <c r="G26" s="84"/>
      <c r="H26" s="85"/>
      <c r="I26" s="85"/>
      <c r="J26" s="85"/>
      <c r="K26" s="85"/>
      <c r="L26" s="86"/>
      <c r="M26" s="85"/>
      <c r="N26" s="85"/>
      <c r="O26" s="85"/>
      <c r="P26" s="85"/>
      <c r="Q26" s="85"/>
      <c r="R26" s="85"/>
      <c r="S26" s="85"/>
      <c r="T26" s="85"/>
      <c r="U26" s="101"/>
      <c r="V26" s="228"/>
      <c r="W26" s="43">
        <f t="shared" si="16"/>
        <v>0</v>
      </c>
      <c r="X26" s="44">
        <f t="shared" si="1"/>
        <v>0</v>
      </c>
      <c r="Y26" s="64">
        <f t="shared" si="17"/>
        <v>2</v>
      </c>
      <c r="Z26" s="5"/>
      <c r="AA26" s="5"/>
      <c r="AB26" s="5"/>
      <c r="AD26" s="21">
        <f t="shared" si="2"/>
        <v>0</v>
      </c>
      <c r="AE26" s="21">
        <f t="shared" si="3"/>
        <v>0</v>
      </c>
      <c r="AF26" s="21">
        <f t="shared" si="4"/>
        <v>0</v>
      </c>
      <c r="AG26" s="21">
        <f t="shared" si="5"/>
        <v>0</v>
      </c>
      <c r="AH26" s="21">
        <f t="shared" si="6"/>
        <v>0</v>
      </c>
      <c r="AI26" s="21">
        <f t="shared" si="7"/>
        <v>0</v>
      </c>
      <c r="AJ26" s="21">
        <f t="shared" si="8"/>
        <v>0</v>
      </c>
      <c r="AK26" s="21">
        <f t="shared" si="9"/>
        <v>0</v>
      </c>
      <c r="AL26" s="21">
        <f t="shared" si="10"/>
        <v>0</v>
      </c>
      <c r="AM26" s="21">
        <f t="shared" si="11"/>
        <v>0</v>
      </c>
      <c r="AN26" s="21">
        <f t="shared" si="12"/>
        <v>0</v>
      </c>
      <c r="AO26" s="21">
        <f t="shared" si="13"/>
        <v>0</v>
      </c>
      <c r="AP26" s="21">
        <f t="shared" si="14"/>
        <v>0</v>
      </c>
      <c r="AQ26" s="21">
        <f t="shared" si="15"/>
        <v>0</v>
      </c>
      <c r="AR26" s="21">
        <f t="shared" si="18"/>
        <v>0</v>
      </c>
      <c r="AS26" s="21">
        <f t="shared" si="19"/>
        <v>0</v>
      </c>
      <c r="BG26" s="21"/>
      <c r="BH26" s="21"/>
      <c r="BI26" s="21"/>
      <c r="BJ26" s="21"/>
      <c r="BK26" s="21"/>
      <c r="BL26" s="21"/>
      <c r="BM26" s="21"/>
      <c r="BN26" s="21"/>
      <c r="BO26" s="21"/>
      <c r="BP26" s="21"/>
      <c r="BQ26" s="21"/>
      <c r="BS26" s="21"/>
      <c r="BT26" s="41"/>
    </row>
    <row r="27" spans="1:72" ht="15.75">
      <c r="A27" s="4">
        <v>10</v>
      </c>
      <c r="B27" s="242" t="s">
        <v>85</v>
      </c>
      <c r="C27" s="243" t="s">
        <v>85</v>
      </c>
      <c r="D27" s="244" t="s">
        <v>85</v>
      </c>
      <c r="E27" s="60"/>
      <c r="F27" s="91"/>
      <c r="G27" s="84"/>
      <c r="H27" s="85"/>
      <c r="I27" s="85"/>
      <c r="J27" s="85"/>
      <c r="K27" s="85"/>
      <c r="L27" s="86"/>
      <c r="M27" s="85"/>
      <c r="N27" s="85"/>
      <c r="O27" s="85"/>
      <c r="P27" s="85"/>
      <c r="Q27" s="85"/>
      <c r="R27" s="85"/>
      <c r="S27" s="85"/>
      <c r="T27" s="85"/>
      <c r="U27" s="101"/>
      <c r="V27" s="228"/>
      <c r="W27" s="43">
        <f t="shared" si="16"/>
        <v>0</v>
      </c>
      <c r="X27" s="44">
        <f t="shared" si="1"/>
        <v>0</v>
      </c>
      <c r="Y27" s="64">
        <f t="shared" si="17"/>
        <v>2</v>
      </c>
      <c r="Z27" s="5"/>
      <c r="AA27" s="5"/>
      <c r="AB27" s="5"/>
      <c r="AD27" s="21">
        <f t="shared" si="2"/>
        <v>0</v>
      </c>
      <c r="AE27" s="21">
        <f t="shared" si="3"/>
        <v>0</v>
      </c>
      <c r="AF27" s="21">
        <f t="shared" si="4"/>
        <v>0</v>
      </c>
      <c r="AG27" s="21">
        <f t="shared" si="5"/>
        <v>0</v>
      </c>
      <c r="AH27" s="21">
        <f t="shared" si="6"/>
        <v>0</v>
      </c>
      <c r="AI27" s="21">
        <f t="shared" si="7"/>
        <v>0</v>
      </c>
      <c r="AJ27" s="21">
        <f t="shared" si="8"/>
        <v>0</v>
      </c>
      <c r="AK27" s="21">
        <f t="shared" si="9"/>
        <v>0</v>
      </c>
      <c r="AL27" s="21">
        <f t="shared" si="10"/>
        <v>0</v>
      </c>
      <c r="AM27" s="21">
        <f t="shared" si="11"/>
        <v>0</v>
      </c>
      <c r="AN27" s="21">
        <f t="shared" si="12"/>
        <v>0</v>
      </c>
      <c r="AO27" s="21">
        <f t="shared" si="13"/>
        <v>0</v>
      </c>
      <c r="AP27" s="21">
        <f t="shared" si="14"/>
        <v>0</v>
      </c>
      <c r="AQ27" s="21">
        <f t="shared" si="15"/>
        <v>0</v>
      </c>
      <c r="AR27" s="21">
        <f t="shared" si="18"/>
        <v>0</v>
      </c>
      <c r="AS27" s="21">
        <f t="shared" si="19"/>
        <v>0</v>
      </c>
      <c r="BG27" s="21"/>
      <c r="BH27" s="21"/>
      <c r="BI27" s="21"/>
      <c r="BJ27" s="21"/>
      <c r="BK27" s="21"/>
      <c r="BL27" s="21"/>
      <c r="BM27" s="21"/>
      <c r="BN27" s="21"/>
      <c r="BO27" s="21"/>
      <c r="BP27" s="21"/>
      <c r="BQ27" s="21"/>
      <c r="BS27" s="21"/>
      <c r="BT27" s="41"/>
    </row>
    <row r="28" spans="1:72" ht="15.75">
      <c r="A28" s="4">
        <v>11</v>
      </c>
      <c r="B28" s="242" t="s">
        <v>88</v>
      </c>
      <c r="C28" s="243" t="s">
        <v>88</v>
      </c>
      <c r="D28" s="244" t="s">
        <v>88</v>
      </c>
      <c r="E28" s="60"/>
      <c r="F28" s="91"/>
      <c r="G28" s="84"/>
      <c r="H28" s="85"/>
      <c r="I28" s="85"/>
      <c r="J28" s="85"/>
      <c r="K28" s="85"/>
      <c r="L28" s="86"/>
      <c r="M28" s="85"/>
      <c r="N28" s="85"/>
      <c r="O28" s="85"/>
      <c r="P28" s="85"/>
      <c r="Q28" s="85"/>
      <c r="R28" s="85"/>
      <c r="S28" s="85"/>
      <c r="T28" s="85"/>
      <c r="U28" s="101"/>
      <c r="V28" s="228"/>
      <c r="W28" s="43">
        <f t="shared" si="16"/>
        <v>0</v>
      </c>
      <c r="X28" s="44">
        <f t="shared" si="1"/>
        <v>0</v>
      </c>
      <c r="Y28" s="64">
        <f t="shared" si="17"/>
        <v>2</v>
      </c>
      <c r="Z28" s="5"/>
      <c r="AA28" s="5"/>
      <c r="AB28" s="5"/>
      <c r="AD28" s="21">
        <f t="shared" si="2"/>
        <v>0</v>
      </c>
      <c r="AE28" s="21">
        <f t="shared" si="3"/>
        <v>0</v>
      </c>
      <c r="AF28" s="21">
        <f t="shared" si="4"/>
        <v>0</v>
      </c>
      <c r="AG28" s="21">
        <f t="shared" si="5"/>
        <v>0</v>
      </c>
      <c r="AH28" s="21">
        <f t="shared" si="6"/>
        <v>0</v>
      </c>
      <c r="AI28" s="21">
        <f t="shared" si="7"/>
        <v>0</v>
      </c>
      <c r="AJ28" s="21">
        <f t="shared" si="8"/>
        <v>0</v>
      </c>
      <c r="AK28" s="21">
        <f t="shared" si="9"/>
        <v>0</v>
      </c>
      <c r="AL28" s="21">
        <f t="shared" si="10"/>
        <v>0</v>
      </c>
      <c r="AM28" s="21">
        <f t="shared" si="11"/>
        <v>0</v>
      </c>
      <c r="AN28" s="21">
        <f t="shared" si="12"/>
        <v>0</v>
      </c>
      <c r="AO28" s="21">
        <f t="shared" si="13"/>
        <v>0</v>
      </c>
      <c r="AP28" s="21">
        <f t="shared" si="14"/>
        <v>0</v>
      </c>
      <c r="AQ28" s="21">
        <f t="shared" si="15"/>
        <v>0</v>
      </c>
      <c r="AR28" s="21">
        <f t="shared" si="18"/>
        <v>0</v>
      </c>
      <c r="AS28" s="21">
        <f t="shared" si="19"/>
        <v>0</v>
      </c>
      <c r="BG28" s="21"/>
      <c r="BH28" s="21"/>
      <c r="BI28" s="21"/>
      <c r="BJ28" s="21"/>
      <c r="BK28" s="21"/>
      <c r="BL28" s="21"/>
      <c r="BM28" s="21"/>
      <c r="BN28" s="21"/>
      <c r="BO28" s="21"/>
      <c r="BP28" s="21"/>
      <c r="BQ28" s="21"/>
      <c r="BS28" s="21"/>
      <c r="BT28" s="41"/>
    </row>
    <row r="29" spans="1:72" ht="15.75">
      <c r="A29" s="4">
        <v>12</v>
      </c>
      <c r="B29" s="242" t="s">
        <v>90</v>
      </c>
      <c r="C29" s="243" t="s">
        <v>90</v>
      </c>
      <c r="D29" s="244" t="s">
        <v>90</v>
      </c>
      <c r="E29" s="60"/>
      <c r="F29" s="91"/>
      <c r="G29" s="84"/>
      <c r="H29" s="85"/>
      <c r="I29" s="85"/>
      <c r="J29" s="85"/>
      <c r="K29" s="85"/>
      <c r="L29" s="86"/>
      <c r="M29" s="85"/>
      <c r="N29" s="85"/>
      <c r="O29" s="85"/>
      <c r="P29" s="85"/>
      <c r="Q29" s="85"/>
      <c r="R29" s="85"/>
      <c r="S29" s="85"/>
      <c r="T29" s="85"/>
      <c r="U29" s="101"/>
      <c r="V29" s="228"/>
      <c r="W29" s="43">
        <f t="shared" si="16"/>
        <v>0</v>
      </c>
      <c r="X29" s="44">
        <f t="shared" si="1"/>
        <v>0</v>
      </c>
      <c r="Y29" s="64">
        <f t="shared" si="17"/>
        <v>2</v>
      </c>
      <c r="Z29" s="5"/>
      <c r="AA29" s="5"/>
      <c r="AB29" s="5"/>
      <c r="AD29" s="21">
        <f t="shared" si="2"/>
        <v>0</v>
      </c>
      <c r="AE29" s="21">
        <f t="shared" si="3"/>
        <v>0</v>
      </c>
      <c r="AF29" s="21">
        <f t="shared" si="4"/>
        <v>0</v>
      </c>
      <c r="AG29" s="21">
        <f t="shared" si="5"/>
        <v>0</v>
      </c>
      <c r="AH29" s="21">
        <f t="shared" si="6"/>
        <v>0</v>
      </c>
      <c r="AI29" s="21">
        <f t="shared" si="7"/>
        <v>0</v>
      </c>
      <c r="AJ29" s="21">
        <f t="shared" si="8"/>
        <v>0</v>
      </c>
      <c r="AK29" s="21">
        <f t="shared" si="9"/>
        <v>0</v>
      </c>
      <c r="AL29" s="21">
        <f t="shared" si="10"/>
        <v>0</v>
      </c>
      <c r="AM29" s="21">
        <f t="shared" si="11"/>
        <v>0</v>
      </c>
      <c r="AN29" s="21">
        <f t="shared" si="12"/>
        <v>0</v>
      </c>
      <c r="AO29" s="21">
        <f t="shared" si="13"/>
        <v>0</v>
      </c>
      <c r="AP29" s="21">
        <f t="shared" si="14"/>
        <v>0</v>
      </c>
      <c r="AQ29" s="21">
        <f t="shared" si="15"/>
        <v>0</v>
      </c>
      <c r="AR29" s="21">
        <f t="shared" si="18"/>
        <v>0</v>
      </c>
      <c r="AS29" s="21">
        <f t="shared" si="19"/>
        <v>0</v>
      </c>
      <c r="BG29" s="21"/>
      <c r="BH29" s="21"/>
      <c r="BI29" s="21"/>
      <c r="BJ29" s="21"/>
      <c r="BK29" s="21"/>
      <c r="BL29" s="21"/>
      <c r="BM29" s="21"/>
      <c r="BN29" s="21"/>
      <c r="BO29" s="21"/>
      <c r="BP29" s="21"/>
      <c r="BQ29" s="21"/>
      <c r="BS29" s="21"/>
      <c r="BT29" s="41"/>
    </row>
    <row r="30" spans="1:72" ht="15.75">
      <c r="A30" s="4">
        <v>13</v>
      </c>
      <c r="B30" s="242" t="s">
        <v>92</v>
      </c>
      <c r="C30" s="243" t="s">
        <v>92</v>
      </c>
      <c r="D30" s="244" t="s">
        <v>92</v>
      </c>
      <c r="E30" s="60"/>
      <c r="F30" s="91"/>
      <c r="G30" s="84"/>
      <c r="H30" s="85"/>
      <c r="I30" s="85"/>
      <c r="J30" s="85"/>
      <c r="K30" s="85"/>
      <c r="L30" s="86"/>
      <c r="M30" s="85"/>
      <c r="N30" s="85"/>
      <c r="O30" s="85"/>
      <c r="P30" s="85"/>
      <c r="Q30" s="85"/>
      <c r="R30" s="85"/>
      <c r="S30" s="85"/>
      <c r="T30" s="85"/>
      <c r="U30" s="101"/>
      <c r="V30" s="228"/>
      <c r="W30" s="43">
        <f t="shared" si="16"/>
        <v>0</v>
      </c>
      <c r="X30" s="44">
        <f t="shared" si="1"/>
        <v>0</v>
      </c>
      <c r="Y30" s="64">
        <f t="shared" si="17"/>
        <v>2</v>
      </c>
      <c r="Z30" s="5"/>
      <c r="AA30" s="5"/>
      <c r="AB30" s="5"/>
      <c r="AD30" s="21">
        <f t="shared" si="2"/>
        <v>0</v>
      </c>
      <c r="AE30" s="21">
        <f t="shared" si="3"/>
        <v>0</v>
      </c>
      <c r="AF30" s="21">
        <f t="shared" si="4"/>
        <v>0</v>
      </c>
      <c r="AG30" s="21">
        <f t="shared" si="5"/>
        <v>0</v>
      </c>
      <c r="AH30" s="21">
        <f t="shared" si="6"/>
        <v>0</v>
      </c>
      <c r="AI30" s="21">
        <f t="shared" si="7"/>
        <v>0</v>
      </c>
      <c r="AJ30" s="21">
        <f t="shared" si="8"/>
        <v>0</v>
      </c>
      <c r="AK30" s="21">
        <f t="shared" si="9"/>
        <v>0</v>
      </c>
      <c r="AL30" s="21">
        <f t="shared" si="10"/>
        <v>0</v>
      </c>
      <c r="AM30" s="21">
        <f t="shared" si="11"/>
        <v>0</v>
      </c>
      <c r="AN30" s="21">
        <f t="shared" si="12"/>
        <v>0</v>
      </c>
      <c r="AO30" s="21">
        <f t="shared" si="13"/>
        <v>0</v>
      </c>
      <c r="AP30" s="21">
        <f t="shared" si="14"/>
        <v>0</v>
      </c>
      <c r="AQ30" s="21">
        <f t="shared" si="15"/>
        <v>0</v>
      </c>
      <c r="AR30" s="21">
        <f t="shared" si="18"/>
        <v>0</v>
      </c>
      <c r="AS30" s="21">
        <f t="shared" si="19"/>
        <v>0</v>
      </c>
      <c r="BG30" s="21"/>
      <c r="BH30" s="21"/>
      <c r="BI30" s="21"/>
      <c r="BJ30" s="21"/>
      <c r="BK30" s="21"/>
      <c r="BL30" s="21"/>
      <c r="BM30" s="21"/>
      <c r="BN30" s="21"/>
      <c r="BO30" s="21"/>
      <c r="BP30" s="21"/>
      <c r="BQ30" s="21"/>
      <c r="BS30" s="21"/>
      <c r="BT30" s="41"/>
    </row>
    <row r="31" spans="1:72" ht="15.75">
      <c r="A31" s="4">
        <v>14</v>
      </c>
      <c r="B31" s="242" t="s">
        <v>95</v>
      </c>
      <c r="C31" s="243" t="s">
        <v>95</v>
      </c>
      <c r="D31" s="244" t="s">
        <v>95</v>
      </c>
      <c r="E31" s="60"/>
      <c r="F31" s="91"/>
      <c r="G31" s="84"/>
      <c r="H31" s="85"/>
      <c r="I31" s="85"/>
      <c r="J31" s="85"/>
      <c r="K31" s="85"/>
      <c r="L31" s="86"/>
      <c r="M31" s="85"/>
      <c r="N31" s="85"/>
      <c r="O31" s="85"/>
      <c r="P31" s="85"/>
      <c r="Q31" s="85"/>
      <c r="R31" s="85"/>
      <c r="S31" s="85"/>
      <c r="T31" s="85"/>
      <c r="U31" s="101"/>
      <c r="V31" s="228"/>
      <c r="W31" s="43">
        <f t="shared" si="16"/>
        <v>0</v>
      </c>
      <c r="X31" s="44">
        <f t="shared" si="1"/>
        <v>0</v>
      </c>
      <c r="Y31" s="64">
        <f t="shared" si="17"/>
        <v>2</v>
      </c>
      <c r="Z31" s="5"/>
      <c r="AA31" s="5"/>
      <c r="AB31" s="5"/>
      <c r="AD31" s="21">
        <f t="shared" si="2"/>
        <v>0</v>
      </c>
      <c r="AE31" s="21">
        <f t="shared" si="3"/>
        <v>0</v>
      </c>
      <c r="AF31" s="21">
        <f t="shared" si="4"/>
        <v>0</v>
      </c>
      <c r="AG31" s="21">
        <f t="shared" si="5"/>
        <v>0</v>
      </c>
      <c r="AH31" s="21">
        <f t="shared" si="6"/>
        <v>0</v>
      </c>
      <c r="AI31" s="21">
        <f t="shared" si="7"/>
        <v>0</v>
      </c>
      <c r="AJ31" s="21">
        <f t="shared" si="8"/>
        <v>0</v>
      </c>
      <c r="AK31" s="21">
        <f t="shared" si="9"/>
        <v>0</v>
      </c>
      <c r="AL31" s="21">
        <f t="shared" si="10"/>
        <v>0</v>
      </c>
      <c r="AM31" s="21">
        <f t="shared" si="11"/>
        <v>0</v>
      </c>
      <c r="AN31" s="21">
        <f t="shared" si="12"/>
        <v>0</v>
      </c>
      <c r="AO31" s="21">
        <f t="shared" si="13"/>
        <v>0</v>
      </c>
      <c r="AP31" s="21">
        <f t="shared" si="14"/>
        <v>0</v>
      </c>
      <c r="AQ31" s="21">
        <f t="shared" si="15"/>
        <v>0</v>
      </c>
      <c r="AR31" s="21">
        <f t="shared" si="18"/>
        <v>0</v>
      </c>
      <c r="AS31" s="21">
        <f t="shared" si="19"/>
        <v>0</v>
      </c>
      <c r="BG31" s="21"/>
      <c r="BH31" s="21"/>
      <c r="BI31" s="21"/>
      <c r="BJ31" s="21"/>
      <c r="BK31" s="21"/>
      <c r="BL31" s="21"/>
      <c r="BM31" s="21"/>
      <c r="BN31" s="21"/>
      <c r="BO31" s="21"/>
      <c r="BP31" s="21"/>
      <c r="BQ31" s="21"/>
      <c r="BS31" s="21"/>
      <c r="BT31" s="41"/>
    </row>
    <row r="32" spans="1:72" ht="15.75">
      <c r="A32" s="4">
        <v>15</v>
      </c>
      <c r="B32" s="242" t="s">
        <v>97</v>
      </c>
      <c r="C32" s="243" t="s">
        <v>97</v>
      </c>
      <c r="D32" s="244" t="s">
        <v>97</v>
      </c>
      <c r="E32" s="60"/>
      <c r="F32" s="91"/>
      <c r="G32" s="84"/>
      <c r="H32" s="85"/>
      <c r="I32" s="85"/>
      <c r="J32" s="85"/>
      <c r="K32" s="85"/>
      <c r="L32" s="86"/>
      <c r="M32" s="85"/>
      <c r="N32" s="85"/>
      <c r="O32" s="85"/>
      <c r="P32" s="85"/>
      <c r="Q32" s="85"/>
      <c r="R32" s="85"/>
      <c r="S32" s="85"/>
      <c r="T32" s="85"/>
      <c r="U32" s="101"/>
      <c r="V32" s="228"/>
      <c r="W32" s="43">
        <f t="shared" si="16"/>
        <v>0</v>
      </c>
      <c r="X32" s="44">
        <f t="shared" si="1"/>
        <v>0</v>
      </c>
      <c r="Y32" s="64">
        <f t="shared" si="17"/>
        <v>2</v>
      </c>
      <c r="Z32" s="5"/>
      <c r="AA32" s="5"/>
      <c r="AB32" s="5"/>
      <c r="AD32" s="21">
        <f t="shared" si="2"/>
        <v>0</v>
      </c>
      <c r="AE32" s="21">
        <f t="shared" si="3"/>
        <v>0</v>
      </c>
      <c r="AF32" s="21">
        <f t="shared" si="4"/>
        <v>0</v>
      </c>
      <c r="AG32" s="21">
        <f t="shared" si="5"/>
        <v>0</v>
      </c>
      <c r="AH32" s="21">
        <f t="shared" si="6"/>
        <v>0</v>
      </c>
      <c r="AI32" s="21">
        <f t="shared" si="7"/>
        <v>0</v>
      </c>
      <c r="AJ32" s="21">
        <f t="shared" si="8"/>
        <v>0</v>
      </c>
      <c r="AK32" s="21">
        <f t="shared" si="9"/>
        <v>0</v>
      </c>
      <c r="AL32" s="21">
        <f t="shared" si="10"/>
        <v>0</v>
      </c>
      <c r="AM32" s="21">
        <f t="shared" si="11"/>
        <v>0</v>
      </c>
      <c r="AN32" s="21">
        <f t="shared" si="12"/>
        <v>0</v>
      </c>
      <c r="AO32" s="21">
        <f t="shared" si="13"/>
        <v>0</v>
      </c>
      <c r="AP32" s="21">
        <f t="shared" si="14"/>
        <v>0</v>
      </c>
      <c r="AQ32" s="21">
        <f t="shared" si="15"/>
        <v>0</v>
      </c>
      <c r="AR32" s="21">
        <f t="shared" si="18"/>
        <v>0</v>
      </c>
      <c r="AS32" s="21">
        <f t="shared" si="19"/>
        <v>0</v>
      </c>
      <c r="BG32" s="21"/>
      <c r="BH32" s="21"/>
      <c r="BI32" s="21"/>
      <c r="BJ32" s="21"/>
      <c r="BK32" s="21"/>
      <c r="BL32" s="21"/>
      <c r="BM32" s="21"/>
      <c r="BN32" s="21"/>
      <c r="BO32" s="21"/>
      <c r="BP32" s="21"/>
      <c r="BQ32" s="21"/>
      <c r="BS32" s="21"/>
      <c r="BT32" s="41"/>
    </row>
    <row r="33" spans="1:72" ht="15.75">
      <c r="A33" s="4">
        <v>16</v>
      </c>
      <c r="B33" s="242" t="s">
        <v>99</v>
      </c>
      <c r="C33" s="243" t="s">
        <v>99</v>
      </c>
      <c r="D33" s="244" t="s">
        <v>99</v>
      </c>
      <c r="E33" s="60"/>
      <c r="F33" s="91"/>
      <c r="G33" s="84"/>
      <c r="H33" s="85"/>
      <c r="I33" s="85"/>
      <c r="J33" s="85"/>
      <c r="K33" s="85"/>
      <c r="L33" s="86"/>
      <c r="M33" s="85"/>
      <c r="N33" s="85"/>
      <c r="O33" s="85"/>
      <c r="P33" s="85"/>
      <c r="Q33" s="85"/>
      <c r="R33" s="85"/>
      <c r="S33" s="85"/>
      <c r="T33" s="85"/>
      <c r="U33" s="101"/>
      <c r="V33" s="228"/>
      <c r="W33" s="43">
        <f t="shared" si="16"/>
        <v>0</v>
      </c>
      <c r="X33" s="44">
        <f t="shared" si="1"/>
        <v>0</v>
      </c>
      <c r="Y33" s="64">
        <f t="shared" si="17"/>
        <v>2</v>
      </c>
      <c r="Z33" s="5"/>
      <c r="AA33" s="5"/>
      <c r="AB33" s="5"/>
      <c r="AD33" s="21">
        <f t="shared" si="2"/>
        <v>0</v>
      </c>
      <c r="AE33" s="21">
        <f t="shared" si="3"/>
        <v>0</v>
      </c>
      <c r="AF33" s="21">
        <f t="shared" si="4"/>
        <v>0</v>
      </c>
      <c r="AG33" s="21">
        <f t="shared" si="5"/>
        <v>0</v>
      </c>
      <c r="AH33" s="21">
        <f t="shared" si="6"/>
        <v>0</v>
      </c>
      <c r="AI33" s="21">
        <f t="shared" si="7"/>
        <v>0</v>
      </c>
      <c r="AJ33" s="21">
        <f t="shared" si="8"/>
        <v>0</v>
      </c>
      <c r="AK33" s="21">
        <f t="shared" si="9"/>
        <v>0</v>
      </c>
      <c r="AL33" s="21">
        <f t="shared" si="10"/>
        <v>0</v>
      </c>
      <c r="AM33" s="21">
        <f t="shared" si="11"/>
        <v>0</v>
      </c>
      <c r="AN33" s="21">
        <f t="shared" si="12"/>
        <v>0</v>
      </c>
      <c r="AO33" s="21">
        <f t="shared" si="13"/>
        <v>0</v>
      </c>
      <c r="AP33" s="21">
        <f t="shared" si="14"/>
        <v>0</v>
      </c>
      <c r="AQ33" s="21">
        <f t="shared" si="15"/>
        <v>0</v>
      </c>
      <c r="AR33" s="21">
        <f t="shared" si="18"/>
        <v>0</v>
      </c>
      <c r="AS33" s="21">
        <f t="shared" si="19"/>
        <v>0</v>
      </c>
      <c r="BG33" s="21"/>
      <c r="BH33" s="21"/>
      <c r="BI33" s="21"/>
      <c r="BJ33" s="21"/>
      <c r="BK33" s="21"/>
      <c r="BL33" s="21"/>
      <c r="BM33" s="21"/>
      <c r="BN33" s="21"/>
      <c r="BO33" s="21"/>
      <c r="BP33" s="21"/>
      <c r="BQ33" s="21"/>
      <c r="BS33" s="21"/>
      <c r="BT33" s="41"/>
    </row>
    <row r="34" spans="1:72" ht="15.75">
      <c r="A34" s="4">
        <v>17</v>
      </c>
      <c r="B34" s="242" t="s">
        <v>101</v>
      </c>
      <c r="C34" s="243" t="s">
        <v>101</v>
      </c>
      <c r="D34" s="244" t="s">
        <v>101</v>
      </c>
      <c r="E34" s="60"/>
      <c r="F34" s="91"/>
      <c r="G34" s="84"/>
      <c r="H34" s="85"/>
      <c r="I34" s="85"/>
      <c r="J34" s="85"/>
      <c r="K34" s="85"/>
      <c r="L34" s="86"/>
      <c r="M34" s="85"/>
      <c r="N34" s="85"/>
      <c r="O34" s="85"/>
      <c r="P34" s="85"/>
      <c r="Q34" s="85"/>
      <c r="R34" s="85"/>
      <c r="S34" s="85"/>
      <c r="T34" s="85"/>
      <c r="U34" s="101"/>
      <c r="V34" s="228"/>
      <c r="W34" s="43">
        <f t="shared" si="16"/>
        <v>0</v>
      </c>
      <c r="X34" s="44">
        <f t="shared" si="1"/>
        <v>0</v>
      </c>
      <c r="Y34" s="64">
        <f t="shared" si="17"/>
        <v>2</v>
      </c>
      <c r="Z34" s="5"/>
      <c r="AA34" s="5"/>
      <c r="AB34" s="5"/>
      <c r="AD34" s="21">
        <f t="shared" si="2"/>
        <v>0</v>
      </c>
      <c r="AE34" s="21">
        <f t="shared" si="3"/>
        <v>0</v>
      </c>
      <c r="AF34" s="21">
        <f t="shared" si="4"/>
        <v>0</v>
      </c>
      <c r="AG34" s="21">
        <f t="shared" si="5"/>
        <v>0</v>
      </c>
      <c r="AH34" s="21">
        <f t="shared" si="6"/>
        <v>0</v>
      </c>
      <c r="AI34" s="21">
        <f t="shared" si="7"/>
        <v>0</v>
      </c>
      <c r="AJ34" s="21">
        <f t="shared" si="8"/>
        <v>0</v>
      </c>
      <c r="AK34" s="21">
        <f t="shared" si="9"/>
        <v>0</v>
      </c>
      <c r="AL34" s="21">
        <f t="shared" si="10"/>
        <v>0</v>
      </c>
      <c r="AM34" s="21">
        <f t="shared" si="11"/>
        <v>0</v>
      </c>
      <c r="AN34" s="21">
        <f t="shared" si="12"/>
        <v>0</v>
      </c>
      <c r="AO34" s="21">
        <f t="shared" si="13"/>
        <v>0</v>
      </c>
      <c r="AP34" s="21">
        <f t="shared" si="14"/>
        <v>0</v>
      </c>
      <c r="AQ34" s="21">
        <f t="shared" si="15"/>
        <v>0</v>
      </c>
      <c r="AR34" s="21">
        <f t="shared" si="18"/>
        <v>0</v>
      </c>
      <c r="AS34" s="21">
        <f t="shared" si="19"/>
        <v>0</v>
      </c>
      <c r="BG34" s="21"/>
      <c r="BH34" s="21"/>
      <c r="BI34" s="21"/>
      <c r="BJ34" s="21"/>
      <c r="BK34" s="21"/>
      <c r="BL34" s="21"/>
      <c r="BM34" s="21"/>
      <c r="BN34" s="21"/>
      <c r="BO34" s="21"/>
      <c r="BP34" s="21"/>
      <c r="BQ34" s="21"/>
      <c r="BS34" s="21"/>
      <c r="BT34" s="41"/>
    </row>
    <row r="35" spans="1:72" ht="15.75">
      <c r="A35" s="4">
        <v>18</v>
      </c>
      <c r="B35" s="242" t="s">
        <v>103</v>
      </c>
      <c r="C35" s="243" t="s">
        <v>103</v>
      </c>
      <c r="D35" s="244" t="s">
        <v>103</v>
      </c>
      <c r="E35" s="60"/>
      <c r="F35" s="91"/>
      <c r="G35" s="84"/>
      <c r="H35" s="85"/>
      <c r="I35" s="85"/>
      <c r="J35" s="85"/>
      <c r="K35" s="85"/>
      <c r="L35" s="86"/>
      <c r="M35" s="85"/>
      <c r="N35" s="85"/>
      <c r="O35" s="85"/>
      <c r="P35" s="85"/>
      <c r="Q35" s="85"/>
      <c r="R35" s="85"/>
      <c r="S35" s="85"/>
      <c r="T35" s="85"/>
      <c r="U35" s="101"/>
      <c r="V35" s="228"/>
      <c r="W35" s="43">
        <f t="shared" si="16"/>
        <v>0</v>
      </c>
      <c r="X35" s="44">
        <f t="shared" si="1"/>
        <v>0</v>
      </c>
      <c r="Y35" s="64">
        <f t="shared" si="17"/>
        <v>2</v>
      </c>
      <c r="Z35" s="5"/>
      <c r="AA35" s="5"/>
      <c r="AB35" s="5"/>
      <c r="AD35" s="21">
        <f t="shared" si="2"/>
        <v>0</v>
      </c>
      <c r="AE35" s="21">
        <f t="shared" si="3"/>
        <v>0</v>
      </c>
      <c r="AF35" s="21">
        <f t="shared" si="4"/>
        <v>0</v>
      </c>
      <c r="AG35" s="21">
        <f t="shared" si="5"/>
        <v>0</v>
      </c>
      <c r="AH35" s="21">
        <f t="shared" si="6"/>
        <v>0</v>
      </c>
      <c r="AI35" s="21">
        <f t="shared" si="7"/>
        <v>0</v>
      </c>
      <c r="AJ35" s="21">
        <f t="shared" si="8"/>
        <v>0</v>
      </c>
      <c r="AK35" s="21">
        <f t="shared" si="9"/>
        <v>0</v>
      </c>
      <c r="AL35" s="21">
        <f t="shared" si="10"/>
        <v>0</v>
      </c>
      <c r="AM35" s="21">
        <f t="shared" si="11"/>
        <v>0</v>
      </c>
      <c r="AN35" s="21">
        <f t="shared" si="12"/>
        <v>0</v>
      </c>
      <c r="AO35" s="21">
        <f t="shared" si="13"/>
        <v>0</v>
      </c>
      <c r="AP35" s="21">
        <f t="shared" si="14"/>
        <v>0</v>
      </c>
      <c r="AQ35" s="21">
        <f t="shared" si="15"/>
        <v>0</v>
      </c>
      <c r="AR35" s="21">
        <f t="shared" si="18"/>
        <v>0</v>
      </c>
      <c r="AS35" s="21">
        <f t="shared" si="19"/>
        <v>0</v>
      </c>
      <c r="BG35" s="21"/>
      <c r="BH35" s="21"/>
      <c r="BI35" s="21"/>
      <c r="BJ35" s="21"/>
      <c r="BK35" s="21"/>
      <c r="BL35" s="21"/>
      <c r="BM35" s="21"/>
      <c r="BN35" s="21"/>
      <c r="BO35" s="21"/>
      <c r="BP35" s="21"/>
      <c r="BQ35" s="21"/>
      <c r="BS35" s="21"/>
      <c r="BT35" s="41"/>
    </row>
    <row r="36" spans="1:72" ht="15.75">
      <c r="A36" s="4">
        <v>19</v>
      </c>
      <c r="B36" s="242" t="s">
        <v>105</v>
      </c>
      <c r="C36" s="243" t="s">
        <v>105</v>
      </c>
      <c r="D36" s="244" t="s">
        <v>105</v>
      </c>
      <c r="E36" s="60"/>
      <c r="F36" s="91"/>
      <c r="G36" s="84"/>
      <c r="H36" s="85"/>
      <c r="I36" s="85"/>
      <c r="J36" s="85"/>
      <c r="K36" s="85"/>
      <c r="L36" s="86"/>
      <c r="M36" s="85"/>
      <c r="N36" s="85"/>
      <c r="O36" s="85"/>
      <c r="P36" s="85"/>
      <c r="Q36" s="85"/>
      <c r="R36" s="85"/>
      <c r="S36" s="85"/>
      <c r="T36" s="85"/>
      <c r="U36" s="101"/>
      <c r="V36" s="228"/>
      <c r="W36" s="43">
        <f t="shared" si="16"/>
        <v>0</v>
      </c>
      <c r="X36" s="44">
        <f t="shared" si="1"/>
        <v>0</v>
      </c>
      <c r="Y36" s="64">
        <f t="shared" si="17"/>
        <v>2</v>
      </c>
      <c r="Z36" s="5"/>
      <c r="AA36" s="5"/>
      <c r="AB36" s="5"/>
      <c r="AD36" s="21">
        <f t="shared" si="2"/>
        <v>0</v>
      </c>
      <c r="AE36" s="21">
        <f t="shared" si="3"/>
        <v>0</v>
      </c>
      <c r="AF36" s="21">
        <f t="shared" si="4"/>
        <v>0</v>
      </c>
      <c r="AG36" s="21">
        <f t="shared" si="5"/>
        <v>0</v>
      </c>
      <c r="AH36" s="21">
        <f t="shared" si="6"/>
        <v>0</v>
      </c>
      <c r="AI36" s="21">
        <f t="shared" si="7"/>
        <v>0</v>
      </c>
      <c r="AJ36" s="21">
        <f t="shared" si="8"/>
        <v>0</v>
      </c>
      <c r="AK36" s="21">
        <f t="shared" si="9"/>
        <v>0</v>
      </c>
      <c r="AL36" s="21">
        <f t="shared" si="10"/>
        <v>0</v>
      </c>
      <c r="AM36" s="21">
        <f t="shared" si="11"/>
        <v>0</v>
      </c>
      <c r="AN36" s="21">
        <f t="shared" si="12"/>
        <v>0</v>
      </c>
      <c r="AO36" s="21">
        <f t="shared" si="13"/>
        <v>0</v>
      </c>
      <c r="AP36" s="21">
        <f t="shared" si="14"/>
        <v>0</v>
      </c>
      <c r="AQ36" s="21">
        <f t="shared" si="15"/>
        <v>0</v>
      </c>
      <c r="AR36" s="21">
        <f t="shared" si="18"/>
        <v>0</v>
      </c>
      <c r="AS36" s="21">
        <f t="shared" si="19"/>
        <v>0</v>
      </c>
      <c r="BG36" s="21"/>
      <c r="BH36" s="21"/>
      <c r="BI36" s="21"/>
      <c r="BJ36" s="21"/>
      <c r="BK36" s="21"/>
      <c r="BL36" s="21"/>
      <c r="BM36" s="21"/>
      <c r="BN36" s="21"/>
      <c r="BO36" s="21"/>
      <c r="BP36" s="21"/>
      <c r="BQ36" s="21"/>
      <c r="BS36" s="21"/>
      <c r="BT36" s="41"/>
    </row>
    <row r="37" spans="1:72" ht="15.75">
      <c r="A37" s="4">
        <v>20</v>
      </c>
      <c r="B37" s="242" t="s">
        <v>107</v>
      </c>
      <c r="C37" s="243" t="s">
        <v>107</v>
      </c>
      <c r="D37" s="244" t="s">
        <v>107</v>
      </c>
      <c r="E37" s="60"/>
      <c r="F37" s="91"/>
      <c r="G37" s="84"/>
      <c r="H37" s="85"/>
      <c r="I37" s="85"/>
      <c r="J37" s="85"/>
      <c r="K37" s="85"/>
      <c r="L37" s="86"/>
      <c r="M37" s="85"/>
      <c r="N37" s="85"/>
      <c r="O37" s="85"/>
      <c r="P37" s="85"/>
      <c r="Q37" s="85"/>
      <c r="R37" s="85"/>
      <c r="S37" s="85"/>
      <c r="T37" s="85"/>
      <c r="U37" s="101"/>
      <c r="V37" s="228"/>
      <c r="W37" s="43">
        <f t="shared" si="16"/>
        <v>0</v>
      </c>
      <c r="X37" s="44">
        <f t="shared" si="1"/>
        <v>0</v>
      </c>
      <c r="Y37" s="64">
        <f t="shared" si="17"/>
        <v>2</v>
      </c>
      <c r="Z37" s="5"/>
      <c r="AA37" s="5"/>
      <c r="AB37" s="5"/>
      <c r="AD37" s="21">
        <f t="shared" si="2"/>
        <v>0</v>
      </c>
      <c r="AE37" s="21">
        <f t="shared" si="3"/>
        <v>0</v>
      </c>
      <c r="AF37" s="21">
        <f t="shared" si="4"/>
        <v>0</v>
      </c>
      <c r="AG37" s="21">
        <f t="shared" si="5"/>
        <v>0</v>
      </c>
      <c r="AH37" s="21">
        <f t="shared" si="6"/>
        <v>0</v>
      </c>
      <c r="AI37" s="21">
        <f t="shared" si="7"/>
        <v>0</v>
      </c>
      <c r="AJ37" s="21">
        <f t="shared" si="8"/>
        <v>0</v>
      </c>
      <c r="AK37" s="21">
        <f t="shared" si="9"/>
        <v>0</v>
      </c>
      <c r="AL37" s="21">
        <f t="shared" si="10"/>
        <v>0</v>
      </c>
      <c r="AM37" s="21">
        <f t="shared" si="11"/>
        <v>0</v>
      </c>
      <c r="AN37" s="21">
        <f t="shared" si="12"/>
        <v>0</v>
      </c>
      <c r="AO37" s="21">
        <f t="shared" si="13"/>
        <v>0</v>
      </c>
      <c r="AP37" s="21">
        <f t="shared" si="14"/>
        <v>0</v>
      </c>
      <c r="AQ37" s="21">
        <f t="shared" si="15"/>
        <v>0</v>
      </c>
      <c r="AR37" s="21">
        <f t="shared" si="18"/>
        <v>0</v>
      </c>
      <c r="AS37" s="21">
        <f t="shared" si="19"/>
        <v>0</v>
      </c>
      <c r="BG37" s="21"/>
      <c r="BH37" s="21"/>
      <c r="BI37" s="21"/>
      <c r="BJ37" s="21"/>
      <c r="BK37" s="21"/>
      <c r="BL37" s="21"/>
      <c r="BM37" s="21"/>
      <c r="BN37" s="21"/>
      <c r="BO37" s="21"/>
      <c r="BP37" s="21"/>
      <c r="BQ37" s="21"/>
      <c r="BS37" s="21"/>
      <c r="BT37" s="41"/>
    </row>
    <row r="38" spans="1:72" ht="15.75">
      <c r="A38" s="4">
        <v>21</v>
      </c>
      <c r="B38" s="242" t="s">
        <v>109</v>
      </c>
      <c r="C38" s="243" t="s">
        <v>109</v>
      </c>
      <c r="D38" s="244" t="s">
        <v>109</v>
      </c>
      <c r="E38" s="60"/>
      <c r="F38" s="91"/>
      <c r="G38" s="84"/>
      <c r="H38" s="85"/>
      <c r="I38" s="85"/>
      <c r="J38" s="85"/>
      <c r="K38" s="85"/>
      <c r="L38" s="86"/>
      <c r="M38" s="85"/>
      <c r="N38" s="85"/>
      <c r="O38" s="85"/>
      <c r="P38" s="85"/>
      <c r="Q38" s="85"/>
      <c r="R38" s="85"/>
      <c r="S38" s="85"/>
      <c r="T38" s="85"/>
      <c r="U38" s="101"/>
      <c r="V38" s="228"/>
      <c r="W38" s="43">
        <f t="shared" si="16"/>
        <v>0</v>
      </c>
      <c r="X38" s="44">
        <f t="shared" si="1"/>
        <v>0</v>
      </c>
      <c r="Y38" s="64">
        <f t="shared" si="17"/>
        <v>2</v>
      </c>
      <c r="Z38" s="5"/>
      <c r="AA38" s="5"/>
      <c r="AB38" s="5"/>
      <c r="AD38" s="21">
        <f t="shared" si="2"/>
        <v>0</v>
      </c>
      <c r="AE38" s="21">
        <f t="shared" si="3"/>
        <v>0</v>
      </c>
      <c r="AF38" s="21">
        <f t="shared" si="4"/>
        <v>0</v>
      </c>
      <c r="AG38" s="21">
        <f t="shared" si="5"/>
        <v>0</v>
      </c>
      <c r="AH38" s="21">
        <f t="shared" si="6"/>
        <v>0</v>
      </c>
      <c r="AI38" s="21">
        <f t="shared" si="7"/>
        <v>0</v>
      </c>
      <c r="AJ38" s="21">
        <f t="shared" si="8"/>
        <v>0</v>
      </c>
      <c r="AK38" s="21">
        <f t="shared" si="9"/>
        <v>0</v>
      </c>
      <c r="AL38" s="21">
        <f t="shared" si="10"/>
        <v>0</v>
      </c>
      <c r="AM38" s="21">
        <f t="shared" si="11"/>
        <v>0</v>
      </c>
      <c r="AN38" s="21">
        <f t="shared" si="12"/>
        <v>0</v>
      </c>
      <c r="AO38" s="21">
        <f t="shared" si="13"/>
        <v>0</v>
      </c>
      <c r="AP38" s="21">
        <f t="shared" si="14"/>
        <v>0</v>
      </c>
      <c r="AQ38" s="21">
        <f t="shared" si="15"/>
        <v>0</v>
      </c>
      <c r="AR38" s="21">
        <f t="shared" si="18"/>
        <v>0</v>
      </c>
      <c r="AS38" s="21">
        <f t="shared" si="19"/>
        <v>0</v>
      </c>
      <c r="BG38" s="21"/>
      <c r="BH38" s="21"/>
      <c r="BI38" s="21"/>
      <c r="BJ38" s="21"/>
      <c r="BK38" s="21"/>
      <c r="BL38" s="21"/>
      <c r="BM38" s="21"/>
      <c r="BN38" s="21"/>
      <c r="BO38" s="21"/>
      <c r="BP38" s="21"/>
      <c r="BQ38" s="21"/>
      <c r="BS38" s="21"/>
      <c r="BT38" s="41"/>
    </row>
    <row r="39" spans="1:72" ht="15.75">
      <c r="A39" s="4">
        <v>22</v>
      </c>
      <c r="B39" s="242" t="s">
        <v>111</v>
      </c>
      <c r="C39" s="243" t="s">
        <v>111</v>
      </c>
      <c r="D39" s="244" t="s">
        <v>111</v>
      </c>
      <c r="E39" s="60"/>
      <c r="F39" s="91"/>
      <c r="G39" s="84"/>
      <c r="H39" s="85"/>
      <c r="I39" s="85"/>
      <c r="J39" s="85"/>
      <c r="K39" s="85"/>
      <c r="L39" s="86"/>
      <c r="M39" s="85"/>
      <c r="N39" s="85"/>
      <c r="O39" s="85"/>
      <c r="P39" s="85"/>
      <c r="Q39" s="85"/>
      <c r="R39" s="85"/>
      <c r="S39" s="85"/>
      <c r="T39" s="85"/>
      <c r="U39" s="101"/>
      <c r="V39" s="228"/>
      <c r="W39" s="43">
        <f t="shared" si="16"/>
        <v>0</v>
      </c>
      <c r="X39" s="44">
        <f t="shared" si="1"/>
        <v>0</v>
      </c>
      <c r="Y39" s="64">
        <f t="shared" si="17"/>
        <v>2</v>
      </c>
      <c r="Z39" s="5"/>
      <c r="AA39" s="5"/>
      <c r="AB39" s="5"/>
      <c r="AD39" s="21">
        <f t="shared" si="2"/>
        <v>0</v>
      </c>
      <c r="AE39" s="21">
        <f t="shared" si="3"/>
        <v>0</v>
      </c>
      <c r="AF39" s="21">
        <f t="shared" si="4"/>
        <v>0</v>
      </c>
      <c r="AG39" s="21">
        <f t="shared" si="5"/>
        <v>0</v>
      </c>
      <c r="AH39" s="21">
        <f t="shared" si="6"/>
        <v>0</v>
      </c>
      <c r="AI39" s="21">
        <f t="shared" si="7"/>
        <v>0</v>
      </c>
      <c r="AJ39" s="21">
        <f t="shared" si="8"/>
        <v>0</v>
      </c>
      <c r="AK39" s="21">
        <f t="shared" si="9"/>
        <v>0</v>
      </c>
      <c r="AL39" s="21">
        <f t="shared" si="10"/>
        <v>0</v>
      </c>
      <c r="AM39" s="21">
        <f t="shared" si="11"/>
        <v>0</v>
      </c>
      <c r="AN39" s="21">
        <f t="shared" si="12"/>
        <v>0</v>
      </c>
      <c r="AO39" s="21">
        <f t="shared" si="13"/>
        <v>0</v>
      </c>
      <c r="AP39" s="21">
        <f t="shared" si="14"/>
        <v>0</v>
      </c>
      <c r="AQ39" s="21">
        <f t="shared" si="15"/>
        <v>0</v>
      </c>
      <c r="AR39" s="21">
        <f t="shared" si="18"/>
        <v>0</v>
      </c>
      <c r="AS39" s="21">
        <f t="shared" si="19"/>
        <v>0</v>
      </c>
      <c r="BG39" s="21"/>
      <c r="BH39" s="21"/>
      <c r="BI39" s="21"/>
      <c r="BJ39" s="21"/>
      <c r="BK39" s="21"/>
      <c r="BL39" s="21"/>
      <c r="BM39" s="21"/>
      <c r="BN39" s="21"/>
      <c r="BO39" s="21"/>
      <c r="BP39" s="21"/>
      <c r="BQ39" s="21"/>
      <c r="BS39" s="21"/>
      <c r="BT39" s="41"/>
    </row>
    <row r="40" spans="1:72" ht="15.75">
      <c r="A40" s="4">
        <v>23</v>
      </c>
      <c r="B40" s="242" t="s">
        <v>113</v>
      </c>
      <c r="C40" s="243" t="s">
        <v>113</v>
      </c>
      <c r="D40" s="244" t="s">
        <v>113</v>
      </c>
      <c r="E40" s="60"/>
      <c r="F40" s="91"/>
      <c r="G40" s="84"/>
      <c r="H40" s="85"/>
      <c r="I40" s="85"/>
      <c r="J40" s="85"/>
      <c r="K40" s="85"/>
      <c r="L40" s="86"/>
      <c r="M40" s="85"/>
      <c r="N40" s="85"/>
      <c r="O40" s="85"/>
      <c r="P40" s="85"/>
      <c r="Q40" s="85"/>
      <c r="R40" s="85"/>
      <c r="S40" s="85"/>
      <c r="T40" s="85"/>
      <c r="U40" s="101"/>
      <c r="V40" s="228"/>
      <c r="W40" s="43">
        <f t="shared" si="16"/>
        <v>0</v>
      </c>
      <c r="X40" s="44">
        <f t="shared" si="1"/>
        <v>0</v>
      </c>
      <c r="Y40" s="64">
        <f t="shared" si="17"/>
        <v>2</v>
      </c>
      <c r="Z40" s="5"/>
      <c r="AA40" s="5"/>
      <c r="AB40" s="5"/>
      <c r="AD40" s="21">
        <f t="shared" si="2"/>
        <v>0</v>
      </c>
      <c r="AE40" s="21">
        <f t="shared" si="3"/>
        <v>0</v>
      </c>
      <c r="AF40" s="21">
        <f t="shared" si="4"/>
        <v>0</v>
      </c>
      <c r="AG40" s="21">
        <f t="shared" si="5"/>
        <v>0</v>
      </c>
      <c r="AH40" s="21">
        <f t="shared" si="6"/>
        <v>0</v>
      </c>
      <c r="AI40" s="21">
        <f t="shared" si="7"/>
        <v>0</v>
      </c>
      <c r="AJ40" s="21">
        <f t="shared" si="8"/>
        <v>0</v>
      </c>
      <c r="AK40" s="21">
        <f t="shared" si="9"/>
        <v>0</v>
      </c>
      <c r="AL40" s="21">
        <f t="shared" si="10"/>
        <v>0</v>
      </c>
      <c r="AM40" s="21">
        <f t="shared" si="11"/>
        <v>0</v>
      </c>
      <c r="AN40" s="21">
        <f t="shared" si="12"/>
        <v>0</v>
      </c>
      <c r="AO40" s="21">
        <f t="shared" si="13"/>
        <v>0</v>
      </c>
      <c r="AP40" s="21">
        <f t="shared" si="14"/>
        <v>0</v>
      </c>
      <c r="AQ40" s="21">
        <f t="shared" si="15"/>
        <v>0</v>
      </c>
      <c r="AR40" s="21">
        <f t="shared" si="18"/>
        <v>0</v>
      </c>
      <c r="AS40" s="21">
        <f t="shared" si="19"/>
        <v>0</v>
      </c>
      <c r="BG40" s="21"/>
      <c r="BH40" s="21"/>
      <c r="BI40" s="21"/>
      <c r="BJ40" s="21"/>
      <c r="BK40" s="21"/>
      <c r="BL40" s="21"/>
      <c r="BM40" s="21"/>
      <c r="BN40" s="21"/>
      <c r="BO40" s="21"/>
      <c r="BP40" s="21"/>
      <c r="BQ40" s="21"/>
      <c r="BS40" s="21"/>
      <c r="BT40" s="41"/>
    </row>
    <row r="41" spans="1:72" ht="15.75">
      <c r="A41" s="4">
        <v>24</v>
      </c>
      <c r="B41" s="242" t="s">
        <v>115</v>
      </c>
      <c r="C41" s="243" t="s">
        <v>115</v>
      </c>
      <c r="D41" s="244" t="s">
        <v>115</v>
      </c>
      <c r="E41" s="60"/>
      <c r="F41" s="91"/>
      <c r="G41" s="84"/>
      <c r="H41" s="85"/>
      <c r="I41" s="85"/>
      <c r="J41" s="85"/>
      <c r="K41" s="85"/>
      <c r="L41" s="86"/>
      <c r="M41" s="85"/>
      <c r="N41" s="85"/>
      <c r="O41" s="85"/>
      <c r="P41" s="85"/>
      <c r="Q41" s="85"/>
      <c r="R41" s="85"/>
      <c r="S41" s="85"/>
      <c r="T41" s="85"/>
      <c r="U41" s="101"/>
      <c r="V41" s="228"/>
      <c r="W41" s="43">
        <f t="shared" si="16"/>
        <v>0</v>
      </c>
      <c r="X41" s="44">
        <f t="shared" si="1"/>
        <v>0</v>
      </c>
      <c r="Y41" s="64">
        <f t="shared" si="17"/>
        <v>2</v>
      </c>
      <c r="Z41" s="5"/>
      <c r="AA41" s="5"/>
      <c r="AB41" s="5"/>
      <c r="AD41" s="21">
        <f t="shared" si="2"/>
        <v>0</v>
      </c>
      <c r="AE41" s="21">
        <f t="shared" si="3"/>
        <v>0</v>
      </c>
      <c r="AF41" s="21">
        <f t="shared" si="4"/>
        <v>0</v>
      </c>
      <c r="AG41" s="21">
        <f t="shared" si="5"/>
        <v>0</v>
      </c>
      <c r="AH41" s="21">
        <f t="shared" si="6"/>
        <v>0</v>
      </c>
      <c r="AI41" s="21">
        <f t="shared" si="7"/>
        <v>0</v>
      </c>
      <c r="AJ41" s="21">
        <f t="shared" si="8"/>
        <v>0</v>
      </c>
      <c r="AK41" s="21">
        <f t="shared" si="9"/>
        <v>0</v>
      </c>
      <c r="AL41" s="21">
        <f t="shared" si="10"/>
        <v>0</v>
      </c>
      <c r="AM41" s="21">
        <f t="shared" si="11"/>
        <v>0</v>
      </c>
      <c r="AN41" s="21">
        <f t="shared" si="12"/>
        <v>0</v>
      </c>
      <c r="AO41" s="21">
        <f t="shared" si="13"/>
        <v>0</v>
      </c>
      <c r="AP41" s="21">
        <f t="shared" si="14"/>
        <v>0</v>
      </c>
      <c r="AQ41" s="21">
        <f t="shared" si="15"/>
        <v>0</v>
      </c>
      <c r="AR41" s="21">
        <f t="shared" si="18"/>
        <v>0</v>
      </c>
      <c r="AS41" s="21">
        <f t="shared" si="19"/>
        <v>0</v>
      </c>
      <c r="BG41" s="21"/>
      <c r="BH41" s="21"/>
      <c r="BI41" s="21"/>
      <c r="BJ41" s="21"/>
      <c r="BK41" s="21"/>
      <c r="BL41" s="21"/>
      <c r="BM41" s="21"/>
      <c r="BN41" s="21"/>
      <c r="BO41" s="21"/>
      <c r="BP41" s="21"/>
      <c r="BQ41" s="21"/>
      <c r="BS41" s="21"/>
      <c r="BT41" s="41"/>
    </row>
    <row r="42" spans="1:72" ht="15.75">
      <c r="A42" s="4">
        <v>25</v>
      </c>
      <c r="B42" s="242" t="s">
        <v>117</v>
      </c>
      <c r="C42" s="243" t="s">
        <v>117</v>
      </c>
      <c r="D42" s="244" t="s">
        <v>117</v>
      </c>
      <c r="E42" s="60"/>
      <c r="F42" s="91"/>
      <c r="G42" s="84"/>
      <c r="H42" s="85"/>
      <c r="I42" s="85"/>
      <c r="J42" s="85"/>
      <c r="K42" s="85"/>
      <c r="L42" s="86"/>
      <c r="M42" s="85"/>
      <c r="N42" s="85"/>
      <c r="O42" s="85"/>
      <c r="P42" s="85"/>
      <c r="Q42" s="85"/>
      <c r="R42" s="85"/>
      <c r="S42" s="85"/>
      <c r="T42" s="85"/>
      <c r="U42" s="101"/>
      <c r="V42" s="228"/>
      <c r="W42" s="43">
        <f t="shared" si="16"/>
        <v>0</v>
      </c>
      <c r="X42" s="44">
        <f t="shared" si="1"/>
        <v>0</v>
      </c>
      <c r="Y42" s="64">
        <f t="shared" si="17"/>
        <v>2</v>
      </c>
      <c r="Z42" s="5"/>
      <c r="AA42" s="5"/>
      <c r="AB42" s="5"/>
      <c r="AD42" s="21">
        <f t="shared" si="2"/>
        <v>0</v>
      </c>
      <c r="AE42" s="21">
        <f t="shared" si="3"/>
        <v>0</v>
      </c>
      <c r="AF42" s="21">
        <f t="shared" si="4"/>
        <v>0</v>
      </c>
      <c r="AG42" s="21">
        <f t="shared" si="5"/>
        <v>0</v>
      </c>
      <c r="AH42" s="21">
        <f t="shared" si="6"/>
        <v>0</v>
      </c>
      <c r="AI42" s="21">
        <f t="shared" si="7"/>
        <v>0</v>
      </c>
      <c r="AJ42" s="21">
        <f t="shared" si="8"/>
        <v>0</v>
      </c>
      <c r="AK42" s="21">
        <f t="shared" si="9"/>
        <v>0</v>
      </c>
      <c r="AL42" s="21">
        <f t="shared" si="10"/>
        <v>0</v>
      </c>
      <c r="AM42" s="21">
        <f t="shared" si="11"/>
        <v>0</v>
      </c>
      <c r="AN42" s="21">
        <f t="shared" si="12"/>
        <v>0</v>
      </c>
      <c r="AO42" s="21">
        <f t="shared" si="13"/>
        <v>0</v>
      </c>
      <c r="AP42" s="21">
        <f t="shared" si="14"/>
        <v>0</v>
      </c>
      <c r="AQ42" s="21">
        <f t="shared" si="15"/>
        <v>0</v>
      </c>
      <c r="AR42" s="21">
        <f t="shared" si="18"/>
        <v>0</v>
      </c>
      <c r="AS42" s="21">
        <f t="shared" si="19"/>
        <v>0</v>
      </c>
      <c r="BG42" s="21"/>
      <c r="BH42" s="21"/>
      <c r="BI42" s="21"/>
      <c r="BJ42" s="21"/>
      <c r="BK42" s="21"/>
      <c r="BL42" s="21"/>
      <c r="BM42" s="21"/>
      <c r="BN42" s="21"/>
      <c r="BO42" s="21"/>
      <c r="BP42" s="21"/>
      <c r="BQ42" s="21"/>
      <c r="BS42" s="21"/>
      <c r="BT42" s="41"/>
    </row>
    <row r="43" spans="1:72" ht="15.75">
      <c r="A43" s="4">
        <v>26</v>
      </c>
      <c r="B43" s="242" t="s">
        <v>119</v>
      </c>
      <c r="C43" s="243" t="s">
        <v>119</v>
      </c>
      <c r="D43" s="244" t="s">
        <v>119</v>
      </c>
      <c r="E43" s="60"/>
      <c r="F43" s="91"/>
      <c r="G43" s="84"/>
      <c r="H43" s="85"/>
      <c r="I43" s="85"/>
      <c r="J43" s="85"/>
      <c r="K43" s="85"/>
      <c r="L43" s="86"/>
      <c r="M43" s="85"/>
      <c r="N43" s="85"/>
      <c r="O43" s="85"/>
      <c r="P43" s="85"/>
      <c r="Q43" s="85"/>
      <c r="R43" s="85"/>
      <c r="S43" s="85"/>
      <c r="T43" s="85"/>
      <c r="U43" s="101"/>
      <c r="V43" s="228"/>
      <c r="W43" s="43">
        <f t="shared" si="16"/>
        <v>0</v>
      </c>
      <c r="X43" s="44">
        <f t="shared" si="1"/>
        <v>0</v>
      </c>
      <c r="Y43" s="64">
        <f t="shared" si="17"/>
        <v>2</v>
      </c>
      <c r="Z43" s="5"/>
      <c r="AA43" s="5"/>
      <c r="AB43" s="5"/>
      <c r="AD43" s="21">
        <f t="shared" si="2"/>
        <v>0</v>
      </c>
      <c r="AE43" s="21">
        <f t="shared" si="3"/>
        <v>0</v>
      </c>
      <c r="AF43" s="21">
        <f t="shared" si="4"/>
        <v>0</v>
      </c>
      <c r="AG43" s="21">
        <f t="shared" si="5"/>
        <v>0</v>
      </c>
      <c r="AH43" s="21">
        <f t="shared" si="6"/>
        <v>0</v>
      </c>
      <c r="AI43" s="21">
        <f t="shared" si="7"/>
        <v>0</v>
      </c>
      <c r="AJ43" s="21">
        <f t="shared" si="8"/>
        <v>0</v>
      </c>
      <c r="AK43" s="21">
        <f t="shared" si="9"/>
        <v>0</v>
      </c>
      <c r="AL43" s="21">
        <f t="shared" si="10"/>
        <v>0</v>
      </c>
      <c r="AM43" s="21">
        <f t="shared" si="11"/>
        <v>0</v>
      </c>
      <c r="AN43" s="21">
        <f t="shared" si="12"/>
        <v>0</v>
      </c>
      <c r="AO43" s="21">
        <f t="shared" si="13"/>
        <v>0</v>
      </c>
      <c r="AP43" s="21">
        <f t="shared" si="14"/>
        <v>0</v>
      </c>
      <c r="AQ43" s="21">
        <f t="shared" si="15"/>
        <v>0</v>
      </c>
      <c r="AR43" s="21">
        <f t="shared" si="18"/>
        <v>0</v>
      </c>
      <c r="AS43" s="21">
        <f t="shared" si="19"/>
        <v>0</v>
      </c>
      <c r="BG43" s="21"/>
      <c r="BH43" s="21"/>
      <c r="BI43" s="21"/>
      <c r="BJ43" s="21"/>
      <c r="BK43" s="21"/>
      <c r="BL43" s="21"/>
      <c r="BM43" s="21"/>
      <c r="BN43" s="21"/>
      <c r="BO43" s="21"/>
      <c r="BP43" s="21"/>
      <c r="BQ43" s="21"/>
      <c r="BS43" s="21"/>
      <c r="BT43" s="41"/>
    </row>
    <row r="44" spans="1:72" ht="15.75">
      <c r="A44" s="4">
        <v>27</v>
      </c>
      <c r="B44" s="242" t="s">
        <v>121</v>
      </c>
      <c r="C44" s="243" t="s">
        <v>121</v>
      </c>
      <c r="D44" s="244" t="s">
        <v>121</v>
      </c>
      <c r="E44" s="60"/>
      <c r="F44" s="91"/>
      <c r="G44" s="84"/>
      <c r="H44" s="85"/>
      <c r="I44" s="85"/>
      <c r="J44" s="85"/>
      <c r="K44" s="85"/>
      <c r="L44" s="86"/>
      <c r="M44" s="85"/>
      <c r="N44" s="85"/>
      <c r="O44" s="85"/>
      <c r="P44" s="85"/>
      <c r="Q44" s="85"/>
      <c r="R44" s="85"/>
      <c r="S44" s="85"/>
      <c r="T44" s="85"/>
      <c r="U44" s="101"/>
      <c r="V44" s="228"/>
      <c r="W44" s="43">
        <f t="shared" si="16"/>
        <v>0</v>
      </c>
      <c r="X44" s="44">
        <f t="shared" si="1"/>
        <v>0</v>
      </c>
      <c r="Y44" s="64">
        <f t="shared" si="17"/>
        <v>2</v>
      </c>
      <c r="Z44" s="5"/>
      <c r="AA44" s="5"/>
      <c r="AB44" s="5"/>
      <c r="AD44" s="21">
        <f t="shared" si="2"/>
        <v>0</v>
      </c>
      <c r="AE44" s="21">
        <f t="shared" si="3"/>
        <v>0</v>
      </c>
      <c r="AF44" s="21">
        <f t="shared" si="4"/>
        <v>0</v>
      </c>
      <c r="AG44" s="21">
        <f t="shared" si="5"/>
        <v>0</v>
      </c>
      <c r="AH44" s="21">
        <f t="shared" si="6"/>
        <v>0</v>
      </c>
      <c r="AI44" s="21">
        <f t="shared" si="7"/>
        <v>0</v>
      </c>
      <c r="AJ44" s="21">
        <f t="shared" si="8"/>
        <v>0</v>
      </c>
      <c r="AK44" s="21">
        <f t="shared" si="9"/>
        <v>0</v>
      </c>
      <c r="AL44" s="21">
        <f t="shared" si="10"/>
        <v>0</v>
      </c>
      <c r="AM44" s="21">
        <f t="shared" si="11"/>
        <v>0</v>
      </c>
      <c r="AN44" s="21">
        <f t="shared" si="12"/>
        <v>0</v>
      </c>
      <c r="AO44" s="21">
        <f t="shared" si="13"/>
        <v>0</v>
      </c>
      <c r="AP44" s="21">
        <f t="shared" si="14"/>
        <v>0</v>
      </c>
      <c r="AQ44" s="21">
        <f t="shared" si="15"/>
        <v>0</v>
      </c>
      <c r="AR44" s="21">
        <f t="shared" si="18"/>
        <v>0</v>
      </c>
      <c r="AS44" s="21">
        <f t="shared" si="19"/>
        <v>0</v>
      </c>
      <c r="BG44" s="21"/>
      <c r="BH44" s="21"/>
      <c r="BI44" s="21"/>
      <c r="BJ44" s="21"/>
      <c r="BK44" s="21"/>
      <c r="BL44" s="21"/>
      <c r="BM44" s="21"/>
      <c r="BN44" s="21"/>
      <c r="BO44" s="21"/>
      <c r="BP44" s="21"/>
      <c r="BQ44" s="21"/>
      <c r="BS44" s="21"/>
      <c r="BT44" s="41"/>
    </row>
    <row r="45" spans="1:72" ht="15.75">
      <c r="A45" s="4">
        <v>28</v>
      </c>
      <c r="B45" s="242" t="s">
        <v>124</v>
      </c>
      <c r="C45" s="243" t="s">
        <v>124</v>
      </c>
      <c r="D45" s="244" t="s">
        <v>124</v>
      </c>
      <c r="E45" s="60"/>
      <c r="F45" s="91"/>
      <c r="G45" s="84"/>
      <c r="H45" s="85"/>
      <c r="I45" s="85"/>
      <c r="J45" s="85"/>
      <c r="K45" s="85"/>
      <c r="L45" s="86"/>
      <c r="M45" s="85"/>
      <c r="N45" s="85"/>
      <c r="O45" s="85"/>
      <c r="P45" s="85"/>
      <c r="Q45" s="85"/>
      <c r="R45" s="85"/>
      <c r="S45" s="85"/>
      <c r="T45" s="85"/>
      <c r="U45" s="101"/>
      <c r="V45" s="228"/>
      <c r="W45" s="43">
        <f t="shared" si="16"/>
        <v>0</v>
      </c>
      <c r="X45" s="44">
        <f t="shared" si="1"/>
        <v>0</v>
      </c>
      <c r="Y45" s="64">
        <f t="shared" si="17"/>
        <v>2</v>
      </c>
      <c r="Z45" s="5"/>
      <c r="AA45" s="5"/>
      <c r="AB45" s="5"/>
      <c r="AD45" s="21">
        <f t="shared" si="2"/>
        <v>0</v>
      </c>
      <c r="AE45" s="21">
        <f t="shared" si="3"/>
        <v>0</v>
      </c>
      <c r="AF45" s="21">
        <f t="shared" si="4"/>
        <v>0</v>
      </c>
      <c r="AG45" s="21">
        <f t="shared" si="5"/>
        <v>0</v>
      </c>
      <c r="AH45" s="21">
        <f t="shared" si="6"/>
        <v>0</v>
      </c>
      <c r="AI45" s="21">
        <f t="shared" si="7"/>
        <v>0</v>
      </c>
      <c r="AJ45" s="21">
        <f t="shared" si="8"/>
        <v>0</v>
      </c>
      <c r="AK45" s="21">
        <f t="shared" si="9"/>
        <v>0</v>
      </c>
      <c r="AL45" s="21">
        <f t="shared" si="10"/>
        <v>0</v>
      </c>
      <c r="AM45" s="21">
        <f t="shared" si="11"/>
        <v>0</v>
      </c>
      <c r="AN45" s="21">
        <f t="shared" si="12"/>
        <v>0</v>
      </c>
      <c r="AO45" s="21">
        <f t="shared" si="13"/>
        <v>0</v>
      </c>
      <c r="AP45" s="21">
        <f t="shared" si="14"/>
        <v>0</v>
      </c>
      <c r="AQ45" s="21">
        <f t="shared" si="15"/>
        <v>0</v>
      </c>
      <c r="AR45" s="21">
        <f t="shared" si="18"/>
        <v>0</v>
      </c>
      <c r="AS45" s="21">
        <f t="shared" si="19"/>
        <v>0</v>
      </c>
      <c r="BG45" s="21"/>
      <c r="BH45" s="21"/>
      <c r="BI45" s="21"/>
      <c r="BJ45" s="21"/>
      <c r="BK45" s="21"/>
      <c r="BL45" s="21"/>
      <c r="BM45" s="21"/>
      <c r="BN45" s="21"/>
      <c r="BO45" s="21"/>
      <c r="BP45" s="21"/>
      <c r="BQ45" s="21"/>
      <c r="BS45" s="21"/>
      <c r="BT45" s="41"/>
    </row>
    <row r="46" spans="1:72" ht="15.75">
      <c r="A46" s="4">
        <v>29</v>
      </c>
      <c r="B46" s="242" t="s">
        <v>126</v>
      </c>
      <c r="C46" s="243" t="s">
        <v>126</v>
      </c>
      <c r="D46" s="244" t="s">
        <v>126</v>
      </c>
      <c r="E46" s="60"/>
      <c r="F46" s="93"/>
      <c r="G46" s="87"/>
      <c r="H46" s="85"/>
      <c r="I46" s="85"/>
      <c r="J46" s="85"/>
      <c r="K46" s="88"/>
      <c r="L46" s="89"/>
      <c r="M46" s="85"/>
      <c r="N46" s="85"/>
      <c r="O46" s="85"/>
      <c r="P46" s="88"/>
      <c r="Q46" s="88"/>
      <c r="R46" s="88"/>
      <c r="S46" s="88"/>
      <c r="T46" s="88"/>
      <c r="U46" s="102"/>
      <c r="V46" s="228"/>
      <c r="W46" s="43">
        <f t="shared" si="16"/>
        <v>0</v>
      </c>
      <c r="X46" s="44">
        <f t="shared" si="1"/>
        <v>0</v>
      </c>
      <c r="Y46" s="64">
        <f t="shared" si="17"/>
        <v>2</v>
      </c>
      <c r="Z46" s="5"/>
      <c r="AA46" s="5"/>
      <c r="AB46" s="5"/>
      <c r="AD46" s="21">
        <f t="shared" si="2"/>
        <v>0</v>
      </c>
      <c r="AE46" s="21">
        <f t="shared" si="3"/>
        <v>0</v>
      </c>
      <c r="AF46" s="21">
        <f t="shared" si="4"/>
        <v>0</v>
      </c>
      <c r="AG46" s="21">
        <f t="shared" si="5"/>
        <v>0</v>
      </c>
      <c r="AH46" s="21">
        <f t="shared" si="6"/>
        <v>0</v>
      </c>
      <c r="AI46" s="21">
        <f t="shared" si="7"/>
        <v>0</v>
      </c>
      <c r="AJ46" s="21">
        <f t="shared" si="8"/>
        <v>0</v>
      </c>
      <c r="AK46" s="21">
        <f t="shared" si="9"/>
        <v>0</v>
      </c>
      <c r="AL46" s="21">
        <f t="shared" si="10"/>
        <v>0</v>
      </c>
      <c r="AM46" s="21">
        <f t="shared" si="11"/>
        <v>0</v>
      </c>
      <c r="AN46" s="21">
        <f t="shared" si="12"/>
        <v>0</v>
      </c>
      <c r="AO46" s="21">
        <f t="shared" si="13"/>
        <v>0</v>
      </c>
      <c r="AP46" s="21">
        <f t="shared" si="14"/>
        <v>0</v>
      </c>
      <c r="AQ46" s="21">
        <f t="shared" si="15"/>
        <v>0</v>
      </c>
      <c r="AR46" s="21">
        <f t="shared" si="18"/>
        <v>0</v>
      </c>
      <c r="AS46" s="21">
        <f t="shared" si="19"/>
        <v>0</v>
      </c>
      <c r="BG46" s="21"/>
      <c r="BH46" s="21"/>
      <c r="BI46" s="21"/>
      <c r="BJ46" s="21"/>
      <c r="BK46" s="21"/>
      <c r="BL46" s="21"/>
      <c r="BM46" s="21"/>
      <c r="BN46" s="21"/>
      <c r="BO46" s="21"/>
      <c r="BP46" s="21"/>
      <c r="BQ46" s="21"/>
      <c r="BS46" s="21"/>
      <c r="BT46" s="41"/>
    </row>
    <row r="47" spans="1:72" ht="15.75">
      <c r="A47" s="4">
        <v>30</v>
      </c>
      <c r="B47" s="242" t="s">
        <v>128</v>
      </c>
      <c r="C47" s="243" t="s">
        <v>128</v>
      </c>
      <c r="D47" s="244" t="s">
        <v>128</v>
      </c>
      <c r="E47" s="60"/>
      <c r="F47" s="91"/>
      <c r="G47" s="84"/>
      <c r="H47" s="85"/>
      <c r="I47" s="85"/>
      <c r="J47" s="85"/>
      <c r="K47" s="85"/>
      <c r="L47" s="86"/>
      <c r="M47" s="85"/>
      <c r="N47" s="85"/>
      <c r="O47" s="85"/>
      <c r="P47" s="85"/>
      <c r="Q47" s="85"/>
      <c r="R47" s="85"/>
      <c r="S47" s="85"/>
      <c r="T47" s="85"/>
      <c r="U47" s="101"/>
      <c r="V47" s="228"/>
      <c r="W47" s="43">
        <f t="shared" si="16"/>
        <v>0</v>
      </c>
      <c r="X47" s="44">
        <f t="shared" si="1"/>
        <v>0</v>
      </c>
      <c r="Y47" s="64">
        <f t="shared" si="17"/>
        <v>2</v>
      </c>
      <c r="Z47" s="5"/>
      <c r="AA47" s="5"/>
      <c r="AB47" s="5"/>
      <c r="AD47" s="21">
        <f t="shared" si="2"/>
        <v>0</v>
      </c>
      <c r="AE47" s="21">
        <f t="shared" si="3"/>
        <v>0</v>
      </c>
      <c r="AF47" s="21">
        <f t="shared" si="4"/>
        <v>0</v>
      </c>
      <c r="AG47" s="21">
        <f t="shared" si="5"/>
        <v>0</v>
      </c>
      <c r="AH47" s="21">
        <f t="shared" si="6"/>
        <v>0</v>
      </c>
      <c r="AI47" s="21">
        <f t="shared" si="7"/>
        <v>0</v>
      </c>
      <c r="AJ47" s="21">
        <f t="shared" si="8"/>
        <v>0</v>
      </c>
      <c r="AK47" s="21">
        <f t="shared" si="9"/>
        <v>0</v>
      </c>
      <c r="AL47" s="21">
        <f t="shared" si="10"/>
        <v>0</v>
      </c>
      <c r="AM47" s="21">
        <f t="shared" si="11"/>
        <v>0</v>
      </c>
      <c r="AN47" s="21">
        <f t="shared" si="12"/>
        <v>0</v>
      </c>
      <c r="AO47" s="21">
        <f t="shared" si="13"/>
        <v>0</v>
      </c>
      <c r="AP47" s="21">
        <f t="shared" si="14"/>
        <v>0</v>
      </c>
      <c r="AQ47" s="21">
        <f t="shared" si="15"/>
        <v>0</v>
      </c>
      <c r="AR47" s="21">
        <f t="shared" si="18"/>
        <v>0</v>
      </c>
      <c r="AS47" s="21">
        <f t="shared" si="19"/>
        <v>0</v>
      </c>
      <c r="BG47" s="21"/>
      <c r="BH47" s="21"/>
      <c r="BI47" s="21"/>
      <c r="BJ47" s="21"/>
      <c r="BK47" s="21"/>
      <c r="BL47" s="21"/>
      <c r="BM47" s="21"/>
      <c r="BN47" s="21"/>
      <c r="BO47" s="21"/>
      <c r="BP47" s="21"/>
      <c r="BQ47" s="21"/>
      <c r="BS47" s="21"/>
      <c r="BT47" s="41"/>
    </row>
    <row r="48" spans="1:72" ht="15.75">
      <c r="A48" s="10">
        <v>31</v>
      </c>
      <c r="B48" s="242" t="s">
        <v>130</v>
      </c>
      <c r="C48" s="243" t="s">
        <v>130</v>
      </c>
      <c r="D48" s="244" t="s">
        <v>130</v>
      </c>
      <c r="E48" s="60"/>
      <c r="F48" s="91"/>
      <c r="G48" s="84"/>
      <c r="H48" s="85"/>
      <c r="I48" s="85"/>
      <c r="J48" s="85"/>
      <c r="K48" s="85"/>
      <c r="L48" s="86"/>
      <c r="M48" s="85"/>
      <c r="N48" s="85"/>
      <c r="O48" s="85"/>
      <c r="P48" s="85"/>
      <c r="Q48" s="85"/>
      <c r="R48" s="85"/>
      <c r="S48" s="85"/>
      <c r="T48" s="85"/>
      <c r="U48" s="101"/>
      <c r="V48" s="228"/>
      <c r="W48" s="43">
        <f t="shared" si="16"/>
        <v>0</v>
      </c>
      <c r="X48" s="44">
        <f t="shared" si="1"/>
        <v>0</v>
      </c>
      <c r="Y48" s="64">
        <f t="shared" si="17"/>
        <v>2</v>
      </c>
      <c r="Z48" s="5"/>
      <c r="AA48" s="5"/>
      <c r="AB48" s="5"/>
      <c r="AD48" s="21">
        <f t="shared" si="2"/>
        <v>0</v>
      </c>
      <c r="AE48" s="21">
        <f t="shared" si="3"/>
        <v>0</v>
      </c>
      <c r="AF48" s="21">
        <f t="shared" si="4"/>
        <v>0</v>
      </c>
      <c r="AG48" s="21">
        <f t="shared" si="5"/>
        <v>0</v>
      </c>
      <c r="AH48" s="21">
        <f t="shared" si="6"/>
        <v>0</v>
      </c>
      <c r="AI48" s="21">
        <f t="shared" si="7"/>
        <v>0</v>
      </c>
      <c r="AJ48" s="21">
        <f t="shared" si="8"/>
        <v>0</v>
      </c>
      <c r="AK48" s="21">
        <f t="shared" si="9"/>
        <v>0</v>
      </c>
      <c r="AL48" s="21">
        <f t="shared" si="10"/>
        <v>0</v>
      </c>
      <c r="AM48" s="21">
        <f t="shared" si="11"/>
        <v>0</v>
      </c>
      <c r="AN48" s="21">
        <f t="shared" si="12"/>
        <v>0</v>
      </c>
      <c r="AO48" s="21">
        <f t="shared" si="13"/>
        <v>0</v>
      </c>
      <c r="AP48" s="21">
        <f t="shared" si="14"/>
        <v>0</v>
      </c>
      <c r="AQ48" s="21">
        <f t="shared" si="15"/>
        <v>0</v>
      </c>
      <c r="AR48" s="21">
        <f t="shared" si="18"/>
        <v>0</v>
      </c>
      <c r="AS48" s="21">
        <f t="shared" si="19"/>
        <v>0</v>
      </c>
      <c r="BG48" s="21"/>
      <c r="BH48" s="21"/>
      <c r="BI48" s="21"/>
      <c r="BJ48" s="21"/>
      <c r="BK48" s="21"/>
      <c r="BL48" s="21"/>
      <c r="BM48" s="21"/>
      <c r="BN48" s="21"/>
      <c r="BO48" s="21"/>
      <c r="BP48" s="21"/>
      <c r="BQ48" s="21"/>
      <c r="BS48" s="21"/>
      <c r="BT48" s="41"/>
    </row>
    <row r="49" spans="1:72" ht="15.75">
      <c r="A49" s="10">
        <v>32</v>
      </c>
      <c r="B49" s="242" t="s">
        <v>132</v>
      </c>
      <c r="C49" s="243" t="s">
        <v>132</v>
      </c>
      <c r="D49" s="244" t="s">
        <v>132</v>
      </c>
      <c r="E49" s="61"/>
      <c r="F49" s="93"/>
      <c r="G49" s="87"/>
      <c r="H49" s="85"/>
      <c r="I49" s="85"/>
      <c r="J49" s="85"/>
      <c r="K49" s="88"/>
      <c r="L49" s="89"/>
      <c r="M49" s="85"/>
      <c r="N49" s="85"/>
      <c r="O49" s="85"/>
      <c r="P49" s="88"/>
      <c r="Q49" s="88"/>
      <c r="R49" s="88"/>
      <c r="S49" s="88"/>
      <c r="T49" s="88"/>
      <c r="U49" s="102"/>
      <c r="V49" s="228"/>
      <c r="W49" s="43">
        <f t="shared" si="16"/>
        <v>0</v>
      </c>
      <c r="X49" s="44">
        <f t="shared" si="1"/>
        <v>0</v>
      </c>
      <c r="Y49" s="64">
        <f t="shared" si="17"/>
        <v>2</v>
      </c>
      <c r="Z49" s="5"/>
      <c r="AA49" s="5"/>
      <c r="AB49" s="5"/>
      <c r="AD49" s="21">
        <f t="shared" si="2"/>
        <v>0</v>
      </c>
      <c r="AE49" s="21">
        <f t="shared" si="3"/>
        <v>0</v>
      </c>
      <c r="AF49" s="21">
        <f t="shared" si="4"/>
        <v>0</v>
      </c>
      <c r="AG49" s="21">
        <f t="shared" si="5"/>
        <v>0</v>
      </c>
      <c r="AH49" s="21">
        <f t="shared" si="6"/>
        <v>0</v>
      </c>
      <c r="AI49" s="21">
        <f t="shared" si="7"/>
        <v>0</v>
      </c>
      <c r="AJ49" s="21">
        <f t="shared" si="8"/>
        <v>0</v>
      </c>
      <c r="AK49" s="21">
        <f t="shared" si="9"/>
        <v>0</v>
      </c>
      <c r="AL49" s="21">
        <f t="shared" si="10"/>
        <v>0</v>
      </c>
      <c r="AM49" s="21">
        <f t="shared" si="11"/>
        <v>0</v>
      </c>
      <c r="AN49" s="21">
        <f t="shared" si="12"/>
        <v>0</v>
      </c>
      <c r="AO49" s="21">
        <f t="shared" si="13"/>
        <v>0</v>
      </c>
      <c r="AP49" s="21">
        <f t="shared" si="14"/>
        <v>0</v>
      </c>
      <c r="AQ49" s="21">
        <f t="shared" si="15"/>
        <v>0</v>
      </c>
      <c r="AR49" s="21">
        <f t="shared" si="18"/>
        <v>0</v>
      </c>
      <c r="AS49" s="21">
        <f t="shared" si="19"/>
        <v>0</v>
      </c>
      <c r="BG49" s="21"/>
      <c r="BH49" s="21"/>
      <c r="BI49" s="21"/>
      <c r="BJ49" s="21"/>
      <c r="BK49" s="21"/>
      <c r="BL49" s="21"/>
      <c r="BM49" s="21"/>
      <c r="BN49" s="21"/>
      <c r="BO49" s="21"/>
      <c r="BP49" s="21"/>
      <c r="BQ49" s="21"/>
      <c r="BS49" s="21"/>
      <c r="BT49" s="41"/>
    </row>
    <row r="50" spans="1:72" ht="15.75">
      <c r="A50" s="10">
        <v>33</v>
      </c>
      <c r="B50" s="242" t="s">
        <v>134</v>
      </c>
      <c r="C50" s="243" t="s">
        <v>134</v>
      </c>
      <c r="D50" s="244" t="s">
        <v>134</v>
      </c>
      <c r="E50" s="61"/>
      <c r="F50" s="93"/>
      <c r="G50" s="87"/>
      <c r="H50" s="85"/>
      <c r="I50" s="85"/>
      <c r="J50" s="85"/>
      <c r="K50" s="88"/>
      <c r="L50" s="89"/>
      <c r="M50" s="85"/>
      <c r="N50" s="85"/>
      <c r="O50" s="85"/>
      <c r="P50" s="88"/>
      <c r="Q50" s="88"/>
      <c r="R50" s="88"/>
      <c r="S50" s="88"/>
      <c r="T50" s="88"/>
      <c r="U50" s="102"/>
      <c r="V50" s="228"/>
      <c r="W50" s="43">
        <f t="shared" si="16"/>
        <v>0</v>
      </c>
      <c r="X50" s="44">
        <f t="shared" si="1"/>
        <v>0</v>
      </c>
      <c r="Y50" s="64">
        <f t="shared" si="17"/>
        <v>2</v>
      </c>
      <c r="Z50" s="5"/>
      <c r="AA50" s="5"/>
      <c r="AB50" s="5"/>
      <c r="AD50" s="21">
        <f t="shared" si="2"/>
        <v>0</v>
      </c>
      <c r="AE50" s="21">
        <f t="shared" si="3"/>
        <v>0</v>
      </c>
      <c r="AF50" s="21">
        <f t="shared" si="4"/>
        <v>0</v>
      </c>
      <c r="AG50" s="21">
        <f t="shared" si="5"/>
        <v>0</v>
      </c>
      <c r="AH50" s="21">
        <f t="shared" si="6"/>
        <v>0</v>
      </c>
      <c r="AI50" s="21">
        <f t="shared" si="7"/>
        <v>0</v>
      </c>
      <c r="AJ50" s="21">
        <f t="shared" si="8"/>
        <v>0</v>
      </c>
      <c r="AK50" s="21">
        <f t="shared" si="9"/>
        <v>0</v>
      </c>
      <c r="AL50" s="21">
        <f t="shared" si="10"/>
        <v>0</v>
      </c>
      <c r="AM50" s="21">
        <f t="shared" si="11"/>
        <v>0</v>
      </c>
      <c r="AN50" s="21">
        <f t="shared" si="12"/>
        <v>0</v>
      </c>
      <c r="AO50" s="21">
        <f t="shared" si="13"/>
        <v>0</v>
      </c>
      <c r="AP50" s="21">
        <f t="shared" si="14"/>
        <v>0</v>
      </c>
      <c r="AQ50" s="21">
        <f t="shared" si="15"/>
        <v>0</v>
      </c>
      <c r="AR50" s="21">
        <f t="shared" si="18"/>
        <v>0</v>
      </c>
      <c r="AS50" s="21">
        <f t="shared" si="19"/>
        <v>0</v>
      </c>
      <c r="BG50" s="21"/>
      <c r="BH50" s="21"/>
      <c r="BI50" s="21"/>
      <c r="BJ50" s="21"/>
      <c r="BK50" s="21"/>
      <c r="BL50" s="21"/>
      <c r="BM50" s="21"/>
      <c r="BN50" s="21"/>
      <c r="BO50" s="21"/>
      <c r="BP50" s="21"/>
      <c r="BQ50" s="21"/>
      <c r="BS50" s="21"/>
      <c r="BT50" s="41"/>
    </row>
    <row r="51" spans="1:72">
      <c r="A51" s="15">
        <v>34</v>
      </c>
      <c r="B51" s="242" t="s">
        <v>136</v>
      </c>
      <c r="C51" s="243" t="s">
        <v>136</v>
      </c>
      <c r="D51" s="244" t="s">
        <v>136</v>
      </c>
      <c r="E51" s="42"/>
      <c r="F51" s="91"/>
      <c r="G51" s="90"/>
      <c r="H51" s="85"/>
      <c r="I51" s="85"/>
      <c r="J51" s="85"/>
      <c r="K51" s="85"/>
      <c r="L51" s="86"/>
      <c r="M51" s="85"/>
      <c r="N51" s="85"/>
      <c r="O51" s="85"/>
      <c r="P51" s="85"/>
      <c r="Q51" s="85"/>
      <c r="R51" s="85"/>
      <c r="S51" s="85"/>
      <c r="T51" s="85"/>
      <c r="U51" s="101"/>
      <c r="V51" s="228"/>
      <c r="W51" s="43">
        <f t="shared" si="16"/>
        <v>0</v>
      </c>
      <c r="X51" s="44">
        <f t="shared" si="1"/>
        <v>0</v>
      </c>
      <c r="Y51" s="64">
        <f t="shared" si="17"/>
        <v>2</v>
      </c>
      <c r="AD51" s="21">
        <f t="shared" si="2"/>
        <v>0</v>
      </c>
      <c r="AE51" s="21">
        <f t="shared" si="3"/>
        <v>0</v>
      </c>
      <c r="AF51" s="21">
        <f t="shared" si="4"/>
        <v>0</v>
      </c>
      <c r="AG51" s="21">
        <f t="shared" si="5"/>
        <v>0</v>
      </c>
      <c r="AH51" s="21">
        <f t="shared" si="6"/>
        <v>0</v>
      </c>
      <c r="AI51" s="21">
        <f t="shared" si="7"/>
        <v>0</v>
      </c>
      <c r="AJ51" s="21">
        <f t="shared" si="8"/>
        <v>0</v>
      </c>
      <c r="AK51" s="21">
        <f t="shared" si="9"/>
        <v>0</v>
      </c>
      <c r="AL51" s="21">
        <f t="shared" si="10"/>
        <v>0</v>
      </c>
      <c r="AM51" s="21">
        <f t="shared" si="11"/>
        <v>0</v>
      </c>
      <c r="AN51" s="21">
        <f t="shared" si="12"/>
        <v>0</v>
      </c>
      <c r="AO51" s="21">
        <f t="shared" si="13"/>
        <v>0</v>
      </c>
      <c r="AP51" s="21">
        <f t="shared" si="14"/>
        <v>0</v>
      </c>
      <c r="AQ51" s="21">
        <f t="shared" si="15"/>
        <v>0</v>
      </c>
      <c r="AR51" s="21">
        <f t="shared" si="18"/>
        <v>0</v>
      </c>
      <c r="AS51" s="21">
        <f t="shared" si="19"/>
        <v>0</v>
      </c>
      <c r="BG51" s="21"/>
      <c r="BH51" s="21"/>
      <c r="BI51" s="21"/>
      <c r="BJ51" s="21"/>
      <c r="BK51" s="21"/>
      <c r="BL51" s="21"/>
      <c r="BM51" s="21"/>
      <c r="BN51" s="21"/>
      <c r="BO51" s="21"/>
      <c r="BP51" s="21"/>
      <c r="BQ51" s="21"/>
      <c r="BS51" s="21"/>
      <c r="BT51" s="41"/>
    </row>
    <row r="52" spans="1:72">
      <c r="A52" s="15">
        <v>35</v>
      </c>
      <c r="B52" s="242" t="s">
        <v>138</v>
      </c>
      <c r="C52" s="243" t="s">
        <v>138</v>
      </c>
      <c r="D52" s="244" t="s">
        <v>138</v>
      </c>
      <c r="E52" s="42"/>
      <c r="F52" s="91"/>
      <c r="G52" s="90"/>
      <c r="H52" s="85"/>
      <c r="I52" s="85"/>
      <c r="J52" s="85"/>
      <c r="K52" s="85"/>
      <c r="L52" s="86"/>
      <c r="M52" s="85"/>
      <c r="N52" s="85"/>
      <c r="O52" s="85"/>
      <c r="P52" s="85"/>
      <c r="Q52" s="85"/>
      <c r="R52" s="85"/>
      <c r="S52" s="85"/>
      <c r="T52" s="85"/>
      <c r="U52" s="101"/>
      <c r="V52" s="228"/>
      <c r="W52" s="43">
        <f t="shared" si="16"/>
        <v>0</v>
      </c>
      <c r="X52" s="44">
        <f t="shared" si="1"/>
        <v>0</v>
      </c>
      <c r="Y52" s="64">
        <f t="shared" si="17"/>
        <v>2</v>
      </c>
      <c r="AD52" s="21">
        <f t="shared" si="2"/>
        <v>0</v>
      </c>
      <c r="AE52" s="21">
        <f t="shared" si="3"/>
        <v>0</v>
      </c>
      <c r="AF52" s="21">
        <f t="shared" si="4"/>
        <v>0</v>
      </c>
      <c r="AG52" s="21">
        <f t="shared" si="5"/>
        <v>0</v>
      </c>
      <c r="AH52" s="21">
        <f t="shared" si="6"/>
        <v>0</v>
      </c>
      <c r="AI52" s="21">
        <f t="shared" si="7"/>
        <v>0</v>
      </c>
      <c r="AJ52" s="21">
        <f t="shared" si="8"/>
        <v>0</v>
      </c>
      <c r="AK52" s="21">
        <f t="shared" si="9"/>
        <v>0</v>
      </c>
      <c r="AL52" s="21">
        <f t="shared" si="10"/>
        <v>0</v>
      </c>
      <c r="AM52" s="21">
        <f t="shared" si="11"/>
        <v>0</v>
      </c>
      <c r="AN52" s="21">
        <f t="shared" si="12"/>
        <v>0</v>
      </c>
      <c r="AO52" s="21">
        <f t="shared" si="13"/>
        <v>0</v>
      </c>
      <c r="AP52" s="21">
        <f t="shared" si="14"/>
        <v>0</v>
      </c>
      <c r="AQ52" s="21">
        <f t="shared" si="15"/>
        <v>0</v>
      </c>
      <c r="AR52" s="21">
        <f t="shared" si="18"/>
        <v>0</v>
      </c>
      <c r="AS52" s="21">
        <f t="shared" si="19"/>
        <v>0</v>
      </c>
      <c r="BG52" s="21"/>
      <c r="BH52" s="21"/>
      <c r="BI52" s="21"/>
      <c r="BJ52" s="21"/>
      <c r="BK52" s="21"/>
      <c r="BL52" s="21"/>
      <c r="BM52" s="21"/>
      <c r="BN52" s="21"/>
      <c r="BO52" s="21"/>
      <c r="BP52" s="21"/>
      <c r="BQ52" s="21"/>
      <c r="BS52" s="21"/>
      <c r="BT52" s="41"/>
    </row>
    <row r="53" spans="1:72">
      <c r="A53" s="15">
        <v>36</v>
      </c>
      <c r="B53" s="242" t="s">
        <v>140</v>
      </c>
      <c r="C53" s="243" t="s">
        <v>140</v>
      </c>
      <c r="D53" s="244" t="s">
        <v>140</v>
      </c>
      <c r="E53" s="42"/>
      <c r="F53" s="91"/>
      <c r="G53" s="90"/>
      <c r="H53" s="85"/>
      <c r="I53" s="85"/>
      <c r="J53" s="85"/>
      <c r="K53" s="85"/>
      <c r="L53" s="86"/>
      <c r="M53" s="85"/>
      <c r="N53" s="85"/>
      <c r="O53" s="85"/>
      <c r="P53" s="85"/>
      <c r="Q53" s="85"/>
      <c r="R53" s="85"/>
      <c r="S53" s="85"/>
      <c r="T53" s="85"/>
      <c r="U53" s="101"/>
      <c r="V53" s="228"/>
      <c r="W53" s="43">
        <f t="shared" si="16"/>
        <v>0</v>
      </c>
      <c r="X53" s="44">
        <f t="shared" si="1"/>
        <v>0</v>
      </c>
      <c r="Y53" s="64">
        <f t="shared" si="17"/>
        <v>2</v>
      </c>
      <c r="AD53" s="21">
        <f t="shared" si="2"/>
        <v>0</v>
      </c>
      <c r="AE53" s="21">
        <f t="shared" si="3"/>
        <v>0</v>
      </c>
      <c r="AF53" s="21">
        <f t="shared" si="4"/>
        <v>0</v>
      </c>
      <c r="AG53" s="21">
        <f t="shared" si="5"/>
        <v>0</v>
      </c>
      <c r="AH53" s="21">
        <f t="shared" si="6"/>
        <v>0</v>
      </c>
      <c r="AI53" s="21">
        <f t="shared" si="7"/>
        <v>0</v>
      </c>
      <c r="AJ53" s="21">
        <f t="shared" si="8"/>
        <v>0</v>
      </c>
      <c r="AK53" s="21">
        <f t="shared" si="9"/>
        <v>0</v>
      </c>
      <c r="AL53" s="21">
        <f t="shared" si="10"/>
        <v>0</v>
      </c>
      <c r="AM53" s="21">
        <f t="shared" si="11"/>
        <v>0</v>
      </c>
      <c r="AN53" s="21">
        <f t="shared" si="12"/>
        <v>0</v>
      </c>
      <c r="AO53" s="21">
        <f t="shared" si="13"/>
        <v>0</v>
      </c>
      <c r="AP53" s="21">
        <f t="shared" si="14"/>
        <v>0</v>
      </c>
      <c r="AQ53" s="21">
        <f t="shared" si="15"/>
        <v>0</v>
      </c>
      <c r="AR53" s="21">
        <f t="shared" si="18"/>
        <v>0</v>
      </c>
      <c r="AS53" s="21">
        <f t="shared" si="19"/>
        <v>0</v>
      </c>
      <c r="BG53" s="21"/>
      <c r="BH53" s="21"/>
      <c r="BI53" s="21"/>
      <c r="BJ53" s="21"/>
      <c r="BK53" s="21"/>
      <c r="BL53" s="21"/>
      <c r="BM53" s="21"/>
      <c r="BN53" s="21"/>
      <c r="BO53" s="21"/>
      <c r="BP53" s="21"/>
      <c r="BQ53" s="21"/>
      <c r="BS53" s="21"/>
      <c r="BT53" s="41"/>
    </row>
    <row r="54" spans="1:72">
      <c r="A54" s="15">
        <v>37</v>
      </c>
      <c r="B54" s="242" t="s">
        <v>142</v>
      </c>
      <c r="C54" s="243" t="s">
        <v>142</v>
      </c>
      <c r="D54" s="244" t="s">
        <v>142</v>
      </c>
      <c r="E54" s="42"/>
      <c r="F54" s="91"/>
      <c r="G54" s="90"/>
      <c r="H54" s="85"/>
      <c r="I54" s="85"/>
      <c r="J54" s="85"/>
      <c r="K54" s="85"/>
      <c r="L54" s="86"/>
      <c r="M54" s="85"/>
      <c r="N54" s="85"/>
      <c r="O54" s="85"/>
      <c r="P54" s="85"/>
      <c r="Q54" s="85"/>
      <c r="R54" s="85"/>
      <c r="S54" s="85"/>
      <c r="T54" s="85"/>
      <c r="U54" s="101"/>
      <c r="V54" s="228"/>
      <c r="W54" s="43">
        <f t="shared" si="16"/>
        <v>0</v>
      </c>
      <c r="X54" s="44">
        <f t="shared" si="1"/>
        <v>0</v>
      </c>
      <c r="Y54" s="64">
        <f t="shared" si="17"/>
        <v>2</v>
      </c>
      <c r="AD54" s="21">
        <f t="shared" si="2"/>
        <v>0</v>
      </c>
      <c r="AE54" s="21">
        <f t="shared" si="3"/>
        <v>0</v>
      </c>
      <c r="AF54" s="21">
        <f t="shared" si="4"/>
        <v>0</v>
      </c>
      <c r="AG54" s="21">
        <f t="shared" si="5"/>
        <v>0</v>
      </c>
      <c r="AH54" s="21">
        <f t="shared" si="6"/>
        <v>0</v>
      </c>
      <c r="AI54" s="21">
        <f t="shared" si="7"/>
        <v>0</v>
      </c>
      <c r="AJ54" s="21">
        <f t="shared" si="8"/>
        <v>0</v>
      </c>
      <c r="AK54" s="21">
        <f t="shared" si="9"/>
        <v>0</v>
      </c>
      <c r="AL54" s="21">
        <f t="shared" si="10"/>
        <v>0</v>
      </c>
      <c r="AM54" s="21">
        <f t="shared" si="11"/>
        <v>0</v>
      </c>
      <c r="AN54" s="21">
        <f t="shared" si="12"/>
        <v>0</v>
      </c>
      <c r="AO54" s="21">
        <f t="shared" si="13"/>
        <v>0</v>
      </c>
      <c r="AP54" s="21">
        <f t="shared" si="14"/>
        <v>0</v>
      </c>
      <c r="AQ54" s="21">
        <f t="shared" si="15"/>
        <v>0</v>
      </c>
      <c r="AR54" s="21">
        <f t="shared" si="18"/>
        <v>0</v>
      </c>
      <c r="AS54" s="21">
        <f t="shared" si="19"/>
        <v>0</v>
      </c>
      <c r="BG54" s="21"/>
      <c r="BH54" s="21"/>
      <c r="BI54" s="21"/>
      <c r="BJ54" s="21"/>
      <c r="BK54" s="21"/>
      <c r="BL54" s="21"/>
      <c r="BM54" s="21"/>
      <c r="BN54" s="21"/>
      <c r="BO54" s="21"/>
      <c r="BP54" s="21"/>
      <c r="BQ54" s="21"/>
      <c r="BS54" s="21"/>
      <c r="BT54" s="41"/>
    </row>
    <row r="55" spans="1:72">
      <c r="A55" s="15">
        <v>38</v>
      </c>
      <c r="B55" s="242" t="s">
        <v>144</v>
      </c>
      <c r="C55" s="243" t="s">
        <v>144</v>
      </c>
      <c r="D55" s="244" t="s">
        <v>144</v>
      </c>
      <c r="E55" s="42"/>
      <c r="F55" s="91"/>
      <c r="G55" s="90"/>
      <c r="H55" s="85"/>
      <c r="I55" s="85"/>
      <c r="J55" s="85"/>
      <c r="K55" s="85"/>
      <c r="L55" s="86"/>
      <c r="M55" s="85"/>
      <c r="N55" s="85"/>
      <c r="O55" s="85"/>
      <c r="P55" s="85"/>
      <c r="Q55" s="85"/>
      <c r="R55" s="85"/>
      <c r="S55" s="85"/>
      <c r="T55" s="85"/>
      <c r="U55" s="101"/>
      <c r="V55" s="228"/>
      <c r="W55" s="43">
        <f t="shared" si="16"/>
        <v>0</v>
      </c>
      <c r="X55" s="44">
        <f t="shared" si="1"/>
        <v>0</v>
      </c>
      <c r="Y55" s="64">
        <f t="shared" si="17"/>
        <v>2</v>
      </c>
      <c r="AD55" s="21">
        <f t="shared" si="2"/>
        <v>0</v>
      </c>
      <c r="AE55" s="21">
        <f t="shared" si="3"/>
        <v>0</v>
      </c>
      <c r="AF55" s="21">
        <f t="shared" si="4"/>
        <v>0</v>
      </c>
      <c r="AG55" s="21">
        <f t="shared" si="5"/>
        <v>0</v>
      </c>
      <c r="AH55" s="21">
        <f t="shared" si="6"/>
        <v>0</v>
      </c>
      <c r="AI55" s="21">
        <f t="shared" si="7"/>
        <v>0</v>
      </c>
      <c r="AJ55" s="21">
        <f t="shared" si="8"/>
        <v>0</v>
      </c>
      <c r="AK55" s="21">
        <f t="shared" si="9"/>
        <v>0</v>
      </c>
      <c r="AL55" s="21">
        <f t="shared" si="10"/>
        <v>0</v>
      </c>
      <c r="AM55" s="21">
        <f t="shared" si="11"/>
        <v>0</v>
      </c>
      <c r="AN55" s="21">
        <f t="shared" si="12"/>
        <v>0</v>
      </c>
      <c r="AO55" s="21">
        <f t="shared" si="13"/>
        <v>0</v>
      </c>
      <c r="AP55" s="21">
        <f t="shared" si="14"/>
        <v>0</v>
      </c>
      <c r="AQ55" s="21">
        <f t="shared" si="15"/>
        <v>0</v>
      </c>
      <c r="AR55" s="21">
        <f t="shared" si="18"/>
        <v>0</v>
      </c>
      <c r="AS55" s="21">
        <f t="shared" si="19"/>
        <v>0</v>
      </c>
      <c r="BG55" s="21"/>
      <c r="BH55" s="21"/>
      <c r="BI55" s="21"/>
      <c r="BJ55" s="21"/>
      <c r="BK55" s="21"/>
      <c r="BL55" s="21"/>
      <c r="BM55" s="21"/>
      <c r="BN55" s="21"/>
      <c r="BO55" s="21"/>
      <c r="BP55" s="21"/>
      <c r="BQ55" s="21"/>
      <c r="BS55" s="21"/>
      <c r="BT55" s="41"/>
    </row>
    <row r="56" spans="1:72">
      <c r="A56" s="15">
        <v>39</v>
      </c>
      <c r="B56" s="242" t="s">
        <v>146</v>
      </c>
      <c r="C56" s="243" t="s">
        <v>146</v>
      </c>
      <c r="D56" s="244" t="s">
        <v>146</v>
      </c>
      <c r="E56" s="42"/>
      <c r="F56" s="91"/>
      <c r="G56" s="90"/>
      <c r="H56" s="85"/>
      <c r="I56" s="85"/>
      <c r="J56" s="85"/>
      <c r="K56" s="85"/>
      <c r="L56" s="86"/>
      <c r="M56" s="85"/>
      <c r="N56" s="85"/>
      <c r="O56" s="85"/>
      <c r="P56" s="85"/>
      <c r="Q56" s="85"/>
      <c r="R56" s="85"/>
      <c r="S56" s="85"/>
      <c r="T56" s="85"/>
      <c r="U56" s="101"/>
      <c r="V56" s="228"/>
      <c r="W56" s="43">
        <f t="shared" si="16"/>
        <v>0</v>
      </c>
      <c r="X56" s="44">
        <f t="shared" si="1"/>
        <v>0</v>
      </c>
      <c r="Y56" s="64">
        <f t="shared" si="17"/>
        <v>2</v>
      </c>
      <c r="AD56" s="21">
        <f t="shared" si="2"/>
        <v>0</v>
      </c>
      <c r="AE56" s="21">
        <f t="shared" si="3"/>
        <v>0</v>
      </c>
      <c r="AF56" s="21">
        <f t="shared" si="4"/>
        <v>0</v>
      </c>
      <c r="AG56" s="21">
        <f t="shared" si="5"/>
        <v>0</v>
      </c>
      <c r="AH56" s="21">
        <f t="shared" si="6"/>
        <v>0</v>
      </c>
      <c r="AI56" s="21">
        <f t="shared" si="7"/>
        <v>0</v>
      </c>
      <c r="AJ56" s="21">
        <f t="shared" si="8"/>
        <v>0</v>
      </c>
      <c r="AK56" s="21">
        <f t="shared" si="9"/>
        <v>0</v>
      </c>
      <c r="AL56" s="21">
        <f t="shared" si="10"/>
        <v>0</v>
      </c>
      <c r="AM56" s="21">
        <f t="shared" si="11"/>
        <v>0</v>
      </c>
      <c r="AN56" s="21">
        <f t="shared" si="12"/>
        <v>0</v>
      </c>
      <c r="AO56" s="21">
        <f t="shared" si="13"/>
        <v>0</v>
      </c>
      <c r="AP56" s="21">
        <f t="shared" si="14"/>
        <v>0</v>
      </c>
      <c r="AQ56" s="21">
        <f t="shared" si="15"/>
        <v>0</v>
      </c>
      <c r="AR56" s="21">
        <f t="shared" si="18"/>
        <v>0</v>
      </c>
      <c r="AS56" s="21">
        <f t="shared" si="19"/>
        <v>0</v>
      </c>
      <c r="BG56" s="21"/>
      <c r="BH56" s="21"/>
      <c r="BI56" s="21"/>
      <c r="BJ56" s="21"/>
      <c r="BK56" s="21"/>
      <c r="BL56" s="21"/>
      <c r="BM56" s="21"/>
      <c r="BN56" s="21"/>
      <c r="BO56" s="21"/>
      <c r="BP56" s="21"/>
      <c r="BQ56" s="21"/>
      <c r="BS56" s="21"/>
      <c r="BT56" s="41"/>
    </row>
    <row r="57" spans="1:72">
      <c r="A57" s="15">
        <v>40</v>
      </c>
      <c r="B57" s="242" t="s">
        <v>148</v>
      </c>
      <c r="C57" s="243" t="s">
        <v>148</v>
      </c>
      <c r="D57" s="244" t="s">
        <v>148</v>
      </c>
      <c r="E57" s="42"/>
      <c r="F57" s="91"/>
      <c r="G57" s="90"/>
      <c r="H57" s="85"/>
      <c r="I57" s="85"/>
      <c r="J57" s="85"/>
      <c r="K57" s="85"/>
      <c r="L57" s="86"/>
      <c r="M57" s="85"/>
      <c r="N57" s="85"/>
      <c r="O57" s="85"/>
      <c r="P57" s="85"/>
      <c r="Q57" s="85"/>
      <c r="R57" s="85"/>
      <c r="S57" s="85"/>
      <c r="T57" s="85"/>
      <c r="U57" s="101"/>
      <c r="V57" s="228"/>
      <c r="W57" s="43">
        <f t="shared" si="16"/>
        <v>0</v>
      </c>
      <c r="X57" s="44">
        <f t="shared" si="1"/>
        <v>0</v>
      </c>
      <c r="Y57" s="64">
        <f t="shared" si="17"/>
        <v>2</v>
      </c>
      <c r="AD57" s="21">
        <f t="shared" si="2"/>
        <v>0</v>
      </c>
      <c r="AE57" s="21">
        <f t="shared" si="3"/>
        <v>0</v>
      </c>
      <c r="AF57" s="21">
        <f t="shared" si="4"/>
        <v>0</v>
      </c>
      <c r="AG57" s="21">
        <f t="shared" si="5"/>
        <v>0</v>
      </c>
      <c r="AH57" s="21">
        <f t="shared" si="6"/>
        <v>0</v>
      </c>
      <c r="AI57" s="21">
        <f t="shared" si="7"/>
        <v>0</v>
      </c>
      <c r="AJ57" s="21">
        <f t="shared" si="8"/>
        <v>0</v>
      </c>
      <c r="AK57" s="21">
        <f t="shared" si="9"/>
        <v>0</v>
      </c>
      <c r="AL57" s="21">
        <f t="shared" si="10"/>
        <v>0</v>
      </c>
      <c r="AM57" s="21">
        <f t="shared" si="11"/>
        <v>0</v>
      </c>
      <c r="AN57" s="21">
        <f t="shared" si="12"/>
        <v>0</v>
      </c>
      <c r="AO57" s="21">
        <f t="shared" si="13"/>
        <v>0</v>
      </c>
      <c r="AP57" s="21">
        <f t="shared" si="14"/>
        <v>0</v>
      </c>
      <c r="AQ57" s="21">
        <f t="shared" si="15"/>
        <v>0</v>
      </c>
      <c r="AR57" s="21">
        <f t="shared" si="18"/>
        <v>0</v>
      </c>
      <c r="AS57" s="21">
        <f t="shared" si="19"/>
        <v>0</v>
      </c>
      <c r="BG57" s="21"/>
      <c r="BH57" s="21"/>
      <c r="BI57" s="21"/>
      <c r="BJ57" s="21"/>
      <c r="BK57" s="21"/>
      <c r="BL57" s="21"/>
      <c r="BM57" s="21"/>
      <c r="BN57" s="21"/>
      <c r="BO57" s="21"/>
      <c r="BP57" s="21"/>
      <c r="BQ57" s="21"/>
      <c r="BS57" s="21"/>
      <c r="BT57" s="41"/>
    </row>
    <row r="58" spans="1:72">
      <c r="A58" s="15">
        <v>41</v>
      </c>
      <c r="B58" s="242" t="s">
        <v>150</v>
      </c>
      <c r="C58" s="243" t="s">
        <v>150</v>
      </c>
      <c r="D58" s="244" t="s">
        <v>150</v>
      </c>
      <c r="E58" s="42"/>
      <c r="F58" s="91"/>
      <c r="G58" s="90"/>
      <c r="H58" s="85"/>
      <c r="I58" s="85"/>
      <c r="J58" s="85"/>
      <c r="K58" s="85"/>
      <c r="L58" s="86"/>
      <c r="M58" s="85"/>
      <c r="N58" s="85"/>
      <c r="O58" s="85"/>
      <c r="P58" s="85"/>
      <c r="Q58" s="85"/>
      <c r="R58" s="85"/>
      <c r="S58" s="85"/>
      <c r="T58" s="85"/>
      <c r="U58" s="101"/>
      <c r="V58" s="228"/>
      <c r="W58" s="43">
        <f t="shared" si="16"/>
        <v>0</v>
      </c>
      <c r="X58" s="44">
        <f t="shared" si="1"/>
        <v>0</v>
      </c>
      <c r="Y58" s="64">
        <f t="shared" si="17"/>
        <v>2</v>
      </c>
      <c r="AD58" s="21">
        <f t="shared" si="2"/>
        <v>0</v>
      </c>
      <c r="AE58" s="21">
        <f t="shared" si="3"/>
        <v>0</v>
      </c>
      <c r="AF58" s="21">
        <f t="shared" si="4"/>
        <v>0</v>
      </c>
      <c r="AG58" s="21">
        <f t="shared" si="5"/>
        <v>0</v>
      </c>
      <c r="AH58" s="21">
        <f t="shared" si="6"/>
        <v>0</v>
      </c>
      <c r="AI58" s="21">
        <f t="shared" si="7"/>
        <v>0</v>
      </c>
      <c r="AJ58" s="21">
        <f t="shared" si="8"/>
        <v>0</v>
      </c>
      <c r="AK58" s="21">
        <f t="shared" si="9"/>
        <v>0</v>
      </c>
      <c r="AL58" s="21">
        <f t="shared" si="10"/>
        <v>0</v>
      </c>
      <c r="AM58" s="21">
        <f t="shared" si="11"/>
        <v>0</v>
      </c>
      <c r="AN58" s="21">
        <f t="shared" si="12"/>
        <v>0</v>
      </c>
      <c r="AO58" s="21">
        <f t="shared" si="13"/>
        <v>0</v>
      </c>
      <c r="AP58" s="21">
        <f t="shared" si="14"/>
        <v>0</v>
      </c>
      <c r="AQ58" s="21">
        <f t="shared" si="15"/>
        <v>0</v>
      </c>
      <c r="AR58" s="21">
        <f t="shared" si="18"/>
        <v>0</v>
      </c>
      <c r="AS58" s="21">
        <f t="shared" si="19"/>
        <v>0</v>
      </c>
      <c r="BG58" s="21"/>
      <c r="BH58" s="21"/>
      <c r="BI58" s="21"/>
      <c r="BJ58" s="21"/>
      <c r="BK58" s="21"/>
      <c r="BL58" s="21"/>
      <c r="BM58" s="21"/>
      <c r="BN58" s="21"/>
      <c r="BO58" s="21"/>
      <c r="BP58" s="21"/>
      <c r="BQ58" s="21"/>
      <c r="BS58" s="21"/>
      <c r="BT58" s="41"/>
    </row>
    <row r="59" spans="1:72">
      <c r="A59" s="15">
        <v>42</v>
      </c>
      <c r="B59" s="242" t="s">
        <v>152</v>
      </c>
      <c r="C59" s="243" t="s">
        <v>152</v>
      </c>
      <c r="D59" s="244" t="s">
        <v>152</v>
      </c>
      <c r="E59" s="42"/>
      <c r="F59" s="91"/>
      <c r="G59" s="90"/>
      <c r="H59" s="85"/>
      <c r="I59" s="85"/>
      <c r="J59" s="85"/>
      <c r="K59" s="85"/>
      <c r="L59" s="86"/>
      <c r="M59" s="85"/>
      <c r="N59" s="85"/>
      <c r="O59" s="85"/>
      <c r="P59" s="85"/>
      <c r="Q59" s="85"/>
      <c r="R59" s="85"/>
      <c r="S59" s="85"/>
      <c r="T59" s="85"/>
      <c r="U59" s="101"/>
      <c r="V59" s="228"/>
      <c r="W59" s="43">
        <f t="shared" si="16"/>
        <v>0</v>
      </c>
      <c r="X59" s="44">
        <f t="shared" si="1"/>
        <v>0</v>
      </c>
      <c r="Y59" s="64">
        <f t="shared" si="17"/>
        <v>2</v>
      </c>
      <c r="AD59" s="21">
        <f t="shared" si="2"/>
        <v>0</v>
      </c>
      <c r="AE59" s="21">
        <f t="shared" si="3"/>
        <v>0</v>
      </c>
      <c r="AF59" s="21">
        <f t="shared" si="4"/>
        <v>0</v>
      </c>
      <c r="AG59" s="21">
        <f t="shared" si="5"/>
        <v>0</v>
      </c>
      <c r="AH59" s="21">
        <f t="shared" si="6"/>
        <v>0</v>
      </c>
      <c r="AI59" s="21">
        <f t="shared" si="7"/>
        <v>0</v>
      </c>
      <c r="AJ59" s="21">
        <f t="shared" si="8"/>
        <v>0</v>
      </c>
      <c r="AK59" s="21">
        <f t="shared" si="9"/>
        <v>0</v>
      </c>
      <c r="AL59" s="21">
        <f t="shared" si="10"/>
        <v>0</v>
      </c>
      <c r="AM59" s="21">
        <f t="shared" si="11"/>
        <v>0</v>
      </c>
      <c r="AN59" s="21">
        <f t="shared" si="12"/>
        <v>0</v>
      </c>
      <c r="AO59" s="21">
        <f t="shared" si="13"/>
        <v>0</v>
      </c>
      <c r="AP59" s="21">
        <f t="shared" si="14"/>
        <v>0</v>
      </c>
      <c r="AQ59" s="21">
        <f t="shared" si="15"/>
        <v>0</v>
      </c>
      <c r="AR59" s="21">
        <f t="shared" si="18"/>
        <v>0</v>
      </c>
      <c r="AS59" s="21">
        <f t="shared" si="19"/>
        <v>0</v>
      </c>
      <c r="BG59" s="21"/>
      <c r="BH59" s="21"/>
      <c r="BI59" s="21"/>
      <c r="BJ59" s="21"/>
      <c r="BK59" s="21"/>
      <c r="BL59" s="21"/>
      <c r="BM59" s="21"/>
      <c r="BN59" s="21"/>
      <c r="BO59" s="21"/>
      <c r="BP59" s="21"/>
      <c r="BQ59" s="21"/>
      <c r="BS59" s="21"/>
      <c r="BT59" s="41"/>
    </row>
    <row r="60" spans="1:72">
      <c r="A60" s="15">
        <v>43</v>
      </c>
      <c r="B60" s="242" t="s">
        <v>155</v>
      </c>
      <c r="C60" s="243" t="s">
        <v>155</v>
      </c>
      <c r="D60" s="244" t="s">
        <v>155</v>
      </c>
      <c r="E60" s="42"/>
      <c r="F60" s="91"/>
      <c r="G60" s="90"/>
      <c r="H60" s="85"/>
      <c r="I60" s="85"/>
      <c r="J60" s="85"/>
      <c r="K60" s="85"/>
      <c r="L60" s="86"/>
      <c r="M60" s="85"/>
      <c r="N60" s="85"/>
      <c r="O60" s="85"/>
      <c r="P60" s="85"/>
      <c r="Q60" s="85"/>
      <c r="R60" s="85"/>
      <c r="S60" s="85"/>
      <c r="T60" s="85"/>
      <c r="U60" s="101"/>
      <c r="V60" s="228"/>
      <c r="W60" s="43">
        <f t="shared" si="16"/>
        <v>0</v>
      </c>
      <c r="X60" s="44">
        <f t="shared" si="1"/>
        <v>0</v>
      </c>
      <c r="Y60" s="64">
        <f t="shared" si="17"/>
        <v>2</v>
      </c>
      <c r="AD60" s="21">
        <f t="shared" si="2"/>
        <v>0</v>
      </c>
      <c r="AE60" s="21">
        <f t="shared" si="3"/>
        <v>0</v>
      </c>
      <c r="AF60" s="21">
        <f t="shared" si="4"/>
        <v>0</v>
      </c>
      <c r="AG60" s="21">
        <f t="shared" si="5"/>
        <v>0</v>
      </c>
      <c r="AH60" s="21">
        <f t="shared" si="6"/>
        <v>0</v>
      </c>
      <c r="AI60" s="21">
        <f t="shared" si="7"/>
        <v>0</v>
      </c>
      <c r="AJ60" s="21">
        <f t="shared" si="8"/>
        <v>0</v>
      </c>
      <c r="AK60" s="21">
        <f t="shared" si="9"/>
        <v>0</v>
      </c>
      <c r="AL60" s="21">
        <f t="shared" si="10"/>
        <v>0</v>
      </c>
      <c r="AM60" s="21">
        <f t="shared" si="11"/>
        <v>0</v>
      </c>
      <c r="AN60" s="21">
        <f t="shared" si="12"/>
        <v>0</v>
      </c>
      <c r="AO60" s="21">
        <f t="shared" si="13"/>
        <v>0</v>
      </c>
      <c r="AP60" s="21">
        <f t="shared" si="14"/>
        <v>0</v>
      </c>
      <c r="AQ60" s="21">
        <f t="shared" si="15"/>
        <v>0</v>
      </c>
      <c r="AR60" s="21">
        <f t="shared" si="18"/>
        <v>0</v>
      </c>
      <c r="AS60" s="21">
        <f t="shared" si="19"/>
        <v>0</v>
      </c>
      <c r="BG60" s="21"/>
      <c r="BH60" s="21"/>
      <c r="BI60" s="21"/>
      <c r="BJ60" s="21"/>
      <c r="BK60" s="21"/>
      <c r="BL60" s="21"/>
      <c r="BM60" s="21"/>
      <c r="BN60" s="21"/>
      <c r="BO60" s="21"/>
      <c r="BP60" s="21"/>
      <c r="BQ60" s="21"/>
      <c r="BS60" s="21"/>
      <c r="BT60" s="41"/>
    </row>
    <row r="61" spans="1:72">
      <c r="A61" s="15">
        <v>44</v>
      </c>
      <c r="B61" s="242" t="s">
        <v>158</v>
      </c>
      <c r="C61" s="243" t="s">
        <v>158</v>
      </c>
      <c r="D61" s="244" t="s">
        <v>158</v>
      </c>
      <c r="E61" s="42"/>
      <c r="F61" s="91"/>
      <c r="G61" s="90"/>
      <c r="H61" s="85"/>
      <c r="I61" s="85"/>
      <c r="J61" s="85"/>
      <c r="K61" s="85"/>
      <c r="L61" s="86"/>
      <c r="M61" s="85"/>
      <c r="N61" s="85"/>
      <c r="O61" s="85"/>
      <c r="P61" s="85"/>
      <c r="Q61" s="85"/>
      <c r="R61" s="85"/>
      <c r="S61" s="85"/>
      <c r="T61" s="85"/>
      <c r="U61" s="101"/>
      <c r="V61" s="228"/>
      <c r="W61" s="43">
        <f t="shared" si="16"/>
        <v>0</v>
      </c>
      <c r="X61" s="44">
        <f t="shared" si="1"/>
        <v>0</v>
      </c>
      <c r="Y61" s="64">
        <f t="shared" si="17"/>
        <v>2</v>
      </c>
      <c r="AD61" s="21">
        <f t="shared" si="2"/>
        <v>0</v>
      </c>
      <c r="AE61" s="21">
        <f t="shared" si="3"/>
        <v>0</v>
      </c>
      <c r="AF61" s="21">
        <f t="shared" si="4"/>
        <v>0</v>
      </c>
      <c r="AG61" s="21">
        <f t="shared" si="5"/>
        <v>0</v>
      </c>
      <c r="AH61" s="21">
        <f t="shared" si="6"/>
        <v>0</v>
      </c>
      <c r="AI61" s="21">
        <f t="shared" si="7"/>
        <v>0</v>
      </c>
      <c r="AJ61" s="21">
        <f t="shared" si="8"/>
        <v>0</v>
      </c>
      <c r="AK61" s="21">
        <f t="shared" si="9"/>
        <v>0</v>
      </c>
      <c r="AL61" s="21">
        <f t="shared" si="10"/>
        <v>0</v>
      </c>
      <c r="AM61" s="21">
        <f t="shared" si="11"/>
        <v>0</v>
      </c>
      <c r="AN61" s="21">
        <f t="shared" si="12"/>
        <v>0</v>
      </c>
      <c r="AO61" s="21">
        <f t="shared" si="13"/>
        <v>0</v>
      </c>
      <c r="AP61" s="21">
        <f t="shared" si="14"/>
        <v>0</v>
      </c>
      <c r="AQ61" s="21">
        <f t="shared" si="15"/>
        <v>0</v>
      </c>
      <c r="AR61" s="21">
        <f t="shared" si="18"/>
        <v>0</v>
      </c>
      <c r="AS61" s="21">
        <f t="shared" si="19"/>
        <v>0</v>
      </c>
      <c r="BG61" s="21"/>
      <c r="BH61" s="21"/>
      <c r="BI61" s="21"/>
      <c r="BJ61" s="21"/>
      <c r="BK61" s="21"/>
      <c r="BL61" s="21"/>
      <c r="BM61" s="21"/>
      <c r="BN61" s="21"/>
      <c r="BO61" s="21"/>
      <c r="BP61" s="21"/>
      <c r="BQ61" s="21"/>
      <c r="BS61" s="21"/>
      <c r="BT61" s="41"/>
    </row>
    <row r="62" spans="1:72">
      <c r="A62" s="15">
        <v>45</v>
      </c>
      <c r="B62" s="242"/>
      <c r="C62" s="243"/>
      <c r="D62" s="244"/>
      <c r="E62" s="42"/>
      <c r="F62" s="91"/>
      <c r="G62" s="90"/>
      <c r="H62" s="85"/>
      <c r="I62" s="85"/>
      <c r="J62" s="85"/>
      <c r="K62" s="85"/>
      <c r="L62" s="86"/>
      <c r="M62" s="85"/>
      <c r="N62" s="85"/>
      <c r="O62" s="85"/>
      <c r="P62" s="85"/>
      <c r="Q62" s="85"/>
      <c r="R62" s="85"/>
      <c r="S62" s="85"/>
      <c r="T62" s="85"/>
      <c r="U62" s="101"/>
      <c r="V62" s="228"/>
      <c r="W62" s="43">
        <f t="shared" si="16"/>
        <v>0</v>
      </c>
      <c r="X62" s="44">
        <f t="shared" si="1"/>
        <v>0</v>
      </c>
      <c r="Y62" s="64">
        <f t="shared" si="17"/>
        <v>2</v>
      </c>
      <c r="AD62" s="21">
        <f t="shared" si="2"/>
        <v>0</v>
      </c>
      <c r="AE62" s="21">
        <f t="shared" si="3"/>
        <v>0</v>
      </c>
      <c r="AF62" s="21">
        <f t="shared" si="4"/>
        <v>0</v>
      </c>
      <c r="AG62" s="21">
        <f t="shared" si="5"/>
        <v>0</v>
      </c>
      <c r="AH62" s="21">
        <f t="shared" si="6"/>
        <v>0</v>
      </c>
      <c r="AI62" s="21">
        <f t="shared" si="7"/>
        <v>0</v>
      </c>
      <c r="AJ62" s="21">
        <f t="shared" si="8"/>
        <v>0</v>
      </c>
      <c r="AK62" s="21">
        <f t="shared" si="9"/>
        <v>0</v>
      </c>
      <c r="AL62" s="21">
        <f t="shared" si="10"/>
        <v>0</v>
      </c>
      <c r="AM62" s="21">
        <f t="shared" si="11"/>
        <v>0</v>
      </c>
      <c r="AN62" s="21">
        <f t="shared" si="12"/>
        <v>0</v>
      </c>
      <c r="AO62" s="21">
        <f t="shared" si="13"/>
        <v>0</v>
      </c>
      <c r="AP62" s="21">
        <f t="shared" si="14"/>
        <v>0</v>
      </c>
      <c r="AQ62" s="21">
        <f t="shared" si="15"/>
        <v>0</v>
      </c>
      <c r="AR62" s="21">
        <f t="shared" si="18"/>
        <v>0</v>
      </c>
      <c r="AS62" s="21">
        <f t="shared" si="19"/>
        <v>0</v>
      </c>
      <c r="BG62" s="21"/>
      <c r="BH62" s="21"/>
      <c r="BI62" s="21"/>
      <c r="BJ62" s="21"/>
      <c r="BK62" s="21"/>
      <c r="BL62" s="21"/>
      <c r="BM62" s="21"/>
      <c r="BN62" s="21"/>
      <c r="BO62" s="21"/>
      <c r="BP62" s="21"/>
      <c r="BQ62" s="21"/>
      <c r="BS62" s="21"/>
      <c r="BT62" s="41"/>
    </row>
    <row r="63" spans="1:72" ht="15.75" thickBot="1">
      <c r="A63" s="4">
        <v>46</v>
      </c>
      <c r="B63" s="242"/>
      <c r="C63" s="243"/>
      <c r="D63" s="244"/>
      <c r="E63" s="42"/>
      <c r="F63" s="94"/>
      <c r="G63" s="90"/>
      <c r="H63" s="85"/>
      <c r="I63" s="85"/>
      <c r="J63" s="85"/>
      <c r="K63" s="85"/>
      <c r="L63" s="86"/>
      <c r="M63" s="85"/>
      <c r="N63" s="85"/>
      <c r="O63" s="85"/>
      <c r="P63" s="85"/>
      <c r="Q63" s="85"/>
      <c r="R63" s="85"/>
      <c r="S63" s="85"/>
      <c r="T63" s="85"/>
      <c r="U63" s="101"/>
      <c r="V63" s="228"/>
      <c r="W63" s="43">
        <f t="shared" si="16"/>
        <v>0</v>
      </c>
      <c r="X63" s="44">
        <f t="shared" si="1"/>
        <v>0</v>
      </c>
      <c r="Y63" s="64">
        <f t="shared" si="17"/>
        <v>2</v>
      </c>
      <c r="AD63" s="21">
        <f t="shared" si="2"/>
        <v>0</v>
      </c>
      <c r="AE63" s="21">
        <f t="shared" si="3"/>
        <v>0</v>
      </c>
      <c r="AF63" s="21">
        <f t="shared" si="4"/>
        <v>0</v>
      </c>
      <c r="AG63" s="21">
        <f t="shared" si="5"/>
        <v>0</v>
      </c>
      <c r="AH63" s="21">
        <f t="shared" si="6"/>
        <v>0</v>
      </c>
      <c r="AI63" s="21">
        <f t="shared" si="7"/>
        <v>0</v>
      </c>
      <c r="AJ63" s="21">
        <f t="shared" si="8"/>
        <v>0</v>
      </c>
      <c r="AK63" s="21">
        <f t="shared" si="9"/>
        <v>0</v>
      </c>
      <c r="AL63" s="21">
        <f t="shared" si="10"/>
        <v>0</v>
      </c>
      <c r="AM63" s="21">
        <f t="shared" si="11"/>
        <v>0</v>
      </c>
      <c r="AN63" s="21">
        <f t="shared" si="12"/>
        <v>0</v>
      </c>
      <c r="AO63" s="21">
        <f t="shared" si="13"/>
        <v>0</v>
      </c>
      <c r="AP63" s="21">
        <f t="shared" si="14"/>
        <v>0</v>
      </c>
      <c r="AQ63" s="21">
        <f t="shared" si="15"/>
        <v>0</v>
      </c>
      <c r="AR63" s="21">
        <f t="shared" si="18"/>
        <v>0</v>
      </c>
      <c r="AS63" s="21">
        <f t="shared" si="19"/>
        <v>0</v>
      </c>
      <c r="AV63" s="40"/>
      <c r="AW63" s="40"/>
      <c r="AX63" s="40"/>
      <c r="AY63" s="40"/>
      <c r="AZ63" s="40"/>
      <c r="BA63" s="40"/>
      <c r="BB63" s="40"/>
      <c r="BC63" s="40"/>
      <c r="BD63" s="40"/>
      <c r="BE63" s="40"/>
      <c r="BF63" s="40"/>
      <c r="BG63" s="40"/>
      <c r="BH63" s="40"/>
      <c r="BI63" s="40"/>
      <c r="BJ63" s="40"/>
      <c r="BK63" s="40"/>
      <c r="BL63" s="40"/>
      <c r="BM63" s="40"/>
      <c r="BN63" s="40"/>
      <c r="BO63" s="40"/>
      <c r="BP63" s="40"/>
      <c r="BQ63" s="40"/>
      <c r="BS63" s="21"/>
      <c r="BT63" s="41"/>
    </row>
    <row r="64" spans="1:72">
      <c r="H64" s="65"/>
    </row>
    <row r="65" spans="2:25">
      <c r="X65" s="235" t="s">
        <v>165</v>
      </c>
      <c r="Y65" s="236" t="s">
        <v>164</v>
      </c>
    </row>
    <row r="66" spans="2:25">
      <c r="X66" s="237">
        <f>SUM(X18:X63)/COUNTIF(X18:X63,"&gt;0")</f>
        <v>1</v>
      </c>
      <c r="Y66" s="238">
        <f>SUMIF($F$18:$F$63,"=P",$Y$18:$Y$63)/COUNTIF($F$18:$F$63,"=P")</f>
        <v>7</v>
      </c>
    </row>
    <row r="67" spans="2:25">
      <c r="B67" s="11" t="s">
        <v>41</v>
      </c>
      <c r="C67" s="11"/>
      <c r="D67" s="11"/>
      <c r="E67" s="11"/>
      <c r="F67" s="11"/>
      <c r="G67" s="11"/>
      <c r="H67" s="11"/>
      <c r="I67" s="11"/>
      <c r="J67" s="11"/>
    </row>
    <row r="68" spans="2:25">
      <c r="B68" s="12" t="s">
        <v>8</v>
      </c>
      <c r="C68" s="11" t="s">
        <v>59</v>
      </c>
      <c r="D68" s="11"/>
      <c r="E68" s="11"/>
      <c r="F68" s="11"/>
      <c r="G68" s="11"/>
      <c r="H68" s="11"/>
      <c r="I68" s="11"/>
      <c r="J68" s="11"/>
    </row>
    <row r="69" spans="2:25">
      <c r="B69" s="13" t="s">
        <v>60</v>
      </c>
      <c r="C69" s="11" t="s">
        <v>61</v>
      </c>
      <c r="D69" s="11"/>
      <c r="E69" s="11"/>
      <c r="F69" s="11"/>
      <c r="G69" s="11"/>
      <c r="H69" s="11"/>
      <c r="I69" s="11"/>
      <c r="J69" s="11"/>
    </row>
    <row r="70" spans="2:25">
      <c r="B70" s="13"/>
      <c r="C70" s="11"/>
      <c r="D70" s="11"/>
      <c r="E70" s="11"/>
      <c r="F70" s="11"/>
      <c r="G70" s="11"/>
      <c r="H70" s="11"/>
      <c r="I70" s="11"/>
      <c r="J70" s="11"/>
    </row>
    <row r="71" spans="2:25">
      <c r="B71" s="62">
        <v>20</v>
      </c>
      <c r="C71" s="32" t="s">
        <v>54</v>
      </c>
      <c r="D71" s="63"/>
      <c r="E71" s="63"/>
      <c r="F71" s="63"/>
      <c r="G71" s="63"/>
      <c r="H71" s="11"/>
      <c r="I71" s="11"/>
      <c r="J71" s="11"/>
    </row>
    <row r="72" spans="2:25">
      <c r="B72" s="42">
        <f>B71*0.6</f>
        <v>12</v>
      </c>
      <c r="C72" s="4" t="s">
        <v>55</v>
      </c>
      <c r="D72" s="5"/>
      <c r="E72" s="5"/>
      <c r="F72" s="5"/>
      <c r="G72" s="5"/>
      <c r="H72" s="11"/>
      <c r="I72" s="11"/>
      <c r="J72" s="11"/>
    </row>
    <row r="73" spans="2:25">
      <c r="B73" s="11"/>
      <c r="C73" s="11"/>
      <c r="D73" s="11"/>
      <c r="E73" s="11"/>
      <c r="F73" s="11"/>
      <c r="G73" s="11"/>
      <c r="H73" s="11"/>
      <c r="I73" s="11"/>
      <c r="J73" s="11"/>
    </row>
    <row r="74" spans="2:25">
      <c r="B74" s="11"/>
      <c r="C74" s="11"/>
      <c r="D74" s="11"/>
      <c r="E74" s="11"/>
      <c r="F74" s="11"/>
      <c r="G74" s="11"/>
      <c r="H74" s="11"/>
      <c r="I74" s="11"/>
      <c r="J74" s="11"/>
    </row>
    <row r="75" spans="2:25">
      <c r="B75" s="11"/>
      <c r="C75" s="11"/>
      <c r="D75" s="11"/>
      <c r="E75" s="11"/>
      <c r="F75" s="11"/>
      <c r="G75" s="11"/>
      <c r="H75" s="11"/>
      <c r="I75" s="11"/>
      <c r="J75" s="11"/>
    </row>
    <row r="76" spans="2:25">
      <c r="B76" s="11"/>
      <c r="C76" s="11"/>
      <c r="D76" s="11"/>
      <c r="E76" s="11"/>
      <c r="F76" s="11"/>
      <c r="G76" s="11"/>
      <c r="H76" s="11"/>
      <c r="I76" s="11"/>
      <c r="J76" s="11"/>
    </row>
    <row r="77" spans="2:25">
      <c r="B77" s="11"/>
      <c r="C77" s="11"/>
      <c r="D77" s="11"/>
      <c r="E77" s="11"/>
      <c r="F77" s="11"/>
      <c r="G77" s="11"/>
      <c r="H77" s="11"/>
      <c r="I77" s="11"/>
      <c r="J77" s="11"/>
    </row>
    <row r="78" spans="2:25">
      <c r="B78" s="11"/>
      <c r="C78" s="11"/>
      <c r="D78" s="11"/>
      <c r="E78" s="11"/>
      <c r="F78" s="11"/>
      <c r="G78" s="11"/>
      <c r="H78" s="11"/>
      <c r="I78" s="11"/>
      <c r="J78" s="11"/>
    </row>
    <row r="79" spans="2: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Q5:AR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Y18:Y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$CG$24:$CG$30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15"/>
  <sheetViews>
    <sheetView zoomScaleNormal="100" workbookViewId="0">
      <selection activeCell="L78" sqref="L78"/>
    </sheetView>
  </sheetViews>
  <sheetFormatPr baseColWidth="10" defaultRowHeight="15"/>
  <cols>
    <col min="1" max="1" width="6.42578125" customWidth="1"/>
    <col min="2" max="2" width="15.140625" customWidth="1"/>
    <col min="3" max="3" width="14.5703125" customWidth="1"/>
    <col min="4" max="4" width="13.85546875" customWidth="1"/>
    <col min="5" max="5" width="9.42578125" customWidth="1"/>
    <col min="6" max="7" width="10.28515625" customWidth="1"/>
    <col min="8" max="8" width="10.85546875" customWidth="1"/>
    <col min="9" max="9" width="9" style="30" customWidth="1"/>
    <col min="10" max="10" width="9.140625" customWidth="1"/>
    <col min="11" max="11" width="13.42578125" bestFit="1" customWidth="1"/>
    <col min="13" max="13" width="42.7109375" customWidth="1"/>
  </cols>
  <sheetData>
    <row r="1" spans="2:9" ht="47.25" customHeight="1">
      <c r="B1" s="287" t="s">
        <v>172</v>
      </c>
      <c r="C1" s="287"/>
      <c r="D1" s="287"/>
      <c r="E1" s="287"/>
      <c r="F1" s="287"/>
      <c r="G1" s="287"/>
      <c r="H1" s="19" t="s">
        <v>44</v>
      </c>
      <c r="I1" s="19"/>
    </row>
    <row r="2" spans="2:9" ht="15.75">
      <c r="B2" s="288"/>
      <c r="C2" s="288"/>
      <c r="D2" s="288"/>
      <c r="E2" s="288"/>
      <c r="F2" s="288"/>
      <c r="G2" s="288"/>
      <c r="H2" s="19"/>
      <c r="I2" s="19"/>
    </row>
    <row r="3" spans="2:9" ht="15.75">
      <c r="B3" s="293"/>
      <c r="C3" s="294"/>
      <c r="D3" s="294"/>
      <c r="E3" s="294"/>
      <c r="F3" s="294"/>
      <c r="G3" s="294"/>
      <c r="H3" s="294"/>
      <c r="I3" s="294"/>
    </row>
    <row r="4" spans="2:9" ht="15.75">
      <c r="B4" s="295" t="str">
        <f>"ESTABLECIMIENTO: "&amp;Evamat!C11</f>
        <v>ESTABLECIMIENTO: ESCUELA LAS CAMELIAS</v>
      </c>
      <c r="C4" s="295"/>
      <c r="D4" s="295"/>
      <c r="E4" s="295"/>
      <c r="F4" s="295"/>
      <c r="G4" s="295"/>
      <c r="H4" s="6"/>
      <c r="I4" s="29"/>
    </row>
    <row r="5" spans="2:9" ht="15.75">
      <c r="B5" s="295" t="s">
        <v>168</v>
      </c>
      <c r="C5" s="295"/>
      <c r="D5" s="295"/>
      <c r="E5" s="295"/>
      <c r="F5" s="295"/>
      <c r="G5" s="295"/>
    </row>
    <row r="6" spans="2:9">
      <c r="B6" s="292" t="str">
        <f xml:space="preserve"> "PROFESOR(A) JEFE: "&amp;Evamat!C12</f>
        <v>PROFESOR(A) JEFE: JORGE SOLIS</v>
      </c>
      <c r="C6" s="292"/>
      <c r="D6" s="292"/>
      <c r="E6" s="292"/>
      <c r="F6" s="292"/>
      <c r="G6" s="292"/>
    </row>
    <row r="7" spans="2:9">
      <c r="B7" s="7"/>
      <c r="C7" s="7"/>
      <c r="D7" s="7"/>
      <c r="E7" s="7"/>
      <c r="F7" s="7"/>
      <c r="G7" s="7"/>
    </row>
    <row r="8" spans="2:9" ht="15.75">
      <c r="B8" s="289" t="s">
        <v>29</v>
      </c>
      <c r="C8" s="289"/>
      <c r="D8" s="289"/>
      <c r="E8" s="289"/>
      <c r="F8" s="289"/>
      <c r="G8" s="289"/>
      <c r="H8" s="289"/>
    </row>
    <row r="9" spans="2:9" ht="54.75" customHeight="1">
      <c r="B9" s="290"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1 alumnos. Mientras mayor es el número de alumnos presentes, más representativos son los datos</v>
      </c>
      <c r="C9" s="290"/>
      <c r="D9" s="290"/>
      <c r="E9" s="290"/>
      <c r="F9" s="290"/>
      <c r="G9" s="290"/>
      <c r="H9" s="16"/>
      <c r="I9" s="28"/>
    </row>
    <row r="10" spans="2:9">
      <c r="B10" s="291" t="s">
        <v>30</v>
      </c>
      <c r="C10" s="291"/>
      <c r="D10" s="291"/>
      <c r="E10" s="291"/>
      <c r="F10" s="291"/>
      <c r="G10" s="291"/>
      <c r="H10" s="291"/>
    </row>
    <row r="11" spans="2:9" ht="15" customHeight="1">
      <c r="B11" s="291"/>
      <c r="C11" s="291"/>
      <c r="D11" s="291"/>
      <c r="E11" s="291"/>
      <c r="F11" s="291"/>
      <c r="G11" s="291"/>
      <c r="H11" s="291"/>
    </row>
    <row r="12" spans="2:9" ht="44.25" customHeight="1">
      <c r="B12" s="291"/>
      <c r="C12" s="291"/>
      <c r="D12" s="291"/>
      <c r="E12" s="291"/>
      <c r="F12" s="291"/>
      <c r="G12" s="291"/>
      <c r="H12" s="291"/>
    </row>
    <row r="14" spans="2:9" ht="26.25">
      <c r="B14" s="35" t="s">
        <v>31</v>
      </c>
      <c r="C14" s="52" t="s">
        <v>58</v>
      </c>
      <c r="D14" s="52" t="s">
        <v>57</v>
      </c>
      <c r="E14" s="53" t="s">
        <v>53</v>
      </c>
      <c r="F14" s="54" t="s">
        <v>160</v>
      </c>
      <c r="G14" s="230" t="s">
        <v>163</v>
      </c>
      <c r="H14" s="31"/>
      <c r="I14" s="5"/>
    </row>
    <row r="15" spans="2:9">
      <c r="B15" s="26" t="s">
        <v>32</v>
      </c>
      <c r="C15" s="34">
        <f t="shared" ref="C15:G15" si="0">IF(SUM(E40:E85)=0,0,(AVERAGE(E40:E85)))</f>
        <v>1</v>
      </c>
      <c r="D15" s="34">
        <f t="shared" si="0"/>
        <v>1</v>
      </c>
      <c r="E15" s="34">
        <f t="shared" si="0"/>
        <v>1</v>
      </c>
      <c r="F15" s="34">
        <f t="shared" si="0"/>
        <v>1</v>
      </c>
      <c r="G15" s="34">
        <f t="shared" si="0"/>
        <v>1</v>
      </c>
      <c r="H15" s="34"/>
      <c r="I15" s="33"/>
    </row>
    <row r="16" spans="2:9">
      <c r="B16" s="26" t="s">
        <v>33</v>
      </c>
      <c r="C16" s="34">
        <f t="shared" ref="C16:G16" si="1">MIN(E40:E85)</f>
        <v>1</v>
      </c>
      <c r="D16" s="34">
        <f t="shared" si="1"/>
        <v>1</v>
      </c>
      <c r="E16" s="34">
        <f t="shared" si="1"/>
        <v>1</v>
      </c>
      <c r="F16" s="34">
        <f t="shared" si="1"/>
        <v>1</v>
      </c>
      <c r="G16" s="34">
        <f t="shared" si="1"/>
        <v>1</v>
      </c>
      <c r="H16" s="34"/>
      <c r="I16" s="5"/>
    </row>
    <row r="17" spans="2:9">
      <c r="B17" s="26" t="s">
        <v>34</v>
      </c>
      <c r="C17" s="34">
        <f t="shared" ref="C17:G17" si="2">MAX(E40:E85)</f>
        <v>1</v>
      </c>
      <c r="D17" s="34">
        <f t="shared" si="2"/>
        <v>1</v>
      </c>
      <c r="E17" s="34">
        <f t="shared" si="2"/>
        <v>1</v>
      </c>
      <c r="F17" s="34">
        <f t="shared" si="2"/>
        <v>1</v>
      </c>
      <c r="G17" s="34">
        <f t="shared" si="2"/>
        <v>1</v>
      </c>
      <c r="H17" s="34"/>
      <c r="I17" s="5"/>
    </row>
    <row r="19" spans="2:9" ht="15" customHeight="1">
      <c r="B19" s="296" t="s">
        <v>46</v>
      </c>
      <c r="C19" s="296"/>
      <c r="D19" s="296"/>
      <c r="E19" s="296"/>
      <c r="F19" s="296"/>
      <c r="G19" s="296"/>
      <c r="H19" s="17"/>
    </row>
    <row r="20" spans="2:9" ht="12.75" customHeight="1">
      <c r="B20" s="296"/>
      <c r="C20" s="296"/>
      <c r="D20" s="296"/>
      <c r="E20" s="296"/>
      <c r="F20" s="296"/>
      <c r="G20" s="296"/>
      <c r="H20" s="17"/>
    </row>
    <row r="21" spans="2:9">
      <c r="B21" s="296"/>
      <c r="C21" s="296"/>
      <c r="D21" s="296"/>
      <c r="E21" s="296"/>
      <c r="F21" s="296"/>
      <c r="G21" s="296"/>
    </row>
    <row r="22" spans="2:9">
      <c r="B22" s="296"/>
      <c r="C22" s="296"/>
      <c r="D22" s="296"/>
      <c r="E22" s="296"/>
      <c r="F22" s="296"/>
      <c r="G22" s="296"/>
    </row>
    <row r="23" spans="2:9" hidden="1">
      <c r="B23" s="296"/>
      <c r="C23" s="296"/>
      <c r="D23" s="296"/>
      <c r="E23" s="296"/>
      <c r="F23" s="296"/>
      <c r="G23" s="296"/>
    </row>
    <row r="24" spans="2:9" hidden="1">
      <c r="B24" s="296"/>
      <c r="C24" s="296"/>
      <c r="D24" s="296"/>
      <c r="E24" s="296"/>
      <c r="F24" s="296"/>
      <c r="G24" s="296"/>
    </row>
    <row r="25" spans="2:9" ht="8.25" hidden="1" customHeight="1">
      <c r="B25" s="296"/>
      <c r="C25" s="296"/>
      <c r="D25" s="296"/>
      <c r="E25" s="296"/>
      <c r="F25" s="296"/>
      <c r="G25" s="296"/>
    </row>
    <row r="29" spans="2:9" hidden="1"/>
    <row r="30" spans="2:9" hidden="1"/>
    <row r="31" spans="2:9" hidden="1"/>
    <row r="32" spans="2:9" hidden="1"/>
    <row r="33" spans="1:10" hidden="1"/>
    <row r="34" spans="1:10" hidden="1"/>
    <row r="35" spans="1:10" ht="12.75" customHeight="1">
      <c r="B35" s="286"/>
      <c r="C35" s="286"/>
      <c r="D35" s="286"/>
      <c r="E35" s="286"/>
      <c r="F35" s="286"/>
      <c r="G35" s="286"/>
      <c r="H35" s="286"/>
    </row>
    <row r="37" spans="1:10" ht="33" customHeight="1">
      <c r="B37" s="291" t="s">
        <v>42</v>
      </c>
      <c r="C37" s="291"/>
      <c r="D37" s="291"/>
      <c r="E37" s="291"/>
      <c r="F37" s="291"/>
      <c r="G37" s="291"/>
      <c r="H37" s="18"/>
    </row>
    <row r="39" spans="1:10" ht="30" customHeight="1">
      <c r="A39" s="8" t="s">
        <v>9</v>
      </c>
      <c r="B39" s="297" t="s">
        <v>35</v>
      </c>
      <c r="C39" s="297"/>
      <c r="D39" s="297"/>
      <c r="E39" s="232" t="s">
        <v>58</v>
      </c>
      <c r="F39" s="232" t="s">
        <v>57</v>
      </c>
      <c r="G39" s="231" t="s">
        <v>53</v>
      </c>
      <c r="H39" s="229" t="s">
        <v>160</v>
      </c>
      <c r="I39" s="230" t="s">
        <v>163</v>
      </c>
      <c r="J39" s="103"/>
    </row>
    <row r="40" spans="1:10">
      <c r="A40" s="4">
        <v>1</v>
      </c>
      <c r="B40" s="260" t="str">
        <f>Evamat!B18&amp;" "</f>
        <v xml:space="preserve">Aguilar Matamala Benjamín Fernando </v>
      </c>
      <c r="C40" s="260"/>
      <c r="D40" s="260"/>
      <c r="E40" s="9">
        <f>IF(Evamat!F18="P",SUM(Evamat!AD18,Evamat!AH18,Evamat!AO18:AQ18)/5,"")</f>
        <v>1</v>
      </c>
      <c r="F40" s="9">
        <f>IF(Evamat!F18="P",SUM(Evamat!AE18,Evamat!AI18:AJ18,Evamat!AL18:AN18)/6,"")</f>
        <v>1</v>
      </c>
      <c r="G40" s="104">
        <f>IF(Evamat!F18="P",SUM(Evamat!AG18,Evamat!AK18,Evamat!AR18)/5,"")</f>
        <v>1</v>
      </c>
      <c r="H40" s="9">
        <f>IF(Evamat!F18="P",SUM(Evamat!AF18)/1,"")</f>
        <v>1</v>
      </c>
      <c r="I40" s="9">
        <f>IF(Evamat!F18="P",SUM(Evamat!AS18)/3,"")</f>
        <v>1</v>
      </c>
      <c r="J40" s="103"/>
    </row>
    <row r="41" spans="1:10">
      <c r="A41" s="4">
        <v>2</v>
      </c>
      <c r="B41" s="260" t="str">
        <f>Evamat!B19&amp;" "</f>
        <v xml:space="preserve">Alvarado Alvarado Catalina Andrea </v>
      </c>
      <c r="C41" s="260"/>
      <c r="D41" s="260"/>
      <c r="E41" s="9" t="str">
        <f>IF(Evamat!F19="P",SUM(Evamat!AD19,Evamat!AH19,Evamat!AO19:AQ19)/5,"")</f>
        <v/>
      </c>
      <c r="F41" s="9" t="str">
        <f>IF(Evamat!F19="P",SUM(Evamat!AE19,Evamat!AI19:AJ19,Evamat!AL19:AN19)/6,"")</f>
        <v/>
      </c>
      <c r="G41" s="104" t="str">
        <f>IF(Evamat!F19="P",SUM(Evamat!AG19,Evamat!AK19,Evamat!AR19)/5,"")</f>
        <v/>
      </c>
      <c r="H41" s="9" t="str">
        <f>IF(Evamat!F19="P",SUM(Evamat!AF19)/1,"")</f>
        <v/>
      </c>
      <c r="I41" s="9" t="str">
        <f>IF(Evamat!F19="P",SUM(Evamat!AS19)/3,"")</f>
        <v/>
      </c>
      <c r="J41" s="103"/>
    </row>
    <row r="42" spans="1:10">
      <c r="A42" s="4">
        <v>3</v>
      </c>
      <c r="B42" s="260" t="str">
        <f>Evamat!B20&amp;" "</f>
        <v xml:space="preserve">Ancapán Vives Diego Alesandre </v>
      </c>
      <c r="C42" s="260"/>
      <c r="D42" s="260"/>
      <c r="E42" s="9" t="str">
        <f>IF(Evamat!F20="P",SUM(Evamat!AD20,Evamat!AH20,Evamat!AO20:AQ20)/5,"")</f>
        <v/>
      </c>
      <c r="F42" s="9" t="str">
        <f>IF(Evamat!F20="P",SUM(Evamat!AE20,Evamat!AI20:AJ20,Evamat!AL20:AN20)/6,"")</f>
        <v/>
      </c>
      <c r="G42" s="104" t="str">
        <f>IF(Evamat!F20="P",SUM(Evamat!AG20,Evamat!AK20,Evamat!AR20)/5,"")</f>
        <v/>
      </c>
      <c r="H42" s="9" t="str">
        <f>IF(Evamat!F20="P",SUM(Evamat!AF20)/1,"")</f>
        <v/>
      </c>
      <c r="I42" s="9" t="str">
        <f>IF(Evamat!F20="P",SUM(Evamat!AS20)/3,"")</f>
        <v/>
      </c>
      <c r="J42" s="103"/>
    </row>
    <row r="43" spans="1:10">
      <c r="A43" s="4">
        <v>4</v>
      </c>
      <c r="B43" s="260" t="str">
        <f>Evamat!B21&amp;" "</f>
        <v xml:space="preserve">Argel Bustamante Carlos Emiliano </v>
      </c>
      <c r="C43" s="260"/>
      <c r="D43" s="260"/>
      <c r="E43" s="9" t="str">
        <f>IF(Evamat!F21="P",SUM(Evamat!AD21,Evamat!AH21,Evamat!AO21:AQ21)/5,"")</f>
        <v/>
      </c>
      <c r="F43" s="9" t="str">
        <f>IF(Evamat!F21="P",SUM(Evamat!AE21,Evamat!AI21:AJ21,Evamat!AL21:AN21)/6,"")</f>
        <v/>
      </c>
      <c r="G43" s="104" t="str">
        <f>IF(Evamat!F21="P",SUM(Evamat!AG21,Evamat!AK21,Evamat!AR21)/5,"")</f>
        <v/>
      </c>
      <c r="H43" s="9" t="str">
        <f>IF(Evamat!F21="P",SUM(Evamat!AF21)/1,"")</f>
        <v/>
      </c>
      <c r="I43" s="9" t="str">
        <f>IF(Evamat!F21="P",SUM(Evamat!AS21)/3,"")</f>
        <v/>
      </c>
      <c r="J43" s="103"/>
    </row>
    <row r="44" spans="1:10">
      <c r="A44" s="4">
        <v>5</v>
      </c>
      <c r="B44" s="260" t="str">
        <f>Evamat!B22&amp;" "</f>
        <v xml:space="preserve">Barra Orellana José Víctor Daniel </v>
      </c>
      <c r="C44" s="260"/>
      <c r="D44" s="260"/>
      <c r="E44" s="9" t="str">
        <f>IF(Evamat!F22="P",SUM(Evamat!AD22,Evamat!AH22,Evamat!AO22:AQ22)/5,"")</f>
        <v/>
      </c>
      <c r="F44" s="9" t="str">
        <f>IF(Evamat!F22="P",SUM(Evamat!AE22,Evamat!AI22:AJ22,Evamat!AL22:AN22)/6,"")</f>
        <v/>
      </c>
      <c r="G44" s="104" t="str">
        <f>IF(Evamat!F22="P",SUM(Evamat!AG22,Evamat!AK22,Evamat!AR22)/5,"")</f>
        <v/>
      </c>
      <c r="H44" s="9" t="str">
        <f>IF(Evamat!F22="P",SUM(Evamat!AF22)/1,"")</f>
        <v/>
      </c>
      <c r="I44" s="9" t="str">
        <f>IF(Evamat!F22="P",SUM(Evamat!AS22)/3,"")</f>
        <v/>
      </c>
      <c r="J44" s="103"/>
    </row>
    <row r="45" spans="1:10">
      <c r="A45" s="4">
        <v>6</v>
      </c>
      <c r="B45" s="260" t="str">
        <f>Evamat!B23&amp;" "</f>
        <v xml:space="preserve">Barría Gallardo Pía Javiera </v>
      </c>
      <c r="C45" s="260"/>
      <c r="D45" s="260"/>
      <c r="E45" s="9" t="str">
        <f>IF(Evamat!F23="P",SUM(Evamat!AD23,Evamat!AH23,Evamat!AO23:AQ23)/5,"")</f>
        <v/>
      </c>
      <c r="F45" s="9" t="str">
        <f>IF(Evamat!F23="P",SUM(Evamat!AE23,Evamat!AI23:AJ23,Evamat!AL23:AN23)/6,"")</f>
        <v/>
      </c>
      <c r="G45" s="104" t="str">
        <f>IF(Evamat!F23="P",SUM(Evamat!AG23,Evamat!AK23,Evamat!AR23)/5,"")</f>
        <v/>
      </c>
      <c r="H45" s="9" t="str">
        <f>IF(Evamat!F23="P",SUM(Evamat!AF23)/1,"")</f>
        <v/>
      </c>
      <c r="I45" s="9" t="str">
        <f>IF(Evamat!F23="P",SUM(Evamat!AS23)/3,"")</f>
        <v/>
      </c>
      <c r="J45" s="103"/>
    </row>
    <row r="46" spans="1:10">
      <c r="A46" s="4">
        <v>7</v>
      </c>
      <c r="B46" s="260" t="str">
        <f>Evamat!B24&amp;" "</f>
        <v xml:space="preserve">Barrientos Vargas Benjamín Albany </v>
      </c>
      <c r="C46" s="260"/>
      <c r="D46" s="260"/>
      <c r="E46" s="9" t="str">
        <f>IF(Evamat!F24="P",SUM(Evamat!AD24,Evamat!AH24,Evamat!AO24:AQ24)/5,"")</f>
        <v/>
      </c>
      <c r="F46" s="9" t="str">
        <f>IF(Evamat!F24="P",SUM(Evamat!AE24,Evamat!AI24:AJ24,Evamat!AL24:AN24)/6,"")</f>
        <v/>
      </c>
      <c r="G46" s="104" t="str">
        <f>IF(Evamat!F24="P",SUM(Evamat!AG24,Evamat!AK24,Evamat!AR24)/5,"")</f>
        <v/>
      </c>
      <c r="H46" s="9" t="str">
        <f>IF(Evamat!F24="P",SUM(Evamat!AF24)/1,"")</f>
        <v/>
      </c>
      <c r="I46" s="9" t="str">
        <f>IF(Evamat!F24="P",SUM(Evamat!AS24)/3,"")</f>
        <v/>
      </c>
      <c r="J46" s="103"/>
    </row>
    <row r="47" spans="1:10">
      <c r="A47" s="4">
        <v>8</v>
      </c>
      <c r="B47" s="260" t="str">
        <f>Evamat!B25&amp;" "</f>
        <v xml:space="preserve">Carrasco Meneses Brayan David </v>
      </c>
      <c r="C47" s="260"/>
      <c r="D47" s="260"/>
      <c r="E47" s="9" t="str">
        <f>IF(Evamat!F25="P",SUM(Evamat!AD25,Evamat!AH25,Evamat!AO25:AQ25)/5,"")</f>
        <v/>
      </c>
      <c r="F47" s="9" t="str">
        <f>IF(Evamat!F25="P",SUM(Evamat!AE25,Evamat!AI25:AJ25,Evamat!AL25:AN25)/6,"")</f>
        <v/>
      </c>
      <c r="G47" s="104" t="str">
        <f>IF(Evamat!F25="P",SUM(Evamat!AG25,Evamat!AK25,Evamat!AR25)/5,"")</f>
        <v/>
      </c>
      <c r="H47" s="9" t="str">
        <f>IF(Evamat!F25="P",SUM(Evamat!AF25)/1,"")</f>
        <v/>
      </c>
      <c r="I47" s="9" t="str">
        <f>IF(Evamat!F25="P",SUM(Evamat!AS25)/3,"")</f>
        <v/>
      </c>
      <c r="J47" s="103"/>
    </row>
    <row r="48" spans="1:10">
      <c r="A48" s="4">
        <v>9</v>
      </c>
      <c r="B48" s="260" t="str">
        <f>Evamat!B26&amp;" "</f>
        <v xml:space="preserve">Chacon Chacón Tamara Del Pilar </v>
      </c>
      <c r="C48" s="260"/>
      <c r="D48" s="260"/>
      <c r="E48" s="9" t="str">
        <f>IF(Evamat!F26="P",SUM(Evamat!AD26,Evamat!AH26,Evamat!AO26:AQ26)/5,"")</f>
        <v/>
      </c>
      <c r="F48" s="9" t="str">
        <f>IF(Evamat!F26="P",SUM(Evamat!AE26,Evamat!AI26:AJ26,Evamat!AL26:AN26)/6,"")</f>
        <v/>
      </c>
      <c r="G48" s="104" t="str">
        <f>IF(Evamat!F26="P",SUM(Evamat!AG26,Evamat!AK26,Evamat!AR26)/5,"")</f>
        <v/>
      </c>
      <c r="H48" s="9" t="str">
        <f>IF(Evamat!F26="P",SUM(Evamat!AF26)/1,"")</f>
        <v/>
      </c>
      <c r="I48" s="9" t="str">
        <f>IF(Evamat!F26="P",SUM(Evamat!AS26)/3,"")</f>
        <v/>
      </c>
      <c r="J48" s="103"/>
    </row>
    <row r="49" spans="1:10">
      <c r="A49" s="4">
        <v>10</v>
      </c>
      <c r="B49" s="260" t="str">
        <f>Evamat!B27&amp;" "</f>
        <v xml:space="preserve">Correa Uribe Mikaela De Jesus </v>
      </c>
      <c r="C49" s="260"/>
      <c r="D49" s="260"/>
      <c r="E49" s="9" t="str">
        <f>IF(Evamat!F27="P",SUM(Evamat!AD27,Evamat!AH27,Evamat!AO27:AQ27)/5,"")</f>
        <v/>
      </c>
      <c r="F49" s="9" t="str">
        <f>IF(Evamat!F27="P",SUM(Evamat!AE27,Evamat!AI27:AJ27,Evamat!AL27:AN27)/6,"")</f>
        <v/>
      </c>
      <c r="G49" s="104" t="str">
        <f>IF(Evamat!F27="P",SUM(Evamat!AG27,Evamat!AK27,Evamat!AR27)/5,"")</f>
        <v/>
      </c>
      <c r="H49" s="9" t="str">
        <f>IF(Evamat!F27="P",SUM(Evamat!AF27)/1,"")</f>
        <v/>
      </c>
      <c r="I49" s="9" t="str">
        <f>IF(Evamat!F27="P",SUM(Evamat!AS27)/3,"")</f>
        <v/>
      </c>
      <c r="J49" s="103"/>
    </row>
    <row r="50" spans="1:10">
      <c r="A50" s="4">
        <v>11</v>
      </c>
      <c r="B50" s="260" t="str">
        <f>Evamat!B28&amp;" "</f>
        <v xml:space="preserve">Galindo Gallardo Estefany Macarena </v>
      </c>
      <c r="C50" s="260"/>
      <c r="D50" s="260"/>
      <c r="E50" s="9" t="str">
        <f>IF(Evamat!F28="P",SUM(Evamat!AD28,Evamat!AH28,Evamat!AO28:AQ28)/5,"")</f>
        <v/>
      </c>
      <c r="F50" s="9" t="str">
        <f>IF(Evamat!F28="P",SUM(Evamat!AE28,Evamat!AI28:AJ28,Evamat!AL28:AN28)/6,"")</f>
        <v/>
      </c>
      <c r="G50" s="104" t="str">
        <f>IF(Evamat!F28="P",SUM(Evamat!AG28,Evamat!AK28,Evamat!AR28)/5,"")</f>
        <v/>
      </c>
      <c r="H50" s="9" t="str">
        <f>IF(Evamat!F28="P",SUM(Evamat!AF28)/1,"")</f>
        <v/>
      </c>
      <c r="I50" s="9" t="str">
        <f>IF(Evamat!F28="P",SUM(Evamat!AS28)/3,"")</f>
        <v/>
      </c>
      <c r="J50" s="103"/>
    </row>
    <row r="51" spans="1:10">
      <c r="A51" s="4">
        <v>12</v>
      </c>
      <c r="B51" s="260" t="str">
        <f>Evamat!B29&amp;" "</f>
        <v xml:space="preserve">Galindo Márquez José Luis </v>
      </c>
      <c r="C51" s="260"/>
      <c r="D51" s="260"/>
      <c r="E51" s="9" t="str">
        <f>IF(Evamat!F29="P",SUM(Evamat!AD29,Evamat!AH29,Evamat!AO29:AQ29)/5,"")</f>
        <v/>
      </c>
      <c r="F51" s="9" t="str">
        <f>IF(Evamat!F29="P",SUM(Evamat!AE29,Evamat!AI29:AJ29,Evamat!AL29:AN29)/6,"")</f>
        <v/>
      </c>
      <c r="G51" s="104" t="str">
        <f>IF(Evamat!F29="P",SUM(Evamat!AG29,Evamat!AK29,Evamat!AR29)/5,"")</f>
        <v/>
      </c>
      <c r="H51" s="9" t="str">
        <f>IF(Evamat!F29="P",SUM(Evamat!AF29)/1,"")</f>
        <v/>
      </c>
      <c r="I51" s="9" t="str">
        <f>IF(Evamat!F29="P",SUM(Evamat!AS29)/3,"")</f>
        <v/>
      </c>
      <c r="J51" s="103"/>
    </row>
    <row r="52" spans="1:10">
      <c r="A52" s="4">
        <v>13</v>
      </c>
      <c r="B52" s="260" t="str">
        <f>Evamat!B30&amp;" "</f>
        <v xml:space="preserve">Gómez Paredes Dafne Carolina </v>
      </c>
      <c r="C52" s="260"/>
      <c r="D52" s="260"/>
      <c r="E52" s="9" t="str">
        <f>IF(Evamat!F30="P",SUM(Evamat!AD30,Evamat!AH30,Evamat!AO30:AQ30)/5,"")</f>
        <v/>
      </c>
      <c r="F52" s="9" t="str">
        <f>IF(Evamat!F30="P",SUM(Evamat!AE30,Evamat!AI30:AJ30,Evamat!AL30:AN30)/6,"")</f>
        <v/>
      </c>
      <c r="G52" s="104" t="str">
        <f>IF(Evamat!F30="P",SUM(Evamat!AG30,Evamat!AK30,Evamat!AR30)/5,"")</f>
        <v/>
      </c>
      <c r="H52" s="9" t="str">
        <f>IF(Evamat!F30="P",SUM(Evamat!AF30)/1,"")</f>
        <v/>
      </c>
      <c r="I52" s="9" t="str">
        <f>IF(Evamat!F30="P",SUM(Evamat!AS30)/3,"")</f>
        <v/>
      </c>
      <c r="J52" s="103"/>
    </row>
    <row r="53" spans="1:10">
      <c r="A53" s="4">
        <v>14</v>
      </c>
      <c r="B53" s="260" t="str">
        <f>Evamat!B31&amp;" "</f>
        <v xml:space="preserve">Guzmán Saldivia Carlos Bernardo </v>
      </c>
      <c r="C53" s="260"/>
      <c r="D53" s="260"/>
      <c r="E53" s="9" t="str">
        <f>IF(Evamat!F31="P",SUM(Evamat!AD31,Evamat!AH31,Evamat!AO31:AQ31)/5,"")</f>
        <v/>
      </c>
      <c r="F53" s="9" t="str">
        <f>IF(Evamat!F31="P",SUM(Evamat!AE31,Evamat!AI31:AJ31,Evamat!AL31:AN31)/6,"")</f>
        <v/>
      </c>
      <c r="G53" s="104" t="str">
        <f>IF(Evamat!F31="P",SUM(Evamat!AG31,Evamat!AK31,Evamat!AR31)/5,"")</f>
        <v/>
      </c>
      <c r="H53" s="9" t="str">
        <f>IF(Evamat!F31="P",SUM(Evamat!AF31)/1,"")</f>
        <v/>
      </c>
      <c r="I53" s="9" t="str">
        <f>IF(Evamat!F31="P",SUM(Evamat!AS31)/3,"")</f>
        <v/>
      </c>
      <c r="J53" s="103"/>
    </row>
    <row r="54" spans="1:10">
      <c r="A54" s="4">
        <v>15</v>
      </c>
      <c r="B54" s="260" t="str">
        <f>Evamat!B32&amp;" "</f>
        <v xml:space="preserve">Herrera Negrón Pedro Tomás Andrés </v>
      </c>
      <c r="C54" s="260"/>
      <c r="D54" s="260"/>
      <c r="E54" s="9" t="str">
        <f>IF(Evamat!F32="P",SUM(Evamat!AD32,Evamat!AH32,Evamat!AO32:AQ32)/5,"")</f>
        <v/>
      </c>
      <c r="F54" s="9" t="str">
        <f>IF(Evamat!F32="P",SUM(Evamat!AE32,Evamat!AI32:AJ32,Evamat!AL32:AN32)/6,"")</f>
        <v/>
      </c>
      <c r="G54" s="104" t="str">
        <f>IF(Evamat!F32="P",SUM(Evamat!AG32,Evamat!AK32,Evamat!AR32)/5,"")</f>
        <v/>
      </c>
      <c r="H54" s="9" t="str">
        <f>IF(Evamat!F32="P",SUM(Evamat!AF32)/1,"")</f>
        <v/>
      </c>
      <c r="I54" s="9" t="str">
        <f>IF(Evamat!F32="P",SUM(Evamat!AS32)/3,"")</f>
        <v/>
      </c>
      <c r="J54" s="103"/>
    </row>
    <row r="55" spans="1:10">
      <c r="A55" s="4">
        <v>16</v>
      </c>
      <c r="B55" s="260" t="str">
        <f>Evamat!B33&amp;" "</f>
        <v xml:space="preserve">Llanquilef Torres Claudio Alexander </v>
      </c>
      <c r="C55" s="260"/>
      <c r="D55" s="260"/>
      <c r="E55" s="9" t="str">
        <f>IF(Evamat!F33="P",SUM(Evamat!AD33,Evamat!AH33,Evamat!AO33:AQ33)/5,"")</f>
        <v/>
      </c>
      <c r="F55" s="9" t="str">
        <f>IF(Evamat!F33="P",SUM(Evamat!AE33,Evamat!AI33:AJ33,Evamat!AL33:AN33)/6,"")</f>
        <v/>
      </c>
      <c r="G55" s="104" t="str">
        <f>IF(Evamat!F33="P",SUM(Evamat!AG33,Evamat!AK33,Evamat!AR33)/5,"")</f>
        <v/>
      </c>
      <c r="H55" s="9" t="str">
        <f>IF(Evamat!F33="P",SUM(Evamat!AF33)/1,"")</f>
        <v/>
      </c>
      <c r="I55" s="9" t="str">
        <f>IF(Evamat!F33="P",SUM(Evamat!AS33)/3,"")</f>
        <v/>
      </c>
      <c r="J55" s="103"/>
    </row>
    <row r="56" spans="1:10">
      <c r="A56" s="4">
        <v>17</v>
      </c>
      <c r="B56" s="260" t="str">
        <f>Evamat!B34&amp;" "</f>
        <v xml:space="preserve">Maldonado Marileo Maicol Esteban </v>
      </c>
      <c r="C56" s="260"/>
      <c r="D56" s="260"/>
      <c r="E56" s="9" t="str">
        <f>IF(Evamat!F34="P",SUM(Evamat!AD34,Evamat!AH34,Evamat!AO34:AQ34)/5,"")</f>
        <v/>
      </c>
      <c r="F56" s="9" t="str">
        <f>IF(Evamat!F34="P",SUM(Evamat!AE34,Evamat!AI34:AJ34,Evamat!AL34:AN34)/6,"")</f>
        <v/>
      </c>
      <c r="G56" s="104" t="str">
        <f>IF(Evamat!F34="P",SUM(Evamat!AG34,Evamat!AK34,Evamat!AR34)/5,"")</f>
        <v/>
      </c>
      <c r="H56" s="9" t="str">
        <f>IF(Evamat!F34="P",SUM(Evamat!AF34)/1,"")</f>
        <v/>
      </c>
      <c r="I56" s="9" t="str">
        <f>IF(Evamat!F34="P",SUM(Evamat!AS34)/3,"")</f>
        <v/>
      </c>
      <c r="J56" s="103"/>
    </row>
    <row r="57" spans="1:10">
      <c r="A57" s="4">
        <v>18</v>
      </c>
      <c r="B57" s="260" t="str">
        <f>Evamat!B35&amp;" "</f>
        <v xml:space="preserve">Mena Maldonado Noelia Casandra </v>
      </c>
      <c r="C57" s="260"/>
      <c r="D57" s="260"/>
      <c r="E57" s="9" t="str">
        <f>IF(Evamat!F35="P",SUM(Evamat!AD35,Evamat!AH35,Evamat!AO35:AQ35)/5,"")</f>
        <v/>
      </c>
      <c r="F57" s="9" t="str">
        <f>IF(Evamat!F35="P",SUM(Evamat!AE35,Evamat!AI35:AJ35,Evamat!AL35:AN35)/6,"")</f>
        <v/>
      </c>
      <c r="G57" s="104" t="str">
        <f>IF(Evamat!F35="P",SUM(Evamat!AG35,Evamat!AK35,Evamat!AR35)/5,"")</f>
        <v/>
      </c>
      <c r="H57" s="9" t="str">
        <f>IF(Evamat!F35="P",SUM(Evamat!AF35)/1,"")</f>
        <v/>
      </c>
      <c r="I57" s="9" t="str">
        <f>IF(Evamat!F35="P",SUM(Evamat!AS35)/3,"")</f>
        <v/>
      </c>
      <c r="J57" s="103"/>
    </row>
    <row r="58" spans="1:10">
      <c r="A58" s="4">
        <v>19</v>
      </c>
      <c r="B58" s="260" t="str">
        <f>Evamat!B36&amp;" "</f>
        <v xml:space="preserve">Molina López Franco Aquiles Eliberto </v>
      </c>
      <c r="C58" s="260"/>
      <c r="D58" s="260"/>
      <c r="E58" s="9" t="str">
        <f>IF(Evamat!F36="P",SUM(Evamat!AD36,Evamat!AH36,Evamat!AO36:AQ36)/5,"")</f>
        <v/>
      </c>
      <c r="F58" s="9" t="str">
        <f>IF(Evamat!F36="P",SUM(Evamat!AE36,Evamat!AI36:AJ36,Evamat!AL36:AN36)/6,"")</f>
        <v/>
      </c>
      <c r="G58" s="104" t="str">
        <f>IF(Evamat!F36="P",SUM(Evamat!AG36,Evamat!AK36,Evamat!AR36)/5,"")</f>
        <v/>
      </c>
      <c r="H58" s="9" t="str">
        <f>IF(Evamat!F36="P",SUM(Evamat!AF36)/1,"")</f>
        <v/>
      </c>
      <c r="I58" s="9" t="str">
        <f>IF(Evamat!F36="P",SUM(Evamat!AS36)/3,"")</f>
        <v/>
      </c>
      <c r="J58" s="103"/>
    </row>
    <row r="59" spans="1:10">
      <c r="A59" s="4">
        <v>20</v>
      </c>
      <c r="B59" s="260" t="str">
        <f>Evamat!B37&amp;" "</f>
        <v xml:space="preserve">Molina Meneses Francheska De Lourdes </v>
      </c>
      <c r="C59" s="260"/>
      <c r="D59" s="260"/>
      <c r="E59" s="9" t="str">
        <f>IF(Evamat!F37="P",SUM(Evamat!AD37,Evamat!AH37,Evamat!AO37:AQ37)/5,"")</f>
        <v/>
      </c>
      <c r="F59" s="9" t="str">
        <f>IF(Evamat!F37="P",SUM(Evamat!AE37,Evamat!AI37:AJ37,Evamat!AL37:AN37)/6,"")</f>
        <v/>
      </c>
      <c r="G59" s="104" t="str">
        <f>IF(Evamat!F37="P",SUM(Evamat!AG37,Evamat!AK37,Evamat!AR37)/5,"")</f>
        <v/>
      </c>
      <c r="H59" s="9" t="str">
        <f>IF(Evamat!F37="P",SUM(Evamat!AF37)/1,"")</f>
        <v/>
      </c>
      <c r="I59" s="9" t="str">
        <f>IF(Evamat!F37="P",SUM(Evamat!AS37)/3,"")</f>
        <v/>
      </c>
      <c r="J59" s="103"/>
    </row>
    <row r="60" spans="1:10">
      <c r="A60" s="4">
        <v>21</v>
      </c>
      <c r="B60" s="260" t="str">
        <f>Evamat!B38&amp;" "</f>
        <v xml:space="preserve">Montiel Quintul Karla Valentina </v>
      </c>
      <c r="C60" s="260"/>
      <c r="D60" s="260"/>
      <c r="E60" s="9" t="str">
        <f>IF(Evamat!F38="P",SUM(Evamat!AD38,Evamat!AH38,Evamat!AO38:AQ38)/5,"")</f>
        <v/>
      </c>
      <c r="F60" s="9" t="str">
        <f>IF(Evamat!F38="P",SUM(Evamat!AE38,Evamat!AI38:AJ38,Evamat!AL38:AN38)/6,"")</f>
        <v/>
      </c>
      <c r="G60" s="104" t="str">
        <f>IF(Evamat!F38="P",SUM(Evamat!AG38,Evamat!AK38,Evamat!AR38)/5,"")</f>
        <v/>
      </c>
      <c r="H60" s="9" t="str">
        <f>IF(Evamat!F38="P",SUM(Evamat!AF38)/1,"")</f>
        <v/>
      </c>
      <c r="I60" s="9" t="str">
        <f>IF(Evamat!F38="P",SUM(Evamat!AS38)/3,"")</f>
        <v/>
      </c>
      <c r="J60" s="103"/>
    </row>
    <row r="61" spans="1:10">
      <c r="A61" s="4">
        <v>22</v>
      </c>
      <c r="B61" s="260" t="str">
        <f>Evamat!B39&amp;" "</f>
        <v xml:space="preserve">Nancuante Burgos Alan Dante </v>
      </c>
      <c r="C61" s="260"/>
      <c r="D61" s="260"/>
      <c r="E61" s="9" t="str">
        <f>IF(Evamat!F39="P",SUM(Evamat!AD39,Evamat!AH39,Evamat!AO39:AQ39)/5,"")</f>
        <v/>
      </c>
      <c r="F61" s="9" t="str">
        <f>IF(Evamat!F39="P",SUM(Evamat!AE39,Evamat!AI39:AJ39,Evamat!AL39:AN39)/6,"")</f>
        <v/>
      </c>
      <c r="G61" s="104" t="str">
        <f>IF(Evamat!F39="P",SUM(Evamat!AG39,Evamat!AK39,Evamat!AR39)/5,"")</f>
        <v/>
      </c>
      <c r="H61" s="9" t="str">
        <f>IF(Evamat!F39="P",SUM(Evamat!AF39)/1,"")</f>
        <v/>
      </c>
      <c r="I61" s="9" t="str">
        <f>IF(Evamat!F39="P",SUM(Evamat!AS39)/3,"")</f>
        <v/>
      </c>
      <c r="J61" s="103"/>
    </row>
    <row r="62" spans="1:10">
      <c r="A62" s="4">
        <v>23</v>
      </c>
      <c r="B62" s="260" t="str">
        <f>Evamat!B40&amp;" "</f>
        <v xml:space="preserve">Neumann Téllez Sali Ivania </v>
      </c>
      <c r="C62" s="260"/>
      <c r="D62" s="260"/>
      <c r="E62" s="9" t="str">
        <f>IF(Evamat!F40="P",SUM(Evamat!AD40,Evamat!AH40,Evamat!AO40:AQ40)/5,"")</f>
        <v/>
      </c>
      <c r="F62" s="9" t="str">
        <f>IF(Evamat!F40="P",SUM(Evamat!AE40,Evamat!AI40:AJ40,Evamat!AL40:AN40)/6,"")</f>
        <v/>
      </c>
      <c r="G62" s="104" t="str">
        <f>IF(Evamat!F40="P",SUM(Evamat!AG40,Evamat!AK40,Evamat!AR40)/5,"")</f>
        <v/>
      </c>
      <c r="H62" s="9" t="str">
        <f>IF(Evamat!F40="P",SUM(Evamat!AF40)/1,"")</f>
        <v/>
      </c>
      <c r="I62" s="9" t="str">
        <f>IF(Evamat!F40="P",SUM(Evamat!AS40)/3,"")</f>
        <v/>
      </c>
      <c r="J62" s="103"/>
    </row>
    <row r="63" spans="1:10">
      <c r="A63" s="4">
        <v>24</v>
      </c>
      <c r="B63" s="260" t="str">
        <f>Evamat!B41&amp;" "</f>
        <v xml:space="preserve">Ojeda Gadaleta Bastián Osvaldo </v>
      </c>
      <c r="C63" s="260"/>
      <c r="D63" s="260"/>
      <c r="E63" s="9" t="str">
        <f>IF(Evamat!F41="P",SUM(Evamat!AD41,Evamat!AH41,Evamat!AO41:AQ41)/5,"")</f>
        <v/>
      </c>
      <c r="F63" s="9" t="str">
        <f>IF(Evamat!F41="P",SUM(Evamat!AE41,Evamat!AI41:AJ41,Evamat!AL41:AN41)/6,"")</f>
        <v/>
      </c>
      <c r="G63" s="104" t="str">
        <f>IF(Evamat!F41="P",SUM(Evamat!AG41,Evamat!AK41,Evamat!AR41)/5,"")</f>
        <v/>
      </c>
      <c r="H63" s="9" t="str">
        <f>IF(Evamat!F41="P",SUM(Evamat!AF41)/1,"")</f>
        <v/>
      </c>
      <c r="I63" s="9" t="str">
        <f>IF(Evamat!F41="P",SUM(Evamat!AS41)/3,"")</f>
        <v/>
      </c>
      <c r="J63" s="103"/>
    </row>
    <row r="64" spans="1:10">
      <c r="A64" s="4">
        <v>25</v>
      </c>
      <c r="B64" s="260" t="str">
        <f>Evamat!B42&amp;" "</f>
        <v xml:space="preserve">Ojeda Serón Catalina Danitza </v>
      </c>
      <c r="C64" s="260"/>
      <c r="D64" s="260"/>
      <c r="E64" s="9" t="str">
        <f>IF(Evamat!F42="P",SUM(Evamat!AD42,Evamat!AH42,Evamat!AO42:AQ42)/5,"")</f>
        <v/>
      </c>
      <c r="F64" s="9" t="str">
        <f>IF(Evamat!F42="P",SUM(Evamat!AE42,Evamat!AI42:AJ42,Evamat!AL42:AN42)/6,"")</f>
        <v/>
      </c>
      <c r="G64" s="104" t="str">
        <f>IF(Evamat!F42="P",SUM(Evamat!AG42,Evamat!AK42,Evamat!AR42)/5,"")</f>
        <v/>
      </c>
      <c r="H64" s="9" t="str">
        <f>IF(Evamat!F42="P",SUM(Evamat!AF42)/1,"")</f>
        <v/>
      </c>
      <c r="I64" s="9" t="str">
        <f>IF(Evamat!F42="P",SUM(Evamat!AS42)/3,"")</f>
        <v/>
      </c>
      <c r="J64" s="103"/>
    </row>
    <row r="65" spans="1:10">
      <c r="A65" s="4">
        <v>26</v>
      </c>
      <c r="B65" s="260" t="str">
        <f>Evamat!B43&amp;" "</f>
        <v xml:space="preserve">Olavarría Paillaleve Néstor Nicolás </v>
      </c>
      <c r="C65" s="260"/>
      <c r="D65" s="260"/>
      <c r="E65" s="9" t="str">
        <f>IF(Evamat!F43="P",SUM(Evamat!AD43,Evamat!AH43,Evamat!AO43:AQ43)/5,"")</f>
        <v/>
      </c>
      <c r="F65" s="9" t="str">
        <f>IF(Evamat!F43="P",SUM(Evamat!AE43,Evamat!AI43:AJ43,Evamat!AL43:AN43)/6,"")</f>
        <v/>
      </c>
      <c r="G65" s="104" t="str">
        <f>IF(Evamat!F43="P",SUM(Evamat!AG43,Evamat!AK43,Evamat!AR43)/5,"")</f>
        <v/>
      </c>
      <c r="H65" s="9" t="str">
        <f>IF(Evamat!F43="P",SUM(Evamat!AF43)/1,"")</f>
        <v/>
      </c>
      <c r="I65" s="9" t="str">
        <f>IF(Evamat!F43="P",SUM(Evamat!AS43)/3,"")</f>
        <v/>
      </c>
      <c r="J65" s="103"/>
    </row>
    <row r="66" spans="1:10">
      <c r="A66" s="4">
        <v>27</v>
      </c>
      <c r="B66" s="260" t="str">
        <f>Evamat!B44&amp;" "</f>
        <v xml:space="preserve">Olivares Vicencio Giuliano Antonio </v>
      </c>
      <c r="C66" s="260"/>
      <c r="D66" s="260"/>
      <c r="E66" s="9" t="str">
        <f>IF(Evamat!F44="P",SUM(Evamat!AD44,Evamat!AH44,Evamat!AO44:AQ44)/5,"")</f>
        <v/>
      </c>
      <c r="F66" s="9" t="str">
        <f>IF(Evamat!F44="P",SUM(Evamat!AE44,Evamat!AI44:AJ44,Evamat!AL44:AN44)/6,"")</f>
        <v/>
      </c>
      <c r="G66" s="104" t="str">
        <f>IF(Evamat!F44="P",SUM(Evamat!AG44,Evamat!AK44,Evamat!AR44)/5,"")</f>
        <v/>
      </c>
      <c r="H66" s="9" t="str">
        <f>IF(Evamat!F44="P",SUM(Evamat!AF44)/1,"")</f>
        <v/>
      </c>
      <c r="I66" s="9" t="str">
        <f>IF(Evamat!F44="P",SUM(Evamat!AS44)/3,"")</f>
        <v/>
      </c>
      <c r="J66" s="103"/>
    </row>
    <row r="67" spans="1:10">
      <c r="A67" s="4">
        <v>28</v>
      </c>
      <c r="B67" s="260" t="str">
        <f>Evamat!B45&amp;" "</f>
        <v xml:space="preserve">Oyarzo González Benjamín Alejandro </v>
      </c>
      <c r="C67" s="260"/>
      <c r="D67" s="260"/>
      <c r="E67" s="9" t="str">
        <f>IF(Evamat!F45="P",SUM(Evamat!AD45,Evamat!AH45,Evamat!AO45:AQ45)/5,"")</f>
        <v/>
      </c>
      <c r="F67" s="9" t="str">
        <f>IF(Evamat!F45="P",SUM(Evamat!AE45,Evamat!AI45:AJ45,Evamat!AL45:AN45)/6,"")</f>
        <v/>
      </c>
      <c r="G67" s="104" t="str">
        <f>IF(Evamat!F45="P",SUM(Evamat!AG45,Evamat!AK45,Evamat!AR45)/5,"")</f>
        <v/>
      </c>
      <c r="H67" s="9" t="str">
        <f>IF(Evamat!F45="P",SUM(Evamat!AF45)/1,"")</f>
        <v/>
      </c>
      <c r="I67" s="9" t="str">
        <f>IF(Evamat!F45="P",SUM(Evamat!AS45)/3,"")</f>
        <v/>
      </c>
      <c r="J67" s="103"/>
    </row>
    <row r="68" spans="1:10">
      <c r="A68" s="4">
        <v>29</v>
      </c>
      <c r="B68" s="260" t="str">
        <f>Evamat!B46&amp;" "</f>
        <v xml:space="preserve">Oyarzún Almonacid Constanza Paz </v>
      </c>
      <c r="C68" s="260"/>
      <c r="D68" s="260"/>
      <c r="E68" s="9" t="str">
        <f>IF(Evamat!F46="P",SUM(Evamat!AD46,Evamat!AH46,Evamat!AO46:AQ46)/5,"")</f>
        <v/>
      </c>
      <c r="F68" s="9" t="str">
        <f>IF(Evamat!F46="P",SUM(Evamat!AE46,Evamat!AI46:AJ46,Evamat!AL46:AN46)/6,"")</f>
        <v/>
      </c>
      <c r="G68" s="104" t="str">
        <f>IF(Evamat!F46="P",SUM(Evamat!AG46,Evamat!AK46,Evamat!AR46)/5,"")</f>
        <v/>
      </c>
      <c r="H68" s="9" t="str">
        <f>IF(Evamat!F46="P",SUM(Evamat!AF46)/1,"")</f>
        <v/>
      </c>
      <c r="I68" s="9" t="str">
        <f>IF(Evamat!F46="P",SUM(Evamat!AS46)/3,"")</f>
        <v/>
      </c>
      <c r="J68" s="103"/>
    </row>
    <row r="69" spans="1:10">
      <c r="A69" s="4">
        <v>30</v>
      </c>
      <c r="B69" s="260" t="str">
        <f>Evamat!B47&amp;" "</f>
        <v xml:space="preserve">Paredes Paredes Ignacio Andrés </v>
      </c>
      <c r="C69" s="260"/>
      <c r="D69" s="260"/>
      <c r="E69" s="9" t="str">
        <f>IF(Evamat!F47="P",SUM(Evamat!AD47,Evamat!AH47,Evamat!AO47:AQ47)/5,"")</f>
        <v/>
      </c>
      <c r="F69" s="9" t="str">
        <f>IF(Evamat!F47="P",SUM(Evamat!AE47,Evamat!AI47:AJ47,Evamat!AL47:AN47)/6,"")</f>
        <v/>
      </c>
      <c r="G69" s="104" t="str">
        <f>IF(Evamat!F47="P",SUM(Evamat!AG47,Evamat!AK47,Evamat!AR47)/5,"")</f>
        <v/>
      </c>
      <c r="H69" s="9" t="str">
        <f>IF(Evamat!F47="P",SUM(Evamat!AF47)/1,"")</f>
        <v/>
      </c>
      <c r="I69" s="9" t="str">
        <f>IF(Evamat!F47="P",SUM(Evamat!AS47)/3,"")</f>
        <v/>
      </c>
      <c r="J69" s="103"/>
    </row>
    <row r="70" spans="1:10">
      <c r="A70" s="4">
        <v>31</v>
      </c>
      <c r="B70" s="260" t="str">
        <f>Evamat!B48&amp;" "</f>
        <v xml:space="preserve">Quintul Ojeda Daniela Del Carmen </v>
      </c>
      <c r="C70" s="260"/>
      <c r="D70" s="260"/>
      <c r="E70" s="9" t="str">
        <f>IF(Evamat!F48="P",SUM(Evamat!AD48,Evamat!AH48,Evamat!AO48:AQ48)/5,"")</f>
        <v/>
      </c>
      <c r="F70" s="9" t="str">
        <f>IF(Evamat!F48="P",SUM(Evamat!AE48,Evamat!AI48:AJ48,Evamat!AL48:AN48)/6,"")</f>
        <v/>
      </c>
      <c r="G70" s="104" t="str">
        <f>IF(Evamat!F48="P",SUM(Evamat!AG48,Evamat!AK48,Evamat!AR48)/5,"")</f>
        <v/>
      </c>
      <c r="H70" s="9" t="str">
        <f>IF(Evamat!F48="P",SUM(Evamat!AF48)/1,"")</f>
        <v/>
      </c>
      <c r="I70" s="9" t="str">
        <f>IF(Evamat!F48="P",SUM(Evamat!AS48)/3,"")</f>
        <v/>
      </c>
      <c r="J70" s="103"/>
    </row>
    <row r="71" spans="1:10">
      <c r="A71" s="4">
        <v>32</v>
      </c>
      <c r="B71" s="260" t="str">
        <f>Evamat!B49&amp;" "</f>
        <v xml:space="preserve">Quiroz Pino Felipe Andrés </v>
      </c>
      <c r="C71" s="260"/>
      <c r="D71" s="260"/>
      <c r="E71" s="9" t="str">
        <f>IF(Evamat!F49="P",SUM(Evamat!AD49,Evamat!AH49,Evamat!AO49:AQ49)/5,"")</f>
        <v/>
      </c>
      <c r="F71" s="9" t="str">
        <f>IF(Evamat!F49="P",SUM(Evamat!AE49,Evamat!AI49:AJ49,Evamat!AL49:AN49)/6,"")</f>
        <v/>
      </c>
      <c r="G71" s="104" t="str">
        <f>IF(Evamat!F49="P",SUM(Evamat!AG49,Evamat!AK49,Evamat!AR49)/5,"")</f>
        <v/>
      </c>
      <c r="H71" s="9" t="str">
        <f>IF(Evamat!F49="P",SUM(Evamat!AF49)/1,"")</f>
        <v/>
      </c>
      <c r="I71" s="9" t="str">
        <f>IF(Evamat!F49="P",SUM(Evamat!AS49)/3,"")</f>
        <v/>
      </c>
      <c r="J71" s="103"/>
    </row>
    <row r="72" spans="1:10">
      <c r="A72" s="4">
        <v>33</v>
      </c>
      <c r="B72" s="260" t="str">
        <f>Evamat!B50&amp;" "</f>
        <v xml:space="preserve">Reicahuin Almonacid Fernanda Antonia </v>
      </c>
      <c r="C72" s="260"/>
      <c r="D72" s="260"/>
      <c r="E72" s="9" t="str">
        <f>IF(Evamat!F50="P",SUM(Evamat!AD50,Evamat!AH50,Evamat!AO50:AQ50)/5,"")</f>
        <v/>
      </c>
      <c r="F72" s="9" t="str">
        <f>IF(Evamat!F50="P",SUM(Evamat!AE50,Evamat!AI50:AJ50,Evamat!AL50:AN50)/6,"")</f>
        <v/>
      </c>
      <c r="G72" s="104" t="str">
        <f>IF(Evamat!F50="P",SUM(Evamat!AG50,Evamat!AK50,Evamat!AR50)/5,"")</f>
        <v/>
      </c>
      <c r="H72" s="9" t="str">
        <f>IF(Evamat!F50="P",SUM(Evamat!AF50)/1,"")</f>
        <v/>
      </c>
      <c r="I72" s="9" t="str">
        <f>IF(Evamat!F50="P",SUM(Evamat!AS50)/3,"")</f>
        <v/>
      </c>
      <c r="J72" s="103"/>
    </row>
    <row r="73" spans="1:10">
      <c r="A73" s="4">
        <v>34</v>
      </c>
      <c r="B73" s="260" t="str">
        <f>Evamat!B51&amp;" "</f>
        <v xml:space="preserve">Rivera Ojeda Clenardo Hernán </v>
      </c>
      <c r="C73" s="260"/>
      <c r="D73" s="260"/>
      <c r="E73" s="9" t="str">
        <f>IF(Evamat!F51="P",SUM(Evamat!AD51,Evamat!AH51,Evamat!AO51:AQ51)/5,"")</f>
        <v/>
      </c>
      <c r="F73" s="9" t="str">
        <f>IF(Evamat!F51="P",SUM(Evamat!AE51,Evamat!AI51:AJ51,Evamat!AL51:AN51)/6,"")</f>
        <v/>
      </c>
      <c r="G73" s="104" t="str">
        <f>IF(Evamat!F51="P",SUM(Evamat!AG51,Evamat!AK51,Evamat!AR51)/5,"")</f>
        <v/>
      </c>
      <c r="H73" s="9" t="str">
        <f>IF(Evamat!F51="P",SUM(Evamat!AF51)/1,"")</f>
        <v/>
      </c>
      <c r="I73" s="9" t="str">
        <f>IF(Evamat!F51="P",SUM(Evamat!AS51)/3,"")</f>
        <v/>
      </c>
      <c r="J73" s="103"/>
    </row>
    <row r="74" spans="1:10">
      <c r="A74" s="4">
        <v>35</v>
      </c>
      <c r="B74" s="260" t="str">
        <f>Evamat!B52&amp;" "</f>
        <v xml:space="preserve">Rivera Ojeda Diego Alejandro </v>
      </c>
      <c r="C74" s="260"/>
      <c r="D74" s="260"/>
      <c r="E74" s="9" t="str">
        <f>IF(Evamat!F52="P",SUM(Evamat!AD52,Evamat!AH52,Evamat!AO52:AQ52)/5,"")</f>
        <v/>
      </c>
      <c r="F74" s="9" t="str">
        <f>IF(Evamat!F52="P",SUM(Evamat!AE52,Evamat!AI52:AJ52,Evamat!AL52:AN52)/6,"")</f>
        <v/>
      </c>
      <c r="G74" s="104" t="str">
        <f>IF(Evamat!F52="P",SUM(Evamat!AG52,Evamat!AK52,Evamat!AR52)/5,"")</f>
        <v/>
      </c>
      <c r="H74" s="9" t="str">
        <f>IF(Evamat!F52="P",SUM(Evamat!AF52)/1,"")</f>
        <v/>
      </c>
      <c r="I74" s="9" t="str">
        <f>IF(Evamat!F52="P",SUM(Evamat!AS52)/3,"")</f>
        <v/>
      </c>
      <c r="J74" s="103"/>
    </row>
    <row r="75" spans="1:10">
      <c r="A75" s="4">
        <v>36</v>
      </c>
      <c r="B75" s="260" t="str">
        <f>Evamat!B53&amp;" "</f>
        <v xml:space="preserve">San Martín Soto Natacha Romina </v>
      </c>
      <c r="C75" s="260"/>
      <c r="D75" s="260"/>
      <c r="E75" s="9" t="str">
        <f>IF(Evamat!F53="P",SUM(Evamat!AD53,Evamat!AH53,Evamat!AO53:AQ53)/5,"")</f>
        <v/>
      </c>
      <c r="F75" s="9" t="str">
        <f>IF(Evamat!F53="P",SUM(Evamat!AE53,Evamat!AI53:AJ53,Evamat!AL53:AN53)/6,"")</f>
        <v/>
      </c>
      <c r="G75" s="104" t="str">
        <f>IF(Evamat!F53="P",SUM(Evamat!AG53,Evamat!AK53,Evamat!AR53)/5,"")</f>
        <v/>
      </c>
      <c r="H75" s="9" t="str">
        <f>IF(Evamat!F53="P",SUM(Evamat!AF53)/1,"")</f>
        <v/>
      </c>
      <c r="I75" s="9" t="str">
        <f>IF(Evamat!F53="P",SUM(Evamat!AS53)/3,"")</f>
        <v/>
      </c>
      <c r="J75" s="103"/>
    </row>
    <row r="76" spans="1:10">
      <c r="A76" s="4">
        <v>37</v>
      </c>
      <c r="B76" s="260" t="str">
        <f>Evamat!B54&amp;" "</f>
        <v xml:space="preserve">Sepúlveda Almonacid Constanza Andrea </v>
      </c>
      <c r="C76" s="260"/>
      <c r="D76" s="260"/>
      <c r="E76" s="9" t="str">
        <f>IF(Evamat!F54="P",SUM(Evamat!AD54,Evamat!AH54,Evamat!AO54:AQ54)/5,"")</f>
        <v/>
      </c>
      <c r="F76" s="9" t="str">
        <f>IF(Evamat!F54="P",SUM(Evamat!AE54,Evamat!AI54:AJ54,Evamat!AL54:AN54)/6,"")</f>
        <v/>
      </c>
      <c r="G76" s="104" t="str">
        <f>IF(Evamat!F54="P",SUM(Evamat!AG54,Evamat!AK54,Evamat!AR54)/5,"")</f>
        <v/>
      </c>
      <c r="H76" s="9" t="str">
        <f>IF(Evamat!F54="P",SUM(Evamat!AF54)/1,"")</f>
        <v/>
      </c>
      <c r="I76" s="9" t="str">
        <f>IF(Evamat!F54="P",SUM(Evamat!AS54)/3,"")</f>
        <v/>
      </c>
      <c r="J76" s="103"/>
    </row>
    <row r="77" spans="1:10">
      <c r="A77" s="4">
        <v>38</v>
      </c>
      <c r="B77" s="260" t="str">
        <f>Evamat!B55&amp;" "</f>
        <v xml:space="preserve">Ulloa Velásquez Pilar Anacely </v>
      </c>
      <c r="C77" s="260"/>
      <c r="D77" s="260"/>
      <c r="E77" s="9" t="str">
        <f>IF(Evamat!F55="P",SUM(Evamat!AD55,Evamat!AH55,Evamat!AO55:AQ55)/5,"")</f>
        <v/>
      </c>
      <c r="F77" s="9" t="str">
        <f>IF(Evamat!F55="P",SUM(Evamat!AE55,Evamat!AI55:AJ55,Evamat!AL55:AN55)/6,"")</f>
        <v/>
      </c>
      <c r="G77" s="104" t="str">
        <f>IF(Evamat!F55="P",SUM(Evamat!AG55,Evamat!AK55,Evamat!AR55)/5,"")</f>
        <v/>
      </c>
      <c r="H77" s="9" t="str">
        <f>IF(Evamat!F55="P",SUM(Evamat!AF55)/1,"")</f>
        <v/>
      </c>
      <c r="I77" s="9" t="str">
        <f>IF(Evamat!F55="P",SUM(Evamat!AS55)/3,"")</f>
        <v/>
      </c>
      <c r="J77" s="103"/>
    </row>
    <row r="78" spans="1:10">
      <c r="A78" s="4">
        <v>39</v>
      </c>
      <c r="B78" s="260" t="str">
        <f>Evamat!B56&amp;" "</f>
        <v xml:space="preserve">Velásquez Yefi Gerson Benjamín </v>
      </c>
      <c r="C78" s="260"/>
      <c r="D78" s="260"/>
      <c r="E78" s="9" t="str">
        <f>IF(Evamat!F56="P",SUM(Evamat!AD56,Evamat!AH56,Evamat!AO56:AQ56)/5,"")</f>
        <v/>
      </c>
      <c r="F78" s="9" t="str">
        <f>IF(Evamat!F56="P",SUM(Evamat!AE56,Evamat!AI56:AJ56,Evamat!AL56:AN56)/6,"")</f>
        <v/>
      </c>
      <c r="G78" s="104" t="str">
        <f>IF(Evamat!F56="P",SUM(Evamat!AG56,Evamat!AK56,Evamat!AR56)/5,"")</f>
        <v/>
      </c>
      <c r="H78" s="9" t="str">
        <f>IF(Evamat!F56="P",SUM(Evamat!AF56)/1,"")</f>
        <v/>
      </c>
      <c r="I78" s="9" t="str">
        <f>IF(Evamat!F56="P",SUM(Evamat!AS56)/3,"")</f>
        <v/>
      </c>
      <c r="J78" s="103"/>
    </row>
    <row r="79" spans="1:10">
      <c r="A79" s="4">
        <v>40</v>
      </c>
      <c r="B79" s="260" t="str">
        <f>Evamat!B57&amp;" "</f>
        <v xml:space="preserve">Vidal Vidal Denisse Scarlett </v>
      </c>
      <c r="C79" s="260"/>
      <c r="D79" s="260"/>
      <c r="E79" s="9" t="str">
        <f>IF(Evamat!F57="P",SUM(Evamat!AD57,Evamat!AH57,Evamat!AO57:AQ57)/5,"")</f>
        <v/>
      </c>
      <c r="F79" s="9" t="str">
        <f>IF(Evamat!F57="P",SUM(Evamat!AE57,Evamat!AI57:AJ57,Evamat!AL57:AN57)/6,"")</f>
        <v/>
      </c>
      <c r="G79" s="104" t="str">
        <f>IF(Evamat!F57="P",SUM(Evamat!AG57,Evamat!AK57,Evamat!AR57)/5,"")</f>
        <v/>
      </c>
      <c r="H79" s="9" t="str">
        <f>IF(Evamat!F57="P",SUM(Evamat!AF57)/1,"")</f>
        <v/>
      </c>
      <c r="I79" s="9" t="str">
        <f>IF(Evamat!F57="P",SUM(Evamat!AS57)/3,"")</f>
        <v/>
      </c>
      <c r="J79" s="103"/>
    </row>
    <row r="80" spans="1:10">
      <c r="A80" s="4">
        <v>41</v>
      </c>
      <c r="B80" s="260" t="str">
        <f>Evamat!B58&amp;" "</f>
        <v xml:space="preserve">Cárcamo Hidalgo Javiera Francisca </v>
      </c>
      <c r="C80" s="260"/>
      <c r="D80" s="260"/>
      <c r="E80" s="9" t="str">
        <f>IF(Evamat!F58="P",SUM(Evamat!AD58,Evamat!AH58,Evamat!AO58:AQ58)/5,"")</f>
        <v/>
      </c>
      <c r="F80" s="9" t="str">
        <f>IF(Evamat!F58="P",SUM(Evamat!AE58,Evamat!AI58:AJ58,Evamat!AL58:AN58)/6,"")</f>
        <v/>
      </c>
      <c r="G80" s="104" t="str">
        <f>IF(Evamat!F58="P",SUM(Evamat!AG58,Evamat!AK58,Evamat!AR58)/5,"")</f>
        <v/>
      </c>
      <c r="H80" s="9" t="str">
        <f>IF(Evamat!F58="P",SUM(Evamat!AF58)/1,"")</f>
        <v/>
      </c>
      <c r="I80" s="9" t="str">
        <f>IF(Evamat!F58="P",SUM(Evamat!AS58)/3,"")</f>
        <v/>
      </c>
      <c r="J80" s="103"/>
    </row>
    <row r="81" spans="1:13">
      <c r="A81" s="4">
        <v>42</v>
      </c>
      <c r="B81" s="260" t="str">
        <f>Evamat!B59&amp;" "</f>
        <v xml:space="preserve">Cárcamo Ruminot Stefany Alejandra </v>
      </c>
      <c r="C81" s="260"/>
      <c r="D81" s="260"/>
      <c r="E81" s="9" t="str">
        <f>IF(Evamat!F59="P",SUM(Evamat!AD59,Evamat!AH59,Evamat!AO59:AQ59)/5,"")</f>
        <v/>
      </c>
      <c r="F81" s="9" t="str">
        <f>IF(Evamat!F59="P",SUM(Evamat!AE59,Evamat!AI59:AJ59,Evamat!AL59:AN59)/6,"")</f>
        <v/>
      </c>
      <c r="G81" s="104" t="str">
        <f>IF(Evamat!F59="P",SUM(Evamat!AG59,Evamat!AK59,Evamat!AR59)/5,"")</f>
        <v/>
      </c>
      <c r="H81" s="9" t="str">
        <f>IF(Evamat!F59="P",SUM(Evamat!AF59)/1,"")</f>
        <v/>
      </c>
      <c r="I81" s="9" t="str">
        <f>IF(Evamat!F59="P",SUM(Evamat!AS59)/3,"")</f>
        <v/>
      </c>
      <c r="J81" s="103"/>
    </row>
    <row r="82" spans="1:13">
      <c r="A82" s="4">
        <v>43</v>
      </c>
      <c r="B82" s="260" t="str">
        <f>Evamat!B60&amp;" "</f>
        <v xml:space="preserve">Soto Velásquez Maikol Enrique </v>
      </c>
      <c r="C82" s="260"/>
      <c r="D82" s="260"/>
      <c r="E82" s="9" t="str">
        <f>IF(Evamat!F60="P",SUM(Evamat!AD60,Evamat!AH60,Evamat!AO60:AQ60)/5,"")</f>
        <v/>
      </c>
      <c r="F82" s="9" t="str">
        <f>IF(Evamat!F60="P",SUM(Evamat!AE60,Evamat!AI60:AJ60,Evamat!AL60:AN60)/6,"")</f>
        <v/>
      </c>
      <c r="G82" s="104" t="str">
        <f>IF(Evamat!F60="P",SUM(Evamat!AG60,Evamat!AK60,Evamat!AR60)/5,"")</f>
        <v/>
      </c>
      <c r="H82" s="9" t="str">
        <f>IF(Evamat!F60="P",SUM(Evamat!AF60)/1,"")</f>
        <v/>
      </c>
      <c r="I82" s="9" t="str">
        <f>IF(Evamat!F60="P",SUM(Evamat!AS60)/3,"")</f>
        <v/>
      </c>
      <c r="J82" s="103"/>
    </row>
    <row r="83" spans="1:13">
      <c r="A83" s="4">
        <v>44</v>
      </c>
      <c r="B83" s="260" t="str">
        <f>Evamat!B61&amp;" "</f>
        <v xml:space="preserve">Burgos Trujillo Thyare Belén Monserrath </v>
      </c>
      <c r="C83" s="260"/>
      <c r="D83" s="260"/>
      <c r="E83" s="9" t="str">
        <f>IF(Evamat!F61="P",SUM(Evamat!AD61,Evamat!AH61,Evamat!AO61:AQ61)/5,"")</f>
        <v/>
      </c>
      <c r="F83" s="9" t="str">
        <f>IF(Evamat!F61="P",SUM(Evamat!AE61,Evamat!AI61:AJ61,Evamat!AL61:AN61)/6,"")</f>
        <v/>
      </c>
      <c r="G83" s="104" t="str">
        <f>IF(Evamat!F61="P",SUM(Evamat!AG61,Evamat!AK61,Evamat!AR61)/5,"")</f>
        <v/>
      </c>
      <c r="H83" s="9" t="str">
        <f>IF(Evamat!F61="P",SUM(Evamat!AF61)/1,"")</f>
        <v/>
      </c>
      <c r="I83" s="9" t="str">
        <f>IF(Evamat!F61="P",SUM(Evamat!AS61)/3,"")</f>
        <v/>
      </c>
      <c r="J83" s="103"/>
    </row>
    <row r="84" spans="1:13">
      <c r="A84" s="4">
        <v>45</v>
      </c>
      <c r="B84" s="260" t="str">
        <f>Evamat!B62&amp;" "</f>
        <v xml:space="preserve"> </v>
      </c>
      <c r="C84" s="260"/>
      <c r="D84" s="260"/>
      <c r="E84" s="9" t="str">
        <f>IF(Evamat!F62="P",SUM(Evamat!AD62,Evamat!AH62,Evamat!AO62:AQ62)/5,"")</f>
        <v/>
      </c>
      <c r="F84" s="9" t="str">
        <f>IF(Evamat!F62="P",SUM(Evamat!AE62,Evamat!AI62:AJ62,Evamat!AL62:AN62)/6,"")</f>
        <v/>
      </c>
      <c r="G84" s="104" t="str">
        <f>IF(Evamat!F62="P",SUM(Evamat!AG62,Evamat!AK62,Evamat!AR62)/5,"")</f>
        <v/>
      </c>
      <c r="H84" s="9" t="str">
        <f>IF(Evamat!F62="P",SUM(Evamat!AF62)/1,"")</f>
        <v/>
      </c>
      <c r="I84" s="9" t="str">
        <f>IF(Evamat!F62="P",SUM(Evamat!AS62)/3,"")</f>
        <v/>
      </c>
      <c r="J84" s="103"/>
    </row>
    <row r="85" spans="1:13" ht="15.75" thickBot="1">
      <c r="A85" s="14">
        <v>46</v>
      </c>
      <c r="B85" s="282" t="str">
        <f>Evamat!B63&amp;" "</f>
        <v xml:space="preserve"> </v>
      </c>
      <c r="C85" s="282"/>
      <c r="D85" s="282"/>
      <c r="E85" s="9" t="str">
        <f>IF(Evamat!F63="P",SUM(Evamat!AD63,Evamat!AH63,Evamat!AO63:AQ63)/5,"")</f>
        <v/>
      </c>
      <c r="F85" s="9" t="str">
        <f>IF(Evamat!F63="P",SUM(Evamat!AE63,Evamat!AI63:AJ63,Evamat!AL63:AN63)/6,"")</f>
        <v/>
      </c>
      <c r="G85" s="104" t="str">
        <f>IF(Evamat!F63="P",SUM(Evamat!AG63,Evamat!AK63,Evamat!AR63)/5,"")</f>
        <v/>
      </c>
      <c r="H85" s="9" t="str">
        <f>IF(Evamat!F63="P",SUM(Evamat!AF63)/1,"")</f>
        <v/>
      </c>
      <c r="I85" s="9" t="str">
        <f>IF(Evamat!F63="P",SUM(Evamat!AS63)/3,"")</f>
        <v/>
      </c>
      <c r="J85" s="103"/>
    </row>
    <row r="86" spans="1:13" ht="15.75" thickBot="1">
      <c r="A86" s="283" t="s">
        <v>37</v>
      </c>
      <c r="B86" s="284"/>
      <c r="C86" s="284"/>
      <c r="D86" s="285"/>
      <c r="E86" s="48">
        <f>AVERAGE(E40:E85)</f>
        <v>1</v>
      </c>
      <c r="F86" s="47">
        <f>AVERAGE(F40:F85)</f>
        <v>1</v>
      </c>
      <c r="G86" s="49">
        <f>AVERAGE(G40:G85)</f>
        <v>1</v>
      </c>
      <c r="H86" s="47">
        <f>AVERAGE(H40:H85)</f>
        <v>1</v>
      </c>
      <c r="I86" s="47">
        <f>AVERAGE(I40:I85)</f>
        <v>1</v>
      </c>
      <c r="J86" s="103"/>
    </row>
    <row r="88" spans="1:13" ht="83.25" customHeight="1">
      <c r="B88" s="286" t="s">
        <v>43</v>
      </c>
      <c r="C88" s="286"/>
      <c r="D88" s="286"/>
      <c r="E88" s="286"/>
      <c r="F88" s="286"/>
      <c r="G88" s="286"/>
      <c r="H88" s="286"/>
    </row>
    <row r="89" spans="1:13" ht="15.75" thickBot="1"/>
    <row r="90" spans="1:13" ht="15" customHeight="1" thickBot="1">
      <c r="A90" s="56" t="s">
        <v>38</v>
      </c>
      <c r="B90" s="300" t="s">
        <v>51</v>
      </c>
      <c r="C90" s="301"/>
      <c r="D90" s="298" t="s">
        <v>52</v>
      </c>
      <c r="E90" s="298"/>
      <c r="F90" s="298"/>
      <c r="G90" s="299"/>
      <c r="H90" s="51" t="s">
        <v>36</v>
      </c>
    </row>
    <row r="91" spans="1:13" ht="42" customHeight="1">
      <c r="A91" s="25"/>
      <c r="B91" s="302"/>
      <c r="C91" s="302"/>
      <c r="D91" s="261"/>
      <c r="E91" s="303"/>
      <c r="F91" s="303"/>
      <c r="G91" s="262"/>
      <c r="H91" s="239">
        <f>IF(Evamat!AD12=0,0,(Evamat!AD12/Evamat!$F$15))</f>
        <v>1</v>
      </c>
      <c r="M91" s="226"/>
    </row>
    <row r="92" spans="1:13" ht="15.75" customHeight="1">
      <c r="A92" s="25"/>
      <c r="B92" s="266"/>
      <c r="C92" s="266"/>
      <c r="D92" s="266"/>
      <c r="E92" s="266"/>
      <c r="F92" s="266"/>
      <c r="G92" s="266"/>
      <c r="H92" s="55">
        <f>Evamat!AE$12/Evamat!F$15</f>
        <v>1</v>
      </c>
      <c r="M92" s="226"/>
    </row>
    <row r="93" spans="1:13" ht="27" customHeight="1">
      <c r="A93" s="25"/>
      <c r="B93" s="266"/>
      <c r="C93" s="266"/>
      <c r="D93" s="266"/>
      <c r="E93" s="266"/>
      <c r="F93" s="266"/>
      <c r="G93" s="266"/>
      <c r="H93" s="55">
        <f>Evamat!AF$12/Evamat!F$15</f>
        <v>1</v>
      </c>
      <c r="M93" s="226"/>
    </row>
    <row r="94" spans="1:13" ht="15" customHeight="1">
      <c r="A94" s="25"/>
      <c r="B94" s="266"/>
      <c r="C94" s="266"/>
      <c r="D94" s="266"/>
      <c r="E94" s="266"/>
      <c r="F94" s="266"/>
      <c r="G94" s="266"/>
      <c r="H94" s="55">
        <f>Evamat!AG$12/Evamat!F$15</f>
        <v>1</v>
      </c>
      <c r="M94" s="226"/>
    </row>
    <row r="95" spans="1:13" ht="15" customHeight="1">
      <c r="A95" s="25"/>
      <c r="B95" s="266"/>
      <c r="C95" s="266"/>
      <c r="D95" s="266"/>
      <c r="E95" s="266"/>
      <c r="F95" s="266"/>
      <c r="G95" s="266"/>
      <c r="H95" s="55">
        <f>Evamat!AH$12/Evamat!F$15</f>
        <v>1</v>
      </c>
      <c r="M95" s="226"/>
    </row>
    <row r="96" spans="1:13" ht="15" customHeight="1">
      <c r="A96" s="25"/>
      <c r="B96" s="266"/>
      <c r="C96" s="266"/>
      <c r="D96" s="266"/>
      <c r="E96" s="266"/>
      <c r="F96" s="266"/>
      <c r="G96" s="266"/>
      <c r="H96" s="55">
        <f>Evamat!AI$12/Evamat!F$15</f>
        <v>1</v>
      </c>
      <c r="M96" s="226"/>
    </row>
    <row r="97" spans="1:13" s="103" customFormat="1" ht="15.75" customHeight="1">
      <c r="A97" s="25"/>
      <c r="B97" s="278"/>
      <c r="C97" s="280"/>
      <c r="D97" s="278"/>
      <c r="E97" s="279"/>
      <c r="F97" s="279"/>
      <c r="G97" s="280"/>
      <c r="H97" s="55"/>
      <c r="I97" s="30"/>
      <c r="M97" s="226"/>
    </row>
    <row r="98" spans="1:13" ht="15.75" customHeight="1">
      <c r="A98" s="25"/>
      <c r="B98" s="266"/>
      <c r="C98" s="266"/>
      <c r="D98" s="266"/>
      <c r="E98" s="266"/>
      <c r="F98" s="266"/>
      <c r="G98" s="266"/>
      <c r="H98" s="55">
        <f>Evamat!AJ$12/Evamat!F$15</f>
        <v>1</v>
      </c>
      <c r="M98" s="226"/>
    </row>
    <row r="99" spans="1:13" ht="15" customHeight="1">
      <c r="A99" s="25"/>
      <c r="B99" s="266"/>
      <c r="C99" s="266"/>
      <c r="D99" s="266"/>
      <c r="E99" s="266"/>
      <c r="F99" s="266"/>
      <c r="G99" s="266"/>
      <c r="H99" s="55">
        <f>Evamat!AK$12/Evamat!F$15</f>
        <v>1</v>
      </c>
      <c r="M99" s="226"/>
    </row>
    <row r="100" spans="1:13" s="103" customFormat="1" ht="15" customHeight="1">
      <c r="A100" s="25"/>
      <c r="B100" s="278"/>
      <c r="C100" s="280"/>
      <c r="D100" s="278"/>
      <c r="E100" s="279"/>
      <c r="F100" s="279"/>
      <c r="G100" s="280"/>
      <c r="H100" s="55"/>
      <c r="I100" s="30"/>
      <c r="M100" s="226"/>
    </row>
    <row r="101" spans="1:13" ht="27" customHeight="1">
      <c r="A101" s="25"/>
      <c r="B101" s="266"/>
      <c r="C101" s="266"/>
      <c r="D101" s="266"/>
      <c r="E101" s="266"/>
      <c r="F101" s="266"/>
      <c r="G101" s="266"/>
      <c r="H101" s="55">
        <f>Evamat!AL$12/Evamat!F$15</f>
        <v>1</v>
      </c>
      <c r="M101" s="226"/>
    </row>
    <row r="102" spans="1:13" ht="27" customHeight="1">
      <c r="A102" s="25"/>
      <c r="B102" s="266"/>
      <c r="C102" s="266"/>
      <c r="D102" s="266"/>
      <c r="E102" s="266"/>
      <c r="F102" s="266"/>
      <c r="G102" s="266"/>
      <c r="H102" s="55">
        <f>Evamat!AM$12/Evamat!F$15</f>
        <v>1</v>
      </c>
      <c r="M102" s="226"/>
    </row>
    <row r="103" spans="1:13" ht="25.5" customHeight="1">
      <c r="A103" s="25"/>
      <c r="B103" s="261"/>
      <c r="C103" s="262"/>
      <c r="D103" s="263"/>
      <c r="E103" s="263"/>
      <c r="F103" s="263"/>
      <c r="G103" s="263"/>
      <c r="H103" s="55">
        <f>Evamat!AN$12/Evamat!F$15</f>
        <v>1</v>
      </c>
      <c r="M103" s="226"/>
    </row>
    <row r="104" spans="1:13" ht="15.75" customHeight="1">
      <c r="A104" s="25"/>
      <c r="B104" s="261"/>
      <c r="C104" s="262"/>
      <c r="D104" s="263"/>
      <c r="E104" s="263"/>
      <c r="F104" s="263"/>
      <c r="G104" s="263"/>
      <c r="H104" s="55">
        <f>Evamat!AO$12/Evamat!F$15</f>
        <v>1</v>
      </c>
      <c r="M104" s="226"/>
    </row>
    <row r="105" spans="1:13" ht="15" customHeight="1">
      <c r="A105" s="25"/>
      <c r="B105" s="261"/>
      <c r="C105" s="262"/>
      <c r="D105" s="263"/>
      <c r="E105" s="263"/>
      <c r="F105" s="263"/>
      <c r="G105" s="263"/>
      <c r="H105" s="55">
        <f>Evamat!AP$12/Evamat!F$15</f>
        <v>1</v>
      </c>
      <c r="M105" s="226"/>
    </row>
    <row r="106" spans="1:13" s="70" customFormat="1" ht="16.5" customHeight="1">
      <c r="A106" s="25"/>
      <c r="B106" s="261"/>
      <c r="C106" s="262"/>
      <c r="D106" s="267"/>
      <c r="E106" s="268"/>
      <c r="F106" s="268"/>
      <c r="G106" s="269"/>
      <c r="H106" s="55">
        <f>Evamat!AQ$12/Evamat!F$15</f>
        <v>1</v>
      </c>
      <c r="I106" s="30"/>
      <c r="M106" s="226"/>
    </row>
    <row r="107" spans="1:13" s="70" customFormat="1" ht="25.5" customHeight="1">
      <c r="A107" s="25"/>
      <c r="B107" s="261"/>
      <c r="C107" s="262"/>
      <c r="D107" s="267"/>
      <c r="E107" s="268"/>
      <c r="F107" s="268"/>
      <c r="G107" s="269"/>
      <c r="H107" s="55">
        <f>Evamat!AR$12/Evamat!F$15/3</f>
        <v>1</v>
      </c>
      <c r="I107" s="30"/>
      <c r="M107" s="226"/>
    </row>
    <row r="108" spans="1:13" s="70" customFormat="1" ht="27.75" customHeight="1">
      <c r="A108" s="233">
        <v>16</v>
      </c>
      <c r="B108" s="270" t="s">
        <v>170</v>
      </c>
      <c r="C108" s="271"/>
      <c r="D108" s="272" t="s">
        <v>169</v>
      </c>
      <c r="E108" s="273"/>
      <c r="F108" s="273"/>
      <c r="G108" s="274"/>
      <c r="H108" s="234">
        <f>Evamat!AS$12/Evamat!F$15/3</f>
        <v>1</v>
      </c>
      <c r="I108" s="30"/>
      <c r="M108" s="95"/>
    </row>
    <row r="109" spans="1:13" s="70" customFormat="1" ht="27.75" customHeight="1">
      <c r="A109" s="25"/>
      <c r="B109" s="261"/>
      <c r="C109" s="262"/>
      <c r="D109" s="275"/>
      <c r="E109" s="276"/>
      <c r="F109" s="276"/>
      <c r="G109" s="277"/>
      <c r="H109" s="55"/>
      <c r="I109" s="30"/>
      <c r="M109" s="95"/>
    </row>
    <row r="110" spans="1:13" s="70" customFormat="1" ht="27.75" customHeight="1">
      <c r="A110" s="25"/>
      <c r="B110" s="261"/>
      <c r="C110" s="262"/>
      <c r="D110" s="275"/>
      <c r="E110" s="276"/>
      <c r="F110" s="276"/>
      <c r="G110" s="277"/>
      <c r="H110" s="55"/>
      <c r="I110" s="30"/>
      <c r="M110" s="95"/>
    </row>
    <row r="111" spans="1:13" ht="15.75">
      <c r="A111" s="25"/>
      <c r="B111" s="264"/>
      <c r="C111" s="264"/>
      <c r="D111" s="265"/>
      <c r="E111" s="265"/>
      <c r="F111" s="265"/>
      <c r="G111" s="265"/>
      <c r="H111" s="55"/>
      <c r="M111" s="69"/>
    </row>
    <row r="112" spans="1:13" ht="41.25" customHeight="1">
      <c r="A112" s="24"/>
      <c r="B112" s="281" t="s">
        <v>39</v>
      </c>
      <c r="C112" s="281"/>
      <c r="D112" s="281"/>
      <c r="E112" s="281"/>
      <c r="F112" s="281"/>
      <c r="G112" s="281"/>
      <c r="H112" s="281"/>
      <c r="M112" s="69"/>
    </row>
    <row r="113" spans="1:13">
      <c r="A113" s="24"/>
      <c r="M113" s="69"/>
    </row>
    <row r="114" spans="1:13">
      <c r="A114" s="24"/>
      <c r="M114" s="69"/>
    </row>
    <row r="115" spans="1:13">
      <c r="A115" s="24"/>
      <c r="M115" s="69"/>
    </row>
  </sheetData>
  <mergeCells count="106">
    <mergeCell ref="B48:D48"/>
    <mergeCell ref="B93:C93"/>
    <mergeCell ref="D93:G93"/>
    <mergeCell ref="B94:C94"/>
    <mergeCell ref="D94:G94"/>
    <mergeCell ref="B82:D82"/>
    <mergeCell ref="B83:D83"/>
    <mergeCell ref="D90:G90"/>
    <mergeCell ref="B90:C90"/>
    <mergeCell ref="B91:C91"/>
    <mergeCell ref="D91:G91"/>
    <mergeCell ref="B92:C92"/>
    <mergeCell ref="D92:G92"/>
    <mergeCell ref="B49:D49"/>
    <mergeCell ref="B50:D50"/>
    <mergeCell ref="B51:D51"/>
    <mergeCell ref="B52:D52"/>
    <mergeCell ref="B53:D53"/>
    <mergeCell ref="B54:D54"/>
    <mergeCell ref="B55:D55"/>
    <mergeCell ref="B56:D56"/>
    <mergeCell ref="B57:D57"/>
    <mergeCell ref="B58:D58"/>
    <mergeCell ref="B59:D59"/>
    <mergeCell ref="B39:D39"/>
    <mergeCell ref="B40:D40"/>
    <mergeCell ref="B41:D41"/>
    <mergeCell ref="B42:D42"/>
    <mergeCell ref="B43:D43"/>
    <mergeCell ref="B44:D44"/>
    <mergeCell ref="B45:D45"/>
    <mergeCell ref="B46:D46"/>
    <mergeCell ref="B47:D47"/>
    <mergeCell ref="B1:G1"/>
    <mergeCell ref="B2:G2"/>
    <mergeCell ref="B8:H8"/>
    <mergeCell ref="B35:H35"/>
    <mergeCell ref="B9:G9"/>
    <mergeCell ref="B37:G37"/>
    <mergeCell ref="B6:G6"/>
    <mergeCell ref="B3:I3"/>
    <mergeCell ref="B4:G4"/>
    <mergeCell ref="B5:G5"/>
    <mergeCell ref="B19:G25"/>
    <mergeCell ref="B10:H12"/>
    <mergeCell ref="B60:D60"/>
    <mergeCell ref="B61:D61"/>
    <mergeCell ref="B62:D62"/>
    <mergeCell ref="B63:D63"/>
    <mergeCell ref="B64:D64"/>
    <mergeCell ref="B65:D65"/>
    <mergeCell ref="B66:D66"/>
    <mergeCell ref="B112:H112"/>
    <mergeCell ref="B75:D75"/>
    <mergeCell ref="B85:D85"/>
    <mergeCell ref="A86:D86"/>
    <mergeCell ref="B88:H88"/>
    <mergeCell ref="B95:C95"/>
    <mergeCell ref="D95:G95"/>
    <mergeCell ref="B96:C96"/>
    <mergeCell ref="D96:G96"/>
    <mergeCell ref="B98:C98"/>
    <mergeCell ref="D98:G98"/>
    <mergeCell ref="B99:C99"/>
    <mergeCell ref="B103:C103"/>
    <mergeCell ref="D103:G103"/>
    <mergeCell ref="D99:G99"/>
    <mergeCell ref="B101:C101"/>
    <mergeCell ref="B81:D81"/>
    <mergeCell ref="B84:D84"/>
    <mergeCell ref="B104:C104"/>
    <mergeCell ref="D104:G104"/>
    <mergeCell ref="B105:C105"/>
    <mergeCell ref="D105:G105"/>
    <mergeCell ref="B111:C111"/>
    <mergeCell ref="D111:G111"/>
    <mergeCell ref="D101:G101"/>
    <mergeCell ref="B102:C102"/>
    <mergeCell ref="D102:G102"/>
    <mergeCell ref="B106:C106"/>
    <mergeCell ref="D106:G106"/>
    <mergeCell ref="B107:C107"/>
    <mergeCell ref="D107:G107"/>
    <mergeCell ref="B108:C108"/>
    <mergeCell ref="D108:G108"/>
    <mergeCell ref="B109:C109"/>
    <mergeCell ref="D109:G109"/>
    <mergeCell ref="B110:C110"/>
    <mergeCell ref="D110:G110"/>
    <mergeCell ref="D100:G100"/>
    <mergeCell ref="D97:G97"/>
    <mergeCell ref="B100:C100"/>
    <mergeCell ref="B97:C97"/>
    <mergeCell ref="B76:D76"/>
    <mergeCell ref="B77:D77"/>
    <mergeCell ref="B78:D78"/>
    <mergeCell ref="B79:D79"/>
    <mergeCell ref="B80:D80"/>
    <mergeCell ref="B67:D67"/>
    <mergeCell ref="B68:D68"/>
    <mergeCell ref="B69:D69"/>
    <mergeCell ref="B70:D70"/>
    <mergeCell ref="B71:D71"/>
    <mergeCell ref="B72:D72"/>
    <mergeCell ref="B73:D73"/>
    <mergeCell ref="B74:D74"/>
  </mergeCells>
  <pageMargins left="0.7" right="0.7" top="0.75" bottom="0.75" header="0.3" footer="0.3"/>
  <pageSetup orientation="portrait" horizont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D165:L208"/>
  <sheetViews>
    <sheetView topLeftCell="A201" workbookViewId="0">
      <selection activeCell="F165" sqref="F165:F208"/>
    </sheetView>
  </sheetViews>
  <sheetFormatPr baseColWidth="10" defaultRowHeight="15"/>
  <sheetData>
    <row r="165" spans="4:12" ht="45.75" thickBot="1">
      <c r="D165" s="206">
        <v>1</v>
      </c>
      <c r="E165" s="107" t="s">
        <v>65</v>
      </c>
      <c r="F165" s="108" t="s">
        <v>66</v>
      </c>
      <c r="G165" s="106">
        <v>10</v>
      </c>
      <c r="H165" s="109">
        <v>42430</v>
      </c>
      <c r="I165" s="108" t="s">
        <v>67</v>
      </c>
      <c r="J165" s="106"/>
      <c r="K165" s="110"/>
      <c r="L165" s="106"/>
    </row>
    <row r="166" spans="4:12" ht="45.75" thickBot="1">
      <c r="D166" s="207">
        <v>2</v>
      </c>
      <c r="E166" s="112" t="s">
        <v>68</v>
      </c>
      <c r="F166" s="113" t="s">
        <v>69</v>
      </c>
      <c r="G166" s="111">
        <v>13</v>
      </c>
      <c r="H166" s="114">
        <v>42430</v>
      </c>
      <c r="I166" s="113" t="s">
        <v>67</v>
      </c>
      <c r="J166" s="111"/>
      <c r="K166" s="115"/>
      <c r="L166" s="111"/>
    </row>
    <row r="167" spans="4:12" ht="34.5" thickBot="1">
      <c r="D167" s="208">
        <v>3</v>
      </c>
      <c r="E167" s="117" t="s">
        <v>70</v>
      </c>
      <c r="F167" s="118" t="s">
        <v>71</v>
      </c>
      <c r="G167" s="116">
        <v>12</v>
      </c>
      <c r="H167" s="119">
        <v>42430</v>
      </c>
      <c r="I167" s="118" t="s">
        <v>67</v>
      </c>
      <c r="J167" s="116"/>
      <c r="K167" s="120"/>
      <c r="L167" s="116"/>
    </row>
    <row r="168" spans="4:12" ht="34.5" thickBot="1">
      <c r="D168" s="209">
        <v>4</v>
      </c>
      <c r="E168" s="122" t="s">
        <v>72</v>
      </c>
      <c r="F168" s="123" t="s">
        <v>73</v>
      </c>
      <c r="G168" s="121">
        <v>13</v>
      </c>
      <c r="H168" s="124">
        <v>42430</v>
      </c>
      <c r="I168" s="123" t="s">
        <v>67</v>
      </c>
      <c r="J168" s="121"/>
      <c r="K168" s="125"/>
      <c r="L168" s="121"/>
    </row>
    <row r="169" spans="4:12" ht="34.5" thickBot="1">
      <c r="D169" s="210">
        <v>5</v>
      </c>
      <c r="E169" s="127" t="s">
        <v>74</v>
      </c>
      <c r="F169" s="128" t="s">
        <v>75</v>
      </c>
      <c r="G169" s="126">
        <v>11</v>
      </c>
      <c r="H169" s="129">
        <v>42430</v>
      </c>
      <c r="I169" s="128" t="s">
        <v>67</v>
      </c>
      <c r="J169" s="126"/>
      <c r="K169" s="130"/>
      <c r="L169" s="126"/>
    </row>
    <row r="170" spans="4:12" ht="30.75" thickBot="1">
      <c r="D170" s="211">
        <v>6</v>
      </c>
      <c r="E170" s="132" t="s">
        <v>76</v>
      </c>
      <c r="F170" s="133" t="s">
        <v>77</v>
      </c>
      <c r="G170" s="131">
        <v>13</v>
      </c>
      <c r="H170" s="134">
        <v>42430</v>
      </c>
      <c r="I170" s="133" t="s">
        <v>67</v>
      </c>
      <c r="J170" s="131"/>
      <c r="K170" s="135"/>
      <c r="L170" s="131"/>
    </row>
    <row r="171" spans="4:12" ht="45.75" thickBot="1">
      <c r="D171" s="212">
        <v>7</v>
      </c>
      <c r="E171" s="137" t="s">
        <v>78</v>
      </c>
      <c r="F171" s="138" t="s">
        <v>79</v>
      </c>
      <c r="G171" s="136">
        <v>11</v>
      </c>
      <c r="H171" s="139">
        <v>42430</v>
      </c>
      <c r="I171" s="138" t="s">
        <v>67</v>
      </c>
      <c r="J171" s="136"/>
      <c r="K171" s="140"/>
      <c r="L171" s="136"/>
    </row>
    <row r="172" spans="4:12" ht="34.5" thickBot="1">
      <c r="D172" s="213">
        <v>8</v>
      </c>
      <c r="E172" s="142" t="s">
        <v>80</v>
      </c>
      <c r="F172" s="143" t="s">
        <v>81</v>
      </c>
      <c r="G172" s="141">
        <v>11</v>
      </c>
      <c r="H172" s="144">
        <v>42430</v>
      </c>
      <c r="I172" s="143" t="s">
        <v>67</v>
      </c>
      <c r="J172" s="141"/>
      <c r="K172" s="145"/>
      <c r="L172" s="141"/>
    </row>
    <row r="173" spans="4:12" ht="45.75" thickBot="1">
      <c r="D173" s="214">
        <v>9</v>
      </c>
      <c r="E173" s="147" t="s">
        <v>82</v>
      </c>
      <c r="F173" s="148" t="s">
        <v>83</v>
      </c>
      <c r="G173" s="146">
        <v>11</v>
      </c>
      <c r="H173" s="149">
        <v>42430</v>
      </c>
      <c r="I173" s="148" t="s">
        <v>67</v>
      </c>
      <c r="J173" s="146"/>
      <c r="K173" s="150"/>
      <c r="L173" s="146"/>
    </row>
    <row r="174" spans="4:12" ht="34.5" thickBot="1">
      <c r="D174" s="215">
        <v>10</v>
      </c>
      <c r="E174" s="152" t="s">
        <v>84</v>
      </c>
      <c r="F174" s="153" t="s">
        <v>85</v>
      </c>
      <c r="G174" s="151">
        <v>12</v>
      </c>
      <c r="H174" s="154">
        <v>42430</v>
      </c>
      <c r="I174" s="153" t="s">
        <v>86</v>
      </c>
      <c r="J174" s="151"/>
      <c r="K174" s="155"/>
      <c r="L174" s="151"/>
    </row>
    <row r="175" spans="4:12" ht="45.75" thickBot="1">
      <c r="D175" s="216">
        <v>11</v>
      </c>
      <c r="E175" s="157" t="s">
        <v>87</v>
      </c>
      <c r="F175" s="158" t="s">
        <v>88</v>
      </c>
      <c r="G175" s="156">
        <v>12</v>
      </c>
      <c r="H175" s="159">
        <v>42430</v>
      </c>
      <c r="I175" s="158" t="s">
        <v>67</v>
      </c>
      <c r="J175" s="156"/>
      <c r="K175" s="160"/>
      <c r="L175" s="156"/>
    </row>
    <row r="176" spans="4:12" ht="34.5" thickBot="1">
      <c r="D176" s="217">
        <v>12</v>
      </c>
      <c r="E176" s="162" t="s">
        <v>89</v>
      </c>
      <c r="F176" s="163" t="s">
        <v>90</v>
      </c>
      <c r="G176" s="161">
        <v>11</v>
      </c>
      <c r="H176" s="164">
        <v>42430</v>
      </c>
      <c r="I176" s="163" t="s">
        <v>67</v>
      </c>
      <c r="J176" s="161"/>
      <c r="K176" s="165"/>
      <c r="L176" s="161"/>
    </row>
    <row r="177" spans="4:12" ht="34.5" thickBot="1">
      <c r="D177" s="218">
        <v>13</v>
      </c>
      <c r="E177" s="167" t="s">
        <v>91</v>
      </c>
      <c r="F177" s="168" t="s">
        <v>92</v>
      </c>
      <c r="G177" s="166">
        <v>12</v>
      </c>
      <c r="H177" s="169">
        <v>42430</v>
      </c>
      <c r="I177" s="168" t="s">
        <v>93</v>
      </c>
      <c r="J177" s="166"/>
      <c r="K177" s="170"/>
      <c r="L177" s="166"/>
    </row>
    <row r="178" spans="4:12" ht="34.5" thickBot="1">
      <c r="D178" s="219">
        <v>14</v>
      </c>
      <c r="E178" s="172" t="s">
        <v>94</v>
      </c>
      <c r="F178" s="173" t="s">
        <v>95</v>
      </c>
      <c r="G178" s="171">
        <v>11</v>
      </c>
      <c r="H178" s="174">
        <v>42430</v>
      </c>
      <c r="I178" s="173" t="s">
        <v>67</v>
      </c>
      <c r="J178" s="171"/>
      <c r="K178" s="175"/>
      <c r="L178" s="171"/>
    </row>
    <row r="179" spans="4:12" ht="34.5" thickBot="1">
      <c r="D179" s="220">
        <v>15</v>
      </c>
      <c r="E179" s="177" t="s">
        <v>96</v>
      </c>
      <c r="F179" s="178" t="s">
        <v>97</v>
      </c>
      <c r="G179" s="176">
        <v>11</v>
      </c>
      <c r="H179" s="179">
        <v>42430</v>
      </c>
      <c r="I179" s="178" t="s">
        <v>67</v>
      </c>
      <c r="J179" s="176"/>
      <c r="K179" s="180"/>
      <c r="L179" s="176"/>
    </row>
    <row r="180" spans="4:12" ht="34.5" thickBot="1">
      <c r="D180" s="221">
        <v>16</v>
      </c>
      <c r="E180" s="182" t="s">
        <v>98</v>
      </c>
      <c r="F180" s="183" t="s">
        <v>99</v>
      </c>
      <c r="G180" s="181">
        <v>12</v>
      </c>
      <c r="H180" s="184">
        <v>42430</v>
      </c>
      <c r="I180" s="183" t="s">
        <v>67</v>
      </c>
      <c r="J180" s="181"/>
      <c r="K180" s="185"/>
      <c r="L180" s="181"/>
    </row>
    <row r="181" spans="4:12" ht="34.5" thickBot="1">
      <c r="D181" s="222">
        <v>17</v>
      </c>
      <c r="E181" s="187" t="s">
        <v>100</v>
      </c>
      <c r="F181" s="188" t="s">
        <v>101</v>
      </c>
      <c r="G181" s="186">
        <v>11</v>
      </c>
      <c r="H181" s="189">
        <v>42430</v>
      </c>
      <c r="I181" s="188" t="s">
        <v>67</v>
      </c>
      <c r="J181" s="186"/>
      <c r="K181" s="190"/>
      <c r="L181" s="186"/>
    </row>
    <row r="182" spans="4:12" ht="45.75" thickBot="1">
      <c r="D182" s="223">
        <v>18</v>
      </c>
      <c r="E182" s="192" t="s">
        <v>102</v>
      </c>
      <c r="F182" s="193" t="s">
        <v>103</v>
      </c>
      <c r="G182" s="191">
        <v>12</v>
      </c>
      <c r="H182" s="194">
        <v>42430</v>
      </c>
      <c r="I182" s="193" t="s">
        <v>67</v>
      </c>
      <c r="J182" s="191"/>
      <c r="K182" s="195"/>
      <c r="L182" s="191"/>
    </row>
    <row r="183" spans="4:12" ht="34.5" thickBot="1">
      <c r="D183" s="224">
        <v>19</v>
      </c>
      <c r="E183" s="197" t="s">
        <v>104</v>
      </c>
      <c r="F183" s="198" t="s">
        <v>105</v>
      </c>
      <c r="G183" s="196">
        <v>11</v>
      </c>
      <c r="H183" s="199">
        <v>42430</v>
      </c>
      <c r="I183" s="198" t="s">
        <v>67</v>
      </c>
      <c r="J183" s="196"/>
      <c r="K183" s="200"/>
      <c r="L183" s="196"/>
    </row>
    <row r="184" spans="4:12" ht="45.75" thickBot="1">
      <c r="D184" s="225">
        <v>20</v>
      </c>
      <c r="E184" s="202" t="s">
        <v>106</v>
      </c>
      <c r="F184" s="203" t="s">
        <v>107</v>
      </c>
      <c r="G184" s="201">
        <v>11</v>
      </c>
      <c r="H184" s="204">
        <v>42430</v>
      </c>
      <c r="I184" s="203" t="s">
        <v>67</v>
      </c>
      <c r="J184" s="201"/>
      <c r="K184" s="205"/>
      <c r="L184" s="201"/>
    </row>
    <row r="185" spans="4:12" ht="30.75" thickBot="1">
      <c r="D185" s="225">
        <v>21</v>
      </c>
      <c r="E185" s="202" t="s">
        <v>108</v>
      </c>
      <c r="F185" s="203" t="s">
        <v>109</v>
      </c>
      <c r="G185" s="201">
        <v>13</v>
      </c>
      <c r="H185" s="204">
        <v>42430</v>
      </c>
      <c r="I185" s="203" t="s">
        <v>67</v>
      </c>
      <c r="J185" s="201"/>
      <c r="K185" s="205"/>
      <c r="L185" s="201"/>
    </row>
    <row r="186" spans="4:12" ht="34.5" thickBot="1">
      <c r="D186" s="225">
        <v>23</v>
      </c>
      <c r="E186" s="202" t="s">
        <v>110</v>
      </c>
      <c r="F186" s="203" t="s">
        <v>111</v>
      </c>
      <c r="G186" s="201">
        <v>12</v>
      </c>
      <c r="H186" s="204">
        <v>42430</v>
      </c>
      <c r="I186" s="203" t="s">
        <v>67</v>
      </c>
      <c r="J186" s="201"/>
      <c r="K186" s="205"/>
      <c r="L186" s="201"/>
    </row>
    <row r="187" spans="4:12" ht="34.5" thickBot="1">
      <c r="D187" s="225">
        <v>24</v>
      </c>
      <c r="E187" s="202" t="s">
        <v>112</v>
      </c>
      <c r="F187" s="203" t="s">
        <v>113</v>
      </c>
      <c r="G187" s="201">
        <v>11</v>
      </c>
      <c r="H187" s="204">
        <v>42430</v>
      </c>
      <c r="I187" s="203" t="s">
        <v>67</v>
      </c>
      <c r="J187" s="201"/>
      <c r="K187" s="205"/>
      <c r="L187" s="201"/>
    </row>
    <row r="188" spans="4:12" ht="45.75" thickBot="1">
      <c r="D188" s="225">
        <v>25</v>
      </c>
      <c r="E188" s="202" t="s">
        <v>114</v>
      </c>
      <c r="F188" s="203" t="s">
        <v>115</v>
      </c>
      <c r="G188" s="201">
        <v>11</v>
      </c>
      <c r="H188" s="204">
        <v>42430</v>
      </c>
      <c r="I188" s="203" t="s">
        <v>67</v>
      </c>
      <c r="J188" s="201"/>
      <c r="K188" s="205"/>
      <c r="L188" s="201"/>
    </row>
    <row r="189" spans="4:12" ht="34.5" thickBot="1">
      <c r="D189" s="225">
        <v>26</v>
      </c>
      <c r="E189" s="202" t="s">
        <v>116</v>
      </c>
      <c r="F189" s="203" t="s">
        <v>117</v>
      </c>
      <c r="G189" s="201">
        <v>11</v>
      </c>
      <c r="H189" s="204">
        <v>42430</v>
      </c>
      <c r="I189" s="203" t="s">
        <v>67</v>
      </c>
      <c r="J189" s="201"/>
      <c r="K189" s="205"/>
      <c r="L189" s="201"/>
    </row>
    <row r="190" spans="4:12" ht="34.5" thickBot="1">
      <c r="D190" s="225">
        <v>27</v>
      </c>
      <c r="E190" s="202" t="s">
        <v>118</v>
      </c>
      <c r="F190" s="203" t="s">
        <v>119</v>
      </c>
      <c r="G190" s="201">
        <v>11</v>
      </c>
      <c r="H190" s="204">
        <v>42430</v>
      </c>
      <c r="I190" s="203" t="s">
        <v>67</v>
      </c>
      <c r="J190" s="201"/>
      <c r="K190" s="205"/>
      <c r="L190" s="201"/>
    </row>
    <row r="191" spans="4:12" ht="45.75" thickBot="1">
      <c r="D191" s="225">
        <v>28</v>
      </c>
      <c r="E191" s="202" t="s">
        <v>120</v>
      </c>
      <c r="F191" s="203" t="s">
        <v>121</v>
      </c>
      <c r="G191" s="201">
        <v>12</v>
      </c>
      <c r="H191" s="204">
        <v>42430</v>
      </c>
      <c r="I191" s="203" t="s">
        <v>122</v>
      </c>
      <c r="J191" s="201"/>
      <c r="K191" s="205"/>
      <c r="L191" s="201"/>
    </row>
    <row r="192" spans="4:12" ht="45.75" thickBot="1">
      <c r="D192" s="225">
        <v>29</v>
      </c>
      <c r="E192" s="202" t="s">
        <v>123</v>
      </c>
      <c r="F192" s="203" t="s">
        <v>124</v>
      </c>
      <c r="G192" s="201">
        <v>11</v>
      </c>
      <c r="H192" s="204">
        <v>42430</v>
      </c>
      <c r="I192" s="203" t="s">
        <v>67</v>
      </c>
      <c r="J192" s="201"/>
      <c r="K192" s="205"/>
      <c r="L192" s="201"/>
    </row>
    <row r="193" spans="4:12" ht="34.5" thickBot="1">
      <c r="D193" s="225">
        <v>30</v>
      </c>
      <c r="E193" s="202" t="s">
        <v>125</v>
      </c>
      <c r="F193" s="203" t="s">
        <v>126</v>
      </c>
      <c r="G193" s="201">
        <v>10</v>
      </c>
      <c r="H193" s="204">
        <v>42430</v>
      </c>
      <c r="I193" s="203" t="s">
        <v>67</v>
      </c>
      <c r="J193" s="201"/>
      <c r="K193" s="205"/>
      <c r="L193" s="201"/>
    </row>
    <row r="194" spans="4:12" ht="34.5" thickBot="1">
      <c r="D194" s="225">
        <v>31</v>
      </c>
      <c r="E194" s="202" t="s">
        <v>127</v>
      </c>
      <c r="F194" s="203" t="s">
        <v>128</v>
      </c>
      <c r="G194" s="201">
        <v>12</v>
      </c>
      <c r="H194" s="204">
        <v>42430</v>
      </c>
      <c r="I194" s="203" t="s">
        <v>67</v>
      </c>
      <c r="J194" s="201"/>
      <c r="K194" s="205"/>
      <c r="L194" s="201"/>
    </row>
    <row r="195" spans="4:12" ht="34.5" thickBot="1">
      <c r="D195" s="225">
        <v>32</v>
      </c>
      <c r="E195" s="202" t="s">
        <v>129</v>
      </c>
      <c r="F195" s="203" t="s">
        <v>130</v>
      </c>
      <c r="G195" s="201">
        <v>12</v>
      </c>
      <c r="H195" s="204">
        <v>42430</v>
      </c>
      <c r="I195" s="203" t="s">
        <v>67</v>
      </c>
      <c r="J195" s="201"/>
      <c r="K195" s="205"/>
      <c r="L195" s="201"/>
    </row>
    <row r="196" spans="4:12" ht="30.75" thickBot="1">
      <c r="D196" s="225">
        <v>33</v>
      </c>
      <c r="E196" s="202" t="s">
        <v>131</v>
      </c>
      <c r="F196" s="203" t="s">
        <v>132</v>
      </c>
      <c r="G196" s="201">
        <v>11</v>
      </c>
      <c r="H196" s="204">
        <v>42430</v>
      </c>
      <c r="I196" s="203" t="s">
        <v>67</v>
      </c>
      <c r="J196" s="201"/>
      <c r="K196" s="205"/>
      <c r="L196" s="201"/>
    </row>
    <row r="197" spans="4:12" ht="45.75" thickBot="1">
      <c r="D197" s="225">
        <v>34</v>
      </c>
      <c r="E197" s="202" t="s">
        <v>133</v>
      </c>
      <c r="F197" s="203" t="s">
        <v>134</v>
      </c>
      <c r="G197" s="201">
        <v>11</v>
      </c>
      <c r="H197" s="204">
        <v>42430</v>
      </c>
      <c r="I197" s="203" t="s">
        <v>67</v>
      </c>
      <c r="J197" s="201"/>
      <c r="K197" s="205"/>
      <c r="L197" s="201"/>
    </row>
    <row r="198" spans="4:12" ht="34.5" thickBot="1">
      <c r="D198" s="225">
        <v>35</v>
      </c>
      <c r="E198" s="202" t="s">
        <v>135</v>
      </c>
      <c r="F198" s="203" t="s">
        <v>136</v>
      </c>
      <c r="G198" s="201">
        <v>13</v>
      </c>
      <c r="H198" s="204">
        <v>42430</v>
      </c>
      <c r="I198" s="203" t="s">
        <v>67</v>
      </c>
      <c r="J198" s="201"/>
      <c r="K198" s="205"/>
      <c r="L198" s="201"/>
    </row>
    <row r="199" spans="4:12" ht="34.5" thickBot="1">
      <c r="D199" s="225">
        <v>36</v>
      </c>
      <c r="E199" s="202" t="s">
        <v>137</v>
      </c>
      <c r="F199" s="203" t="s">
        <v>138</v>
      </c>
      <c r="G199" s="201">
        <v>12</v>
      </c>
      <c r="H199" s="204">
        <v>42430</v>
      </c>
      <c r="I199" s="203" t="s">
        <v>67</v>
      </c>
      <c r="J199" s="201"/>
      <c r="K199" s="205"/>
      <c r="L199" s="201"/>
    </row>
    <row r="200" spans="4:12" ht="34.5" thickBot="1">
      <c r="D200" s="225">
        <v>37</v>
      </c>
      <c r="E200" s="202" t="s">
        <v>139</v>
      </c>
      <c r="F200" s="203" t="s">
        <v>140</v>
      </c>
      <c r="G200" s="201">
        <v>12</v>
      </c>
      <c r="H200" s="204">
        <v>42430</v>
      </c>
      <c r="I200" s="203" t="s">
        <v>67</v>
      </c>
      <c r="J200" s="201"/>
      <c r="K200" s="205"/>
      <c r="L200" s="201"/>
    </row>
    <row r="201" spans="4:12" ht="45.75" thickBot="1">
      <c r="D201" s="225">
        <v>38</v>
      </c>
      <c r="E201" s="202" t="s">
        <v>141</v>
      </c>
      <c r="F201" s="203" t="s">
        <v>142</v>
      </c>
      <c r="G201" s="201">
        <v>13</v>
      </c>
      <c r="H201" s="204">
        <v>42430</v>
      </c>
      <c r="I201" s="203" t="s">
        <v>67</v>
      </c>
      <c r="J201" s="201"/>
      <c r="K201" s="205"/>
      <c r="L201" s="201"/>
    </row>
    <row r="202" spans="4:12" ht="34.5" thickBot="1">
      <c r="D202" s="225">
        <v>39</v>
      </c>
      <c r="E202" s="202" t="s">
        <v>143</v>
      </c>
      <c r="F202" s="203" t="s">
        <v>144</v>
      </c>
      <c r="G202" s="201">
        <v>11</v>
      </c>
      <c r="H202" s="204">
        <v>42430</v>
      </c>
      <c r="I202" s="203" t="s">
        <v>67</v>
      </c>
      <c r="J202" s="201"/>
      <c r="K202" s="205"/>
      <c r="L202" s="201"/>
    </row>
    <row r="203" spans="4:12" ht="34.5" thickBot="1">
      <c r="D203" s="225">
        <v>40</v>
      </c>
      <c r="E203" s="202" t="s">
        <v>145</v>
      </c>
      <c r="F203" s="203" t="s">
        <v>146</v>
      </c>
      <c r="G203" s="201">
        <v>11</v>
      </c>
      <c r="H203" s="204">
        <v>42430</v>
      </c>
      <c r="I203" s="203" t="s">
        <v>67</v>
      </c>
      <c r="J203" s="201"/>
      <c r="K203" s="205"/>
      <c r="L203" s="201"/>
    </row>
    <row r="204" spans="4:12" ht="34.5" thickBot="1">
      <c r="D204" s="225">
        <v>41</v>
      </c>
      <c r="E204" s="202" t="s">
        <v>147</v>
      </c>
      <c r="F204" s="203" t="s">
        <v>148</v>
      </c>
      <c r="G204" s="201">
        <v>11</v>
      </c>
      <c r="H204" s="204">
        <v>42430</v>
      </c>
      <c r="I204" s="203" t="s">
        <v>67</v>
      </c>
      <c r="J204" s="201"/>
      <c r="K204" s="205"/>
      <c r="L204" s="201"/>
    </row>
    <row r="205" spans="4:12" ht="34.5" thickBot="1">
      <c r="D205" s="225">
        <v>42</v>
      </c>
      <c r="E205" s="202" t="s">
        <v>149</v>
      </c>
      <c r="F205" s="203" t="s">
        <v>150</v>
      </c>
      <c r="G205" s="201">
        <v>14</v>
      </c>
      <c r="H205" s="204">
        <v>42471</v>
      </c>
      <c r="I205" s="203" t="s">
        <v>67</v>
      </c>
      <c r="J205" s="201"/>
      <c r="K205" s="205"/>
      <c r="L205" s="201"/>
    </row>
    <row r="206" spans="4:12" ht="45.75" thickBot="1">
      <c r="D206" s="225">
        <v>43</v>
      </c>
      <c r="E206" s="202" t="s">
        <v>151</v>
      </c>
      <c r="F206" s="203" t="s">
        <v>152</v>
      </c>
      <c r="G206" s="201">
        <v>12</v>
      </c>
      <c r="H206" s="204">
        <v>42473</v>
      </c>
      <c r="I206" s="203" t="s">
        <v>153</v>
      </c>
      <c r="J206" s="201"/>
      <c r="K206" s="205"/>
      <c r="L206" s="201"/>
    </row>
    <row r="207" spans="4:12" ht="34.5" thickBot="1">
      <c r="D207" s="225">
        <v>44</v>
      </c>
      <c r="E207" s="202" t="s">
        <v>154</v>
      </c>
      <c r="F207" s="203" t="s">
        <v>155</v>
      </c>
      <c r="G207" s="201">
        <v>11</v>
      </c>
      <c r="H207" s="204">
        <v>42487</v>
      </c>
      <c r="I207" s="203" t="s">
        <v>156</v>
      </c>
      <c r="J207" s="201"/>
      <c r="K207" s="205"/>
      <c r="L207" s="201"/>
    </row>
    <row r="208" spans="4:12" ht="34.5" thickBot="1">
      <c r="D208" s="225">
        <v>45</v>
      </c>
      <c r="E208" s="202" t="s">
        <v>157</v>
      </c>
      <c r="F208" s="203" t="s">
        <v>158</v>
      </c>
      <c r="G208" s="201">
        <v>11</v>
      </c>
      <c r="H208" s="204">
        <v>42500</v>
      </c>
      <c r="I208" s="203" t="s">
        <v>159</v>
      </c>
      <c r="J208" s="105"/>
      <c r="K208" s="105"/>
      <c r="L208" s="105"/>
    </row>
  </sheetData>
  <hyperlinks>
    <hyperlink ref="E165" r:id="rId1" display="javascript:enviaAlumno(21839470)"/>
    <hyperlink ref="E166" r:id="rId2" display="javascript:enviaAlumno(21005976)"/>
    <hyperlink ref="E167" r:id="rId3" display="javascript:enviaAlumno(21434225)"/>
    <hyperlink ref="E168" r:id="rId4" display="javascript:enviaAlumno(21148933)"/>
    <hyperlink ref="E169" r:id="rId5" display="javascript:enviaAlumno(21630535)"/>
    <hyperlink ref="E170" r:id="rId6" display="javascript:enviaAlumno(20980045)"/>
    <hyperlink ref="E171" r:id="rId7" display="javascript:enviaAlumno(21583760)"/>
    <hyperlink ref="E172" r:id="rId8" display="javascript:enviaAlumno(21586987)"/>
    <hyperlink ref="E173" r:id="rId9" display="javascript:enviaAlumno(21637104)"/>
    <hyperlink ref="E174" r:id="rId10" display="javascript:enviaAlumno(21511265)"/>
    <hyperlink ref="E175" r:id="rId11" display="javascript:enviaAlumno(21309553)"/>
    <hyperlink ref="E176" r:id="rId12" display="javascript:enviaAlumno(21622251)"/>
    <hyperlink ref="E177" r:id="rId13" display="javascript:enviaAlumno(21369774)"/>
    <hyperlink ref="E178" r:id="rId14" display="javascript:enviaAlumno(21716371)"/>
    <hyperlink ref="E179" r:id="rId15" display="javascript:enviaAlumno(21781588)"/>
    <hyperlink ref="E180" r:id="rId16" display="javascript:enviaAlumno(21340514)"/>
    <hyperlink ref="E181" r:id="rId17" display="javascript:enviaAlumno(21545625)"/>
    <hyperlink ref="E182" r:id="rId18" display="javascript:enviaAlumno(21532612)"/>
    <hyperlink ref="E183" r:id="rId19" display="javascript:enviaAlumno(21705768)"/>
    <hyperlink ref="E184" r:id="rId20" display="javascript:enviaAlumno(21661158)"/>
    <hyperlink ref="E185" r:id="rId21" display="javascript:enviaAlumno(21224545)"/>
    <hyperlink ref="E186" r:id="rId22" display="javascript:enviaAlumno(21376747)"/>
    <hyperlink ref="E187" r:id="rId23" display="javascript:enviaAlumno(21661219)"/>
    <hyperlink ref="E188" r:id="rId24" display="javascript:enviaAlumno(21602033)"/>
    <hyperlink ref="E189" r:id="rId25" display="javascript:enviaAlumno(21673273)"/>
    <hyperlink ref="E190" r:id="rId26" display="javascript:enviaAlumno(21737239)"/>
    <hyperlink ref="E191" r:id="rId27" display="javascript:enviaAlumno(21538528)"/>
    <hyperlink ref="E192" r:id="rId28" display="javascript:enviaAlumno(21616671)"/>
    <hyperlink ref="E193" r:id="rId29" display="javascript:enviaAlumno(21835438)"/>
    <hyperlink ref="E194" r:id="rId30" display="javascript:enviaAlumno(21457431)"/>
    <hyperlink ref="E195" r:id="rId31" display="javascript:enviaAlumno(21530776)"/>
    <hyperlink ref="E196" r:id="rId32" display="javascript:enviaAlumno(21754277)"/>
    <hyperlink ref="E197" r:id="rId33" display="javascript:enviaAlumno(21801094)"/>
    <hyperlink ref="E198" r:id="rId34" display="javascript:enviaAlumno(21125495)"/>
    <hyperlink ref="E199" r:id="rId35" display="javascript:enviaAlumno(21472703)"/>
    <hyperlink ref="E200" r:id="rId36" display="javascript:enviaAlumno(21478338)"/>
    <hyperlink ref="E201" r:id="rId37" display="javascript:enviaAlumno(21149469)"/>
    <hyperlink ref="E202" r:id="rId38" display="javascript:enviaAlumno(21674042)"/>
    <hyperlink ref="E203" r:id="rId39" display="javascript:enviaAlumno(21744471)"/>
    <hyperlink ref="E204" r:id="rId40" display="javascript:enviaAlumno(21783349)"/>
    <hyperlink ref="E205" r:id="rId41" display="javascript:enviaAlumno(20839681)"/>
    <hyperlink ref="E206" r:id="rId42" display="javascript:enviaAlumno(21520819)"/>
    <hyperlink ref="E207" r:id="rId43" display="javascript:enviaAlumno(21782537)"/>
    <hyperlink ref="E208" r:id="rId44" display="javascript:enviaAlumno(21714061)"/>
  </hyperlinks>
  <pageMargins left="0.7" right="0.7" top="0.75" bottom="0.75" header="0.3" footer="0.3"/>
  <pageSetup paperSize="9" orientation="portrait" horizontalDpi="4294967293" verticalDpi="4294967293" r:id="rId45"/>
  <drawing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2016-05-18T20:58:41Z</cp:lastPrinted>
  <dcterms:created xsi:type="dcterms:W3CDTF">2011-08-28T01:40:03Z</dcterms:created>
  <dcterms:modified xsi:type="dcterms:W3CDTF">2016-10-06T13:34:40Z</dcterms:modified>
</cp:coreProperties>
</file>