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F16" i="2" l="1"/>
  <c r="E41" i="2"/>
  <c r="F41" i="2"/>
  <c r="G41" i="2"/>
  <c r="H41" i="2"/>
  <c r="F15" i="2" s="1"/>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F17" i="2" l="1"/>
  <c r="F15" i="1"/>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H40" i="2" s="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F40" i="2" l="1"/>
  <c r="H86" i="2"/>
  <c r="G40" i="2"/>
  <c r="E40" i="2"/>
  <c r="AA61" i="1"/>
  <c r="AC61" i="1" s="1"/>
  <c r="AA60" i="1"/>
  <c r="AC60" i="1" s="1"/>
  <c r="AA56" i="1"/>
  <c r="AC56" i="1" s="1"/>
  <c r="AA57" i="1"/>
  <c r="AC57" i="1" s="1"/>
  <c r="AA59" i="1"/>
  <c r="AC59" i="1" s="1"/>
  <c r="AA55" i="1"/>
  <c r="AC55" i="1" s="1"/>
  <c r="AA62" i="1"/>
  <c r="AC62" i="1" s="1"/>
  <c r="AA58" i="1"/>
  <c r="AC58"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F86" i="2" l="1"/>
  <c r="G86" i="2"/>
  <c r="AB57" i="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A49" i="1" l="1"/>
  <c r="AC49" i="1" s="1"/>
  <c r="AA45" i="1"/>
  <c r="AC45" i="1" s="1"/>
  <c r="AA41" i="1"/>
  <c r="AC41" i="1" s="1"/>
  <c r="AA37" i="1"/>
  <c r="AC37" i="1" s="1"/>
  <c r="AA33" i="1"/>
  <c r="AC33" i="1" s="1"/>
  <c r="AA29" i="1"/>
  <c r="AC29" i="1" s="1"/>
  <c r="AA25" i="1"/>
  <c r="AC25" i="1" s="1"/>
  <c r="AA21" i="1"/>
  <c r="AC21" i="1" s="1"/>
  <c r="AA53" i="1"/>
  <c r="AC53" i="1" s="1"/>
  <c r="AA48" i="1"/>
  <c r="AC48" i="1" s="1"/>
  <c r="AA44" i="1"/>
  <c r="AC44" i="1" s="1"/>
  <c r="AA40" i="1"/>
  <c r="AC40" i="1" s="1"/>
  <c r="AA36" i="1"/>
  <c r="AC36" i="1" s="1"/>
  <c r="AA32" i="1"/>
  <c r="AC32" i="1" s="1"/>
  <c r="AA28" i="1"/>
  <c r="AC28" i="1" s="1"/>
  <c r="AA24" i="1"/>
  <c r="AC24" i="1" s="1"/>
  <c r="AA20" i="1"/>
  <c r="AC20" i="1" s="1"/>
  <c r="AA52" i="1"/>
  <c r="AC52" i="1" s="1"/>
  <c r="AA47" i="1"/>
  <c r="AC47" i="1" s="1"/>
  <c r="AA43" i="1"/>
  <c r="AC43" i="1" s="1"/>
  <c r="AA39" i="1"/>
  <c r="AC39" i="1" s="1"/>
  <c r="AA35" i="1"/>
  <c r="AC35" i="1" s="1"/>
  <c r="AA31" i="1"/>
  <c r="AC31" i="1" s="1"/>
  <c r="AA27" i="1"/>
  <c r="AC27" i="1" s="1"/>
  <c r="AA23" i="1"/>
  <c r="AC23" i="1" s="1"/>
  <c r="AA19" i="1"/>
  <c r="AA51" i="1"/>
  <c r="AC51" i="1" s="1"/>
  <c r="AA50" i="1"/>
  <c r="AC50" i="1" s="1"/>
  <c r="AA46" i="1"/>
  <c r="AC46" i="1" s="1"/>
  <c r="AA42" i="1"/>
  <c r="AC42" i="1" s="1"/>
  <c r="AA38" i="1"/>
  <c r="AC38" i="1" s="1"/>
  <c r="AA34" i="1"/>
  <c r="AC34" i="1" s="1"/>
  <c r="AA30" i="1"/>
  <c r="AC30" i="1" s="1"/>
  <c r="AA26" i="1"/>
  <c r="AC26" i="1" s="1"/>
  <c r="AA22" i="1"/>
  <c r="AC22" i="1" s="1"/>
  <c r="AA54" i="1"/>
  <c r="AC54" i="1" s="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E17" i="2"/>
  <c r="C16" i="2"/>
  <c r="C17" i="2"/>
  <c r="C15" i="2"/>
  <c r="E15" i="2"/>
  <c r="D17" i="2"/>
  <c r="D15" i="2"/>
  <c r="D16" i="2"/>
  <c r="E16" i="2"/>
  <c r="AC18" i="1" l="1"/>
  <c r="AC66" i="1" s="1"/>
  <c r="AZ12" i="1"/>
  <c r="H109" i="2" s="1"/>
  <c r="AB18" i="1"/>
  <c r="BA12" i="1" l="1"/>
  <c r="H110" i="2" s="1"/>
  <c r="AB66"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<sst xmlns="http://schemas.openxmlformats.org/spreadsheetml/2006/main" count="262" uniqueCount="126">
  <si>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</si>
  <si>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</si>
  <si>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</si>
  <si>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</si>
  <si>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</si>
  <si>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</si>
  <si>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</si>
  <si>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</si>
  <si>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</si>
  <si>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</si>
  <si>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</si>
  <si>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</si>
  <si>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</si>
  <si>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</si>
  <si>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</si>
  <si>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</si>
  <si>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</si>
  <si>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</si>
  <si>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</si>
  <si>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</si>
  <si>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</si>
  <si>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</si>
  <si>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</si>
  <si>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</si>
  <si>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</si>
  <si>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</si>
  <si>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</si>
  <si>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</si>
  <si>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</si>
  <si>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</si>
  <si>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</si>
  <si>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</si>
  <si>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</si>
  <si>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</si>
  <si>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</si>
  <si>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</si>
  <si>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</si>
  <si>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</si>
  <si>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</si>
  <si>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</si>
  <si>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</si>
  <si>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</si>
  <si>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</si>
  <si>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</si>
  <si>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</si>
  <si>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</si>
  <si>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</si>
  <si>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</si>
  <si>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</si>
  <si>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</si>
  <si>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</si>
  <si>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</si>
  <si>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</si>
  <si>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</si>
  <si>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</si>
  <si>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</si>
  <si>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</si>
  <si>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</si>
  <si>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</si>
  <si>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</si>
  <si>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</si>
  <si>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</si>
  <si>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</si>
  <si>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</si>
  <si>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</si>
  <si>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</si>
  <si>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 Comparar colecciones.</t>
  </si>
  <si>
    <t>• Restar a un dígito otro dígito menor.</t>
  </si>
  <si>
    <t>Números y Operaciones</t>
  </si>
  <si>
    <t>Números Operaciones</t>
  </si>
  <si>
    <t>Cárcamo Cárdenas Luis Salvador</t>
  </si>
  <si>
    <t>Correa Uribe Máximo De Dios</t>
  </si>
  <si>
    <t>Díaz Montiel Benjamín Esteban</t>
  </si>
  <si>
    <t>Gadaleta Velásquez Lucas Alexander</t>
  </si>
  <si>
    <t>Galindo Gallardo Samuel Antonio</t>
  </si>
  <si>
    <t>Gallegos Ule Constanza Antonella</t>
  </si>
  <si>
    <t>Gómez González Paloma Del Pilar</t>
  </si>
  <si>
    <t>Gómez Gutiérrez Maximiliano Camilo</t>
  </si>
  <si>
    <t>Gonzalez Obando Dennis Belén</t>
  </si>
  <si>
    <t>González Salinas Yusey Javiera</t>
  </si>
  <si>
    <t>Hidalgo Galindo Constanza Llamilett</t>
  </si>
  <si>
    <t>Huenchur Soto Kevin Mauricio</t>
  </si>
  <si>
    <t>Llanquilef Torres Pilar Isidora</t>
  </si>
  <si>
    <t>Mancilla Paredes Vicente Andrés</t>
  </si>
  <si>
    <t>Mansilla Aguilar Katherinne Anaís</t>
  </si>
  <si>
    <t>Mansilla González Valentina Belén</t>
  </si>
  <si>
    <t>Meriño Miranda Martina Rayen</t>
  </si>
  <si>
    <t>Millalonco Uribe Constanza Saray</t>
  </si>
  <si>
    <t>Miranda González Celeste Francisca</t>
  </si>
  <si>
    <t>Molina López Jeremías Ismael Adán</t>
  </si>
  <si>
    <t>Nanco Cifuentes Fhara Tais</t>
  </si>
  <si>
    <t>Navarro Rivera Isaac Alexander</t>
  </si>
  <si>
    <t>Navarro Vera Álvaro Exequiel</t>
  </si>
  <si>
    <t>Ojeda Escobar Nia Antonella Pascal</t>
  </si>
  <si>
    <t>Ojeda González Dorians Jesús Edinson</t>
  </si>
  <si>
    <t>Olivares Vicencio Yarela Paola</t>
  </si>
  <si>
    <t>Pacheco Coronado Magdalena Paz</t>
  </si>
  <si>
    <t>Pacheco Pérez Monserrath Andrea</t>
  </si>
  <si>
    <t>Peralta Ojeda Angel Benjamín Belarmino</t>
  </si>
  <si>
    <t>Pérez Huenchur Mónica Isabel</t>
  </si>
  <si>
    <t>Pinda Molina Axel Andrés</t>
  </si>
  <si>
    <t>Pinda Pinda Amanda Gabriela</t>
  </si>
  <si>
    <t>Pinilla Gadaleta Vicente Giovanni</t>
  </si>
  <si>
    <t>Punol Oyarzo Valentina Nayarette</t>
  </si>
  <si>
    <t>Rodríguez Arriagada Yeanyra Estrella</t>
  </si>
  <si>
    <t>Sanhueza Santana Kevin Macklein</t>
  </si>
  <si>
    <t>Seron Serón Polet Francisca</t>
  </si>
  <si>
    <t>Soto Fernández Carolina Araceli</t>
  </si>
  <si>
    <t>Soto González Williams Ignacio</t>
  </si>
  <si>
    <t>Toledo Contreras Jeannette Soledad</t>
  </si>
  <si>
    <t>Triviño Gutiérrez Diego Alejandro</t>
  </si>
  <si>
    <t>Ulloa Velásquez Anto Monserrat</t>
  </si>
  <si>
    <t>Vargas Cárdenas Yonathan Leonel</t>
  </si>
  <si>
    <t>Vivar González Rosa Escarle</t>
  </si>
  <si>
    <t>Vivar González Yadhira Monserratt</t>
  </si>
  <si>
    <t>Rail Del Río Matías Benjamín</t>
  </si>
  <si>
    <t>Educación Matemática 1Aº básico A</t>
  </si>
  <si>
    <t>Patrones y Álgebra</t>
  </si>
  <si>
    <t>Prom.%</t>
  </si>
  <si>
    <t>Prom.</t>
  </si>
  <si>
    <t>CURSO: 1º</t>
  </si>
  <si>
    <t>Medición</t>
  </si>
  <si>
    <t>Datos  y Probabilida</t>
  </si>
  <si>
    <t>Sistema de corrección PERIODO 3</t>
  </si>
  <si>
    <t xml:space="preserve">INFORME RESULTADOS PERIODO 3 MATEMATICA                                                                                                                                                                 1Aº año Básico  </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</si>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</sst>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8"/>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b/>
      <sz val="11"/>
      <color theme="0"/>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1"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1">
    <xf numFmtId="0" fontId="0" fillId="0" borderId="0"/>
  </cellStyleXfs>
  <cellXfs count="18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8" fillId="0" borderId="1" xfId="0" applyFont="1" applyBorder="1"/>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Fill="1" applyBorder="1" applyAlignment="1">
      <alignment horizontal="center" vertical="center" wrapText="1"/>
    </xf>
    <xf numFmtId="0" fontId="24" fillId="2" borderId="21" xfId="0" applyFont="1" applyFill="1" applyBorder="1" applyAlignment="1">
      <alignment horizontal="center"/>
    </xf>
    <xf numFmtId="0" fontId="24" fillId="0" borderId="22" xfId="0" applyFont="1" applyBorder="1" applyAlignment="1">
      <alignment horizontal="center"/>
    </xf>
    <xf numFmtId="0" fontId="24" fillId="0" borderId="22"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49" fontId="23" fillId="0" borderId="0" xfId="0" applyNumberFormat="1" applyFont="1" applyAlignment="1"/>
    <xf numFmtId="0" fontId="24" fillId="0" borderId="26" xfId="0" applyFont="1" applyFill="1" applyBorder="1" applyAlignment="1">
      <alignment horizontal="center"/>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6" fillId="0" borderId="1" xfId="0" applyFont="1" applyBorder="1" applyAlignment="1">
      <alignment horizontal="center" wrapText="1"/>
    </xf>
    <xf numFmtId="0" fontId="28" fillId="5" borderId="1" xfId="0" applyFont="1" applyFill="1" applyBorder="1" applyAlignment="1">
      <alignment horizontal="center" vertical="center"/>
    </xf>
    <xf numFmtId="0" fontId="6" fillId="2" borderId="1" xfId="0" applyFont="1" applyFill="1" applyBorder="1" applyAlignment="1">
      <alignment horizontal="left"/>
    </xf>
    <xf numFmtId="0" fontId="6" fillId="0" borderId="1" xfId="0" applyFont="1" applyBorder="1" applyAlignment="1">
      <alignment horizontal="left"/>
    </xf>
    <xf numFmtId="0" fontId="17" fillId="0" borderId="1" xfId="0" applyFont="1" applyBorder="1" applyAlignment="1">
      <alignment horizontal="center" vertical="center" wrapText="1"/>
    </xf>
    <xf numFmtId="0" fontId="0" fillId="0" borderId="0" xfId="0" applyBorder="1" applyAlignment="1">
      <alignment horizontal="center"/>
    </xf>
    <xf numFmtId="0" fontId="7" fillId="0" borderId="3" xfId="0" applyFont="1" applyBorder="1"/>
    <xf numFmtId="0" fontId="7" fillId="0" borderId="0" xfId="0" applyFont="1" applyBorder="1"/>
    <xf numFmtId="9" fontId="1" fillId="0" borderId="0" xfId="0" applyNumberFormat="1" applyFont="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0" fillId="0" borderId="9" xfId="0" applyBorder="1" applyAlignment="1">
      <alignment horizontal="center"/>
    </xf>
    <xf numFmtId="0" fontId="1" fillId="0" borderId="9" xfId="0" applyFont="1" applyBorder="1" applyAlignment="1">
      <alignment horizontal="center" vertical="top" wrapText="1"/>
    </xf>
    <xf numFmtId="0" fontId="25" fillId="0" borderId="14" xfId="0" applyFont="1" applyBorder="1" applyAlignment="1">
      <alignment horizontal="center"/>
    </xf>
    <xf numFmtId="0" fontId="25" fillId="0" borderId="11" xfId="0" applyFont="1" applyBorder="1" applyAlignment="1">
      <alignment horizontal="center"/>
    </xf>
    <xf numFmtId="0" fontId="25" fillId="0" borderId="20" xfId="0" applyFont="1" applyBorder="1" applyAlignment="1">
      <alignment horizontal="center"/>
    </xf>
    <xf numFmtId="0" fontId="25" fillId="0" borderId="12" xfId="0" applyFont="1" applyBorder="1" applyAlignment="1">
      <alignment horizontal="center"/>
    </xf>
    <xf numFmtId="0" fontId="0" fillId="0" borderId="0" xfId="0" applyAlignment="1">
      <alignment horizontal="center" vertical="top"/>
    </xf>
    <xf numFmtId="0" fontId="7" fillId="0" borderId="0" xfId="0" applyFont="1" applyBorder="1" applyAlignment="1">
      <alignment horizontal="center" vertical="center"/>
    </xf>
    <xf numFmtId="9" fontId="0" fillId="0" borderId="1" xfId="0" applyNumberFormat="1" applyBorder="1"/>
    <xf numFmtId="164" fontId="0" fillId="0" borderId="1" xfId="0" applyNumberFormat="1" applyBorder="1"/>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1" fillId="0" borderId="1" xfId="0" applyFont="1" applyBorder="1" applyAlignment="1">
      <alignment horizontal="left" wrapText="1"/>
    </xf>
    <xf numFmtId="0" fontId="19"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left"/>
    </xf>
    <xf numFmtId="0" fontId="2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1" xfId="0" applyFont="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190500</xdr:rowOff>
    </xdr:from>
    <xdr:to>
      <xdr:col>7</xdr:col>
      <xdr:colOff>0</xdr:colOff>
      <xdr:row>110</xdr:row>
      <xdr:rowOff>9525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54625"/>
          <a:ext cx="5143500" cy="1050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topLeftCell="A4" zoomScale="80" zoomScaleNormal="80" workbookViewId="0">
      <selection activeCell="W10" sqref="W1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100" customWidth="1"/>
    <col min="7" max="11" width="3.85546875" customWidth="1"/>
    <col min="12" max="12" width="3.85546875" style="66" customWidth="1"/>
    <col min="13" max="15" width="3.85546875" customWidth="1"/>
    <col min="16" max="16" width="4.7109375" customWidth="1"/>
    <col min="17" max="18" width="4.140625" bestFit="1" customWidth="1"/>
    <col min="19" max="23" width="4.140625" style="65" customWidth="1"/>
    <col min="24" max="26" width="4.85546875" style="66" customWidth="1"/>
    <col min="27" max="27" width="7" customWidth="1"/>
    <col min="28" max="28" width="7.140625" style="40"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68" hidden="1" customWidth="1"/>
    <col min="40" max="45" width="5.140625" style="21" hidden="1" customWidth="1"/>
    <col min="46" max="46" width="5.140625" style="68" hidden="1" customWidth="1"/>
    <col min="47" max="47" width="5.140625" style="21" hidden="1" customWidth="1"/>
    <col min="48" max="48" width="6.42578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24" t="s">
        <v>123</v>
      </c>
      <c r="B1" s="125"/>
      <c r="C1" s="125"/>
      <c r="D1" s="125"/>
      <c r="E1" s="125"/>
      <c r="F1" s="125"/>
      <c r="G1" s="125"/>
      <c r="H1" s="125"/>
    </row>
    <row r="2" spans="1:88" x14ac:dyDescent="0.25">
      <c r="A2" s="124" t="s">
        <v>116</v>
      </c>
      <c r="B2" s="125"/>
      <c r="C2" s="125"/>
      <c r="D2" s="125"/>
      <c r="E2" s="125"/>
      <c r="F2" s="125"/>
      <c r="G2" s="125"/>
      <c r="H2" s="125"/>
    </row>
    <row r="4" spans="1:88" ht="15" customHeight="1" x14ac:dyDescent="0.25">
      <c r="A4" s="126" t="s">
        <v>0</v>
      </c>
      <c r="B4" s="126"/>
      <c r="C4" s="126"/>
      <c r="D4" s="126"/>
      <c r="E4" s="126"/>
      <c r="F4" s="126"/>
      <c r="G4" s="126"/>
      <c r="H4" s="126"/>
      <c r="I4" s="126"/>
    </row>
    <row r="5" spans="1:88" x14ac:dyDescent="0.25">
      <c r="A5" s="126"/>
      <c r="B5" s="126"/>
      <c r="C5" s="126"/>
      <c r="D5" s="126"/>
      <c r="E5" s="126"/>
      <c r="F5" s="126"/>
      <c r="G5" s="126"/>
      <c r="H5" s="126"/>
      <c r="I5" s="126"/>
      <c r="AU5" s="131" t="s">
        <v>40</v>
      </c>
      <c r="AV5" s="132"/>
      <c r="AW5" s="37">
        <v>1</v>
      </c>
      <c r="AX5" s="37">
        <v>2</v>
      </c>
      <c r="AY5" s="37">
        <v>3</v>
      </c>
      <c r="AZ5" s="37">
        <v>4</v>
      </c>
      <c r="BA5" s="37">
        <v>5</v>
      </c>
      <c r="BB5" s="37">
        <v>6</v>
      </c>
      <c r="BC5" s="37">
        <v>7</v>
      </c>
      <c r="BD5" s="37">
        <v>8</v>
      </c>
      <c r="BE5" s="37">
        <v>9</v>
      </c>
      <c r="BF5" s="37">
        <v>10</v>
      </c>
      <c r="BG5" s="37">
        <v>11</v>
      </c>
      <c r="BH5" s="37">
        <v>12</v>
      </c>
      <c r="BI5" s="37">
        <v>13</v>
      </c>
      <c r="BJ5" s="37">
        <v>14</v>
      </c>
      <c r="BK5" s="37">
        <v>15</v>
      </c>
      <c r="BL5" s="37">
        <v>16</v>
      </c>
      <c r="BM5" s="37">
        <v>17</v>
      </c>
      <c r="BN5" s="37">
        <v>18</v>
      </c>
      <c r="BO5" s="37">
        <v>19</v>
      </c>
      <c r="BP5" s="37">
        <v>20</v>
      </c>
      <c r="BQ5" s="37"/>
      <c r="BR5" s="37"/>
      <c r="BS5" s="37"/>
      <c r="BT5" s="37"/>
      <c r="BU5" s="37"/>
      <c r="BV5" s="37"/>
      <c r="BW5" s="52"/>
      <c r="BX5" s="52"/>
      <c r="BY5" s="52"/>
      <c r="BZ5" s="52"/>
      <c r="CA5" s="52"/>
      <c r="CB5" s="52"/>
      <c r="CC5" s="52"/>
      <c r="CD5" s="52"/>
      <c r="CE5" s="52"/>
      <c r="CF5" s="52"/>
      <c r="CG5" s="52"/>
      <c r="CH5" s="52"/>
      <c r="CI5" s="52"/>
      <c r="CJ5" s="52"/>
    </row>
    <row r="6" spans="1:88" x14ac:dyDescent="0.25">
      <c r="A6" s="126"/>
      <c r="B6" s="126"/>
      <c r="C6" s="126"/>
      <c r="D6" s="126"/>
      <c r="E6" s="126"/>
      <c r="F6" s="126"/>
      <c r="G6" s="126"/>
      <c r="H6" s="126"/>
      <c r="I6" s="126"/>
      <c r="AW6" s="37"/>
      <c r="AX6" s="37"/>
      <c r="AY6" s="37"/>
      <c r="AZ6" s="37"/>
      <c r="BA6" s="37"/>
      <c r="BB6" s="37"/>
      <c r="BC6" s="37"/>
      <c r="BD6" s="37"/>
      <c r="BE6" s="37"/>
      <c r="BF6" s="37"/>
      <c r="BG6" s="37"/>
      <c r="BH6" s="37"/>
      <c r="BI6" s="37"/>
      <c r="BJ6" s="37"/>
      <c r="BK6" s="38"/>
      <c r="BL6" s="4"/>
      <c r="BM6" s="4"/>
      <c r="BN6" s="4"/>
      <c r="BO6" s="4"/>
      <c r="BP6" s="4"/>
      <c r="BQ6" s="4"/>
      <c r="BR6" s="4"/>
      <c r="BS6" s="4"/>
      <c r="BT6" s="4"/>
      <c r="BU6" s="4"/>
      <c r="BV6" s="4"/>
      <c r="BW6" s="5"/>
      <c r="BX6" s="5"/>
      <c r="BY6" s="5"/>
      <c r="BZ6" s="5"/>
      <c r="CA6" s="5"/>
      <c r="CB6" s="5"/>
      <c r="CC6" s="5"/>
      <c r="CD6" s="5"/>
      <c r="CE6" s="5"/>
      <c r="CF6" s="5"/>
      <c r="CG6" s="5"/>
      <c r="CH6" s="5"/>
      <c r="CI6" s="5"/>
      <c r="CJ6" s="5"/>
    </row>
    <row r="7" spans="1:88" x14ac:dyDescent="0.25">
      <c r="A7" s="126"/>
      <c r="B7" s="126"/>
      <c r="C7" s="126"/>
      <c r="D7" s="126"/>
      <c r="E7" s="126"/>
      <c r="F7" s="126"/>
      <c r="G7" s="126"/>
      <c r="H7" s="126"/>
      <c r="I7" s="126"/>
      <c r="AW7" s="92" t="s">
        <v>45</v>
      </c>
      <c r="AX7" s="93" t="s">
        <v>45</v>
      </c>
      <c r="AY7" s="93" t="s">
        <v>28</v>
      </c>
      <c r="AZ7" s="93" t="s">
        <v>8</v>
      </c>
      <c r="BA7" s="93" t="s">
        <v>8</v>
      </c>
      <c r="BB7" s="93" t="s">
        <v>45</v>
      </c>
      <c r="BC7" s="93" t="s">
        <v>8</v>
      </c>
      <c r="BD7" s="93" t="s">
        <v>28</v>
      </c>
      <c r="BE7" s="93" t="s">
        <v>8</v>
      </c>
      <c r="BF7" s="93" t="s">
        <v>28</v>
      </c>
      <c r="BG7" s="93" t="s">
        <v>28</v>
      </c>
      <c r="BH7" s="93" t="s">
        <v>8</v>
      </c>
      <c r="BI7" s="93" t="s">
        <v>45</v>
      </c>
      <c r="BJ7" s="93" t="s">
        <v>45</v>
      </c>
      <c r="BK7" s="93" t="s">
        <v>8</v>
      </c>
      <c r="BL7" s="93" t="s">
        <v>28</v>
      </c>
      <c r="BM7" s="93" t="s">
        <v>45</v>
      </c>
      <c r="BN7" s="93" t="s">
        <v>28</v>
      </c>
      <c r="BO7" s="93" t="s">
        <v>45</v>
      </c>
      <c r="BP7" s="93" t="s">
        <v>28</v>
      </c>
      <c r="BQ7" s="37"/>
      <c r="BR7" s="37"/>
      <c r="BS7" s="37"/>
      <c r="BT7" s="37"/>
      <c r="BU7" s="37"/>
      <c r="BV7" s="37"/>
      <c r="BW7" s="52"/>
      <c r="BX7" s="52"/>
      <c r="BY7" s="52"/>
      <c r="BZ7" s="52"/>
      <c r="CA7" s="52"/>
      <c r="CB7" s="52"/>
      <c r="CC7" s="52"/>
      <c r="CD7" s="52"/>
      <c r="CE7" s="52"/>
      <c r="CF7" s="52"/>
      <c r="CG7" s="52"/>
      <c r="CH7" s="52"/>
      <c r="CI7" s="52"/>
      <c r="CJ7" s="52"/>
    </row>
    <row r="8" spans="1:88" x14ac:dyDescent="0.25">
      <c r="A8" s="1"/>
      <c r="B8" s="1"/>
      <c r="C8" s="1"/>
      <c r="D8" s="1"/>
      <c r="E8" s="1"/>
      <c r="F8" s="99"/>
      <c r="G8" s="1"/>
      <c r="H8" s="1"/>
    </row>
    <row r="9" spans="1:88" x14ac:dyDescent="0.25">
      <c r="A9" s="116" t="s">
        <v>1</v>
      </c>
      <c r="B9" s="116"/>
      <c r="C9" s="2" t="s">
        <v>2</v>
      </c>
      <c r="D9" s="2" t="s">
        <v>3</v>
      </c>
      <c r="E9" s="127" t="s">
        <v>4</v>
      </c>
      <c r="F9" s="127"/>
      <c r="G9" s="127"/>
      <c r="H9" s="127"/>
    </row>
    <row r="10" spans="1:88" x14ac:dyDescent="0.25">
      <c r="A10" s="28"/>
      <c r="B10" s="28"/>
      <c r="C10" s="111"/>
      <c r="D10" s="112" t="s">
        <v>125</v>
      </c>
      <c r="E10" s="114">
        <v>2016</v>
      </c>
      <c r="F10" s="114"/>
      <c r="G10" s="114"/>
      <c r="H10" s="115"/>
    </row>
    <row r="11" spans="1:88" ht="29.25" customHeight="1" x14ac:dyDescent="0.25">
      <c r="A11" s="116" t="s">
        <v>5</v>
      </c>
      <c r="B11" s="116"/>
      <c r="C11" s="117" t="s">
        <v>47</v>
      </c>
      <c r="D11" s="118"/>
      <c r="E11" s="118"/>
      <c r="F11" s="118"/>
      <c r="G11" s="118"/>
      <c r="H11" s="119"/>
      <c r="AH11" s="37">
        <v>1</v>
      </c>
      <c r="AI11" s="37">
        <v>2</v>
      </c>
      <c r="AJ11" s="37">
        <v>3</v>
      </c>
      <c r="AK11" s="37">
        <v>4</v>
      </c>
      <c r="AL11" s="37">
        <v>5</v>
      </c>
      <c r="AM11" s="69">
        <v>6</v>
      </c>
      <c r="AN11" s="37">
        <v>7</v>
      </c>
      <c r="AO11" s="37">
        <v>8</v>
      </c>
      <c r="AP11" s="37">
        <v>9</v>
      </c>
      <c r="AQ11" s="37">
        <v>10</v>
      </c>
      <c r="AR11" s="37">
        <v>11</v>
      </c>
      <c r="AS11" s="37">
        <v>12</v>
      </c>
      <c r="AT11" s="69">
        <v>13</v>
      </c>
      <c r="AU11" s="37">
        <v>14</v>
      </c>
      <c r="AV11" s="37">
        <v>15</v>
      </c>
      <c r="AW11" s="37">
        <v>16</v>
      </c>
      <c r="AX11" s="37">
        <v>17</v>
      </c>
      <c r="AY11" s="37">
        <v>18</v>
      </c>
      <c r="AZ11" s="37">
        <v>19</v>
      </c>
      <c r="BA11" s="37">
        <v>20</v>
      </c>
      <c r="BB11" s="37"/>
      <c r="BC11" s="37"/>
      <c r="BD11" s="37"/>
      <c r="BE11" s="37"/>
      <c r="BF11" s="37"/>
      <c r="BG11" s="37"/>
      <c r="BH11" s="37"/>
      <c r="BI11" s="37"/>
      <c r="BJ11" s="37"/>
      <c r="BK11" s="37"/>
      <c r="BL11" s="37"/>
      <c r="BM11" s="37"/>
      <c r="BN11" s="37"/>
      <c r="BO11" s="37"/>
      <c r="BP11" s="37"/>
      <c r="BQ11" s="37"/>
      <c r="BR11" s="37"/>
      <c r="BS11" s="37"/>
      <c r="BT11" s="37"/>
      <c r="BU11" s="37"/>
    </row>
    <row r="12" spans="1:88" ht="18.75" x14ac:dyDescent="0.25">
      <c r="A12" s="116" t="s">
        <v>6</v>
      </c>
      <c r="B12" s="116"/>
      <c r="C12" s="120"/>
      <c r="D12" s="120"/>
      <c r="E12" s="120"/>
      <c r="F12" s="120"/>
      <c r="G12" s="120"/>
      <c r="H12" s="120"/>
      <c r="L12" s="67"/>
      <c r="M12" s="57"/>
      <c r="N12" s="57"/>
      <c r="O12" s="57"/>
      <c r="P12" s="57"/>
      <c r="Q12" s="57"/>
      <c r="AH12" s="37">
        <f>SUM(AH18:AH63)</f>
        <v>1</v>
      </c>
      <c r="AI12" s="37">
        <f t="shared" ref="AI12:BA12" si="0">SUM(AI18:AI63)</f>
        <v>1</v>
      </c>
      <c r="AJ12" s="37">
        <f t="shared" si="0"/>
        <v>1</v>
      </c>
      <c r="AK12" s="37">
        <f t="shared" si="0"/>
        <v>1</v>
      </c>
      <c r="AL12" s="37">
        <f t="shared" si="0"/>
        <v>1</v>
      </c>
      <c r="AM12" s="69">
        <f t="shared" si="0"/>
        <v>1</v>
      </c>
      <c r="AN12" s="37">
        <f t="shared" si="0"/>
        <v>1</v>
      </c>
      <c r="AO12" s="37">
        <f t="shared" si="0"/>
        <v>1</v>
      </c>
      <c r="AP12" s="37">
        <f t="shared" si="0"/>
        <v>1</v>
      </c>
      <c r="AQ12" s="37">
        <f t="shared" si="0"/>
        <v>1</v>
      </c>
      <c r="AR12" s="37">
        <f t="shared" si="0"/>
        <v>1</v>
      </c>
      <c r="AS12" s="37">
        <f t="shared" si="0"/>
        <v>1</v>
      </c>
      <c r="AT12" s="69">
        <f t="shared" si="0"/>
        <v>1</v>
      </c>
      <c r="AU12" s="69">
        <f t="shared" si="0"/>
        <v>1</v>
      </c>
      <c r="AV12" s="69">
        <f t="shared" si="0"/>
        <v>1</v>
      </c>
      <c r="AW12" s="69">
        <f t="shared" si="0"/>
        <v>1</v>
      </c>
      <c r="AX12" s="69">
        <f t="shared" si="0"/>
        <v>1</v>
      </c>
      <c r="AY12" s="69">
        <f t="shared" si="0"/>
        <v>1</v>
      </c>
      <c r="AZ12" s="69">
        <f t="shared" si="0"/>
        <v>1</v>
      </c>
      <c r="BA12" s="69">
        <f t="shared" si="0"/>
        <v>1</v>
      </c>
      <c r="BB12" s="37"/>
      <c r="BC12" s="37"/>
      <c r="BD12" s="37"/>
      <c r="BE12" s="37"/>
      <c r="BF12" s="37"/>
      <c r="BG12" s="37"/>
      <c r="BH12" s="37"/>
      <c r="BI12" s="37"/>
      <c r="BJ12" s="37"/>
      <c r="BK12" s="37"/>
      <c r="BL12" s="37"/>
      <c r="BM12" s="37"/>
      <c r="BN12" s="37"/>
      <c r="BO12" s="37"/>
      <c r="BP12" s="37"/>
      <c r="BQ12" s="37"/>
      <c r="BR12" s="37"/>
      <c r="BS12" s="37"/>
      <c r="BT12" s="37"/>
      <c r="BU12" s="37"/>
    </row>
    <row r="13" spans="1:88" x14ac:dyDescent="0.25">
      <c r="A13" s="121" t="s">
        <v>7</v>
      </c>
      <c r="B13" s="122"/>
      <c r="C13" s="123"/>
      <c r="D13" s="123"/>
      <c r="E13" s="123"/>
      <c r="F13" s="123"/>
      <c r="G13" s="123"/>
      <c r="H13" s="123"/>
      <c r="L13" s="24"/>
      <c r="M13" s="5"/>
      <c r="N13" s="5"/>
      <c r="O13" s="5"/>
      <c r="P13" s="5"/>
      <c r="Q13" s="5"/>
    </row>
    <row r="14" spans="1:88" ht="15.75" thickBot="1" x14ac:dyDescent="0.3">
      <c r="AH14" s="48"/>
      <c r="AI14" s="48"/>
      <c r="AJ14" s="48"/>
      <c r="AK14" s="48"/>
      <c r="AL14" s="48"/>
      <c r="AM14" s="70"/>
      <c r="AN14" s="48"/>
      <c r="AO14" s="48"/>
      <c r="AP14" s="48"/>
    </row>
    <row r="15" spans="1:88" ht="15.75" thickBot="1" x14ac:dyDescent="0.3">
      <c r="D15" s="113" t="s">
        <v>27</v>
      </c>
      <c r="E15" s="113"/>
      <c r="F15" s="101">
        <f>COUNTIF(F18:F63,"P")</f>
        <v>1</v>
      </c>
    </row>
    <row r="16" spans="1:88" ht="15.75" thickBot="1" x14ac:dyDescent="0.3"/>
    <row r="17" spans="1:76" ht="30.75" thickBot="1" x14ac:dyDescent="0.3">
      <c r="A17" s="3" t="s">
        <v>9</v>
      </c>
      <c r="B17" s="3" t="s">
        <v>10</v>
      </c>
      <c r="C17" s="3" t="s">
        <v>11</v>
      </c>
      <c r="D17" s="3" t="s">
        <v>12</v>
      </c>
      <c r="E17" s="53" t="s">
        <v>13</v>
      </c>
      <c r="F17" s="102" t="s">
        <v>54</v>
      </c>
      <c r="G17" s="71" t="s">
        <v>14</v>
      </c>
      <c r="H17" s="72" t="s">
        <v>15</v>
      </c>
      <c r="I17" s="72" t="s">
        <v>16</v>
      </c>
      <c r="J17" s="72" t="s">
        <v>17</v>
      </c>
      <c r="K17" s="72" t="s">
        <v>18</v>
      </c>
      <c r="L17" s="73" t="s">
        <v>19</v>
      </c>
      <c r="M17" s="72" t="s">
        <v>20</v>
      </c>
      <c r="N17" s="72" t="s">
        <v>21</v>
      </c>
      <c r="O17" s="72" t="s">
        <v>22</v>
      </c>
      <c r="P17" s="72" t="s">
        <v>23</v>
      </c>
      <c r="Q17" s="72" t="s">
        <v>24</v>
      </c>
      <c r="R17" s="72" t="s">
        <v>25</v>
      </c>
      <c r="S17" s="74" t="s">
        <v>26</v>
      </c>
      <c r="T17" s="74" t="s">
        <v>58</v>
      </c>
      <c r="U17" s="74" t="s">
        <v>59</v>
      </c>
      <c r="V17" s="74" t="s">
        <v>60</v>
      </c>
      <c r="W17" s="74" t="s">
        <v>61</v>
      </c>
      <c r="X17" s="88" t="s">
        <v>62</v>
      </c>
      <c r="Y17" s="89" t="s">
        <v>63</v>
      </c>
      <c r="Z17" s="75" t="s">
        <v>64</v>
      </c>
      <c r="AA17" s="60" t="s">
        <v>48</v>
      </c>
      <c r="AB17" s="61" t="s">
        <v>49</v>
      </c>
      <c r="AC17" s="62" t="s">
        <v>50</v>
      </c>
      <c r="AD17" s="23"/>
      <c r="AE17" s="23"/>
      <c r="AF17" s="23"/>
    </row>
    <row r="18" spans="1:76" ht="15.75" x14ac:dyDescent="0.25">
      <c r="A18" s="4">
        <v>1</v>
      </c>
      <c r="B18" s="128" t="s">
        <v>70</v>
      </c>
      <c r="C18" s="129" t="s">
        <v>70</v>
      </c>
      <c r="D18" s="130" t="s">
        <v>70</v>
      </c>
      <c r="E18" s="54"/>
      <c r="F18" s="103" t="s">
        <v>56</v>
      </c>
      <c r="G18" s="76" t="s">
        <v>45</v>
      </c>
      <c r="H18" s="77" t="s">
        <v>45</v>
      </c>
      <c r="I18" s="77" t="s">
        <v>28</v>
      </c>
      <c r="J18" s="77" t="s">
        <v>8</v>
      </c>
      <c r="K18" s="77" t="s">
        <v>8</v>
      </c>
      <c r="L18" s="78" t="s">
        <v>45</v>
      </c>
      <c r="M18" s="77" t="s">
        <v>8</v>
      </c>
      <c r="N18" s="77" t="s">
        <v>28</v>
      </c>
      <c r="O18" s="77" t="s">
        <v>8</v>
      </c>
      <c r="P18" s="77" t="s">
        <v>28</v>
      </c>
      <c r="Q18" s="77" t="s">
        <v>28</v>
      </c>
      <c r="R18" s="77" t="s">
        <v>8</v>
      </c>
      <c r="S18" s="77" t="s">
        <v>45</v>
      </c>
      <c r="T18" s="77" t="s">
        <v>45</v>
      </c>
      <c r="U18" s="77" t="s">
        <v>8</v>
      </c>
      <c r="V18" s="77" t="s">
        <v>28</v>
      </c>
      <c r="W18" s="77" t="s">
        <v>45</v>
      </c>
      <c r="X18" s="78" t="s">
        <v>28</v>
      </c>
      <c r="Y18" s="78" t="s">
        <v>45</v>
      </c>
      <c r="Z18" s="87" t="s">
        <v>28</v>
      </c>
      <c r="AA18" s="42">
        <f>SUM(AH18:BA18)</f>
        <v>20</v>
      </c>
      <c r="AB18" s="43">
        <f>AA18/B$71</f>
        <v>1</v>
      </c>
      <c r="AC18" s="58">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0"/>
    </row>
    <row r="19" spans="1:76" ht="15.75" x14ac:dyDescent="0.25">
      <c r="A19" s="4">
        <v>2</v>
      </c>
      <c r="B19" s="128" t="s">
        <v>71</v>
      </c>
      <c r="C19" s="129" t="s">
        <v>71</v>
      </c>
      <c r="D19" s="130" t="s">
        <v>71</v>
      </c>
      <c r="E19" s="54"/>
      <c r="F19" s="104"/>
      <c r="G19" s="79"/>
      <c r="H19" s="80"/>
      <c r="I19" s="80"/>
      <c r="J19" s="80"/>
      <c r="K19" s="80"/>
      <c r="L19" s="81"/>
      <c r="M19" s="80"/>
      <c r="N19" s="80"/>
      <c r="O19" s="80"/>
      <c r="P19" s="80"/>
      <c r="Q19" s="80"/>
      <c r="R19" s="80"/>
      <c r="S19" s="80"/>
      <c r="T19" s="80"/>
      <c r="U19" s="80"/>
      <c r="V19" s="80"/>
      <c r="W19" s="80"/>
      <c r="X19" s="81"/>
      <c r="Y19" s="81"/>
      <c r="Z19" s="87"/>
      <c r="AA19" s="42">
        <f t="shared" ref="AA19:AA63" si="19">SUM(AH19:BA19)</f>
        <v>0</v>
      </c>
      <c r="AB19" s="43">
        <f>AA19/B$71</f>
        <v>0</v>
      </c>
      <c r="AC19" s="58">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0"/>
    </row>
    <row r="20" spans="1:76" ht="15.75" x14ac:dyDescent="0.25">
      <c r="A20" s="4">
        <v>3</v>
      </c>
      <c r="B20" s="128" t="s">
        <v>72</v>
      </c>
      <c r="C20" s="129" t="s">
        <v>72</v>
      </c>
      <c r="D20" s="130" t="s">
        <v>72</v>
      </c>
      <c r="E20" s="54"/>
      <c r="F20" s="104"/>
      <c r="G20" s="79"/>
      <c r="H20" s="80"/>
      <c r="I20" s="80"/>
      <c r="J20" s="80"/>
      <c r="K20" s="80"/>
      <c r="L20" s="81"/>
      <c r="M20" s="80"/>
      <c r="N20" s="80"/>
      <c r="O20" s="80"/>
      <c r="P20" s="80"/>
      <c r="Q20" s="80"/>
      <c r="R20" s="80"/>
      <c r="S20" s="80"/>
      <c r="T20" s="80"/>
      <c r="U20" s="80"/>
      <c r="V20" s="80"/>
      <c r="W20" s="80"/>
      <c r="X20" s="81"/>
      <c r="Y20" s="81"/>
      <c r="Z20" s="87"/>
      <c r="AA20" s="42">
        <f t="shared" si="19"/>
        <v>0</v>
      </c>
      <c r="AB20" s="43">
        <f t="shared" ref="AB20:AB63" si="23">AA20/B$71</f>
        <v>0</v>
      </c>
      <c r="AC20" s="58">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0"/>
    </row>
    <row r="21" spans="1:76" ht="15.75" x14ac:dyDescent="0.25">
      <c r="A21" s="4">
        <v>4</v>
      </c>
      <c r="B21" s="128" t="s">
        <v>73</v>
      </c>
      <c r="C21" s="129" t="s">
        <v>73</v>
      </c>
      <c r="D21" s="130" t="s">
        <v>73</v>
      </c>
      <c r="E21" s="54"/>
      <c r="F21" s="104"/>
      <c r="G21" s="79"/>
      <c r="H21" s="80"/>
      <c r="I21" s="80"/>
      <c r="J21" s="80"/>
      <c r="K21" s="80"/>
      <c r="L21" s="81"/>
      <c r="M21" s="80"/>
      <c r="N21" s="80"/>
      <c r="O21" s="80"/>
      <c r="P21" s="80"/>
      <c r="Q21" s="80"/>
      <c r="R21" s="80"/>
      <c r="S21" s="80"/>
      <c r="T21" s="80"/>
      <c r="U21" s="80"/>
      <c r="V21" s="80"/>
      <c r="W21" s="80"/>
      <c r="X21" s="81"/>
      <c r="Y21" s="81"/>
      <c r="Z21" s="87"/>
      <c r="AA21" s="42">
        <f t="shared" si="19"/>
        <v>0</v>
      </c>
      <c r="AB21" s="43">
        <f t="shared" si="23"/>
        <v>0</v>
      </c>
      <c r="AC21" s="58">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0"/>
    </row>
    <row r="22" spans="1:76" ht="15.75" x14ac:dyDescent="0.25">
      <c r="A22" s="4">
        <v>5</v>
      </c>
      <c r="B22" s="128" t="s">
        <v>74</v>
      </c>
      <c r="C22" s="129" t="s">
        <v>74</v>
      </c>
      <c r="D22" s="130" t="s">
        <v>74</v>
      </c>
      <c r="E22" s="54"/>
      <c r="F22" s="104"/>
      <c r="G22" s="79"/>
      <c r="H22" s="80"/>
      <c r="I22" s="80"/>
      <c r="J22" s="80"/>
      <c r="K22" s="80"/>
      <c r="L22" s="81"/>
      <c r="M22" s="80"/>
      <c r="N22" s="80"/>
      <c r="O22" s="80"/>
      <c r="P22" s="80"/>
      <c r="Q22" s="80"/>
      <c r="R22" s="80"/>
      <c r="S22" s="80"/>
      <c r="T22" s="80"/>
      <c r="U22" s="80"/>
      <c r="V22" s="80"/>
      <c r="W22" s="80"/>
      <c r="X22" s="81"/>
      <c r="Y22" s="81"/>
      <c r="Z22" s="87"/>
      <c r="AA22" s="42">
        <f t="shared" si="19"/>
        <v>0</v>
      </c>
      <c r="AB22" s="43">
        <f t="shared" si="23"/>
        <v>0</v>
      </c>
      <c r="AC22" s="58">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0"/>
    </row>
    <row r="23" spans="1:76" ht="15.75" x14ac:dyDescent="0.25">
      <c r="A23" s="4">
        <v>6</v>
      </c>
      <c r="B23" s="128" t="s">
        <v>75</v>
      </c>
      <c r="C23" s="129" t="s">
        <v>75</v>
      </c>
      <c r="D23" s="130" t="s">
        <v>75</v>
      </c>
      <c r="E23" s="54"/>
      <c r="F23" s="104"/>
      <c r="G23" s="79"/>
      <c r="H23" s="80"/>
      <c r="I23" s="80"/>
      <c r="J23" s="80"/>
      <c r="K23" s="80"/>
      <c r="L23" s="81"/>
      <c r="M23" s="80"/>
      <c r="N23" s="80"/>
      <c r="O23" s="80"/>
      <c r="P23" s="80"/>
      <c r="Q23" s="80"/>
      <c r="R23" s="80"/>
      <c r="S23" s="80"/>
      <c r="T23" s="80"/>
      <c r="U23" s="80"/>
      <c r="V23" s="80"/>
      <c r="W23" s="80"/>
      <c r="X23" s="81"/>
      <c r="Y23" s="81"/>
      <c r="Z23" s="87"/>
      <c r="AA23" s="42">
        <f t="shared" si="19"/>
        <v>0</v>
      </c>
      <c r="AB23" s="43">
        <f t="shared" si="23"/>
        <v>0</v>
      </c>
      <c r="AC23" s="58">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0"/>
    </row>
    <row r="24" spans="1:76" ht="15.75" x14ac:dyDescent="0.25">
      <c r="A24" s="4">
        <v>7</v>
      </c>
      <c r="B24" s="128" t="s">
        <v>76</v>
      </c>
      <c r="C24" s="129" t="s">
        <v>76</v>
      </c>
      <c r="D24" s="130" t="s">
        <v>76</v>
      </c>
      <c r="E24" s="54"/>
      <c r="F24" s="104"/>
      <c r="G24" s="79"/>
      <c r="H24" s="80"/>
      <c r="I24" s="80"/>
      <c r="J24" s="80"/>
      <c r="K24" s="80"/>
      <c r="L24" s="81"/>
      <c r="M24" s="80"/>
      <c r="N24" s="80"/>
      <c r="O24" s="80"/>
      <c r="P24" s="80"/>
      <c r="Q24" s="80"/>
      <c r="R24" s="80"/>
      <c r="S24" s="80"/>
      <c r="T24" s="80"/>
      <c r="U24" s="80"/>
      <c r="V24" s="80"/>
      <c r="W24" s="80"/>
      <c r="X24" s="81"/>
      <c r="Y24" s="81"/>
      <c r="Z24" s="87"/>
      <c r="AA24" s="42">
        <f t="shared" si="19"/>
        <v>0</v>
      </c>
      <c r="AB24" s="43">
        <f t="shared" si="23"/>
        <v>0</v>
      </c>
      <c r="AC24" s="58">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0"/>
    </row>
    <row r="25" spans="1:76" ht="15.75" x14ac:dyDescent="0.25">
      <c r="A25" s="4">
        <v>8</v>
      </c>
      <c r="B25" s="128" t="s">
        <v>77</v>
      </c>
      <c r="C25" s="129" t="s">
        <v>77</v>
      </c>
      <c r="D25" s="130" t="s">
        <v>77</v>
      </c>
      <c r="E25" s="54"/>
      <c r="F25" s="104"/>
      <c r="G25" s="79"/>
      <c r="H25" s="80"/>
      <c r="I25" s="80"/>
      <c r="J25" s="80"/>
      <c r="K25" s="80"/>
      <c r="L25" s="81"/>
      <c r="M25" s="80"/>
      <c r="N25" s="80"/>
      <c r="O25" s="80"/>
      <c r="P25" s="80"/>
      <c r="Q25" s="80"/>
      <c r="R25" s="80"/>
      <c r="S25" s="80"/>
      <c r="T25" s="80"/>
      <c r="U25" s="80"/>
      <c r="V25" s="80"/>
      <c r="W25" s="80"/>
      <c r="X25" s="81"/>
      <c r="Y25" s="81"/>
      <c r="Z25" s="87"/>
      <c r="AA25" s="42">
        <f t="shared" si="19"/>
        <v>0</v>
      </c>
      <c r="AB25" s="43">
        <f t="shared" si="23"/>
        <v>0</v>
      </c>
      <c r="AC25" s="58">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0"/>
    </row>
    <row r="26" spans="1:76" ht="15.75" x14ac:dyDescent="0.25">
      <c r="A26" s="4">
        <v>9</v>
      </c>
      <c r="B26" s="128" t="s">
        <v>78</v>
      </c>
      <c r="C26" s="129" t="s">
        <v>78</v>
      </c>
      <c r="D26" s="130" t="s">
        <v>78</v>
      </c>
      <c r="E26" s="54"/>
      <c r="F26" s="104"/>
      <c r="G26" s="79"/>
      <c r="H26" s="80"/>
      <c r="I26" s="80"/>
      <c r="J26" s="80"/>
      <c r="K26" s="80"/>
      <c r="L26" s="81"/>
      <c r="M26" s="80"/>
      <c r="N26" s="80"/>
      <c r="O26" s="80"/>
      <c r="P26" s="80"/>
      <c r="Q26" s="80"/>
      <c r="R26" s="80"/>
      <c r="S26" s="80"/>
      <c r="T26" s="80"/>
      <c r="U26" s="80"/>
      <c r="V26" s="80"/>
      <c r="W26" s="80"/>
      <c r="X26" s="81"/>
      <c r="Y26" s="81"/>
      <c r="Z26" s="87"/>
      <c r="AA26" s="42">
        <f t="shared" si="19"/>
        <v>0</v>
      </c>
      <c r="AB26" s="43">
        <f t="shared" si="23"/>
        <v>0</v>
      </c>
      <c r="AC26" s="58">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0"/>
    </row>
    <row r="27" spans="1:76" ht="15.75" x14ac:dyDescent="0.25">
      <c r="A27" s="4">
        <v>10</v>
      </c>
      <c r="B27" s="128" t="s">
        <v>79</v>
      </c>
      <c r="C27" s="129" t="s">
        <v>79</v>
      </c>
      <c r="D27" s="130" t="s">
        <v>79</v>
      </c>
      <c r="E27" s="54"/>
      <c r="F27" s="104"/>
      <c r="G27" s="79"/>
      <c r="H27" s="80"/>
      <c r="I27" s="80"/>
      <c r="J27" s="80"/>
      <c r="K27" s="80"/>
      <c r="L27" s="81"/>
      <c r="M27" s="80"/>
      <c r="N27" s="80"/>
      <c r="O27" s="80"/>
      <c r="P27" s="80"/>
      <c r="Q27" s="80"/>
      <c r="R27" s="80"/>
      <c r="S27" s="80"/>
      <c r="T27" s="80"/>
      <c r="U27" s="80"/>
      <c r="V27" s="80"/>
      <c r="W27" s="80"/>
      <c r="X27" s="81"/>
      <c r="Y27" s="81"/>
      <c r="Z27" s="87"/>
      <c r="AA27" s="42">
        <f t="shared" si="19"/>
        <v>0</v>
      </c>
      <c r="AB27" s="43">
        <f t="shared" si="23"/>
        <v>0</v>
      </c>
      <c r="AC27" s="58">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0"/>
    </row>
    <row r="28" spans="1:76" ht="15.75" x14ac:dyDescent="0.25">
      <c r="A28" s="4">
        <v>11</v>
      </c>
      <c r="B28" s="128" t="s">
        <v>80</v>
      </c>
      <c r="C28" s="129" t="s">
        <v>80</v>
      </c>
      <c r="D28" s="130" t="s">
        <v>80</v>
      </c>
      <c r="E28" s="54"/>
      <c r="F28" s="104"/>
      <c r="G28" s="79"/>
      <c r="H28" s="80"/>
      <c r="I28" s="80"/>
      <c r="J28" s="80"/>
      <c r="K28" s="80"/>
      <c r="L28" s="81"/>
      <c r="M28" s="80"/>
      <c r="N28" s="80"/>
      <c r="O28" s="80"/>
      <c r="P28" s="80"/>
      <c r="Q28" s="80"/>
      <c r="R28" s="80"/>
      <c r="S28" s="80"/>
      <c r="T28" s="80"/>
      <c r="U28" s="80"/>
      <c r="V28" s="80"/>
      <c r="W28" s="80"/>
      <c r="X28" s="81"/>
      <c r="Y28" s="81"/>
      <c r="Z28" s="87"/>
      <c r="AA28" s="42">
        <f t="shared" si="19"/>
        <v>0</v>
      </c>
      <c r="AB28" s="43">
        <f t="shared" si="23"/>
        <v>0</v>
      </c>
      <c r="AC28" s="58">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0"/>
    </row>
    <row r="29" spans="1:76" ht="15.75" x14ac:dyDescent="0.25">
      <c r="A29" s="4">
        <v>12</v>
      </c>
      <c r="B29" s="128" t="s">
        <v>81</v>
      </c>
      <c r="C29" s="129" t="s">
        <v>81</v>
      </c>
      <c r="D29" s="130" t="s">
        <v>81</v>
      </c>
      <c r="E29" s="54"/>
      <c r="F29" s="104"/>
      <c r="G29" s="79"/>
      <c r="H29" s="80"/>
      <c r="I29" s="80"/>
      <c r="J29" s="80"/>
      <c r="K29" s="80"/>
      <c r="L29" s="81"/>
      <c r="M29" s="80"/>
      <c r="N29" s="80"/>
      <c r="O29" s="80"/>
      <c r="P29" s="80"/>
      <c r="Q29" s="80"/>
      <c r="R29" s="80"/>
      <c r="S29" s="80"/>
      <c r="T29" s="80"/>
      <c r="U29" s="80"/>
      <c r="V29" s="80"/>
      <c r="W29" s="80"/>
      <c r="X29" s="81"/>
      <c r="Y29" s="81"/>
      <c r="Z29" s="87"/>
      <c r="AA29" s="42">
        <f t="shared" si="19"/>
        <v>0</v>
      </c>
      <c r="AB29" s="43">
        <f t="shared" si="23"/>
        <v>0</v>
      </c>
      <c r="AC29" s="58">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0"/>
    </row>
    <row r="30" spans="1:76" ht="15.75" x14ac:dyDescent="0.25">
      <c r="A30" s="4">
        <v>13</v>
      </c>
      <c r="B30" s="128" t="s">
        <v>82</v>
      </c>
      <c r="C30" s="129" t="s">
        <v>82</v>
      </c>
      <c r="D30" s="130" t="s">
        <v>82</v>
      </c>
      <c r="E30" s="54"/>
      <c r="F30" s="104"/>
      <c r="G30" s="79"/>
      <c r="H30" s="80"/>
      <c r="I30" s="80"/>
      <c r="J30" s="80"/>
      <c r="K30" s="80"/>
      <c r="L30" s="81"/>
      <c r="M30" s="80"/>
      <c r="N30" s="80"/>
      <c r="O30" s="80"/>
      <c r="P30" s="80"/>
      <c r="Q30" s="80"/>
      <c r="R30" s="80"/>
      <c r="S30" s="80"/>
      <c r="T30" s="80"/>
      <c r="U30" s="80"/>
      <c r="V30" s="80"/>
      <c r="W30" s="80"/>
      <c r="X30" s="81"/>
      <c r="Y30" s="81"/>
      <c r="Z30" s="87"/>
      <c r="AA30" s="42">
        <f t="shared" si="19"/>
        <v>0</v>
      </c>
      <c r="AB30" s="43">
        <f t="shared" si="23"/>
        <v>0</v>
      </c>
      <c r="AC30" s="58">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0"/>
    </row>
    <row r="31" spans="1:76" ht="15.75" x14ac:dyDescent="0.25">
      <c r="A31" s="4">
        <v>14</v>
      </c>
      <c r="B31" s="128" t="s">
        <v>83</v>
      </c>
      <c r="C31" s="129" t="s">
        <v>83</v>
      </c>
      <c r="D31" s="130" t="s">
        <v>83</v>
      </c>
      <c r="E31" s="54"/>
      <c r="F31" s="104"/>
      <c r="G31" s="79"/>
      <c r="H31" s="80"/>
      <c r="I31" s="80"/>
      <c r="J31" s="80"/>
      <c r="K31" s="80"/>
      <c r="L31" s="81"/>
      <c r="M31" s="80"/>
      <c r="N31" s="80"/>
      <c r="O31" s="80"/>
      <c r="P31" s="80"/>
      <c r="Q31" s="80"/>
      <c r="R31" s="80"/>
      <c r="S31" s="80"/>
      <c r="T31" s="80"/>
      <c r="U31" s="80"/>
      <c r="V31" s="80"/>
      <c r="W31" s="80"/>
      <c r="X31" s="81"/>
      <c r="Y31" s="81"/>
      <c r="Z31" s="87"/>
      <c r="AA31" s="42">
        <f t="shared" si="19"/>
        <v>0</v>
      </c>
      <c r="AB31" s="43">
        <f t="shared" si="23"/>
        <v>0</v>
      </c>
      <c r="AC31" s="58">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0"/>
    </row>
    <row r="32" spans="1:76" ht="15.75" x14ac:dyDescent="0.25">
      <c r="A32" s="4">
        <v>15</v>
      </c>
      <c r="B32" s="128" t="s">
        <v>84</v>
      </c>
      <c r="C32" s="129" t="s">
        <v>84</v>
      </c>
      <c r="D32" s="130" t="s">
        <v>84</v>
      </c>
      <c r="E32" s="54"/>
      <c r="F32" s="104"/>
      <c r="G32" s="79"/>
      <c r="H32" s="80"/>
      <c r="I32" s="80"/>
      <c r="J32" s="80"/>
      <c r="K32" s="80"/>
      <c r="L32" s="81"/>
      <c r="M32" s="80"/>
      <c r="N32" s="80"/>
      <c r="O32" s="80"/>
      <c r="P32" s="80"/>
      <c r="Q32" s="80"/>
      <c r="R32" s="80"/>
      <c r="S32" s="80"/>
      <c r="T32" s="80"/>
      <c r="U32" s="80"/>
      <c r="V32" s="80"/>
      <c r="W32" s="80"/>
      <c r="X32" s="81"/>
      <c r="Y32" s="81"/>
      <c r="Z32" s="87"/>
      <c r="AA32" s="42">
        <f t="shared" si="19"/>
        <v>0</v>
      </c>
      <c r="AB32" s="43">
        <f t="shared" si="23"/>
        <v>0</v>
      </c>
      <c r="AC32" s="58">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0"/>
    </row>
    <row r="33" spans="1:76" ht="15.75" x14ac:dyDescent="0.25">
      <c r="A33" s="4">
        <v>16</v>
      </c>
      <c r="B33" s="128" t="s">
        <v>85</v>
      </c>
      <c r="C33" s="129" t="s">
        <v>85</v>
      </c>
      <c r="D33" s="130" t="s">
        <v>85</v>
      </c>
      <c r="E33" s="54"/>
      <c r="F33" s="104"/>
      <c r="G33" s="79"/>
      <c r="H33" s="80"/>
      <c r="I33" s="80"/>
      <c r="J33" s="80"/>
      <c r="K33" s="80"/>
      <c r="L33" s="81"/>
      <c r="M33" s="80"/>
      <c r="N33" s="80"/>
      <c r="O33" s="80"/>
      <c r="P33" s="80"/>
      <c r="Q33" s="80"/>
      <c r="R33" s="80"/>
      <c r="S33" s="80"/>
      <c r="T33" s="80"/>
      <c r="U33" s="80"/>
      <c r="V33" s="80"/>
      <c r="W33" s="80"/>
      <c r="X33" s="81"/>
      <c r="Y33" s="81"/>
      <c r="Z33" s="87"/>
      <c r="AA33" s="42">
        <f t="shared" si="19"/>
        <v>0</v>
      </c>
      <c r="AB33" s="43">
        <f t="shared" si="23"/>
        <v>0</v>
      </c>
      <c r="AC33" s="58">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0"/>
    </row>
    <row r="34" spans="1:76" ht="15.75" x14ac:dyDescent="0.25">
      <c r="A34" s="4">
        <v>17</v>
      </c>
      <c r="B34" s="128" t="s">
        <v>86</v>
      </c>
      <c r="C34" s="129" t="s">
        <v>86</v>
      </c>
      <c r="D34" s="130" t="s">
        <v>86</v>
      </c>
      <c r="E34" s="54"/>
      <c r="F34" s="104"/>
      <c r="G34" s="79"/>
      <c r="H34" s="80"/>
      <c r="I34" s="80"/>
      <c r="J34" s="80"/>
      <c r="K34" s="80"/>
      <c r="L34" s="81"/>
      <c r="M34" s="80"/>
      <c r="N34" s="80"/>
      <c r="O34" s="80"/>
      <c r="P34" s="80"/>
      <c r="Q34" s="80"/>
      <c r="R34" s="80"/>
      <c r="S34" s="80"/>
      <c r="T34" s="80"/>
      <c r="U34" s="80"/>
      <c r="V34" s="80"/>
      <c r="W34" s="80"/>
      <c r="X34" s="81"/>
      <c r="Y34" s="81"/>
      <c r="Z34" s="87"/>
      <c r="AA34" s="42">
        <f t="shared" si="19"/>
        <v>0</v>
      </c>
      <c r="AB34" s="43">
        <f t="shared" si="23"/>
        <v>0</v>
      </c>
      <c r="AC34" s="58">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0"/>
    </row>
    <row r="35" spans="1:76" ht="15.75" x14ac:dyDescent="0.25">
      <c r="A35" s="4">
        <v>18</v>
      </c>
      <c r="B35" s="128" t="s">
        <v>87</v>
      </c>
      <c r="C35" s="129" t="s">
        <v>87</v>
      </c>
      <c r="D35" s="130" t="s">
        <v>87</v>
      </c>
      <c r="E35" s="54"/>
      <c r="F35" s="104"/>
      <c r="G35" s="79"/>
      <c r="H35" s="80"/>
      <c r="I35" s="80"/>
      <c r="J35" s="80"/>
      <c r="K35" s="80"/>
      <c r="L35" s="81"/>
      <c r="M35" s="80"/>
      <c r="N35" s="80"/>
      <c r="O35" s="80"/>
      <c r="P35" s="80"/>
      <c r="Q35" s="80"/>
      <c r="R35" s="80"/>
      <c r="S35" s="80"/>
      <c r="T35" s="80"/>
      <c r="U35" s="80"/>
      <c r="V35" s="80"/>
      <c r="W35" s="80"/>
      <c r="X35" s="81"/>
      <c r="Y35" s="81"/>
      <c r="Z35" s="87"/>
      <c r="AA35" s="42">
        <f t="shared" si="19"/>
        <v>0</v>
      </c>
      <c r="AB35" s="43">
        <f t="shared" si="23"/>
        <v>0</v>
      </c>
      <c r="AC35" s="58">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0"/>
    </row>
    <row r="36" spans="1:76" ht="15.75" x14ac:dyDescent="0.25">
      <c r="A36" s="4">
        <v>19</v>
      </c>
      <c r="B36" s="128" t="s">
        <v>88</v>
      </c>
      <c r="C36" s="129" t="s">
        <v>88</v>
      </c>
      <c r="D36" s="130" t="s">
        <v>88</v>
      </c>
      <c r="E36" s="54"/>
      <c r="F36" s="104"/>
      <c r="G36" s="79"/>
      <c r="H36" s="80"/>
      <c r="I36" s="80"/>
      <c r="J36" s="80"/>
      <c r="K36" s="80"/>
      <c r="L36" s="81"/>
      <c r="M36" s="80"/>
      <c r="N36" s="80"/>
      <c r="O36" s="80"/>
      <c r="P36" s="80"/>
      <c r="Q36" s="80"/>
      <c r="R36" s="80"/>
      <c r="S36" s="80"/>
      <c r="T36" s="80"/>
      <c r="U36" s="80"/>
      <c r="V36" s="80"/>
      <c r="W36" s="80"/>
      <c r="X36" s="81"/>
      <c r="Y36" s="81"/>
      <c r="Z36" s="87"/>
      <c r="AA36" s="42">
        <f t="shared" si="19"/>
        <v>0</v>
      </c>
      <c r="AB36" s="43">
        <f t="shared" si="23"/>
        <v>0</v>
      </c>
      <c r="AC36" s="58">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0"/>
    </row>
    <row r="37" spans="1:76" ht="15.75" x14ac:dyDescent="0.25">
      <c r="A37" s="4">
        <v>20</v>
      </c>
      <c r="B37" s="128" t="s">
        <v>89</v>
      </c>
      <c r="C37" s="129" t="s">
        <v>89</v>
      </c>
      <c r="D37" s="130" t="s">
        <v>89</v>
      </c>
      <c r="E37" s="54"/>
      <c r="F37" s="104"/>
      <c r="G37" s="79"/>
      <c r="H37" s="80"/>
      <c r="I37" s="80"/>
      <c r="J37" s="80"/>
      <c r="K37" s="80"/>
      <c r="L37" s="81"/>
      <c r="M37" s="80"/>
      <c r="N37" s="80"/>
      <c r="O37" s="80"/>
      <c r="P37" s="80"/>
      <c r="Q37" s="80"/>
      <c r="R37" s="80"/>
      <c r="S37" s="80"/>
      <c r="T37" s="80"/>
      <c r="U37" s="80"/>
      <c r="V37" s="80"/>
      <c r="W37" s="80"/>
      <c r="X37" s="81"/>
      <c r="Y37" s="81"/>
      <c r="Z37" s="87"/>
      <c r="AA37" s="42">
        <f t="shared" si="19"/>
        <v>0</v>
      </c>
      <c r="AB37" s="43">
        <f t="shared" si="23"/>
        <v>0</v>
      </c>
      <c r="AC37" s="58">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0"/>
    </row>
    <row r="38" spans="1:76" ht="15.75" x14ac:dyDescent="0.25">
      <c r="A38" s="4">
        <v>21</v>
      </c>
      <c r="B38" s="128" t="s">
        <v>90</v>
      </c>
      <c r="C38" s="129" t="s">
        <v>90</v>
      </c>
      <c r="D38" s="130" t="s">
        <v>90</v>
      </c>
      <c r="E38" s="54"/>
      <c r="F38" s="104"/>
      <c r="G38" s="79"/>
      <c r="H38" s="80"/>
      <c r="I38" s="80"/>
      <c r="J38" s="80"/>
      <c r="K38" s="80"/>
      <c r="L38" s="81"/>
      <c r="M38" s="80"/>
      <c r="N38" s="80"/>
      <c r="O38" s="80"/>
      <c r="P38" s="80"/>
      <c r="Q38" s="80"/>
      <c r="R38" s="80"/>
      <c r="S38" s="80"/>
      <c r="T38" s="80"/>
      <c r="U38" s="80"/>
      <c r="V38" s="80"/>
      <c r="W38" s="80"/>
      <c r="X38" s="81"/>
      <c r="Y38" s="81"/>
      <c r="Z38" s="87"/>
      <c r="AA38" s="42">
        <f t="shared" si="19"/>
        <v>0</v>
      </c>
      <c r="AB38" s="43">
        <f t="shared" si="23"/>
        <v>0</v>
      </c>
      <c r="AC38" s="58">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0"/>
    </row>
    <row r="39" spans="1:76" ht="15.75" x14ac:dyDescent="0.25">
      <c r="A39" s="4">
        <v>22</v>
      </c>
      <c r="B39" s="128" t="s">
        <v>91</v>
      </c>
      <c r="C39" s="129" t="s">
        <v>91</v>
      </c>
      <c r="D39" s="130" t="s">
        <v>91</v>
      </c>
      <c r="E39" s="54"/>
      <c r="F39" s="104"/>
      <c r="G39" s="79"/>
      <c r="H39" s="80"/>
      <c r="I39" s="80"/>
      <c r="J39" s="80"/>
      <c r="K39" s="80"/>
      <c r="L39" s="81"/>
      <c r="M39" s="80"/>
      <c r="N39" s="80"/>
      <c r="O39" s="80"/>
      <c r="P39" s="80"/>
      <c r="Q39" s="80"/>
      <c r="R39" s="80"/>
      <c r="S39" s="80"/>
      <c r="T39" s="80"/>
      <c r="U39" s="80"/>
      <c r="V39" s="80"/>
      <c r="W39" s="80"/>
      <c r="X39" s="81"/>
      <c r="Y39" s="81"/>
      <c r="Z39" s="87"/>
      <c r="AA39" s="42">
        <f t="shared" si="19"/>
        <v>0</v>
      </c>
      <c r="AB39" s="43">
        <f t="shared" si="23"/>
        <v>0</v>
      </c>
      <c r="AC39" s="58">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0"/>
    </row>
    <row r="40" spans="1:76" ht="15.75" x14ac:dyDescent="0.25">
      <c r="A40" s="4">
        <v>23</v>
      </c>
      <c r="B40" s="128" t="s">
        <v>92</v>
      </c>
      <c r="C40" s="129" t="s">
        <v>92</v>
      </c>
      <c r="D40" s="130" t="s">
        <v>92</v>
      </c>
      <c r="E40" s="54"/>
      <c r="F40" s="104"/>
      <c r="G40" s="79"/>
      <c r="H40" s="80"/>
      <c r="I40" s="80"/>
      <c r="J40" s="80"/>
      <c r="K40" s="80"/>
      <c r="L40" s="81"/>
      <c r="M40" s="80"/>
      <c r="N40" s="80"/>
      <c r="O40" s="80"/>
      <c r="P40" s="80"/>
      <c r="Q40" s="80"/>
      <c r="R40" s="80"/>
      <c r="S40" s="80"/>
      <c r="T40" s="80"/>
      <c r="U40" s="80"/>
      <c r="V40" s="80"/>
      <c r="W40" s="80"/>
      <c r="X40" s="81"/>
      <c r="Y40" s="81"/>
      <c r="Z40" s="87"/>
      <c r="AA40" s="42">
        <f t="shared" si="19"/>
        <v>0</v>
      </c>
      <c r="AB40" s="43">
        <f t="shared" si="23"/>
        <v>0</v>
      </c>
      <c r="AC40" s="58">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0"/>
    </row>
    <row r="41" spans="1:76" ht="15.75" x14ac:dyDescent="0.25">
      <c r="A41" s="4">
        <v>24</v>
      </c>
      <c r="B41" s="128" t="s">
        <v>93</v>
      </c>
      <c r="C41" s="129" t="s">
        <v>93</v>
      </c>
      <c r="D41" s="130" t="s">
        <v>93</v>
      </c>
      <c r="E41" s="54"/>
      <c r="F41" s="104"/>
      <c r="G41" s="79"/>
      <c r="H41" s="80"/>
      <c r="I41" s="80"/>
      <c r="J41" s="80"/>
      <c r="K41" s="80"/>
      <c r="L41" s="81"/>
      <c r="M41" s="80"/>
      <c r="N41" s="80"/>
      <c r="O41" s="80"/>
      <c r="P41" s="80"/>
      <c r="Q41" s="80"/>
      <c r="R41" s="80"/>
      <c r="S41" s="80"/>
      <c r="T41" s="80"/>
      <c r="U41" s="80"/>
      <c r="V41" s="80"/>
      <c r="W41" s="80"/>
      <c r="X41" s="81"/>
      <c r="Y41" s="81"/>
      <c r="Z41" s="87"/>
      <c r="AA41" s="42">
        <f t="shared" si="19"/>
        <v>0</v>
      </c>
      <c r="AB41" s="43">
        <f t="shared" si="23"/>
        <v>0</v>
      </c>
      <c r="AC41" s="58">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0"/>
    </row>
    <row r="42" spans="1:76" ht="15.75" x14ac:dyDescent="0.25">
      <c r="A42" s="4">
        <v>25</v>
      </c>
      <c r="B42" s="128" t="s">
        <v>94</v>
      </c>
      <c r="C42" s="129" t="s">
        <v>94</v>
      </c>
      <c r="D42" s="130" t="s">
        <v>94</v>
      </c>
      <c r="E42" s="54"/>
      <c r="F42" s="104"/>
      <c r="G42" s="79"/>
      <c r="H42" s="80"/>
      <c r="I42" s="80"/>
      <c r="J42" s="80"/>
      <c r="K42" s="80"/>
      <c r="L42" s="81"/>
      <c r="M42" s="80"/>
      <c r="N42" s="80"/>
      <c r="O42" s="80"/>
      <c r="P42" s="80"/>
      <c r="Q42" s="80"/>
      <c r="R42" s="80"/>
      <c r="S42" s="80"/>
      <c r="T42" s="80"/>
      <c r="U42" s="80"/>
      <c r="V42" s="80"/>
      <c r="W42" s="80"/>
      <c r="X42" s="81"/>
      <c r="Y42" s="81"/>
      <c r="Z42" s="87"/>
      <c r="AA42" s="42">
        <f t="shared" si="19"/>
        <v>0</v>
      </c>
      <c r="AB42" s="43">
        <f t="shared" si="23"/>
        <v>0</v>
      </c>
      <c r="AC42" s="58">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0"/>
    </row>
    <row r="43" spans="1:76" ht="15.75" x14ac:dyDescent="0.25">
      <c r="A43" s="4">
        <v>26</v>
      </c>
      <c r="B43" s="128" t="s">
        <v>95</v>
      </c>
      <c r="C43" s="129" t="s">
        <v>95</v>
      </c>
      <c r="D43" s="130" t="s">
        <v>95</v>
      </c>
      <c r="E43" s="54"/>
      <c r="F43" s="104"/>
      <c r="G43" s="79"/>
      <c r="H43" s="80"/>
      <c r="I43" s="80"/>
      <c r="J43" s="80"/>
      <c r="K43" s="80"/>
      <c r="L43" s="81"/>
      <c r="M43" s="80"/>
      <c r="N43" s="80"/>
      <c r="O43" s="80"/>
      <c r="P43" s="80"/>
      <c r="Q43" s="80"/>
      <c r="R43" s="80"/>
      <c r="S43" s="80"/>
      <c r="T43" s="80"/>
      <c r="U43" s="80"/>
      <c r="V43" s="80"/>
      <c r="W43" s="80"/>
      <c r="X43" s="81"/>
      <c r="Y43" s="81"/>
      <c r="Z43" s="87"/>
      <c r="AA43" s="42">
        <f t="shared" si="19"/>
        <v>0</v>
      </c>
      <c r="AB43" s="43">
        <f t="shared" si="23"/>
        <v>0</v>
      </c>
      <c r="AC43" s="58">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0"/>
    </row>
    <row r="44" spans="1:76" ht="15.75" x14ac:dyDescent="0.25">
      <c r="A44" s="4">
        <v>27</v>
      </c>
      <c r="B44" s="128" t="s">
        <v>96</v>
      </c>
      <c r="C44" s="129" t="s">
        <v>96</v>
      </c>
      <c r="D44" s="130" t="s">
        <v>96</v>
      </c>
      <c r="E44" s="54"/>
      <c r="F44" s="104"/>
      <c r="G44" s="79"/>
      <c r="H44" s="80"/>
      <c r="I44" s="80"/>
      <c r="J44" s="80"/>
      <c r="K44" s="80"/>
      <c r="L44" s="81"/>
      <c r="M44" s="80"/>
      <c r="N44" s="80"/>
      <c r="O44" s="80"/>
      <c r="P44" s="80"/>
      <c r="Q44" s="80"/>
      <c r="R44" s="80"/>
      <c r="S44" s="80"/>
      <c r="T44" s="80"/>
      <c r="U44" s="80"/>
      <c r="V44" s="80"/>
      <c r="W44" s="80"/>
      <c r="X44" s="81"/>
      <c r="Y44" s="81"/>
      <c r="Z44" s="87"/>
      <c r="AA44" s="42">
        <f t="shared" si="19"/>
        <v>0</v>
      </c>
      <c r="AB44" s="43">
        <f t="shared" si="23"/>
        <v>0</v>
      </c>
      <c r="AC44" s="58">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0"/>
    </row>
    <row r="45" spans="1:76" ht="15.75" x14ac:dyDescent="0.25">
      <c r="A45" s="4">
        <v>28</v>
      </c>
      <c r="B45" s="128" t="s">
        <v>97</v>
      </c>
      <c r="C45" s="129" t="s">
        <v>97</v>
      </c>
      <c r="D45" s="130" t="s">
        <v>97</v>
      </c>
      <c r="E45" s="54"/>
      <c r="F45" s="104"/>
      <c r="G45" s="79"/>
      <c r="H45" s="80"/>
      <c r="I45" s="80"/>
      <c r="J45" s="80"/>
      <c r="K45" s="80"/>
      <c r="L45" s="81"/>
      <c r="M45" s="80"/>
      <c r="N45" s="80"/>
      <c r="O45" s="80"/>
      <c r="P45" s="80"/>
      <c r="Q45" s="80"/>
      <c r="R45" s="80"/>
      <c r="S45" s="80"/>
      <c r="T45" s="80"/>
      <c r="U45" s="80"/>
      <c r="V45" s="80"/>
      <c r="W45" s="80"/>
      <c r="X45" s="81"/>
      <c r="Y45" s="81"/>
      <c r="Z45" s="87"/>
      <c r="AA45" s="42">
        <f t="shared" si="19"/>
        <v>0</v>
      </c>
      <c r="AB45" s="43">
        <f t="shared" si="23"/>
        <v>0</v>
      </c>
      <c r="AC45" s="58">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0"/>
    </row>
    <row r="46" spans="1:76" ht="15.75" x14ac:dyDescent="0.25">
      <c r="A46" s="4">
        <v>29</v>
      </c>
      <c r="B46" s="128" t="s">
        <v>98</v>
      </c>
      <c r="C46" s="129" t="s">
        <v>98</v>
      </c>
      <c r="D46" s="130" t="s">
        <v>98</v>
      </c>
      <c r="E46" s="54"/>
      <c r="F46" s="105"/>
      <c r="G46" s="82"/>
      <c r="H46" s="80"/>
      <c r="I46" s="80"/>
      <c r="J46" s="80"/>
      <c r="K46" s="83"/>
      <c r="L46" s="84"/>
      <c r="M46" s="80"/>
      <c r="N46" s="80"/>
      <c r="O46" s="80"/>
      <c r="P46" s="83"/>
      <c r="Q46" s="83"/>
      <c r="R46" s="83"/>
      <c r="S46" s="83"/>
      <c r="T46" s="83"/>
      <c r="U46" s="83"/>
      <c r="V46" s="83"/>
      <c r="W46" s="83"/>
      <c r="X46" s="84"/>
      <c r="Y46" s="81"/>
      <c r="Z46" s="87"/>
      <c r="AA46" s="42">
        <f t="shared" si="19"/>
        <v>0</v>
      </c>
      <c r="AB46" s="43">
        <f t="shared" si="23"/>
        <v>0</v>
      </c>
      <c r="AC46" s="58">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0"/>
    </row>
    <row r="47" spans="1:76" ht="15.75" x14ac:dyDescent="0.25">
      <c r="A47" s="4">
        <v>30</v>
      </c>
      <c r="B47" s="128" t="s">
        <v>99</v>
      </c>
      <c r="C47" s="129" t="s">
        <v>99</v>
      </c>
      <c r="D47" s="130" t="s">
        <v>99</v>
      </c>
      <c r="E47" s="54"/>
      <c r="F47" s="104"/>
      <c r="G47" s="79"/>
      <c r="H47" s="80"/>
      <c r="I47" s="80"/>
      <c r="J47" s="80"/>
      <c r="K47" s="80"/>
      <c r="L47" s="81"/>
      <c r="M47" s="80"/>
      <c r="N47" s="80"/>
      <c r="O47" s="80"/>
      <c r="P47" s="80"/>
      <c r="Q47" s="80"/>
      <c r="R47" s="80"/>
      <c r="S47" s="80"/>
      <c r="T47" s="80"/>
      <c r="U47" s="80"/>
      <c r="V47" s="80"/>
      <c r="W47" s="80"/>
      <c r="X47" s="81"/>
      <c r="Y47" s="81"/>
      <c r="Z47" s="87"/>
      <c r="AA47" s="42">
        <f t="shared" si="19"/>
        <v>0</v>
      </c>
      <c r="AB47" s="43">
        <f t="shared" si="23"/>
        <v>0</v>
      </c>
      <c r="AC47" s="58">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0"/>
    </row>
    <row r="48" spans="1:76" ht="15.75" x14ac:dyDescent="0.25">
      <c r="A48" s="10">
        <v>31</v>
      </c>
      <c r="B48" s="128" t="s">
        <v>100</v>
      </c>
      <c r="C48" s="129" t="s">
        <v>100</v>
      </c>
      <c r="D48" s="130" t="s">
        <v>100</v>
      </c>
      <c r="E48" s="54"/>
      <c r="F48" s="104"/>
      <c r="G48" s="79"/>
      <c r="H48" s="80"/>
      <c r="I48" s="80"/>
      <c r="J48" s="80"/>
      <c r="K48" s="80"/>
      <c r="L48" s="81"/>
      <c r="M48" s="80"/>
      <c r="N48" s="80"/>
      <c r="O48" s="80"/>
      <c r="P48" s="80"/>
      <c r="Q48" s="80"/>
      <c r="R48" s="80"/>
      <c r="S48" s="80"/>
      <c r="T48" s="80"/>
      <c r="U48" s="80"/>
      <c r="V48" s="80"/>
      <c r="W48" s="80"/>
      <c r="X48" s="81"/>
      <c r="Y48" s="81"/>
      <c r="Z48" s="87"/>
      <c r="AA48" s="42">
        <f t="shared" si="19"/>
        <v>0</v>
      </c>
      <c r="AB48" s="43">
        <f t="shared" si="23"/>
        <v>0</v>
      </c>
      <c r="AC48" s="58">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0"/>
    </row>
    <row r="49" spans="1:76" ht="15.75" x14ac:dyDescent="0.25">
      <c r="A49" s="10">
        <v>32</v>
      </c>
      <c r="B49" s="128" t="s">
        <v>101</v>
      </c>
      <c r="C49" s="129" t="s">
        <v>101</v>
      </c>
      <c r="D49" s="130" t="s">
        <v>101</v>
      </c>
      <c r="E49" s="55"/>
      <c r="F49" s="105"/>
      <c r="G49" s="82"/>
      <c r="H49" s="80"/>
      <c r="I49" s="80"/>
      <c r="J49" s="80"/>
      <c r="K49" s="83"/>
      <c r="L49" s="84"/>
      <c r="M49" s="80"/>
      <c r="N49" s="80"/>
      <c r="O49" s="80"/>
      <c r="P49" s="83"/>
      <c r="Q49" s="83"/>
      <c r="R49" s="83"/>
      <c r="S49" s="83"/>
      <c r="T49" s="83"/>
      <c r="U49" s="83"/>
      <c r="V49" s="83"/>
      <c r="W49" s="83"/>
      <c r="X49" s="84"/>
      <c r="Y49" s="81"/>
      <c r="Z49" s="87"/>
      <c r="AA49" s="42">
        <f t="shared" si="19"/>
        <v>0</v>
      </c>
      <c r="AB49" s="43">
        <f t="shared" si="23"/>
        <v>0</v>
      </c>
      <c r="AC49" s="58">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0"/>
    </row>
    <row r="50" spans="1:76" ht="15.75" x14ac:dyDescent="0.25">
      <c r="A50" s="10">
        <v>33</v>
      </c>
      <c r="B50" s="128" t="s">
        <v>102</v>
      </c>
      <c r="C50" s="129" t="s">
        <v>102</v>
      </c>
      <c r="D50" s="130" t="s">
        <v>102</v>
      </c>
      <c r="E50" s="55"/>
      <c r="F50" s="105"/>
      <c r="G50" s="82"/>
      <c r="H50" s="80"/>
      <c r="I50" s="80"/>
      <c r="J50" s="80"/>
      <c r="K50" s="83"/>
      <c r="L50" s="84"/>
      <c r="M50" s="80"/>
      <c r="N50" s="80"/>
      <c r="O50" s="80"/>
      <c r="P50" s="83"/>
      <c r="Q50" s="83"/>
      <c r="R50" s="83"/>
      <c r="S50" s="83"/>
      <c r="T50" s="83"/>
      <c r="U50" s="83"/>
      <c r="V50" s="83"/>
      <c r="W50" s="83"/>
      <c r="X50" s="84"/>
      <c r="Y50" s="81"/>
      <c r="Z50" s="87"/>
      <c r="AA50" s="42">
        <f t="shared" si="19"/>
        <v>0</v>
      </c>
      <c r="AB50" s="43">
        <f t="shared" si="23"/>
        <v>0</v>
      </c>
      <c r="AC50" s="58">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0"/>
    </row>
    <row r="51" spans="1:76" x14ac:dyDescent="0.25">
      <c r="A51" s="15">
        <v>34</v>
      </c>
      <c r="B51" s="128" t="s">
        <v>103</v>
      </c>
      <c r="C51" s="129" t="s">
        <v>103</v>
      </c>
      <c r="D51" s="130" t="s">
        <v>103</v>
      </c>
      <c r="E51" s="41"/>
      <c r="F51" s="104"/>
      <c r="G51" s="85"/>
      <c r="H51" s="80"/>
      <c r="I51" s="80"/>
      <c r="J51" s="80"/>
      <c r="K51" s="80"/>
      <c r="L51" s="81"/>
      <c r="M51" s="80"/>
      <c r="N51" s="80"/>
      <c r="O51" s="80"/>
      <c r="P51" s="80"/>
      <c r="Q51" s="80"/>
      <c r="R51" s="80"/>
      <c r="S51" s="80"/>
      <c r="T51" s="80"/>
      <c r="U51" s="80"/>
      <c r="V51" s="80"/>
      <c r="W51" s="80"/>
      <c r="X51" s="81"/>
      <c r="Y51" s="81"/>
      <c r="Z51" s="87"/>
      <c r="AA51" s="42">
        <f t="shared" si="19"/>
        <v>0</v>
      </c>
      <c r="AB51" s="43">
        <f t="shared" si="23"/>
        <v>0</v>
      </c>
      <c r="AC51" s="58">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0"/>
    </row>
    <row r="52" spans="1:76" x14ac:dyDescent="0.25">
      <c r="A52" s="15">
        <v>35</v>
      </c>
      <c r="B52" s="128" t="s">
        <v>104</v>
      </c>
      <c r="C52" s="129" t="s">
        <v>104</v>
      </c>
      <c r="D52" s="130" t="s">
        <v>104</v>
      </c>
      <c r="E52" s="41"/>
      <c r="F52" s="104"/>
      <c r="G52" s="85"/>
      <c r="H52" s="80"/>
      <c r="I52" s="80"/>
      <c r="J52" s="80"/>
      <c r="K52" s="80"/>
      <c r="L52" s="81"/>
      <c r="M52" s="80"/>
      <c r="N52" s="80"/>
      <c r="O52" s="80"/>
      <c r="P52" s="80"/>
      <c r="Q52" s="80"/>
      <c r="R52" s="80"/>
      <c r="S52" s="80"/>
      <c r="T52" s="80"/>
      <c r="U52" s="80"/>
      <c r="V52" s="80"/>
      <c r="W52" s="80"/>
      <c r="X52" s="81"/>
      <c r="Y52" s="81"/>
      <c r="Z52" s="87"/>
      <c r="AA52" s="42">
        <f t="shared" si="19"/>
        <v>0</v>
      </c>
      <c r="AB52" s="43">
        <f t="shared" si="23"/>
        <v>0</v>
      </c>
      <c r="AC52" s="58">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0"/>
    </row>
    <row r="53" spans="1:76" x14ac:dyDescent="0.25">
      <c r="A53" s="15">
        <v>36</v>
      </c>
      <c r="B53" s="128" t="s">
        <v>105</v>
      </c>
      <c r="C53" s="129" t="s">
        <v>105</v>
      </c>
      <c r="D53" s="130" t="s">
        <v>105</v>
      </c>
      <c r="E53" s="41"/>
      <c r="F53" s="104"/>
      <c r="G53" s="85"/>
      <c r="H53" s="80"/>
      <c r="I53" s="80"/>
      <c r="J53" s="80"/>
      <c r="K53" s="80"/>
      <c r="L53" s="81"/>
      <c r="M53" s="80"/>
      <c r="N53" s="80"/>
      <c r="O53" s="80"/>
      <c r="P53" s="80"/>
      <c r="Q53" s="80"/>
      <c r="R53" s="80"/>
      <c r="S53" s="80"/>
      <c r="T53" s="80"/>
      <c r="U53" s="80"/>
      <c r="V53" s="80"/>
      <c r="W53" s="80"/>
      <c r="X53" s="81"/>
      <c r="Y53" s="81"/>
      <c r="Z53" s="87"/>
      <c r="AA53" s="42">
        <f t="shared" si="19"/>
        <v>0</v>
      </c>
      <c r="AB53" s="43">
        <f t="shared" si="23"/>
        <v>0</v>
      </c>
      <c r="AC53" s="58">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0"/>
    </row>
    <row r="54" spans="1:76" x14ac:dyDescent="0.25">
      <c r="A54" s="15">
        <v>37</v>
      </c>
      <c r="B54" s="128" t="s">
        <v>106</v>
      </c>
      <c r="C54" s="129" t="s">
        <v>106</v>
      </c>
      <c r="D54" s="130" t="s">
        <v>106</v>
      </c>
      <c r="E54" s="41"/>
      <c r="F54" s="104"/>
      <c r="G54" s="85"/>
      <c r="H54" s="80"/>
      <c r="I54" s="80"/>
      <c r="J54" s="80"/>
      <c r="K54" s="80"/>
      <c r="L54" s="81"/>
      <c r="M54" s="80"/>
      <c r="N54" s="80"/>
      <c r="O54" s="80"/>
      <c r="P54" s="80"/>
      <c r="Q54" s="80"/>
      <c r="R54" s="80"/>
      <c r="S54" s="80"/>
      <c r="T54" s="80"/>
      <c r="U54" s="80"/>
      <c r="V54" s="80"/>
      <c r="W54" s="80"/>
      <c r="X54" s="81"/>
      <c r="Y54" s="81"/>
      <c r="Z54" s="87"/>
      <c r="AA54" s="42">
        <f t="shared" si="19"/>
        <v>0</v>
      </c>
      <c r="AB54" s="43">
        <f t="shared" si="23"/>
        <v>0</v>
      </c>
      <c r="AC54" s="58">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0"/>
    </row>
    <row r="55" spans="1:76" x14ac:dyDescent="0.25">
      <c r="A55" s="15">
        <v>38</v>
      </c>
      <c r="B55" s="128" t="s">
        <v>107</v>
      </c>
      <c r="C55" s="129" t="s">
        <v>107</v>
      </c>
      <c r="D55" s="130" t="s">
        <v>107</v>
      </c>
      <c r="E55" s="41"/>
      <c r="F55" s="104"/>
      <c r="G55" s="85"/>
      <c r="H55" s="80"/>
      <c r="I55" s="80"/>
      <c r="J55" s="80"/>
      <c r="K55" s="80"/>
      <c r="L55" s="81"/>
      <c r="M55" s="80"/>
      <c r="N55" s="80"/>
      <c r="O55" s="80"/>
      <c r="P55" s="80"/>
      <c r="Q55" s="80"/>
      <c r="R55" s="80"/>
      <c r="S55" s="80"/>
      <c r="T55" s="80"/>
      <c r="U55" s="80"/>
      <c r="V55" s="80"/>
      <c r="W55" s="80"/>
      <c r="X55" s="81"/>
      <c r="Y55" s="81"/>
      <c r="Z55" s="87"/>
      <c r="AA55" s="42">
        <f t="shared" si="19"/>
        <v>0</v>
      </c>
      <c r="AB55" s="43">
        <f t="shared" si="23"/>
        <v>0</v>
      </c>
      <c r="AC55" s="58">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0"/>
    </row>
    <row r="56" spans="1:76" x14ac:dyDescent="0.25">
      <c r="A56" s="15">
        <v>39</v>
      </c>
      <c r="B56" s="128" t="s">
        <v>108</v>
      </c>
      <c r="C56" s="129" t="s">
        <v>108</v>
      </c>
      <c r="D56" s="130" t="s">
        <v>108</v>
      </c>
      <c r="E56" s="41"/>
      <c r="F56" s="104"/>
      <c r="G56" s="85"/>
      <c r="H56" s="80"/>
      <c r="I56" s="80"/>
      <c r="J56" s="80"/>
      <c r="K56" s="80"/>
      <c r="L56" s="81"/>
      <c r="M56" s="80"/>
      <c r="N56" s="80"/>
      <c r="O56" s="80"/>
      <c r="P56" s="80"/>
      <c r="Q56" s="80"/>
      <c r="R56" s="80"/>
      <c r="S56" s="80"/>
      <c r="T56" s="80"/>
      <c r="U56" s="80"/>
      <c r="V56" s="80"/>
      <c r="W56" s="80"/>
      <c r="X56" s="81"/>
      <c r="Y56" s="81"/>
      <c r="Z56" s="87"/>
      <c r="AA56" s="42">
        <f t="shared" si="19"/>
        <v>0</v>
      </c>
      <c r="AB56" s="43">
        <f t="shared" si="23"/>
        <v>0</v>
      </c>
      <c r="AC56" s="58">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0"/>
    </row>
    <row r="57" spans="1:76" x14ac:dyDescent="0.25">
      <c r="A57" s="15">
        <v>40</v>
      </c>
      <c r="B57" s="128" t="s">
        <v>109</v>
      </c>
      <c r="C57" s="129" t="s">
        <v>109</v>
      </c>
      <c r="D57" s="130" t="s">
        <v>109</v>
      </c>
      <c r="E57" s="41"/>
      <c r="F57" s="104"/>
      <c r="G57" s="85"/>
      <c r="H57" s="80"/>
      <c r="I57" s="80"/>
      <c r="J57" s="80"/>
      <c r="K57" s="80"/>
      <c r="L57" s="81"/>
      <c r="M57" s="80"/>
      <c r="N57" s="80"/>
      <c r="O57" s="80"/>
      <c r="P57" s="80"/>
      <c r="Q57" s="80"/>
      <c r="R57" s="80"/>
      <c r="S57" s="80"/>
      <c r="T57" s="80"/>
      <c r="U57" s="80"/>
      <c r="V57" s="80"/>
      <c r="W57" s="80"/>
      <c r="X57" s="81"/>
      <c r="Y57" s="81"/>
      <c r="Z57" s="87"/>
      <c r="AA57" s="42">
        <f t="shared" si="19"/>
        <v>0</v>
      </c>
      <c r="AB57" s="43">
        <f t="shared" si="23"/>
        <v>0</v>
      </c>
      <c r="AC57" s="58">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0"/>
    </row>
    <row r="58" spans="1:76" x14ac:dyDescent="0.25">
      <c r="A58" s="15">
        <v>41</v>
      </c>
      <c r="B58" s="128" t="s">
        <v>110</v>
      </c>
      <c r="C58" s="129" t="s">
        <v>110</v>
      </c>
      <c r="D58" s="130" t="s">
        <v>110</v>
      </c>
      <c r="E58" s="41"/>
      <c r="F58" s="104"/>
      <c r="G58" s="85"/>
      <c r="H58" s="80"/>
      <c r="I58" s="80"/>
      <c r="J58" s="80"/>
      <c r="K58" s="80"/>
      <c r="L58" s="81"/>
      <c r="M58" s="80"/>
      <c r="N58" s="80"/>
      <c r="O58" s="80"/>
      <c r="P58" s="80"/>
      <c r="Q58" s="80"/>
      <c r="R58" s="80"/>
      <c r="S58" s="80"/>
      <c r="T58" s="80"/>
      <c r="U58" s="80"/>
      <c r="V58" s="80"/>
      <c r="W58" s="80"/>
      <c r="X58" s="81"/>
      <c r="Y58" s="81"/>
      <c r="Z58" s="87"/>
      <c r="AA58" s="42">
        <f t="shared" si="19"/>
        <v>0</v>
      </c>
      <c r="AB58" s="43">
        <f t="shared" si="23"/>
        <v>0</v>
      </c>
      <c r="AC58" s="58">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0"/>
    </row>
    <row r="59" spans="1:76" x14ac:dyDescent="0.25">
      <c r="A59" s="15">
        <v>42</v>
      </c>
      <c r="B59" s="128" t="s">
        <v>111</v>
      </c>
      <c r="C59" s="129" t="s">
        <v>111</v>
      </c>
      <c r="D59" s="130" t="s">
        <v>111</v>
      </c>
      <c r="E59" s="41"/>
      <c r="F59" s="104"/>
      <c r="G59" s="85"/>
      <c r="H59" s="80"/>
      <c r="I59" s="80"/>
      <c r="J59" s="80"/>
      <c r="K59" s="80"/>
      <c r="L59" s="81"/>
      <c r="M59" s="80"/>
      <c r="N59" s="80"/>
      <c r="O59" s="80"/>
      <c r="P59" s="80"/>
      <c r="Q59" s="80"/>
      <c r="R59" s="80"/>
      <c r="S59" s="80"/>
      <c r="T59" s="80"/>
      <c r="U59" s="80"/>
      <c r="V59" s="80"/>
      <c r="W59" s="80"/>
      <c r="X59" s="81"/>
      <c r="Y59" s="81"/>
      <c r="Z59" s="87"/>
      <c r="AA59" s="42">
        <f t="shared" si="19"/>
        <v>0</v>
      </c>
      <c r="AB59" s="43">
        <f t="shared" si="23"/>
        <v>0</v>
      </c>
      <c r="AC59" s="58">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0"/>
    </row>
    <row r="60" spans="1:76" x14ac:dyDescent="0.25">
      <c r="A60" s="15">
        <v>43</v>
      </c>
      <c r="B60" s="128" t="s">
        <v>112</v>
      </c>
      <c r="C60" s="129" t="s">
        <v>112</v>
      </c>
      <c r="D60" s="130" t="s">
        <v>112</v>
      </c>
      <c r="E60" s="41"/>
      <c r="F60" s="104"/>
      <c r="G60" s="85"/>
      <c r="H60" s="80"/>
      <c r="I60" s="80"/>
      <c r="J60" s="80"/>
      <c r="K60" s="80"/>
      <c r="L60" s="81"/>
      <c r="M60" s="80"/>
      <c r="N60" s="80"/>
      <c r="O60" s="80"/>
      <c r="P60" s="80"/>
      <c r="Q60" s="80"/>
      <c r="R60" s="80"/>
      <c r="S60" s="80"/>
      <c r="T60" s="80"/>
      <c r="U60" s="80"/>
      <c r="V60" s="80"/>
      <c r="W60" s="80"/>
      <c r="X60" s="81"/>
      <c r="Y60" s="81"/>
      <c r="Z60" s="87"/>
      <c r="AA60" s="42">
        <f t="shared" si="19"/>
        <v>0</v>
      </c>
      <c r="AB60" s="43">
        <f t="shared" si="23"/>
        <v>0</v>
      </c>
      <c r="AC60" s="58">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0"/>
    </row>
    <row r="61" spans="1:76" x14ac:dyDescent="0.25">
      <c r="A61" s="15">
        <v>44</v>
      </c>
      <c r="B61" s="128" t="s">
        <v>113</v>
      </c>
      <c r="C61" s="129" t="s">
        <v>113</v>
      </c>
      <c r="D61" s="130" t="s">
        <v>113</v>
      </c>
      <c r="E61" s="41"/>
      <c r="F61" s="104"/>
      <c r="G61" s="85"/>
      <c r="H61" s="80"/>
      <c r="I61" s="80"/>
      <c r="J61" s="80"/>
      <c r="K61" s="80"/>
      <c r="L61" s="81"/>
      <c r="M61" s="80"/>
      <c r="N61" s="80"/>
      <c r="O61" s="80"/>
      <c r="P61" s="80"/>
      <c r="Q61" s="80"/>
      <c r="R61" s="80"/>
      <c r="S61" s="80"/>
      <c r="T61" s="80"/>
      <c r="U61" s="80"/>
      <c r="V61" s="80"/>
      <c r="W61" s="80"/>
      <c r="X61" s="81"/>
      <c r="Y61" s="81"/>
      <c r="Z61" s="87"/>
      <c r="AA61" s="42">
        <f t="shared" si="19"/>
        <v>0</v>
      </c>
      <c r="AB61" s="43">
        <f t="shared" si="23"/>
        <v>0</v>
      </c>
      <c r="AC61" s="58">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0"/>
    </row>
    <row r="62" spans="1:76" x14ac:dyDescent="0.25">
      <c r="A62" s="15">
        <v>45</v>
      </c>
      <c r="B62" s="128" t="s">
        <v>114</v>
      </c>
      <c r="C62" s="129" t="s">
        <v>114</v>
      </c>
      <c r="D62" s="130" t="s">
        <v>114</v>
      </c>
      <c r="E62" s="41"/>
      <c r="F62" s="104"/>
      <c r="G62" s="85"/>
      <c r="H62" s="80"/>
      <c r="I62" s="80"/>
      <c r="J62" s="80"/>
      <c r="K62" s="80"/>
      <c r="L62" s="81"/>
      <c r="M62" s="80"/>
      <c r="N62" s="80"/>
      <c r="O62" s="80"/>
      <c r="P62" s="80"/>
      <c r="Q62" s="80"/>
      <c r="R62" s="80"/>
      <c r="S62" s="80"/>
      <c r="T62" s="80"/>
      <c r="U62" s="80"/>
      <c r="V62" s="80"/>
      <c r="W62" s="80"/>
      <c r="X62" s="81"/>
      <c r="Y62" s="81"/>
      <c r="Z62" s="87"/>
      <c r="AA62" s="42">
        <f t="shared" si="19"/>
        <v>0</v>
      </c>
      <c r="AB62" s="43">
        <f t="shared" si="23"/>
        <v>0</v>
      </c>
      <c r="AC62" s="58">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0"/>
    </row>
    <row r="63" spans="1:76" ht="15.75" thickBot="1" x14ac:dyDescent="0.3">
      <c r="A63" s="4">
        <v>46</v>
      </c>
      <c r="B63" s="128" t="s">
        <v>115</v>
      </c>
      <c r="C63" s="129" t="s">
        <v>115</v>
      </c>
      <c r="D63" s="130" t="s">
        <v>115</v>
      </c>
      <c r="E63" s="41"/>
      <c r="F63" s="106"/>
      <c r="G63" s="85"/>
      <c r="H63" s="80"/>
      <c r="I63" s="80"/>
      <c r="J63" s="80"/>
      <c r="K63" s="80"/>
      <c r="L63" s="81"/>
      <c r="M63" s="80"/>
      <c r="N63" s="80"/>
      <c r="O63" s="80"/>
      <c r="P63" s="80"/>
      <c r="Q63" s="80"/>
      <c r="R63" s="80"/>
      <c r="S63" s="80"/>
      <c r="T63" s="80"/>
      <c r="U63" s="80"/>
      <c r="V63" s="80"/>
      <c r="W63" s="80"/>
      <c r="X63" s="81"/>
      <c r="Y63" s="81"/>
      <c r="Z63" s="87"/>
      <c r="AA63" s="42">
        <f t="shared" si="19"/>
        <v>0</v>
      </c>
      <c r="AB63" s="43">
        <f t="shared" si="23"/>
        <v>0</v>
      </c>
      <c r="AC63" s="58">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39"/>
      <c r="BC63" s="39"/>
      <c r="BD63" s="39"/>
      <c r="BE63" s="39"/>
      <c r="BF63" s="39"/>
      <c r="BG63" s="39"/>
      <c r="BH63" s="39"/>
      <c r="BI63" s="39"/>
      <c r="BJ63" s="39"/>
      <c r="BK63" s="39"/>
      <c r="BL63" s="39"/>
      <c r="BM63" s="39"/>
      <c r="BN63" s="39"/>
      <c r="BO63" s="39"/>
      <c r="BP63" s="39"/>
      <c r="BQ63" s="39"/>
      <c r="BR63" s="39"/>
      <c r="BS63" s="39"/>
      <c r="BT63" s="39"/>
      <c r="BU63" s="39"/>
      <c r="BW63" s="21"/>
      <c r="BX63" s="40"/>
    </row>
    <row r="64" spans="1:76" x14ac:dyDescent="0.25">
      <c r="H64" s="59"/>
    </row>
    <row r="65" spans="2:29" x14ac:dyDescent="0.25">
      <c r="AB65" s="40" t="s">
        <v>118</v>
      </c>
      <c r="AC65" t="s">
        <v>119</v>
      </c>
    </row>
    <row r="66" spans="2:29" x14ac:dyDescent="0.25">
      <c r="AB66" s="109">
        <f>SUM(AB18:AB63)/COUNTIF(AB18:AB63,"&gt;0")</f>
        <v>1</v>
      </c>
      <c r="AC66" s="110">
        <f>SUMIF($F$18:$F$63,"=P",$AC$18:$AC$63)/COUNTIF($F$18:$F$63,"=P")</f>
        <v>7</v>
      </c>
    </row>
    <row r="67" spans="2:29" x14ac:dyDescent="0.25">
      <c r="B67" s="11" t="s">
        <v>41</v>
      </c>
      <c r="C67" s="11"/>
      <c r="D67" s="11"/>
      <c r="E67" s="11"/>
      <c r="F67" s="107"/>
      <c r="G67" s="11"/>
      <c r="H67" s="11"/>
      <c r="I67" s="11"/>
      <c r="J67" s="11"/>
    </row>
    <row r="68" spans="2:29" x14ac:dyDescent="0.25">
      <c r="B68" s="12" t="s">
        <v>8</v>
      </c>
      <c r="C68" s="11" t="s">
        <v>55</v>
      </c>
      <c r="D68" s="11"/>
      <c r="E68" s="11"/>
      <c r="F68" s="107"/>
      <c r="G68" s="11"/>
      <c r="H68" s="11"/>
      <c r="I68" s="11"/>
      <c r="J68" s="11"/>
    </row>
    <row r="69" spans="2:29" x14ac:dyDescent="0.25">
      <c r="B69" s="13" t="s">
        <v>56</v>
      </c>
      <c r="C69" s="11" t="s">
        <v>57</v>
      </c>
      <c r="D69" s="11"/>
      <c r="E69" s="11"/>
      <c r="F69" s="107"/>
      <c r="G69" s="11"/>
      <c r="H69" s="11"/>
      <c r="I69" s="11"/>
      <c r="J69" s="11"/>
    </row>
    <row r="70" spans="2:29" x14ac:dyDescent="0.25">
      <c r="B70" s="13"/>
      <c r="C70" s="11"/>
      <c r="D70" s="11"/>
      <c r="E70" s="11"/>
      <c r="F70" s="107"/>
      <c r="G70" s="11"/>
      <c r="H70" s="11"/>
      <c r="I70" s="11"/>
      <c r="J70" s="11"/>
    </row>
    <row r="71" spans="2:29" x14ac:dyDescent="0.25">
      <c r="B71" s="56">
        <v>20</v>
      </c>
      <c r="C71" s="33" t="s">
        <v>52</v>
      </c>
      <c r="D71" s="57"/>
      <c r="E71" s="57"/>
      <c r="F71" s="108"/>
      <c r="G71" s="57"/>
      <c r="H71" s="11"/>
      <c r="I71" s="11"/>
      <c r="J71" s="11"/>
    </row>
    <row r="72" spans="2:29" x14ac:dyDescent="0.25">
      <c r="B72" s="41">
        <f>B71*0.6</f>
        <v>12</v>
      </c>
      <c r="C72" s="4" t="s">
        <v>53</v>
      </c>
      <c r="D72" s="5"/>
      <c r="E72" s="5"/>
      <c r="F72" s="95"/>
      <c r="G72" s="5"/>
      <c r="H72" s="11"/>
      <c r="I72" s="11"/>
      <c r="J72" s="11"/>
    </row>
    <row r="73" spans="2:29" x14ac:dyDescent="0.25">
      <c r="B73" s="11"/>
      <c r="C73" s="11"/>
      <c r="D73" s="11"/>
      <c r="E73" s="11"/>
      <c r="F73" s="107"/>
      <c r="G73" s="11"/>
      <c r="H73" s="11"/>
      <c r="I73" s="11"/>
      <c r="J73" s="11"/>
    </row>
    <row r="74" spans="2:29" x14ac:dyDescent="0.25">
      <c r="B74" s="11"/>
      <c r="C74" s="11"/>
      <c r="D74" s="11"/>
      <c r="E74" s="11"/>
      <c r="F74" s="107"/>
      <c r="G74" s="11"/>
      <c r="H74" s="11"/>
      <c r="I74" s="11"/>
      <c r="J74" s="11"/>
    </row>
    <row r="75" spans="2:29" x14ac:dyDescent="0.25">
      <c r="B75" s="11"/>
      <c r="C75" s="11"/>
      <c r="D75" s="11"/>
      <c r="E75" s="11"/>
      <c r="F75" s="107"/>
      <c r="G75" s="11"/>
      <c r="H75" s="11"/>
      <c r="I75" s="11"/>
      <c r="J75" s="11"/>
    </row>
    <row r="76" spans="2:29" x14ac:dyDescent="0.25">
      <c r="B76" s="11"/>
      <c r="C76" s="11"/>
      <c r="D76" s="11"/>
      <c r="E76" s="11"/>
      <c r="F76" s="107"/>
      <c r="G76" s="11"/>
      <c r="H76" s="11"/>
      <c r="I76" s="11"/>
      <c r="J76" s="11"/>
    </row>
    <row r="77" spans="2:29" x14ac:dyDescent="0.25">
      <c r="B77" s="11"/>
      <c r="C77" s="11"/>
      <c r="D77" s="11"/>
      <c r="E77" s="11"/>
      <c r="F77" s="107"/>
      <c r="G77" s="11"/>
      <c r="H77" s="11"/>
      <c r="I77" s="11"/>
      <c r="J77" s="11"/>
    </row>
    <row r="78" spans="2:29" x14ac:dyDescent="0.25">
      <c r="B78" s="11"/>
      <c r="C78" s="11"/>
      <c r="D78" s="11"/>
      <c r="E78" s="11"/>
      <c r="F78" s="107"/>
      <c r="G78" s="11"/>
      <c r="H78" s="11"/>
      <c r="I78" s="11"/>
      <c r="J78" s="11"/>
    </row>
    <row r="79" spans="2:29" x14ac:dyDescent="0.25">
      <c r="B79" s="11"/>
      <c r="C79" s="11"/>
      <c r="D79" s="11"/>
      <c r="E79" s="11"/>
      <c r="F79" s="107"/>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28" zoomScaleNormal="100" workbookViewId="0">
      <selection activeCell="H40" sqref="H40"/>
    </sheetView>
  </sheetViews>
  <sheetFormatPr baseColWidth="10" defaultRowHeight="15" x14ac:dyDescent="0.25"/>
  <cols>
    <col min="1" max="1" width="5.7109375" customWidth="1"/>
    <col min="2" max="2" width="15.140625" customWidth="1"/>
    <col min="4" max="4" width="14" customWidth="1"/>
    <col min="5" max="5" width="10.42578125" customWidth="1"/>
    <col min="6" max="6" width="10.85546875" customWidth="1"/>
    <col min="7" max="7" width="9.5703125" customWidth="1"/>
    <col min="8" max="8" width="10.1406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74" t="s">
        <v>124</v>
      </c>
      <c r="C1" s="174"/>
      <c r="D1" s="174"/>
      <c r="E1" s="174"/>
      <c r="F1" s="174"/>
      <c r="G1" s="174"/>
      <c r="H1" s="19" t="s">
        <v>44</v>
      </c>
      <c r="I1" s="19"/>
    </row>
    <row r="2" spans="2:9" ht="15.75" x14ac:dyDescent="0.25">
      <c r="B2" s="175"/>
      <c r="C2" s="175"/>
      <c r="D2" s="175"/>
      <c r="E2" s="175"/>
      <c r="F2" s="175"/>
      <c r="G2" s="175"/>
      <c r="H2" s="19"/>
      <c r="I2" s="19"/>
    </row>
    <row r="3" spans="2:9" ht="15.75" x14ac:dyDescent="0.25">
      <c r="B3" s="170"/>
      <c r="C3" s="171"/>
      <c r="D3" s="171"/>
      <c r="E3" s="171"/>
      <c r="F3" s="171"/>
      <c r="G3" s="171"/>
      <c r="H3" s="171"/>
      <c r="I3" s="171"/>
    </row>
    <row r="4" spans="2:9" ht="15.75" x14ac:dyDescent="0.25">
      <c r="B4" s="172" t="str">
        <f>"ESTABLECIMIENTO: "&amp;Evamat!C11</f>
        <v>ESTABLECIMIENTO: ESCUELA LAS CAMELIAS</v>
      </c>
      <c r="C4" s="172"/>
      <c r="D4" s="172"/>
      <c r="E4" s="172"/>
      <c r="F4" s="172"/>
      <c r="G4" s="172"/>
      <c r="H4" s="6"/>
      <c r="I4" s="30"/>
    </row>
    <row r="5" spans="2:9" ht="15.75" x14ac:dyDescent="0.25">
      <c r="B5" s="172" t="s">
        <v>120</v>
      </c>
      <c r="C5" s="172"/>
      <c r="D5" s="172"/>
      <c r="E5" s="172"/>
      <c r="F5" s="172"/>
      <c r="G5" s="172"/>
    </row>
    <row r="6" spans="2:9" x14ac:dyDescent="0.25">
      <c r="B6" s="169" t="str">
        <f xml:space="preserve"> "PROFESOR(A) JEFE: "&amp;Evamat!C12</f>
        <v xml:space="preserve">PROFESOR(A) JEFE: </v>
      </c>
      <c r="C6" s="169"/>
      <c r="D6" s="169"/>
      <c r="E6" s="169"/>
      <c r="F6" s="169"/>
      <c r="G6" s="169"/>
    </row>
    <row r="7" spans="2:9" x14ac:dyDescent="0.25">
      <c r="B7" s="7"/>
      <c r="C7" s="7"/>
      <c r="D7" s="7"/>
      <c r="E7" s="7"/>
      <c r="F7" s="7"/>
      <c r="G7" s="7"/>
    </row>
    <row r="8" spans="2:9" ht="15.75" x14ac:dyDescent="0.25">
      <c r="B8" s="176" t="s">
        <v>29</v>
      </c>
      <c r="C8" s="176"/>
      <c r="D8" s="176"/>
      <c r="E8" s="176"/>
      <c r="F8" s="176"/>
      <c r="G8" s="176"/>
      <c r="H8" s="176"/>
    </row>
    <row r="9" spans="2:9" ht="54.75" customHeight="1" x14ac:dyDescent="0.25">
      <c r="B9" s="178"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1 alumnos. Mientras mayor es el número de alumnos presentes, más representativos son los datos</v>
      </c>
      <c r="C9" s="178"/>
      <c r="D9" s="178"/>
      <c r="E9" s="178"/>
      <c r="F9" s="178"/>
      <c r="G9" s="178"/>
      <c r="H9" s="16"/>
      <c r="I9" s="29"/>
    </row>
    <row r="10" spans="2:9" x14ac:dyDescent="0.25">
      <c r="B10" s="168" t="s">
        <v>30</v>
      </c>
      <c r="C10" s="168"/>
      <c r="D10" s="168"/>
      <c r="E10" s="168"/>
      <c r="F10" s="168"/>
      <c r="G10" s="168"/>
      <c r="H10" s="168"/>
    </row>
    <row r="11" spans="2:9" ht="15" customHeight="1" x14ac:dyDescent="0.25">
      <c r="B11" s="168"/>
      <c r="C11" s="168"/>
      <c r="D11" s="168"/>
      <c r="E11" s="168"/>
      <c r="F11" s="168"/>
      <c r="G11" s="168"/>
      <c r="H11" s="168"/>
    </row>
    <row r="12" spans="2:9" ht="44.25" customHeight="1" x14ac:dyDescent="0.25">
      <c r="B12" s="168"/>
      <c r="C12" s="168"/>
      <c r="D12" s="168"/>
      <c r="E12" s="168"/>
      <c r="F12" s="168"/>
      <c r="G12" s="168"/>
      <c r="H12" s="168"/>
    </row>
    <row r="14" spans="2:9" ht="26.25" x14ac:dyDescent="0.25">
      <c r="B14" s="36" t="s">
        <v>31</v>
      </c>
      <c r="C14" s="90" t="s">
        <v>69</v>
      </c>
      <c r="D14" s="90" t="s">
        <v>117</v>
      </c>
      <c r="E14" s="94" t="s">
        <v>122</v>
      </c>
      <c r="F14" s="94" t="s">
        <v>121</v>
      </c>
      <c r="G14" s="33"/>
      <c r="H14" s="32"/>
      <c r="I14" s="5"/>
    </row>
    <row r="15" spans="2:9" x14ac:dyDescent="0.25">
      <c r="B15" s="26" t="s">
        <v>32</v>
      </c>
      <c r="C15" s="35">
        <f t="shared" ref="C15:F15" si="0">IF(SUM(E40:E85)=0,0,(AVERAGE(E40:E85)))</f>
        <v>1</v>
      </c>
      <c r="D15" s="35">
        <f t="shared" si="0"/>
        <v>1</v>
      </c>
      <c r="E15" s="35">
        <f t="shared" si="0"/>
        <v>1</v>
      </c>
      <c r="F15" s="35">
        <f t="shared" si="0"/>
        <v>1</v>
      </c>
      <c r="G15" s="35"/>
      <c r="H15" s="35"/>
      <c r="I15" s="34"/>
    </row>
    <row r="16" spans="2:9" x14ac:dyDescent="0.25">
      <c r="B16" s="26" t="s">
        <v>33</v>
      </c>
      <c r="C16" s="35">
        <f t="shared" ref="C16:F16" si="1">MIN(E40:E85)</f>
        <v>1</v>
      </c>
      <c r="D16" s="35">
        <f t="shared" si="1"/>
        <v>1</v>
      </c>
      <c r="E16" s="35">
        <f t="shared" si="1"/>
        <v>1</v>
      </c>
      <c r="F16" s="35">
        <f t="shared" si="1"/>
        <v>1</v>
      </c>
      <c r="G16" s="35"/>
      <c r="H16" s="35"/>
      <c r="I16" s="5"/>
    </row>
    <row r="17" spans="2:9" x14ac:dyDescent="0.25">
      <c r="B17" s="26" t="s">
        <v>34</v>
      </c>
      <c r="C17" s="35">
        <f t="shared" ref="C17:F17" si="2">MAX(E40:E85)</f>
        <v>1</v>
      </c>
      <c r="D17" s="35">
        <f t="shared" si="2"/>
        <v>1</v>
      </c>
      <c r="E17" s="35">
        <f t="shared" si="2"/>
        <v>1</v>
      </c>
      <c r="F17" s="35">
        <f t="shared" si="2"/>
        <v>1</v>
      </c>
      <c r="G17" s="35"/>
      <c r="H17" s="35"/>
      <c r="I17" s="5"/>
    </row>
    <row r="19" spans="2:9" ht="15" customHeight="1" x14ac:dyDescent="0.25">
      <c r="B19" s="173" t="s">
        <v>46</v>
      </c>
      <c r="C19" s="173"/>
      <c r="D19" s="173"/>
      <c r="E19" s="173"/>
      <c r="F19" s="173"/>
      <c r="G19" s="173"/>
      <c r="H19" s="17"/>
    </row>
    <row r="20" spans="2:9" ht="12.75" customHeight="1" x14ac:dyDescent="0.25">
      <c r="B20" s="173"/>
      <c r="C20" s="173"/>
      <c r="D20" s="173"/>
      <c r="E20" s="173"/>
      <c r="F20" s="173"/>
      <c r="G20" s="173"/>
      <c r="H20" s="17"/>
    </row>
    <row r="21" spans="2:9" x14ac:dyDescent="0.25">
      <c r="B21" s="173"/>
      <c r="C21" s="173"/>
      <c r="D21" s="173"/>
      <c r="E21" s="173"/>
      <c r="F21" s="173"/>
      <c r="G21" s="173"/>
    </row>
    <row r="22" spans="2:9" x14ac:dyDescent="0.25">
      <c r="B22" s="173"/>
      <c r="C22" s="173"/>
      <c r="D22" s="173"/>
      <c r="E22" s="173"/>
      <c r="F22" s="173"/>
      <c r="G22" s="173"/>
    </row>
    <row r="23" spans="2:9" hidden="1" x14ac:dyDescent="0.25">
      <c r="B23" s="173"/>
      <c r="C23" s="173"/>
      <c r="D23" s="173"/>
      <c r="E23" s="173"/>
      <c r="F23" s="173"/>
      <c r="G23" s="173"/>
    </row>
    <row r="24" spans="2:9" hidden="1" x14ac:dyDescent="0.25">
      <c r="B24" s="173"/>
      <c r="C24" s="173"/>
      <c r="D24" s="173"/>
      <c r="E24" s="173"/>
      <c r="F24" s="173"/>
      <c r="G24" s="173"/>
    </row>
    <row r="25" spans="2:9" ht="8.25" hidden="1" customHeight="1" x14ac:dyDescent="0.25">
      <c r="B25" s="173"/>
      <c r="C25" s="173"/>
      <c r="D25" s="173"/>
      <c r="E25" s="173"/>
      <c r="F25" s="173"/>
      <c r="G25" s="17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77"/>
      <c r="C35" s="177"/>
      <c r="D35" s="177"/>
      <c r="E35" s="177"/>
      <c r="F35" s="177"/>
      <c r="G35" s="177"/>
      <c r="H35" s="177"/>
    </row>
    <row r="37" spans="1:10" ht="33" customHeight="1" x14ac:dyDescent="0.25">
      <c r="B37" s="168" t="s">
        <v>42</v>
      </c>
      <c r="C37" s="168"/>
      <c r="D37" s="168"/>
      <c r="E37" s="168"/>
      <c r="F37" s="168"/>
      <c r="G37" s="168"/>
      <c r="H37" s="18"/>
    </row>
    <row r="39" spans="1:10" ht="30" customHeight="1" x14ac:dyDescent="0.25">
      <c r="A39" s="8" t="s">
        <v>9</v>
      </c>
      <c r="B39" s="167" t="s">
        <v>35</v>
      </c>
      <c r="C39" s="167"/>
      <c r="D39" s="167"/>
      <c r="E39" s="90" t="s">
        <v>69</v>
      </c>
      <c r="F39" s="90" t="s">
        <v>117</v>
      </c>
      <c r="G39" s="94" t="s">
        <v>122</v>
      </c>
      <c r="H39" s="94" t="s">
        <v>121</v>
      </c>
      <c r="I39" s="49"/>
      <c r="J39" s="27"/>
    </row>
    <row r="40" spans="1:10" x14ac:dyDescent="0.25">
      <c r="A40" s="4">
        <v>1</v>
      </c>
      <c r="B40" s="148" t="str">
        <f>Evamat!B18&amp;" "</f>
        <v xml:space="preserve">Cárcamo Cárdenas Luis Salvador </v>
      </c>
      <c r="C40" s="148"/>
      <c r="D40" s="148"/>
      <c r="E40" s="9">
        <f>IF(Evamat!F18="P",SUM(Evamat!AH18:AM18,Evamat!AO18,Evamat!AR18,Evamat!AT18:AV18,Evamat!AY18,Evamat!BA18)/13,"")</f>
        <v>1</v>
      </c>
      <c r="F40" s="9">
        <f>IF(Evamat!F18="P",SUM(Evamat!AP18,Evamat!AS18,Evamat!AX18)/3,"")</f>
        <v>1</v>
      </c>
      <c r="G40" s="9">
        <f>IF(Evamat!F18="P",SUM(Evamat!AN18,Evamat!AZ18)/2,"")</f>
        <v>1</v>
      </c>
      <c r="H40" s="9">
        <f>IF(Evamat!F18="P",SUM(Evamat!AQ18,Evamat!AV18)/2,"")</f>
        <v>1</v>
      </c>
      <c r="I40" s="9"/>
      <c r="J40" s="9"/>
    </row>
    <row r="41" spans="1:10" x14ac:dyDescent="0.25">
      <c r="A41" s="4">
        <v>2</v>
      </c>
      <c r="B41" s="148" t="str">
        <f>Evamat!B19&amp;" "</f>
        <v xml:space="preserve">Correa Uribe Máximo De Dios </v>
      </c>
      <c r="C41" s="148"/>
      <c r="D41" s="148"/>
      <c r="E41" s="9" t="str">
        <f>IF(Evamat!F19="P",SUM(Evamat!AH19:AM19,Evamat!AO19,Evamat!AR19,Evamat!AT19:AV19,Evamat!AY19,Evamat!BA19)/13,"")</f>
        <v/>
      </c>
      <c r="F41" s="9" t="str">
        <f>IF(Evamat!F19="P",SUM(Evamat!AP19,Evamat!AS19,Evamat!AX19)/3,"")</f>
        <v/>
      </c>
      <c r="G41" s="9" t="str">
        <f>IF(Evamat!F19="P",SUM(Evamat!AN19,Evamat!AZ19)/2,"")</f>
        <v/>
      </c>
      <c r="H41" s="9" t="str">
        <f>IF(Evamat!F19="P",SUM(Evamat!AQ19,Evamat!AV19)/2,"")</f>
        <v/>
      </c>
      <c r="I41" s="9"/>
      <c r="J41" s="9"/>
    </row>
    <row r="42" spans="1:10" x14ac:dyDescent="0.25">
      <c r="A42" s="4">
        <v>3</v>
      </c>
      <c r="B42" s="148" t="str">
        <f>Evamat!B20&amp;" "</f>
        <v xml:space="preserve">Díaz Montiel Benjamín Esteban </v>
      </c>
      <c r="C42" s="148"/>
      <c r="D42" s="148"/>
      <c r="E42" s="9" t="str">
        <f>IF(Evamat!F20="P",SUM(Evamat!AH20:AM20,Evamat!AO20,Evamat!AR20,Evamat!AT20:AV20,Evamat!AY20,Evamat!BA20)/13,"")</f>
        <v/>
      </c>
      <c r="F42" s="9" t="str">
        <f>IF(Evamat!F20="P",SUM(Evamat!AP20,Evamat!AS20,Evamat!AX20)/3,"")</f>
        <v/>
      </c>
      <c r="G42" s="9" t="str">
        <f>IF(Evamat!F20="P",SUM(Evamat!AN20,Evamat!AZ20)/2,"")</f>
        <v/>
      </c>
      <c r="H42" s="9" t="str">
        <f>IF(Evamat!F20="P",SUM(Evamat!AQ20,Evamat!AV20)/2,"")</f>
        <v/>
      </c>
      <c r="I42" s="9"/>
      <c r="J42" s="9"/>
    </row>
    <row r="43" spans="1:10" x14ac:dyDescent="0.25">
      <c r="A43" s="4">
        <v>4</v>
      </c>
      <c r="B43" s="148" t="str">
        <f>Evamat!B21&amp;" "</f>
        <v xml:space="preserve">Gadaleta Velásquez Lucas Alexander </v>
      </c>
      <c r="C43" s="148"/>
      <c r="D43" s="148"/>
      <c r="E43" s="9" t="str">
        <f>IF(Evamat!F21="P",SUM(Evamat!AH21:AM21,Evamat!AO21,Evamat!AR21,Evamat!AT21:AV21,Evamat!AY21,Evamat!BA21)/13,"")</f>
        <v/>
      </c>
      <c r="F43" s="9" t="str">
        <f>IF(Evamat!F21="P",SUM(Evamat!AP21,Evamat!AS21,Evamat!AX21)/3,"")</f>
        <v/>
      </c>
      <c r="G43" s="9" t="str">
        <f>IF(Evamat!F21="P",SUM(Evamat!AN21,Evamat!AZ21)/2,"")</f>
        <v/>
      </c>
      <c r="H43" s="9" t="str">
        <f>IF(Evamat!F21="P",SUM(Evamat!AQ21,Evamat!AV21)/2,"")</f>
        <v/>
      </c>
      <c r="I43" s="9"/>
      <c r="J43" s="9"/>
    </row>
    <row r="44" spans="1:10" x14ac:dyDescent="0.25">
      <c r="A44" s="4">
        <v>5</v>
      </c>
      <c r="B44" s="148" t="str">
        <f>Evamat!B22&amp;" "</f>
        <v xml:space="preserve">Galindo Gallardo Samuel Antonio </v>
      </c>
      <c r="C44" s="148"/>
      <c r="D44" s="148"/>
      <c r="E44" s="9" t="str">
        <f>IF(Evamat!F22="P",SUM(Evamat!AH22:AM22,Evamat!AO22,Evamat!AR22,Evamat!AT22:AV22,Evamat!AY22,Evamat!BA22)/13,"")</f>
        <v/>
      </c>
      <c r="F44" s="9" t="str">
        <f>IF(Evamat!F22="P",SUM(Evamat!AP22,Evamat!AS22,Evamat!AX22)/3,"")</f>
        <v/>
      </c>
      <c r="G44" s="9" t="str">
        <f>IF(Evamat!F22="P",SUM(Evamat!AN22,Evamat!AZ22)/2,"")</f>
        <v/>
      </c>
      <c r="H44" s="9" t="str">
        <f>IF(Evamat!F22="P",SUM(Evamat!AQ22,Evamat!AV22)/2,"")</f>
        <v/>
      </c>
      <c r="I44" s="9"/>
      <c r="J44" s="9"/>
    </row>
    <row r="45" spans="1:10" x14ac:dyDescent="0.25">
      <c r="A45" s="4">
        <v>6</v>
      </c>
      <c r="B45" s="148" t="str">
        <f>Evamat!B23&amp;" "</f>
        <v xml:space="preserve">Gallegos Ule Constanza Antonella </v>
      </c>
      <c r="C45" s="148"/>
      <c r="D45" s="148"/>
      <c r="E45" s="9" t="str">
        <f>IF(Evamat!F23="P",SUM(Evamat!AH23:AM23,Evamat!AO23,Evamat!AR23,Evamat!AT23:AV23,Evamat!AY23,Evamat!BA23)/13,"")</f>
        <v/>
      </c>
      <c r="F45" s="9" t="str">
        <f>IF(Evamat!F23="P",SUM(Evamat!AP23,Evamat!AS23,Evamat!AX23)/3,"")</f>
        <v/>
      </c>
      <c r="G45" s="9" t="str">
        <f>IF(Evamat!F23="P",SUM(Evamat!AN23,Evamat!AZ23)/2,"")</f>
        <v/>
      </c>
      <c r="H45" s="9" t="str">
        <f>IF(Evamat!F23="P",SUM(Evamat!AQ23,Evamat!AV23)/2,"")</f>
        <v/>
      </c>
      <c r="I45" s="9"/>
      <c r="J45" s="9"/>
    </row>
    <row r="46" spans="1:10" x14ac:dyDescent="0.25">
      <c r="A46" s="4">
        <v>7</v>
      </c>
      <c r="B46" s="148" t="str">
        <f>Evamat!B24&amp;" "</f>
        <v xml:space="preserve">Gómez González Paloma Del Pilar </v>
      </c>
      <c r="C46" s="148"/>
      <c r="D46" s="148"/>
      <c r="E46" s="9" t="str">
        <f>IF(Evamat!F24="P",SUM(Evamat!AH24:AM24,Evamat!AO24,Evamat!AR24,Evamat!AT24:AV24,Evamat!AY24,Evamat!BA24)/13,"")</f>
        <v/>
      </c>
      <c r="F46" s="9" t="str">
        <f>IF(Evamat!F24="P",SUM(Evamat!AP24,Evamat!AS24,Evamat!AX24)/3,"")</f>
        <v/>
      </c>
      <c r="G46" s="9" t="str">
        <f>IF(Evamat!F24="P",SUM(Evamat!AN24,Evamat!AZ24)/2,"")</f>
        <v/>
      </c>
      <c r="H46" s="9" t="str">
        <f>IF(Evamat!F24="P",SUM(Evamat!AQ24,Evamat!AV24)/2,"")</f>
        <v/>
      </c>
      <c r="I46" s="9"/>
      <c r="J46" s="9"/>
    </row>
    <row r="47" spans="1:10" x14ac:dyDescent="0.25">
      <c r="A47" s="4">
        <v>8</v>
      </c>
      <c r="B47" s="148" t="str">
        <f>Evamat!B25&amp;" "</f>
        <v xml:space="preserve">Gómez Gutiérrez Maximiliano Camilo </v>
      </c>
      <c r="C47" s="148"/>
      <c r="D47" s="148"/>
      <c r="E47" s="9" t="str">
        <f>IF(Evamat!F25="P",SUM(Evamat!AH25:AM25,Evamat!AO25,Evamat!AR25,Evamat!AT25:AV25,Evamat!AY25,Evamat!BA25)/13,"")</f>
        <v/>
      </c>
      <c r="F47" s="9" t="str">
        <f>IF(Evamat!F25="P",SUM(Evamat!AP25,Evamat!AS25,Evamat!AX25)/3,"")</f>
        <v/>
      </c>
      <c r="G47" s="9" t="str">
        <f>IF(Evamat!F25="P",SUM(Evamat!AN25,Evamat!AZ25)/2,"")</f>
        <v/>
      </c>
      <c r="H47" s="9" t="str">
        <f>IF(Evamat!F25="P",SUM(Evamat!AQ25,Evamat!AV25)/2,"")</f>
        <v/>
      </c>
      <c r="I47" s="9"/>
      <c r="J47" s="9"/>
    </row>
    <row r="48" spans="1:10" x14ac:dyDescent="0.25">
      <c r="A48" s="4">
        <v>9</v>
      </c>
      <c r="B48" s="148" t="str">
        <f>Evamat!B26&amp;" "</f>
        <v xml:space="preserve">Gonzalez Obando Dennis Belén </v>
      </c>
      <c r="C48" s="148"/>
      <c r="D48" s="148"/>
      <c r="E48" s="9" t="str">
        <f>IF(Evamat!F26="P",SUM(Evamat!AH26:AM26,Evamat!AO26,Evamat!AR26,Evamat!AT26:AV26,Evamat!AY26,Evamat!BA26)/13,"")</f>
        <v/>
      </c>
      <c r="F48" s="9" t="str">
        <f>IF(Evamat!F26="P",SUM(Evamat!AP26,Evamat!AS26,Evamat!AX26)/3,"")</f>
        <v/>
      </c>
      <c r="G48" s="9" t="str">
        <f>IF(Evamat!F26="P",SUM(Evamat!AN26,Evamat!AZ26)/2,"")</f>
        <v/>
      </c>
      <c r="H48" s="9" t="str">
        <f>IF(Evamat!F26="P",SUM(Evamat!AQ26,Evamat!AV26)/2,"")</f>
        <v/>
      </c>
      <c r="I48" s="9"/>
      <c r="J48" s="9"/>
    </row>
    <row r="49" spans="1:10" x14ac:dyDescent="0.25">
      <c r="A49" s="4">
        <v>10</v>
      </c>
      <c r="B49" s="148" t="str">
        <f>Evamat!B27&amp;" "</f>
        <v xml:space="preserve">González Salinas Yusey Javiera </v>
      </c>
      <c r="C49" s="148"/>
      <c r="D49" s="148"/>
      <c r="E49" s="9" t="str">
        <f>IF(Evamat!F27="P",SUM(Evamat!AH27:AM27,Evamat!AO27,Evamat!AR27,Evamat!AT27:AV27,Evamat!AY27,Evamat!BA27)/13,"")</f>
        <v/>
      </c>
      <c r="F49" s="9" t="str">
        <f>IF(Evamat!F27="P",SUM(Evamat!AP27,Evamat!AS27,Evamat!AX27)/3,"")</f>
        <v/>
      </c>
      <c r="G49" s="9" t="str">
        <f>IF(Evamat!F27="P",SUM(Evamat!AN27,Evamat!AZ27)/2,"")</f>
        <v/>
      </c>
      <c r="H49" s="9" t="str">
        <f>IF(Evamat!F27="P",SUM(Evamat!AQ27,Evamat!AV27)/2,"")</f>
        <v/>
      </c>
      <c r="I49" s="9"/>
      <c r="J49" s="9"/>
    </row>
    <row r="50" spans="1:10" x14ac:dyDescent="0.25">
      <c r="A50" s="4">
        <v>11</v>
      </c>
      <c r="B50" s="148" t="str">
        <f>Evamat!B28&amp;" "</f>
        <v xml:space="preserve">Hidalgo Galindo Constanza Llamilett </v>
      </c>
      <c r="C50" s="148"/>
      <c r="D50" s="148"/>
      <c r="E50" s="9" t="str">
        <f>IF(Evamat!F28="P",SUM(Evamat!AH28:AM28,Evamat!AO28,Evamat!AR28,Evamat!AT28:AV28,Evamat!AY28,Evamat!BA28)/13,"")</f>
        <v/>
      </c>
      <c r="F50" s="9" t="str">
        <f>IF(Evamat!F28="P",SUM(Evamat!AP28,Evamat!AS28,Evamat!AX28)/3,"")</f>
        <v/>
      </c>
      <c r="G50" s="9" t="str">
        <f>IF(Evamat!F28="P",SUM(Evamat!AN28,Evamat!AZ28)/2,"")</f>
        <v/>
      </c>
      <c r="H50" s="9" t="str">
        <f>IF(Evamat!F28="P",SUM(Evamat!AQ28,Evamat!AV28)/2,"")</f>
        <v/>
      </c>
      <c r="I50" s="9"/>
      <c r="J50" s="9"/>
    </row>
    <row r="51" spans="1:10" x14ac:dyDescent="0.25">
      <c r="A51" s="4">
        <v>12</v>
      </c>
      <c r="B51" s="148" t="str">
        <f>Evamat!B29&amp;" "</f>
        <v xml:space="preserve">Huenchur Soto Kevin Mauricio </v>
      </c>
      <c r="C51" s="148"/>
      <c r="D51" s="148"/>
      <c r="E51" s="9" t="str">
        <f>IF(Evamat!F29="P",SUM(Evamat!AH29:AM29,Evamat!AO29,Evamat!AR29,Evamat!AT29:AV29,Evamat!AY29,Evamat!BA29)/13,"")</f>
        <v/>
      </c>
      <c r="F51" s="9" t="str">
        <f>IF(Evamat!F29="P",SUM(Evamat!AP29,Evamat!AS29,Evamat!AX29)/3,"")</f>
        <v/>
      </c>
      <c r="G51" s="9" t="str">
        <f>IF(Evamat!F29="P",SUM(Evamat!AN29,Evamat!AZ29)/2,"")</f>
        <v/>
      </c>
      <c r="H51" s="9" t="str">
        <f>IF(Evamat!F29="P",SUM(Evamat!AQ29,Evamat!AV29)/2,"")</f>
        <v/>
      </c>
      <c r="I51" s="9"/>
      <c r="J51" s="9"/>
    </row>
    <row r="52" spans="1:10" x14ac:dyDescent="0.25">
      <c r="A52" s="4">
        <v>13</v>
      </c>
      <c r="B52" s="148" t="str">
        <f>Evamat!B30&amp;" "</f>
        <v xml:space="preserve">Llanquilef Torres Pilar Isidora </v>
      </c>
      <c r="C52" s="148"/>
      <c r="D52" s="148"/>
      <c r="E52" s="9" t="str">
        <f>IF(Evamat!F30="P",SUM(Evamat!AH30:AM30,Evamat!AO30,Evamat!AR30,Evamat!AT30:AV30,Evamat!AY30,Evamat!BA30)/13,"")</f>
        <v/>
      </c>
      <c r="F52" s="9" t="str">
        <f>IF(Evamat!F30="P",SUM(Evamat!AP30,Evamat!AS30,Evamat!AX30)/3,"")</f>
        <v/>
      </c>
      <c r="G52" s="9" t="str">
        <f>IF(Evamat!F30="P",SUM(Evamat!AN30,Evamat!AZ30)/2,"")</f>
        <v/>
      </c>
      <c r="H52" s="9" t="str">
        <f>IF(Evamat!F30="P",SUM(Evamat!AQ30,Evamat!AV30)/2,"")</f>
        <v/>
      </c>
      <c r="I52" s="9"/>
      <c r="J52" s="9"/>
    </row>
    <row r="53" spans="1:10" x14ac:dyDescent="0.25">
      <c r="A53" s="4">
        <v>14</v>
      </c>
      <c r="B53" s="148" t="str">
        <f>Evamat!B31&amp;" "</f>
        <v xml:space="preserve">Mancilla Paredes Vicente Andrés </v>
      </c>
      <c r="C53" s="148"/>
      <c r="D53" s="148"/>
      <c r="E53" s="9" t="str">
        <f>IF(Evamat!F31="P",SUM(Evamat!AH31:AM31,Evamat!AO31,Evamat!AR31,Evamat!AT31:AV31,Evamat!AY31,Evamat!BA31)/13,"")</f>
        <v/>
      </c>
      <c r="F53" s="9" t="str">
        <f>IF(Evamat!F31="P",SUM(Evamat!AP31,Evamat!AS31,Evamat!AX31)/3,"")</f>
        <v/>
      </c>
      <c r="G53" s="9" t="str">
        <f>IF(Evamat!F31="P",SUM(Evamat!AN31,Evamat!AZ31)/2,"")</f>
        <v/>
      </c>
      <c r="H53" s="9" t="str">
        <f>IF(Evamat!F31="P",SUM(Evamat!AQ31,Evamat!AV31)/2,"")</f>
        <v/>
      </c>
      <c r="I53" s="9"/>
      <c r="J53" s="9"/>
    </row>
    <row r="54" spans="1:10" x14ac:dyDescent="0.25">
      <c r="A54" s="4">
        <v>15</v>
      </c>
      <c r="B54" s="148" t="str">
        <f>Evamat!B32&amp;" "</f>
        <v xml:space="preserve">Mansilla Aguilar Katherinne Anaís </v>
      </c>
      <c r="C54" s="148"/>
      <c r="D54" s="148"/>
      <c r="E54" s="9" t="str">
        <f>IF(Evamat!F32="P",SUM(Evamat!AH32:AM32,Evamat!AO32,Evamat!AR32,Evamat!AT32:AV32,Evamat!AY32,Evamat!BA32)/13,"")</f>
        <v/>
      </c>
      <c r="F54" s="9" t="str">
        <f>IF(Evamat!F32="P",SUM(Evamat!AP32,Evamat!AS32,Evamat!AX32)/3,"")</f>
        <v/>
      </c>
      <c r="G54" s="9" t="str">
        <f>IF(Evamat!F32="P",SUM(Evamat!AN32,Evamat!AZ32)/2,"")</f>
        <v/>
      </c>
      <c r="H54" s="9" t="str">
        <f>IF(Evamat!F32="P",SUM(Evamat!AQ32,Evamat!AV32)/2,"")</f>
        <v/>
      </c>
      <c r="I54" s="9"/>
      <c r="J54" s="9"/>
    </row>
    <row r="55" spans="1:10" x14ac:dyDescent="0.25">
      <c r="A55" s="4">
        <v>16</v>
      </c>
      <c r="B55" s="148" t="str">
        <f>Evamat!B33&amp;" "</f>
        <v xml:space="preserve">Mansilla González Valentina Belén </v>
      </c>
      <c r="C55" s="148"/>
      <c r="D55" s="148"/>
      <c r="E55" s="9" t="str">
        <f>IF(Evamat!F33="P",SUM(Evamat!AH33:AM33,Evamat!AO33,Evamat!AR33,Evamat!AT33:AV33,Evamat!AY33,Evamat!BA33)/13,"")</f>
        <v/>
      </c>
      <c r="F55" s="9" t="str">
        <f>IF(Evamat!F33="P",SUM(Evamat!AP33,Evamat!AS33,Evamat!AX33)/3,"")</f>
        <v/>
      </c>
      <c r="G55" s="9" t="str">
        <f>IF(Evamat!F33="P",SUM(Evamat!AN33,Evamat!AZ33)/2,"")</f>
        <v/>
      </c>
      <c r="H55" s="9" t="str">
        <f>IF(Evamat!F33="P",SUM(Evamat!AQ33,Evamat!AV33)/2,"")</f>
        <v/>
      </c>
      <c r="I55" s="9"/>
      <c r="J55" s="9"/>
    </row>
    <row r="56" spans="1:10" x14ac:dyDescent="0.25">
      <c r="A56" s="4">
        <v>17</v>
      </c>
      <c r="B56" s="148" t="str">
        <f>Evamat!B34&amp;" "</f>
        <v xml:space="preserve">Meriño Miranda Martina Rayen </v>
      </c>
      <c r="C56" s="148"/>
      <c r="D56" s="148"/>
      <c r="E56" s="9" t="str">
        <f>IF(Evamat!F34="P",SUM(Evamat!AH34:AM34,Evamat!AO34,Evamat!AR34,Evamat!AT34:AV34,Evamat!AY34,Evamat!BA34)/13,"")</f>
        <v/>
      </c>
      <c r="F56" s="9" t="str">
        <f>IF(Evamat!F34="P",SUM(Evamat!AP34,Evamat!AS34,Evamat!AX34)/3,"")</f>
        <v/>
      </c>
      <c r="G56" s="9" t="str">
        <f>IF(Evamat!F34="P",SUM(Evamat!AN34,Evamat!AZ34)/2,"")</f>
        <v/>
      </c>
      <c r="H56" s="9" t="str">
        <f>IF(Evamat!F34="P",SUM(Evamat!AQ34,Evamat!AV34)/2,"")</f>
        <v/>
      </c>
      <c r="I56" s="9"/>
      <c r="J56" s="9"/>
    </row>
    <row r="57" spans="1:10" x14ac:dyDescent="0.25">
      <c r="A57" s="4">
        <v>18</v>
      </c>
      <c r="B57" s="148" t="str">
        <f>Evamat!B35&amp;" "</f>
        <v xml:space="preserve">Millalonco Uribe Constanza Saray </v>
      </c>
      <c r="C57" s="148"/>
      <c r="D57" s="148"/>
      <c r="E57" s="9" t="str">
        <f>IF(Evamat!F35="P",SUM(Evamat!AH35:AM35,Evamat!AO35,Evamat!AR35,Evamat!AT35:AV35,Evamat!AY35,Evamat!BA35)/13,"")</f>
        <v/>
      </c>
      <c r="F57" s="9" t="str">
        <f>IF(Evamat!F35="P",SUM(Evamat!AP35,Evamat!AS35,Evamat!AX35)/3,"")</f>
        <v/>
      </c>
      <c r="G57" s="9" t="str">
        <f>IF(Evamat!F35="P",SUM(Evamat!AN35,Evamat!AZ35)/2,"")</f>
        <v/>
      </c>
      <c r="H57" s="9" t="str">
        <f>IF(Evamat!F35="P",SUM(Evamat!AQ35,Evamat!AV35)/2,"")</f>
        <v/>
      </c>
      <c r="I57" s="9"/>
      <c r="J57" s="9"/>
    </row>
    <row r="58" spans="1:10" x14ac:dyDescent="0.25">
      <c r="A58" s="4">
        <v>19</v>
      </c>
      <c r="B58" s="148" t="str">
        <f>Evamat!B36&amp;" "</f>
        <v xml:space="preserve">Miranda González Celeste Francisca </v>
      </c>
      <c r="C58" s="148"/>
      <c r="D58" s="148"/>
      <c r="E58" s="9" t="str">
        <f>IF(Evamat!F36="P",SUM(Evamat!AH36:AM36,Evamat!AO36,Evamat!AR36,Evamat!AT36:AV36,Evamat!AY36,Evamat!BA36)/13,"")</f>
        <v/>
      </c>
      <c r="F58" s="9" t="str">
        <f>IF(Evamat!F36="P",SUM(Evamat!AP36,Evamat!AS36,Evamat!AX36)/3,"")</f>
        <v/>
      </c>
      <c r="G58" s="9" t="str">
        <f>IF(Evamat!F36="P",SUM(Evamat!AN36,Evamat!AZ36)/2,"")</f>
        <v/>
      </c>
      <c r="H58" s="9" t="str">
        <f>IF(Evamat!F36="P",SUM(Evamat!AQ36,Evamat!AV36)/2,"")</f>
        <v/>
      </c>
      <c r="I58" s="9"/>
      <c r="J58" s="9"/>
    </row>
    <row r="59" spans="1:10" x14ac:dyDescent="0.25">
      <c r="A59" s="4">
        <v>20</v>
      </c>
      <c r="B59" s="148" t="str">
        <f>Evamat!B37&amp;" "</f>
        <v xml:space="preserve">Molina López Jeremías Ismael Adán </v>
      </c>
      <c r="C59" s="148"/>
      <c r="D59" s="148"/>
      <c r="E59" s="9" t="str">
        <f>IF(Evamat!F37="P",SUM(Evamat!AH37:AM37,Evamat!AO37,Evamat!AR37,Evamat!AT37:AV37,Evamat!AY37,Evamat!BA37)/13,"")</f>
        <v/>
      </c>
      <c r="F59" s="9" t="str">
        <f>IF(Evamat!F37="P",SUM(Evamat!AP37,Evamat!AS37,Evamat!AX37)/3,"")</f>
        <v/>
      </c>
      <c r="G59" s="9" t="str">
        <f>IF(Evamat!F37="P",SUM(Evamat!AN37,Evamat!AZ37)/2,"")</f>
        <v/>
      </c>
      <c r="H59" s="9" t="str">
        <f>IF(Evamat!F37="P",SUM(Evamat!AQ37,Evamat!AV37)/2,"")</f>
        <v/>
      </c>
      <c r="I59" s="9"/>
      <c r="J59" s="9"/>
    </row>
    <row r="60" spans="1:10" x14ac:dyDescent="0.25">
      <c r="A60" s="4">
        <v>21</v>
      </c>
      <c r="B60" s="148" t="str">
        <f>Evamat!B38&amp;" "</f>
        <v xml:space="preserve">Nanco Cifuentes Fhara Tais </v>
      </c>
      <c r="C60" s="148"/>
      <c r="D60" s="148"/>
      <c r="E60" s="9" t="str">
        <f>IF(Evamat!F38="P",SUM(Evamat!AH38:AM38,Evamat!AO38,Evamat!AR38,Evamat!AT38:AV38,Evamat!AY38,Evamat!BA38)/13,"")</f>
        <v/>
      </c>
      <c r="F60" s="9" t="str">
        <f>IF(Evamat!F38="P",SUM(Evamat!AP38,Evamat!AS38,Evamat!AX38)/3,"")</f>
        <v/>
      </c>
      <c r="G60" s="9" t="str">
        <f>IF(Evamat!F38="P",SUM(Evamat!AN38,Evamat!AZ38)/2,"")</f>
        <v/>
      </c>
      <c r="H60" s="9" t="str">
        <f>IF(Evamat!F38="P",SUM(Evamat!AQ38,Evamat!AV38)/2,"")</f>
        <v/>
      </c>
      <c r="I60" s="9"/>
      <c r="J60" s="9"/>
    </row>
    <row r="61" spans="1:10" x14ac:dyDescent="0.25">
      <c r="A61" s="4">
        <v>22</v>
      </c>
      <c r="B61" s="148" t="str">
        <f>Evamat!B39&amp;" "</f>
        <v xml:space="preserve">Navarro Rivera Isaac Alexander </v>
      </c>
      <c r="C61" s="148"/>
      <c r="D61" s="148"/>
      <c r="E61" s="9" t="str">
        <f>IF(Evamat!F39="P",SUM(Evamat!AH39:AM39,Evamat!AO39,Evamat!AR39,Evamat!AT39:AV39,Evamat!AY39,Evamat!BA39)/13,"")</f>
        <v/>
      </c>
      <c r="F61" s="9" t="str">
        <f>IF(Evamat!F39="P",SUM(Evamat!AP39,Evamat!AS39,Evamat!AX39)/3,"")</f>
        <v/>
      </c>
      <c r="G61" s="9" t="str">
        <f>IF(Evamat!F39="P",SUM(Evamat!AN39,Evamat!AZ39)/2,"")</f>
        <v/>
      </c>
      <c r="H61" s="9" t="str">
        <f>IF(Evamat!F39="P",SUM(Evamat!AQ39,Evamat!AV39)/2,"")</f>
        <v/>
      </c>
      <c r="I61" s="9"/>
      <c r="J61" s="9"/>
    </row>
    <row r="62" spans="1:10" x14ac:dyDescent="0.25">
      <c r="A62" s="4">
        <v>23</v>
      </c>
      <c r="B62" s="148" t="str">
        <f>Evamat!B40&amp;" "</f>
        <v xml:space="preserve">Navarro Vera Álvaro Exequiel </v>
      </c>
      <c r="C62" s="148"/>
      <c r="D62" s="148"/>
      <c r="E62" s="9" t="str">
        <f>IF(Evamat!F40="P",SUM(Evamat!AH40:AM40,Evamat!AO40,Evamat!AR40,Evamat!AT40:AV40,Evamat!AY40,Evamat!BA40)/13,"")</f>
        <v/>
      </c>
      <c r="F62" s="9" t="str">
        <f>IF(Evamat!F40="P",SUM(Evamat!AP40,Evamat!AS40,Evamat!AX40)/3,"")</f>
        <v/>
      </c>
      <c r="G62" s="9" t="str">
        <f>IF(Evamat!F40="P",SUM(Evamat!AN40,Evamat!AZ40)/2,"")</f>
        <v/>
      </c>
      <c r="H62" s="9" t="str">
        <f>IF(Evamat!F40="P",SUM(Evamat!AQ40,Evamat!AV40)/2,"")</f>
        <v/>
      </c>
      <c r="I62" s="9"/>
      <c r="J62" s="9"/>
    </row>
    <row r="63" spans="1:10" x14ac:dyDescent="0.25">
      <c r="A63" s="4">
        <v>24</v>
      </c>
      <c r="B63" s="148" t="str">
        <f>Evamat!B41&amp;" "</f>
        <v xml:space="preserve">Ojeda Escobar Nia Antonella Pascal </v>
      </c>
      <c r="C63" s="148"/>
      <c r="D63" s="148"/>
      <c r="E63" s="9" t="str">
        <f>IF(Evamat!F41="P",SUM(Evamat!AH41:AM41,Evamat!AO41,Evamat!AR41,Evamat!AT41:AV41,Evamat!AY41,Evamat!BA41)/13,"")</f>
        <v/>
      </c>
      <c r="F63" s="9" t="str">
        <f>IF(Evamat!F41="P",SUM(Evamat!AP41,Evamat!AS41,Evamat!AX41)/3,"")</f>
        <v/>
      </c>
      <c r="G63" s="9" t="str">
        <f>IF(Evamat!F41="P",SUM(Evamat!AN41,Evamat!AZ41)/2,"")</f>
        <v/>
      </c>
      <c r="H63" s="9" t="str">
        <f>IF(Evamat!F41="P",SUM(Evamat!AQ41,Evamat!AV41)/2,"")</f>
        <v/>
      </c>
      <c r="I63" s="9"/>
      <c r="J63" s="9"/>
    </row>
    <row r="64" spans="1:10" x14ac:dyDescent="0.25">
      <c r="A64" s="4">
        <v>25</v>
      </c>
      <c r="B64" s="148" t="str">
        <f>Evamat!B42&amp;" "</f>
        <v xml:space="preserve">Ojeda González Dorians Jesús Edinson </v>
      </c>
      <c r="C64" s="148"/>
      <c r="D64" s="148"/>
      <c r="E64" s="9" t="str">
        <f>IF(Evamat!F42="P",SUM(Evamat!AH42:AM42,Evamat!AO42,Evamat!AR42,Evamat!AT42:AV42,Evamat!AY42,Evamat!BA42)/13,"")</f>
        <v/>
      </c>
      <c r="F64" s="9" t="str">
        <f>IF(Evamat!F42="P",SUM(Evamat!AP42,Evamat!AS42,Evamat!AX42)/3,"")</f>
        <v/>
      </c>
      <c r="G64" s="9" t="str">
        <f>IF(Evamat!F42="P",SUM(Evamat!AN42,Evamat!AZ42)/2,"")</f>
        <v/>
      </c>
      <c r="H64" s="9" t="str">
        <f>IF(Evamat!F42="P",SUM(Evamat!AQ42,Evamat!AV42)/2,"")</f>
        <v/>
      </c>
      <c r="I64" s="9"/>
      <c r="J64" s="9"/>
    </row>
    <row r="65" spans="1:10" x14ac:dyDescent="0.25">
      <c r="A65" s="4">
        <v>26</v>
      </c>
      <c r="B65" s="148" t="str">
        <f>Evamat!B43&amp;" "</f>
        <v xml:space="preserve">Olivares Vicencio Yarela Paola </v>
      </c>
      <c r="C65" s="148"/>
      <c r="D65" s="148"/>
      <c r="E65" s="9" t="str">
        <f>IF(Evamat!F43="P",SUM(Evamat!AH43:AM43,Evamat!AO43,Evamat!AR43,Evamat!AT43:AV43,Evamat!AY43,Evamat!BA43)/13,"")</f>
        <v/>
      </c>
      <c r="F65" s="9" t="str">
        <f>IF(Evamat!F43="P",SUM(Evamat!AP43,Evamat!AS43,Evamat!AX43)/3,"")</f>
        <v/>
      </c>
      <c r="G65" s="9" t="str">
        <f>IF(Evamat!F43="P",SUM(Evamat!AN43,Evamat!AZ43)/2,"")</f>
        <v/>
      </c>
      <c r="H65" s="9" t="str">
        <f>IF(Evamat!F43="P",SUM(Evamat!AQ43,Evamat!AV43)/2,"")</f>
        <v/>
      </c>
      <c r="I65" s="9"/>
      <c r="J65" s="9"/>
    </row>
    <row r="66" spans="1:10" x14ac:dyDescent="0.25">
      <c r="A66" s="4">
        <v>27</v>
      </c>
      <c r="B66" s="148" t="str">
        <f>Evamat!B44&amp;" "</f>
        <v xml:space="preserve">Pacheco Coronado Magdalena Paz </v>
      </c>
      <c r="C66" s="148"/>
      <c r="D66" s="148"/>
      <c r="E66" s="9" t="str">
        <f>IF(Evamat!F44="P",SUM(Evamat!AH44:AM44,Evamat!AO44,Evamat!AR44,Evamat!AT44:AV44,Evamat!AY44,Evamat!BA44)/13,"")</f>
        <v/>
      </c>
      <c r="F66" s="9" t="str">
        <f>IF(Evamat!F44="P",SUM(Evamat!AP44,Evamat!AS44,Evamat!AX44)/3,"")</f>
        <v/>
      </c>
      <c r="G66" s="9" t="str">
        <f>IF(Evamat!F44="P",SUM(Evamat!AN44,Evamat!AZ44)/2,"")</f>
        <v/>
      </c>
      <c r="H66" s="9" t="str">
        <f>IF(Evamat!F44="P",SUM(Evamat!AQ44,Evamat!AV44)/2,"")</f>
        <v/>
      </c>
      <c r="I66" s="9"/>
      <c r="J66" s="9"/>
    </row>
    <row r="67" spans="1:10" x14ac:dyDescent="0.25">
      <c r="A67" s="4">
        <v>28</v>
      </c>
      <c r="B67" s="148" t="str">
        <f>Evamat!B45&amp;" "</f>
        <v xml:space="preserve">Pacheco Pérez Monserrath Andrea </v>
      </c>
      <c r="C67" s="148"/>
      <c r="D67" s="148"/>
      <c r="E67" s="9" t="str">
        <f>IF(Evamat!F45="P",SUM(Evamat!AH45:AM45,Evamat!AO45,Evamat!AR45,Evamat!AT45:AV45,Evamat!AY45,Evamat!BA45)/13,"")</f>
        <v/>
      </c>
      <c r="F67" s="9" t="str">
        <f>IF(Evamat!F45="P",SUM(Evamat!AP45,Evamat!AS45,Evamat!AX45)/3,"")</f>
        <v/>
      </c>
      <c r="G67" s="9" t="str">
        <f>IF(Evamat!F45="P",SUM(Evamat!AN45,Evamat!AZ45)/2,"")</f>
        <v/>
      </c>
      <c r="H67" s="9" t="str">
        <f>IF(Evamat!F45="P",SUM(Evamat!AQ45,Evamat!AV45)/2,"")</f>
        <v/>
      </c>
      <c r="I67" s="9"/>
      <c r="J67" s="9"/>
    </row>
    <row r="68" spans="1:10" x14ac:dyDescent="0.25">
      <c r="A68" s="4">
        <v>29</v>
      </c>
      <c r="B68" s="148" t="str">
        <f>Evamat!B46&amp;" "</f>
        <v xml:space="preserve">Peralta Ojeda Angel Benjamín Belarmino </v>
      </c>
      <c r="C68" s="148"/>
      <c r="D68" s="148"/>
      <c r="E68" s="9" t="str">
        <f>IF(Evamat!F46="P",SUM(Evamat!AH46:AM46,Evamat!AO46,Evamat!AR46,Evamat!AT46:AV46,Evamat!AY46,Evamat!BA46)/13,"")</f>
        <v/>
      </c>
      <c r="F68" s="9" t="str">
        <f>IF(Evamat!F46="P",SUM(Evamat!AP46,Evamat!AS46,Evamat!AX46)/3,"")</f>
        <v/>
      </c>
      <c r="G68" s="9" t="str">
        <f>IF(Evamat!F46="P",SUM(Evamat!AN46,Evamat!AZ46)/2,"")</f>
        <v/>
      </c>
      <c r="H68" s="9" t="str">
        <f>IF(Evamat!F46="P",SUM(Evamat!AQ46,Evamat!AV46)/2,"")</f>
        <v/>
      </c>
      <c r="I68" s="9"/>
      <c r="J68" s="9"/>
    </row>
    <row r="69" spans="1:10" x14ac:dyDescent="0.25">
      <c r="A69" s="4">
        <v>30</v>
      </c>
      <c r="B69" s="148" t="str">
        <f>Evamat!B47&amp;" "</f>
        <v xml:space="preserve">Pérez Huenchur Mónica Isabel </v>
      </c>
      <c r="C69" s="148"/>
      <c r="D69" s="148"/>
      <c r="E69" s="9" t="str">
        <f>IF(Evamat!F47="P",SUM(Evamat!AH47:AM47,Evamat!AO47,Evamat!AR47,Evamat!AT47:AV47,Evamat!AY47,Evamat!BA47)/13,"")</f>
        <v/>
      </c>
      <c r="F69" s="9" t="str">
        <f>IF(Evamat!F47="P",SUM(Evamat!AP47,Evamat!AS47,Evamat!AX47)/3,"")</f>
        <v/>
      </c>
      <c r="G69" s="9" t="str">
        <f>IF(Evamat!F47="P",SUM(Evamat!AN47,Evamat!AZ47)/2,"")</f>
        <v/>
      </c>
      <c r="H69" s="9" t="str">
        <f>IF(Evamat!F47="P",SUM(Evamat!AQ47,Evamat!AV47)/2,"")</f>
        <v/>
      </c>
      <c r="I69" s="9"/>
      <c r="J69" s="9"/>
    </row>
    <row r="70" spans="1:10" x14ac:dyDescent="0.25">
      <c r="A70" s="4">
        <v>31</v>
      </c>
      <c r="B70" s="148" t="str">
        <f>Evamat!B48&amp;" "</f>
        <v xml:space="preserve">Pinda Molina Axel Andrés </v>
      </c>
      <c r="C70" s="148"/>
      <c r="D70" s="148"/>
      <c r="E70" s="9" t="str">
        <f>IF(Evamat!F48="P",SUM(Evamat!AH48:AM48,Evamat!AO48,Evamat!AR48,Evamat!AT48:AV48,Evamat!AY48,Evamat!BA48)/13,"")</f>
        <v/>
      </c>
      <c r="F70" s="9" t="str">
        <f>IF(Evamat!F48="P",SUM(Evamat!AP48,Evamat!AS48,Evamat!AX48)/3,"")</f>
        <v/>
      </c>
      <c r="G70" s="9" t="str">
        <f>IF(Evamat!F48="P",SUM(Evamat!AN48,Evamat!AZ48)/2,"")</f>
        <v/>
      </c>
      <c r="H70" s="9" t="str">
        <f>IF(Evamat!F48="P",SUM(Evamat!AQ48,Evamat!AV48)/2,"")</f>
        <v/>
      </c>
      <c r="I70" s="9"/>
      <c r="J70" s="9"/>
    </row>
    <row r="71" spans="1:10" x14ac:dyDescent="0.25">
      <c r="A71" s="4">
        <v>32</v>
      </c>
      <c r="B71" s="148" t="str">
        <f>Evamat!B49&amp;" "</f>
        <v xml:space="preserve">Pinda Pinda Amanda Gabriela </v>
      </c>
      <c r="C71" s="148"/>
      <c r="D71" s="148"/>
      <c r="E71" s="9" t="str">
        <f>IF(Evamat!F49="P",SUM(Evamat!AH49:AM49,Evamat!AO49,Evamat!AR49,Evamat!AT49:AV49,Evamat!AY49,Evamat!BA49)/13,"")</f>
        <v/>
      </c>
      <c r="F71" s="9" t="str">
        <f>IF(Evamat!F49="P",SUM(Evamat!AP49,Evamat!AS49,Evamat!AX49)/3,"")</f>
        <v/>
      </c>
      <c r="G71" s="9" t="str">
        <f>IF(Evamat!F49="P",SUM(Evamat!AN49,Evamat!AZ49)/2,"")</f>
        <v/>
      </c>
      <c r="H71" s="9" t="str">
        <f>IF(Evamat!F49="P",SUM(Evamat!AQ49,Evamat!AV49)/2,"")</f>
        <v/>
      </c>
      <c r="I71" s="9"/>
      <c r="J71" s="9"/>
    </row>
    <row r="72" spans="1:10" x14ac:dyDescent="0.25">
      <c r="A72" s="4">
        <v>33</v>
      </c>
      <c r="B72" s="148" t="str">
        <f>Evamat!B50&amp;" "</f>
        <v xml:space="preserve">Pinilla Gadaleta Vicente Giovanni </v>
      </c>
      <c r="C72" s="148"/>
      <c r="D72" s="148"/>
      <c r="E72" s="9" t="str">
        <f>IF(Evamat!F50="P",SUM(Evamat!AH50:AM50,Evamat!AO50,Evamat!AR50,Evamat!AT50:AV50,Evamat!AY50,Evamat!BA50)/13,"")</f>
        <v/>
      </c>
      <c r="F72" s="9" t="str">
        <f>IF(Evamat!F50="P",SUM(Evamat!AP50,Evamat!AS50,Evamat!AX50)/3,"")</f>
        <v/>
      </c>
      <c r="G72" s="9" t="str">
        <f>IF(Evamat!F50="P",SUM(Evamat!AN50,Evamat!AZ50)/2,"")</f>
        <v/>
      </c>
      <c r="H72" s="9" t="str">
        <f>IF(Evamat!F50="P",SUM(Evamat!AQ50,Evamat!AV50)/2,"")</f>
        <v/>
      </c>
      <c r="I72" s="9"/>
      <c r="J72" s="9"/>
    </row>
    <row r="73" spans="1:10" x14ac:dyDescent="0.25">
      <c r="A73" s="4">
        <v>34</v>
      </c>
      <c r="B73" s="148" t="str">
        <f>Evamat!B51&amp;" "</f>
        <v xml:space="preserve">Punol Oyarzo Valentina Nayarette </v>
      </c>
      <c r="C73" s="148"/>
      <c r="D73" s="148"/>
      <c r="E73" s="9" t="str">
        <f>IF(Evamat!F51="P",SUM(Evamat!AH51:AM51,Evamat!AO51,Evamat!AR51,Evamat!AT51:AV51,Evamat!AY51,Evamat!BA51)/13,"")</f>
        <v/>
      </c>
      <c r="F73" s="9" t="str">
        <f>IF(Evamat!F51="P",SUM(Evamat!AP51,Evamat!AS51,Evamat!AX51)/3,"")</f>
        <v/>
      </c>
      <c r="G73" s="9" t="str">
        <f>IF(Evamat!F51="P",SUM(Evamat!AN51,Evamat!AZ51)/2,"")</f>
        <v/>
      </c>
      <c r="H73" s="9" t="str">
        <f>IF(Evamat!F51="P",SUM(Evamat!AQ51,Evamat!AV51)/2,"")</f>
        <v/>
      </c>
      <c r="I73" s="9"/>
      <c r="J73" s="9"/>
    </row>
    <row r="74" spans="1:10" x14ac:dyDescent="0.25">
      <c r="A74" s="4">
        <v>35</v>
      </c>
      <c r="B74" s="148" t="str">
        <f>Evamat!B52&amp;" "</f>
        <v xml:space="preserve">Rodríguez Arriagada Yeanyra Estrella </v>
      </c>
      <c r="C74" s="148"/>
      <c r="D74" s="148"/>
      <c r="E74" s="9" t="str">
        <f>IF(Evamat!F52="P",SUM(Evamat!AH52:AM52,Evamat!AO52,Evamat!AR52,Evamat!AT52:AV52,Evamat!AY52,Evamat!BA52)/13,"")</f>
        <v/>
      </c>
      <c r="F74" s="9" t="str">
        <f>IF(Evamat!F52="P",SUM(Evamat!AP52,Evamat!AS52,Evamat!AX52)/3,"")</f>
        <v/>
      </c>
      <c r="G74" s="9" t="str">
        <f>IF(Evamat!F52="P",SUM(Evamat!AN52,Evamat!AZ52)/2,"")</f>
        <v/>
      </c>
      <c r="H74" s="9" t="str">
        <f>IF(Evamat!F52="P",SUM(Evamat!AQ52,Evamat!AV52)/2,"")</f>
        <v/>
      </c>
      <c r="I74" s="9"/>
      <c r="J74" s="9"/>
    </row>
    <row r="75" spans="1:10" x14ac:dyDescent="0.25">
      <c r="A75" s="4">
        <v>36</v>
      </c>
      <c r="B75" s="148" t="str">
        <f>Evamat!B53&amp;" "</f>
        <v xml:space="preserve">Sanhueza Santana Kevin Macklein </v>
      </c>
      <c r="C75" s="148"/>
      <c r="D75" s="148"/>
      <c r="E75" s="9" t="str">
        <f>IF(Evamat!F53="P",SUM(Evamat!AH53:AM53,Evamat!AO53,Evamat!AR53,Evamat!AT53:AV53,Evamat!AY53,Evamat!BA53)/13,"")</f>
        <v/>
      </c>
      <c r="F75" s="9" t="str">
        <f>IF(Evamat!F53="P",SUM(Evamat!AP53,Evamat!AS53,Evamat!AX53)/3,"")</f>
        <v/>
      </c>
      <c r="G75" s="9" t="str">
        <f>IF(Evamat!F53="P",SUM(Evamat!AN53,Evamat!AZ53)/2,"")</f>
        <v/>
      </c>
      <c r="H75" s="9" t="str">
        <f>IF(Evamat!F53="P",SUM(Evamat!AQ53,Evamat!AV53)/2,"")</f>
        <v/>
      </c>
      <c r="I75" s="9"/>
      <c r="J75" s="9"/>
    </row>
    <row r="76" spans="1:10" x14ac:dyDescent="0.25">
      <c r="A76" s="4">
        <v>37</v>
      </c>
      <c r="B76" s="148" t="str">
        <f>Evamat!B54&amp;" "</f>
        <v xml:space="preserve">Seron Serón Polet Francisca </v>
      </c>
      <c r="C76" s="148"/>
      <c r="D76" s="148"/>
      <c r="E76" s="9" t="str">
        <f>IF(Evamat!F54="P",SUM(Evamat!AH54:AM54,Evamat!AO54,Evamat!AR54,Evamat!AT54:AV54,Evamat!AY54,Evamat!BA54)/13,"")</f>
        <v/>
      </c>
      <c r="F76" s="9" t="str">
        <f>IF(Evamat!F54="P",SUM(Evamat!AP54,Evamat!AS54,Evamat!AX54)/3,"")</f>
        <v/>
      </c>
      <c r="G76" s="9" t="str">
        <f>IF(Evamat!F54="P",SUM(Evamat!AN54,Evamat!AZ54)/2,"")</f>
        <v/>
      </c>
      <c r="H76" s="9" t="str">
        <f>IF(Evamat!F54="P",SUM(Evamat!AQ54,Evamat!AV54)/2,"")</f>
        <v/>
      </c>
      <c r="I76" s="9"/>
      <c r="J76" s="9"/>
    </row>
    <row r="77" spans="1:10" x14ac:dyDescent="0.25">
      <c r="A77" s="4">
        <v>38</v>
      </c>
      <c r="B77" s="148" t="str">
        <f>Evamat!B55&amp;" "</f>
        <v xml:space="preserve">Soto Fernández Carolina Araceli </v>
      </c>
      <c r="C77" s="148"/>
      <c r="D77" s="148"/>
      <c r="E77" s="9" t="str">
        <f>IF(Evamat!F55="P",SUM(Evamat!AH55:AM55,Evamat!AO55,Evamat!AR55,Evamat!AT55:AV55,Evamat!AY55,Evamat!BA55)/13,"")</f>
        <v/>
      </c>
      <c r="F77" s="9" t="str">
        <f>IF(Evamat!F55="P",SUM(Evamat!AP55,Evamat!AS55,Evamat!AX55)/3,"")</f>
        <v/>
      </c>
      <c r="G77" s="9" t="str">
        <f>IF(Evamat!F55="P",SUM(Evamat!AN55,Evamat!AZ55)/2,"")</f>
        <v/>
      </c>
      <c r="H77" s="9" t="str">
        <f>IF(Evamat!F55="P",SUM(Evamat!AQ55,Evamat!AV55)/2,"")</f>
        <v/>
      </c>
      <c r="I77" s="9"/>
      <c r="J77" s="9"/>
    </row>
    <row r="78" spans="1:10" x14ac:dyDescent="0.25">
      <c r="A78" s="4">
        <v>39</v>
      </c>
      <c r="B78" s="148" t="str">
        <f>Evamat!B56&amp;" "</f>
        <v xml:space="preserve">Soto González Williams Ignacio </v>
      </c>
      <c r="C78" s="148"/>
      <c r="D78" s="148"/>
      <c r="E78" s="9" t="str">
        <f>IF(Evamat!F56="P",SUM(Evamat!AH56:AM56,Evamat!AO56,Evamat!AR56,Evamat!AT56:AV56,Evamat!AY56,Evamat!BA56)/13,"")</f>
        <v/>
      </c>
      <c r="F78" s="9" t="str">
        <f>IF(Evamat!F56="P",SUM(Evamat!AP56,Evamat!AS56,Evamat!AX56)/3,"")</f>
        <v/>
      </c>
      <c r="G78" s="9" t="str">
        <f>IF(Evamat!F56="P",SUM(Evamat!AN56,Evamat!AZ56)/2,"")</f>
        <v/>
      </c>
      <c r="H78" s="9" t="str">
        <f>IF(Evamat!F56="P",SUM(Evamat!AQ56,Evamat!AV56)/2,"")</f>
        <v/>
      </c>
      <c r="I78" s="9"/>
      <c r="J78" s="9"/>
    </row>
    <row r="79" spans="1:10" x14ac:dyDescent="0.25">
      <c r="A79" s="4">
        <v>40</v>
      </c>
      <c r="B79" s="148" t="str">
        <f>Evamat!B57&amp;" "</f>
        <v xml:space="preserve">Toledo Contreras Jeannette Soledad </v>
      </c>
      <c r="C79" s="148"/>
      <c r="D79" s="148"/>
      <c r="E79" s="9" t="str">
        <f>IF(Evamat!F57="P",SUM(Evamat!AH57:AM57,Evamat!AO57,Evamat!AR57,Evamat!AT57:AV57,Evamat!AY57,Evamat!BA57)/13,"")</f>
        <v/>
      </c>
      <c r="F79" s="9" t="str">
        <f>IF(Evamat!F57="P",SUM(Evamat!AP57,Evamat!AS57,Evamat!AX57)/3,"")</f>
        <v/>
      </c>
      <c r="G79" s="9" t="str">
        <f>IF(Evamat!F57="P",SUM(Evamat!AN57,Evamat!AZ57)/2,"")</f>
        <v/>
      </c>
      <c r="H79" s="9" t="str">
        <f>IF(Evamat!F57="P",SUM(Evamat!AQ57,Evamat!AV57)/2,"")</f>
        <v/>
      </c>
      <c r="I79" s="9"/>
      <c r="J79" s="9"/>
    </row>
    <row r="80" spans="1:10" x14ac:dyDescent="0.25">
      <c r="A80" s="4">
        <v>41</v>
      </c>
      <c r="B80" s="148" t="str">
        <f>Evamat!B58&amp;" "</f>
        <v xml:space="preserve">Triviño Gutiérrez Diego Alejandro </v>
      </c>
      <c r="C80" s="148"/>
      <c r="D80" s="148"/>
      <c r="E80" s="9" t="str">
        <f>IF(Evamat!F58="P",SUM(Evamat!AH58:AM58,Evamat!AO58,Evamat!AR58,Evamat!AT58:AV58,Evamat!AY58,Evamat!BA58)/13,"")</f>
        <v/>
      </c>
      <c r="F80" s="9" t="str">
        <f>IF(Evamat!F58="P",SUM(Evamat!AP58,Evamat!AS58,Evamat!AX58)/3,"")</f>
        <v/>
      </c>
      <c r="G80" s="9" t="str">
        <f>IF(Evamat!F58="P",SUM(Evamat!AN58,Evamat!AZ58)/2,"")</f>
        <v/>
      </c>
      <c r="H80" s="9" t="str">
        <f>IF(Evamat!F58="P",SUM(Evamat!AQ58,Evamat!AV58)/2,"")</f>
        <v/>
      </c>
      <c r="I80" s="9"/>
      <c r="J80" s="9"/>
    </row>
    <row r="81" spans="1:13" x14ac:dyDescent="0.25">
      <c r="A81" s="4">
        <v>42</v>
      </c>
      <c r="B81" s="148" t="str">
        <f>Evamat!B59&amp;" "</f>
        <v xml:space="preserve">Ulloa Velásquez Anto Monserrat </v>
      </c>
      <c r="C81" s="148"/>
      <c r="D81" s="148"/>
      <c r="E81" s="9" t="str">
        <f>IF(Evamat!F59="P",SUM(Evamat!AH59:AM59,Evamat!AO59,Evamat!AR59,Evamat!AT59:AV59,Evamat!AY59,Evamat!BA59)/13,"")</f>
        <v/>
      </c>
      <c r="F81" s="9" t="str">
        <f>IF(Evamat!F59="P",SUM(Evamat!AP59,Evamat!AS59,Evamat!AX59)/3,"")</f>
        <v/>
      </c>
      <c r="G81" s="9" t="str">
        <f>IF(Evamat!F59="P",SUM(Evamat!AN59,Evamat!AZ59)/2,"")</f>
        <v/>
      </c>
      <c r="H81" s="9" t="str">
        <f>IF(Evamat!F59="P",SUM(Evamat!AQ59,Evamat!AV59)/2,"")</f>
        <v/>
      </c>
      <c r="I81" s="9"/>
      <c r="J81" s="9"/>
    </row>
    <row r="82" spans="1:13" x14ac:dyDescent="0.25">
      <c r="A82" s="4">
        <v>43</v>
      </c>
      <c r="B82" s="148" t="str">
        <f>Evamat!B60&amp;" "</f>
        <v xml:space="preserve">Vargas Cárdenas Yonathan Leonel </v>
      </c>
      <c r="C82" s="148"/>
      <c r="D82" s="148"/>
      <c r="E82" s="9" t="str">
        <f>IF(Evamat!F60="P",SUM(Evamat!AH60:AM60,Evamat!AO60,Evamat!AR60,Evamat!AT60:AV60,Evamat!AY60,Evamat!BA60)/13,"")</f>
        <v/>
      </c>
      <c r="F82" s="9" t="str">
        <f>IF(Evamat!F60="P",SUM(Evamat!AP60,Evamat!AS60,Evamat!AX60)/3,"")</f>
        <v/>
      </c>
      <c r="G82" s="9" t="str">
        <f>IF(Evamat!F60="P",SUM(Evamat!AN60,Evamat!AZ60)/2,"")</f>
        <v/>
      </c>
      <c r="H82" s="9" t="str">
        <f>IF(Evamat!F60="P",SUM(Evamat!AQ60,Evamat!AV60)/2,"")</f>
        <v/>
      </c>
      <c r="I82" s="9"/>
      <c r="J82" s="9"/>
    </row>
    <row r="83" spans="1:13" x14ac:dyDescent="0.25">
      <c r="A83" s="4">
        <v>44</v>
      </c>
      <c r="B83" s="148" t="str">
        <f>Evamat!B61&amp;" "</f>
        <v xml:space="preserve">Vivar González Rosa Escarle </v>
      </c>
      <c r="C83" s="148"/>
      <c r="D83" s="148"/>
      <c r="E83" s="9" t="str">
        <f>IF(Evamat!F61="P",SUM(Evamat!AH61:AM61,Evamat!AO61,Evamat!AR61,Evamat!AT61:AV61,Evamat!AY61,Evamat!BA61)/13,"")</f>
        <v/>
      </c>
      <c r="F83" s="9" t="str">
        <f>IF(Evamat!F61="P",SUM(Evamat!AP61,Evamat!AS61,Evamat!AX61)/3,"")</f>
        <v/>
      </c>
      <c r="G83" s="9" t="str">
        <f>IF(Evamat!F61="P",SUM(Evamat!AN61,Evamat!AZ61)/2,"")</f>
        <v/>
      </c>
      <c r="H83" s="9" t="str">
        <f>IF(Evamat!F61="P",SUM(Evamat!AQ61,Evamat!AV61)/2,"")</f>
        <v/>
      </c>
      <c r="I83" s="9"/>
      <c r="J83" s="9"/>
    </row>
    <row r="84" spans="1:13" x14ac:dyDescent="0.25">
      <c r="A84" s="4">
        <v>45</v>
      </c>
      <c r="B84" s="148" t="str">
        <f>Evamat!B62&amp;" "</f>
        <v xml:space="preserve">Vivar González Yadhira Monserratt </v>
      </c>
      <c r="C84" s="148"/>
      <c r="D84" s="148"/>
      <c r="E84" s="9" t="str">
        <f>IF(Evamat!F62="P",SUM(Evamat!AH62:AM62,Evamat!AO62,Evamat!AR62,Evamat!AT62:AV62,Evamat!AY62,Evamat!BA62)/13,"")</f>
        <v/>
      </c>
      <c r="F84" s="9" t="str">
        <f>IF(Evamat!F62="P",SUM(Evamat!AP62,Evamat!AS62,Evamat!AX62)/3,"")</f>
        <v/>
      </c>
      <c r="G84" s="9" t="str">
        <f>IF(Evamat!F62="P",SUM(Evamat!AN62,Evamat!AZ62)/2,"")</f>
        <v/>
      </c>
      <c r="H84" s="9" t="str">
        <f>IF(Evamat!F62="P",SUM(Evamat!AQ62,Evamat!AV62)/2,"")</f>
        <v/>
      </c>
      <c r="I84" s="9"/>
      <c r="J84" s="9"/>
    </row>
    <row r="85" spans="1:13" ht="15.75" thickBot="1" x14ac:dyDescent="0.3">
      <c r="A85" s="14">
        <v>46</v>
      </c>
      <c r="B85" s="181" t="str">
        <f>Evamat!B63&amp;" "</f>
        <v xml:space="preserve">Rail Del Río Matías Benjamín </v>
      </c>
      <c r="C85" s="181"/>
      <c r="D85" s="181"/>
      <c r="E85" s="9" t="str">
        <f>IF(Evamat!F63="P",SUM(Evamat!AH63:AM63,Evamat!AO63,Evamat!AR63,Evamat!AT63:AV63,Evamat!AY63,Evamat!BA63)/13,"")</f>
        <v/>
      </c>
      <c r="F85" s="9" t="str">
        <f>IF(Evamat!F63="P",SUM(Evamat!AP63,Evamat!AS63,Evamat!AX63)/3,"")</f>
        <v/>
      </c>
      <c r="G85" s="9" t="str">
        <f>IF(Evamat!F63="P",SUM(Evamat!AN63,Evamat!AZ63)/2,"")</f>
        <v/>
      </c>
      <c r="H85" s="9" t="str">
        <f>IF(Evamat!F63="P",SUM(Evamat!AQ63,Evamat!AV63)/2,"")</f>
        <v/>
      </c>
      <c r="I85" s="44"/>
      <c r="J85" s="44"/>
    </row>
    <row r="86" spans="1:13" ht="15.75" thickBot="1" x14ac:dyDescent="0.3">
      <c r="A86" s="182" t="s">
        <v>37</v>
      </c>
      <c r="B86" s="183"/>
      <c r="C86" s="183"/>
      <c r="D86" s="184"/>
      <c r="E86" s="46">
        <f>AVERAGE(E40:E85)</f>
        <v>1</v>
      </c>
      <c r="F86" s="45">
        <f>AVERAGE(F40:F85)</f>
        <v>1</v>
      </c>
      <c r="G86" s="47">
        <f>AVERAGE(G40:G85)</f>
        <v>1</v>
      </c>
      <c r="H86" s="45">
        <f>AVERAGE(H40:H85)</f>
        <v>1</v>
      </c>
      <c r="I86" s="47"/>
      <c r="J86" s="45"/>
    </row>
    <row r="88" spans="1:13" ht="83.25" customHeight="1" x14ac:dyDescent="0.25">
      <c r="B88" s="177" t="s">
        <v>43</v>
      </c>
      <c r="C88" s="177"/>
      <c r="D88" s="177"/>
      <c r="E88" s="177"/>
      <c r="F88" s="177"/>
      <c r="G88" s="177"/>
      <c r="H88" s="177"/>
    </row>
    <row r="89" spans="1:13" ht="15.75" thickBot="1" x14ac:dyDescent="0.3"/>
    <row r="90" spans="1:13" ht="24.75" customHeight="1" thickBot="1" x14ac:dyDescent="0.3">
      <c r="A90" s="51" t="s">
        <v>38</v>
      </c>
      <c r="B90" s="151" t="s">
        <v>65</v>
      </c>
      <c r="C90" s="152"/>
      <c r="D90" s="150" t="s">
        <v>51</v>
      </c>
      <c r="E90" s="150"/>
      <c r="F90" s="150"/>
      <c r="G90" s="150"/>
      <c r="H90" s="91" t="s">
        <v>36</v>
      </c>
    </row>
    <row r="91" spans="1:13" ht="40.5" customHeight="1" x14ac:dyDescent="0.25">
      <c r="A91" s="25">
        <v>1</v>
      </c>
      <c r="B91" s="153"/>
      <c r="C91" s="153"/>
      <c r="D91" s="154"/>
      <c r="E91" s="155"/>
      <c r="F91" s="155"/>
      <c r="G91" s="156"/>
      <c r="H91" s="50">
        <f>IF(Evamat!AH12=0,0,(Evamat!AH12/Evamat!$F$15))</f>
        <v>1</v>
      </c>
      <c r="M91" s="86"/>
    </row>
    <row r="92" spans="1:13" ht="40.5" customHeight="1" x14ac:dyDescent="0.25">
      <c r="A92" s="25">
        <v>2</v>
      </c>
      <c r="B92" s="157"/>
      <c r="C92" s="158"/>
      <c r="D92" s="149"/>
      <c r="E92" s="149"/>
      <c r="F92" s="149"/>
      <c r="G92" s="149"/>
      <c r="H92" s="50">
        <f>Evamat!AI$12/Evamat!F$15</f>
        <v>1</v>
      </c>
      <c r="M92" s="86"/>
    </row>
    <row r="93" spans="1:13" ht="39.75" customHeight="1" x14ac:dyDescent="0.25">
      <c r="A93" s="25">
        <v>3</v>
      </c>
      <c r="B93" s="159"/>
      <c r="C93" s="160"/>
      <c r="D93" s="149"/>
      <c r="E93" s="149"/>
      <c r="F93" s="149"/>
      <c r="G93" s="149"/>
      <c r="H93" s="50">
        <f>Evamat!AJ$12/Evamat!F$15</f>
        <v>1</v>
      </c>
      <c r="M93" s="86"/>
    </row>
    <row r="94" spans="1:13" ht="40.5" customHeight="1" x14ac:dyDescent="0.25">
      <c r="A94" s="25">
        <v>4</v>
      </c>
      <c r="B94" s="161"/>
      <c r="C94" s="162"/>
      <c r="D94" s="149"/>
      <c r="E94" s="149"/>
      <c r="F94" s="149"/>
      <c r="G94" s="149"/>
      <c r="H94" s="50">
        <f>Evamat!AK$12/Evamat!F$15</f>
        <v>1</v>
      </c>
      <c r="M94" s="86"/>
    </row>
    <row r="95" spans="1:13" ht="39.75" customHeight="1" x14ac:dyDescent="0.25">
      <c r="A95" s="25">
        <v>5</v>
      </c>
      <c r="B95" s="163"/>
      <c r="C95" s="164"/>
      <c r="D95" s="149"/>
      <c r="E95" s="149"/>
      <c r="F95" s="149"/>
      <c r="G95" s="149"/>
      <c r="H95" s="50">
        <f>Evamat!AL$12/Evamat!F$15</f>
        <v>1</v>
      </c>
      <c r="M95" s="86"/>
    </row>
    <row r="96" spans="1:13" ht="39.75" customHeight="1" x14ac:dyDescent="0.25">
      <c r="A96" s="25">
        <v>6</v>
      </c>
      <c r="B96" s="163"/>
      <c r="C96" s="164"/>
      <c r="D96" s="149"/>
      <c r="E96" s="149"/>
      <c r="F96" s="149"/>
      <c r="G96" s="149"/>
      <c r="H96" s="50">
        <f>Evamat!AM$12/Evamat!F$15</f>
        <v>1</v>
      </c>
      <c r="M96" s="86"/>
    </row>
    <row r="97" spans="1:13" ht="40.5" customHeight="1" x14ac:dyDescent="0.25">
      <c r="A97" s="25">
        <v>7</v>
      </c>
      <c r="B97" s="165"/>
      <c r="C97" s="166"/>
      <c r="D97" s="149"/>
      <c r="E97" s="149"/>
      <c r="F97" s="149"/>
      <c r="G97" s="149"/>
      <c r="H97" s="50">
        <f>Evamat!AN$12/Evamat!F$15</f>
        <v>1</v>
      </c>
      <c r="M97" s="86"/>
    </row>
    <row r="98" spans="1:13" ht="39.75" customHeight="1" x14ac:dyDescent="0.25">
      <c r="A98" s="25">
        <v>8</v>
      </c>
      <c r="B98" s="179"/>
      <c r="C98" s="179"/>
      <c r="D98" s="149"/>
      <c r="E98" s="149"/>
      <c r="F98" s="149"/>
      <c r="G98" s="149"/>
      <c r="H98" s="50">
        <f>Evamat!AO$12/Evamat!F$15</f>
        <v>1</v>
      </c>
      <c r="M98" s="86"/>
    </row>
    <row r="99" spans="1:13" ht="40.5" customHeight="1" x14ac:dyDescent="0.25">
      <c r="A99" s="25">
        <v>9</v>
      </c>
      <c r="B99" s="179"/>
      <c r="C99" s="179"/>
      <c r="D99" s="149"/>
      <c r="E99" s="149"/>
      <c r="F99" s="149"/>
      <c r="G99" s="149"/>
      <c r="H99" s="50">
        <f>Evamat!AP$12/Evamat!F$15</f>
        <v>1</v>
      </c>
      <c r="M99" s="86"/>
    </row>
    <row r="100" spans="1:13" ht="39" customHeight="1" x14ac:dyDescent="0.25">
      <c r="A100" s="25">
        <v>10</v>
      </c>
      <c r="B100" s="179"/>
      <c r="C100" s="179"/>
      <c r="D100" s="149"/>
      <c r="E100" s="149"/>
      <c r="F100" s="149"/>
      <c r="G100" s="149"/>
      <c r="H100" s="50">
        <f>Evamat!AQ$12/Evamat!F$15</f>
        <v>1</v>
      </c>
      <c r="M100" s="86"/>
    </row>
    <row r="101" spans="1:13" ht="39.75" customHeight="1" x14ac:dyDescent="0.25">
      <c r="A101" s="25">
        <v>11</v>
      </c>
      <c r="B101" s="135"/>
      <c r="C101" s="136"/>
      <c r="D101" s="140"/>
      <c r="E101" s="140"/>
      <c r="F101" s="140"/>
      <c r="G101" s="140"/>
      <c r="H101" s="50">
        <f>Evamat!AR$12/Evamat!F$15</f>
        <v>1</v>
      </c>
      <c r="M101" s="86"/>
    </row>
    <row r="102" spans="1:13" ht="40.5" customHeight="1" x14ac:dyDescent="0.25">
      <c r="A102" s="25">
        <v>12</v>
      </c>
      <c r="B102" s="141"/>
      <c r="C102" s="142"/>
      <c r="D102" s="140"/>
      <c r="E102" s="140"/>
      <c r="F102" s="140"/>
      <c r="G102" s="140"/>
      <c r="H102" s="50">
        <f>Evamat!AS$12/Evamat!F$15</f>
        <v>1</v>
      </c>
      <c r="M102" s="86"/>
    </row>
    <row r="103" spans="1:13" ht="39.75" customHeight="1" x14ac:dyDescent="0.25">
      <c r="A103" s="25">
        <v>13</v>
      </c>
      <c r="B103" s="145"/>
      <c r="C103" s="146"/>
      <c r="D103" s="140"/>
      <c r="E103" s="140"/>
      <c r="F103" s="140"/>
      <c r="G103" s="140"/>
      <c r="H103" s="50">
        <f>Evamat!AT$12/Evamat!F$15</f>
        <v>1</v>
      </c>
      <c r="M103" s="86"/>
    </row>
    <row r="104" spans="1:13" s="64" customFormat="1" ht="40.5" customHeight="1" x14ac:dyDescent="0.25">
      <c r="A104" s="25">
        <v>14</v>
      </c>
      <c r="B104" s="135"/>
      <c r="C104" s="136"/>
      <c r="D104" s="137"/>
      <c r="E104" s="138"/>
      <c r="F104" s="138"/>
      <c r="G104" s="139"/>
      <c r="H104" s="50">
        <f>Evamat!AU$12/Evamat!F$15</f>
        <v>1</v>
      </c>
      <c r="I104" s="31"/>
      <c r="M104" s="86"/>
    </row>
    <row r="105" spans="1:13" s="64" customFormat="1" ht="39.75" customHeight="1" x14ac:dyDescent="0.25">
      <c r="A105" s="25">
        <v>15</v>
      </c>
      <c r="B105" s="141"/>
      <c r="C105" s="142"/>
      <c r="D105" s="137"/>
      <c r="E105" s="138"/>
      <c r="F105" s="138"/>
      <c r="G105" s="139"/>
      <c r="H105" s="50">
        <f>Evamat!AV$12/Evamat!F$15</f>
        <v>1</v>
      </c>
      <c r="I105" s="31"/>
      <c r="M105" s="86"/>
    </row>
    <row r="106" spans="1:13" s="64" customFormat="1" ht="39.75" customHeight="1" x14ac:dyDescent="0.25">
      <c r="A106" s="25">
        <v>16</v>
      </c>
      <c r="B106" s="143"/>
      <c r="C106" s="144"/>
      <c r="D106" s="137"/>
      <c r="E106" s="138"/>
      <c r="F106" s="138"/>
      <c r="G106" s="139"/>
      <c r="H106" s="50">
        <f>Evamat!AW$12/Evamat!F$15</f>
        <v>1</v>
      </c>
      <c r="I106" s="31"/>
      <c r="M106" s="86"/>
    </row>
    <row r="107" spans="1:13" s="64" customFormat="1" ht="40.5" customHeight="1" x14ac:dyDescent="0.25">
      <c r="A107" s="25">
        <v>17</v>
      </c>
      <c r="B107" s="145"/>
      <c r="C107" s="146"/>
      <c r="D107" s="137"/>
      <c r="E107" s="138"/>
      <c r="F107" s="138"/>
      <c r="G107" s="139"/>
      <c r="H107" s="50">
        <f>Evamat!AX$12/Evamat!F$15</f>
        <v>1</v>
      </c>
      <c r="I107" s="31"/>
      <c r="M107" s="86"/>
    </row>
    <row r="108" spans="1:13" s="64" customFormat="1" ht="39.75" customHeight="1" x14ac:dyDescent="0.25">
      <c r="A108" s="25">
        <v>18</v>
      </c>
      <c r="B108" s="135"/>
      <c r="C108" s="136"/>
      <c r="D108" s="137"/>
      <c r="E108" s="138"/>
      <c r="F108" s="138"/>
      <c r="G108" s="139"/>
      <c r="H108" s="50">
        <f>Evamat!AY$12/Evamat!F$15</f>
        <v>1</v>
      </c>
      <c r="I108" s="31"/>
      <c r="M108" s="86"/>
    </row>
    <row r="109" spans="1:13" s="65" customFormat="1" ht="40.5" customHeight="1" x14ac:dyDescent="0.25">
      <c r="A109" s="25">
        <v>19</v>
      </c>
      <c r="B109" s="147" t="s">
        <v>68</v>
      </c>
      <c r="C109" s="147"/>
      <c r="D109" s="140" t="s">
        <v>66</v>
      </c>
      <c r="E109" s="140"/>
      <c r="F109" s="140"/>
      <c r="G109" s="140"/>
      <c r="H109" s="50">
        <f>Evamat!AZ$12/Evamat!F$15</f>
        <v>1</v>
      </c>
      <c r="I109" s="31"/>
      <c r="M109" s="86"/>
    </row>
    <row r="110" spans="1:13" s="65" customFormat="1" ht="39.75" customHeight="1" x14ac:dyDescent="0.25">
      <c r="A110" s="96">
        <v>20</v>
      </c>
      <c r="B110" s="147"/>
      <c r="C110" s="147"/>
      <c r="D110" s="140" t="s">
        <v>67</v>
      </c>
      <c r="E110" s="140"/>
      <c r="F110" s="140"/>
      <c r="G110" s="140"/>
      <c r="H110" s="50">
        <f>Evamat!BA$12/Evamat!F$15</f>
        <v>1</v>
      </c>
      <c r="I110" s="31"/>
      <c r="M110" s="86"/>
    </row>
    <row r="111" spans="1:13" ht="15.75" x14ac:dyDescent="0.25">
      <c r="A111" s="97"/>
      <c r="B111" s="133"/>
      <c r="C111" s="133"/>
      <c r="D111" s="134"/>
      <c r="E111" s="134"/>
      <c r="F111" s="134"/>
      <c r="G111" s="134"/>
      <c r="H111" s="98"/>
      <c r="M111" s="63"/>
    </row>
    <row r="112" spans="1:13" ht="41.25" customHeight="1" x14ac:dyDescent="0.25">
      <c r="A112" s="24"/>
      <c r="B112" s="180" t="s">
        <v>39</v>
      </c>
      <c r="C112" s="180"/>
      <c r="D112" s="180"/>
      <c r="E112" s="180"/>
      <c r="F112" s="180"/>
      <c r="G112" s="180"/>
      <c r="H112" s="180"/>
      <c r="M112" s="63"/>
    </row>
    <row r="113" spans="1:13" x14ac:dyDescent="0.25">
      <c r="A113" s="24"/>
      <c r="M113" s="63"/>
    </row>
    <row r="114" spans="1:13" x14ac:dyDescent="0.25">
      <c r="A114" s="24"/>
      <c r="M114" s="63"/>
    </row>
    <row r="115" spans="1:13" x14ac:dyDescent="0.25">
      <c r="A115" s="24"/>
      <c r="M115" s="63"/>
    </row>
  </sheetData>
  <mergeCells count="98">
    <mergeCell ref="B112:H112"/>
    <mergeCell ref="B75:D75"/>
    <mergeCell ref="B85:D85"/>
    <mergeCell ref="A86:D86"/>
    <mergeCell ref="B88:H88"/>
    <mergeCell ref="D95:G95"/>
    <mergeCell ref="D96:G96"/>
    <mergeCell ref="D97:G97"/>
    <mergeCell ref="B98:C98"/>
    <mergeCell ref="B101:C101"/>
    <mergeCell ref="D101:G101"/>
    <mergeCell ref="D98:G98"/>
    <mergeCell ref="B99:C99"/>
    <mergeCell ref="D99:G99"/>
    <mergeCell ref="D102:G102"/>
    <mergeCell ref="D103:G103"/>
    <mergeCell ref="B102:C103"/>
    <mergeCell ref="B73:D73"/>
    <mergeCell ref="B74:D74"/>
    <mergeCell ref="B65:D65"/>
    <mergeCell ref="B66:D66"/>
    <mergeCell ref="B67:D67"/>
    <mergeCell ref="B68:D68"/>
    <mergeCell ref="B100:C100"/>
    <mergeCell ref="D100:G100"/>
    <mergeCell ref="B76:D76"/>
    <mergeCell ref="B77:D77"/>
    <mergeCell ref="B79:D79"/>
    <mergeCell ref="B80:D80"/>
    <mergeCell ref="B81:D81"/>
    <mergeCell ref="B84:D84"/>
    <mergeCell ref="B60:D60"/>
    <mergeCell ref="B61:D61"/>
    <mergeCell ref="B62:D62"/>
    <mergeCell ref="B63:D63"/>
    <mergeCell ref="B64:D64"/>
    <mergeCell ref="B54:D54"/>
    <mergeCell ref="B78:D78"/>
    <mergeCell ref="B46:D46"/>
    <mergeCell ref="B47:D47"/>
    <mergeCell ref="B48:D48"/>
    <mergeCell ref="B49:D49"/>
    <mergeCell ref="B50:D50"/>
    <mergeCell ref="B69:D69"/>
    <mergeCell ref="B70:D70"/>
    <mergeCell ref="B71:D71"/>
    <mergeCell ref="B72:D72"/>
    <mergeCell ref="B55:D55"/>
    <mergeCell ref="B56:D56"/>
    <mergeCell ref="B57:D57"/>
    <mergeCell ref="B58:D58"/>
    <mergeCell ref="B59:D59"/>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B91:C91"/>
    <mergeCell ref="D91:G91"/>
    <mergeCell ref="D92:G92"/>
    <mergeCell ref="B92:C93"/>
    <mergeCell ref="B94:C97"/>
    <mergeCell ref="B51:D51"/>
    <mergeCell ref="B52:D52"/>
    <mergeCell ref="B53:D53"/>
    <mergeCell ref="B111:C111"/>
    <mergeCell ref="D111:G111"/>
    <mergeCell ref="B104:C104"/>
    <mergeCell ref="D104:G104"/>
    <mergeCell ref="D105:G105"/>
    <mergeCell ref="D106:G106"/>
    <mergeCell ref="D107:G107"/>
    <mergeCell ref="B108:C108"/>
    <mergeCell ref="D108:G108"/>
    <mergeCell ref="D110:G110"/>
    <mergeCell ref="B105:C107"/>
    <mergeCell ref="B109:C110"/>
    <mergeCell ref="D109:G109"/>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2016-10-06T13:27:03Z</dcterms:modified>
</cp:coreProperties>
</file>